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289\Downloads\python\pdfconvert_mama\"/>
    </mc:Choice>
  </mc:AlternateContent>
  <xr:revisionPtr revIDLastSave="0" documentId="13_ncr:1_{65A9665F-3BCD-4216-843E-92BBB3D32268}" xr6:coauthVersionLast="47" xr6:coauthVersionMax="47" xr10:uidLastSave="{00000000-0000-0000-0000-000000000000}"/>
  <bookViews>
    <workbookView xWindow="28680" yWindow="-120" windowWidth="29040" windowHeight="15720" firstSheet="2" activeTab="2" xr2:uid="{00000000-000D-0000-FFFF-FFFF00000000}"/>
  </bookViews>
  <sheets>
    <sheet name="貼り付け用" sheetId="1" state="hidden" r:id="rId1"/>
    <sheet name="数出表_Excel" sheetId="2" state="hidden" r:id="rId2"/>
    <sheet name="数出表_Excel（アレルギー入力）" sheetId="5" r:id="rId3"/>
    <sheet name="盛付札" sheetId="3" r:id="rId4"/>
    <sheet name="商品マスタ一覧" sheetId="4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5" l="1"/>
  <c r="AD2" i="5"/>
  <c r="A2" i="5"/>
  <c r="W147" i="2" l="1"/>
  <c r="AE147" i="5" s="1"/>
  <c r="V147" i="2"/>
  <c r="AD147" i="5" s="1"/>
  <c r="T147" i="2"/>
  <c r="S147" i="2"/>
  <c r="R147" i="2"/>
  <c r="Y147" i="5" s="1"/>
  <c r="Q147" i="2"/>
  <c r="W147" i="5" s="1"/>
  <c r="P147" i="2"/>
  <c r="U147" i="5" s="1"/>
  <c r="O147" i="2"/>
  <c r="S147" i="5" s="1"/>
  <c r="N147" i="2"/>
  <c r="Q147" i="5" s="1"/>
  <c r="M147" i="2"/>
  <c r="O147" i="5" s="1"/>
  <c r="L147" i="2"/>
  <c r="M147" i="5" s="1"/>
  <c r="K147" i="2"/>
  <c r="K147" i="5" s="1"/>
  <c r="J147" i="2"/>
  <c r="J147" i="5" s="1"/>
  <c r="I147" i="2"/>
  <c r="I147" i="5" s="1"/>
  <c r="H147" i="2"/>
  <c r="H147" i="5" s="1"/>
  <c r="G147" i="2"/>
  <c r="G147" i="5" s="1"/>
  <c r="F147" i="2"/>
  <c r="F147" i="5" s="1"/>
  <c r="E147" i="2"/>
  <c r="E147" i="5" s="1"/>
  <c r="D147" i="2"/>
  <c r="D147" i="5" s="1"/>
  <c r="C147" i="2"/>
  <c r="C147" i="5" s="1"/>
  <c r="B147" i="2"/>
  <c r="B147" i="5" s="1"/>
  <c r="A147" i="2"/>
  <c r="A147" i="5" s="1"/>
  <c r="W146" i="2" a="1"/>
  <c r="W146" i="2" s="1"/>
  <c r="AE146" i="5" s="1"/>
  <c r="V146" i="2" a="1"/>
  <c r="V146" i="2" s="1"/>
  <c r="AD146" i="5" s="1"/>
  <c r="T146" i="2" a="1"/>
  <c r="T146" i="2" s="1"/>
  <c r="S146" i="2" a="1"/>
  <c r="S146" i="2" s="1"/>
  <c r="R146" i="2" a="1"/>
  <c r="R146" i="2" s="1"/>
  <c r="Y146" i="5" s="1"/>
  <c r="Q146" i="2" a="1"/>
  <c r="Q146" i="2" s="1"/>
  <c r="W146" i="5" s="1"/>
  <c r="P146" i="2" a="1"/>
  <c r="P146" i="2" s="1"/>
  <c r="U146" i="5" s="1"/>
  <c r="O146" i="2" a="1"/>
  <c r="O146" i="2" s="1"/>
  <c r="S146" i="5" s="1"/>
  <c r="N146" i="2" a="1"/>
  <c r="N146" i="2" s="1"/>
  <c r="Q146" i="5" s="1"/>
  <c r="M146" i="2" a="1"/>
  <c r="M146" i="2" s="1"/>
  <c r="O146" i="5" s="1"/>
  <c r="L146" i="2" a="1"/>
  <c r="L146" i="2" s="1"/>
  <c r="M146" i="5" s="1"/>
  <c r="K146" i="2" a="1"/>
  <c r="K146" i="2" s="1"/>
  <c r="K146" i="5" s="1"/>
  <c r="J146" i="2" a="1"/>
  <c r="J146" i="2" s="1"/>
  <c r="J146" i="5" s="1"/>
  <c r="I146" i="2" a="1"/>
  <c r="I146" i="2" s="1"/>
  <c r="I146" i="5" s="1"/>
  <c r="H146" i="2" a="1"/>
  <c r="H146" i="2" s="1"/>
  <c r="H146" i="5" s="1"/>
  <c r="G146" i="2" a="1"/>
  <c r="G146" i="2" s="1"/>
  <c r="G146" i="5" s="1"/>
  <c r="F146" i="2" a="1"/>
  <c r="F146" i="2" s="1"/>
  <c r="F146" i="5" s="1"/>
  <c r="E146" i="2" a="1"/>
  <c r="E146" i="2" s="1"/>
  <c r="E146" i="5" s="1"/>
  <c r="D146" i="2" a="1"/>
  <c r="D146" i="2" s="1"/>
  <c r="D146" i="5" s="1"/>
  <c r="C146" i="2" a="1"/>
  <c r="C146" i="2" s="1"/>
  <c r="C146" i="5" s="1"/>
  <c r="B146" i="2" a="1"/>
  <c r="B146" i="2" s="1"/>
  <c r="B146" i="5" s="1"/>
  <c r="A146" i="2" a="1"/>
  <c r="A146" i="2" s="1"/>
  <c r="A146" i="5" s="1"/>
  <c r="W145" i="2" a="1"/>
  <c r="W145" i="2" s="1"/>
  <c r="AE145" i="5" s="1"/>
  <c r="V145" i="2" a="1"/>
  <c r="V145" i="2" s="1"/>
  <c r="AD145" i="5" s="1"/>
  <c r="T145" i="2" a="1"/>
  <c r="T145" i="2" s="1"/>
  <c r="S145" i="2"/>
  <c r="R145" i="2"/>
  <c r="Y145" i="5" s="1"/>
  <c r="Q145" i="2"/>
  <c r="W145" i="5" s="1"/>
  <c r="P145" i="2"/>
  <c r="U145" i="5" s="1"/>
  <c r="O145" i="2"/>
  <c r="S145" i="5" s="1"/>
  <c r="N145" i="2"/>
  <c r="Q145" i="5" s="1"/>
  <c r="M145" i="2"/>
  <c r="O145" i="5" s="1"/>
  <c r="L145" i="2"/>
  <c r="M145" i="5" s="1"/>
  <c r="K145" i="2"/>
  <c r="K145" i="5" s="1"/>
  <c r="J145" i="2"/>
  <c r="J145" i="5" s="1"/>
  <c r="I145" i="2"/>
  <c r="I145" i="5" s="1"/>
  <c r="H145" i="2"/>
  <c r="H145" i="5" s="1"/>
  <c r="G145" i="2"/>
  <c r="G145" i="5" s="1"/>
  <c r="F145" i="2"/>
  <c r="F145" i="5" s="1"/>
  <c r="E145" i="2"/>
  <c r="E145" i="5" s="1"/>
  <c r="D145" i="2"/>
  <c r="D145" i="5" s="1"/>
  <c r="C145" i="2"/>
  <c r="C145" i="5" s="1"/>
  <c r="B145" i="2"/>
  <c r="B145" i="5" s="1"/>
  <c r="A145" i="2"/>
  <c r="A145" i="5" s="1"/>
  <c r="W144" i="2" a="1"/>
  <c r="W144" i="2" s="1"/>
  <c r="AE144" i="5" s="1"/>
  <c r="V144" i="2" a="1"/>
  <c r="V144" i="2" s="1"/>
  <c r="AD144" i="5" s="1"/>
  <c r="T144" i="2" a="1"/>
  <c r="T144" i="2" s="1"/>
  <c r="S144" i="2"/>
  <c r="R144" i="2"/>
  <c r="Y144" i="5" s="1"/>
  <c r="Q144" i="2"/>
  <c r="W144" i="5" s="1"/>
  <c r="P144" i="2"/>
  <c r="U144" i="5" s="1"/>
  <c r="O144" i="2"/>
  <c r="S144" i="5" s="1"/>
  <c r="N144" i="2"/>
  <c r="Q144" i="5" s="1"/>
  <c r="M144" i="2"/>
  <c r="O144" i="5" s="1"/>
  <c r="L144" i="2"/>
  <c r="M144" i="5" s="1"/>
  <c r="K144" i="2"/>
  <c r="K144" i="5" s="1"/>
  <c r="J144" i="2"/>
  <c r="J144" i="5" s="1"/>
  <c r="I144" i="2"/>
  <c r="I144" i="5" s="1"/>
  <c r="H144" i="2"/>
  <c r="H144" i="5" s="1"/>
  <c r="G144" i="2"/>
  <c r="G144" i="5" s="1"/>
  <c r="F144" i="2"/>
  <c r="F144" i="5" s="1"/>
  <c r="E144" i="2"/>
  <c r="E144" i="5" s="1"/>
  <c r="D144" i="2"/>
  <c r="D144" i="5" s="1"/>
  <c r="C144" i="2"/>
  <c r="C144" i="5" s="1"/>
  <c r="B144" i="2"/>
  <c r="B144" i="5" s="1"/>
  <c r="W143" i="2" a="1"/>
  <c r="W143" i="2" s="1"/>
  <c r="AE143" i="5" s="1"/>
  <c r="V143" i="2" a="1"/>
  <c r="V143" i="2" s="1"/>
  <c r="AD143" i="5" s="1"/>
  <c r="T143" i="2" a="1"/>
  <c r="T143" i="2" s="1"/>
  <c r="S143" i="2"/>
  <c r="R143" i="2"/>
  <c r="Y143" i="5" s="1"/>
  <c r="Q143" i="2"/>
  <c r="W143" i="5" s="1"/>
  <c r="P143" i="2"/>
  <c r="U143" i="5" s="1"/>
  <c r="O143" i="2"/>
  <c r="S143" i="5" s="1"/>
  <c r="N143" i="2"/>
  <c r="Q143" i="5" s="1"/>
  <c r="M143" i="2"/>
  <c r="O143" i="5" s="1"/>
  <c r="L143" i="2"/>
  <c r="M143" i="5" s="1"/>
  <c r="K143" i="2"/>
  <c r="K143" i="5" s="1"/>
  <c r="J143" i="2"/>
  <c r="J143" i="5" s="1"/>
  <c r="I143" i="2"/>
  <c r="I143" i="5" s="1"/>
  <c r="H143" i="2"/>
  <c r="H143" i="5" s="1"/>
  <c r="G143" i="2"/>
  <c r="G143" i="5" s="1"/>
  <c r="F143" i="2"/>
  <c r="F143" i="5" s="1"/>
  <c r="E143" i="2"/>
  <c r="E143" i="5" s="1"/>
  <c r="D143" i="2"/>
  <c r="D143" i="5" s="1"/>
  <c r="C143" i="2"/>
  <c r="C143" i="5" s="1"/>
  <c r="B143" i="2"/>
  <c r="B143" i="5" s="1"/>
  <c r="A143" i="2"/>
  <c r="A143" i="5" s="1"/>
  <c r="W142" i="2" a="1"/>
  <c r="W142" i="2" s="1"/>
  <c r="AE142" i="5" s="1"/>
  <c r="V142" i="2" a="1"/>
  <c r="V142" i="2" s="1"/>
  <c r="AD142" i="5" s="1"/>
  <c r="T142" i="2" a="1"/>
  <c r="T142" i="2" s="1"/>
  <c r="S142" i="2"/>
  <c r="R142" i="2"/>
  <c r="Y142" i="5" s="1"/>
  <c r="Q142" i="2"/>
  <c r="W142" i="5" s="1"/>
  <c r="P142" i="2"/>
  <c r="U142" i="5" s="1"/>
  <c r="O142" i="2"/>
  <c r="S142" i="5" s="1"/>
  <c r="N142" i="2"/>
  <c r="Q142" i="5" s="1"/>
  <c r="M142" i="2"/>
  <c r="O142" i="5" s="1"/>
  <c r="L142" i="2"/>
  <c r="M142" i="5" s="1"/>
  <c r="K142" i="2"/>
  <c r="K142" i="5" s="1"/>
  <c r="J142" i="2"/>
  <c r="J142" i="5" s="1"/>
  <c r="I142" i="2"/>
  <c r="I142" i="5" s="1"/>
  <c r="H142" i="2"/>
  <c r="H142" i="5" s="1"/>
  <c r="G142" i="2"/>
  <c r="G142" i="5" s="1"/>
  <c r="F142" i="2"/>
  <c r="F142" i="5" s="1"/>
  <c r="E142" i="2"/>
  <c r="E142" i="5" s="1"/>
  <c r="D142" i="2"/>
  <c r="D142" i="5" s="1"/>
  <c r="C142" i="2"/>
  <c r="C142" i="5" s="1"/>
  <c r="B142" i="2"/>
  <c r="B142" i="5" s="1"/>
  <c r="W141" i="2" a="1"/>
  <c r="W141" i="2" s="1"/>
  <c r="AE141" i="5" s="1"/>
  <c r="V141" i="2" a="1"/>
  <c r="V141" i="2" s="1"/>
  <c r="AD141" i="5" s="1"/>
  <c r="T141" i="2" a="1"/>
  <c r="T141" i="2" s="1"/>
  <c r="S141" i="2"/>
  <c r="R141" i="2"/>
  <c r="Y141" i="5" s="1"/>
  <c r="Q141" i="2"/>
  <c r="W141" i="5" s="1"/>
  <c r="P141" i="2"/>
  <c r="U141" i="5" s="1"/>
  <c r="O141" i="2"/>
  <c r="S141" i="5" s="1"/>
  <c r="N141" i="2"/>
  <c r="Q141" i="5" s="1"/>
  <c r="M141" i="2"/>
  <c r="O141" i="5" s="1"/>
  <c r="L141" i="2"/>
  <c r="M141" i="5" s="1"/>
  <c r="K141" i="2"/>
  <c r="K141" i="5" s="1"/>
  <c r="J141" i="2"/>
  <c r="J141" i="5" s="1"/>
  <c r="I141" i="2"/>
  <c r="I141" i="5" s="1"/>
  <c r="H141" i="2"/>
  <c r="H141" i="5" s="1"/>
  <c r="G141" i="2"/>
  <c r="G141" i="5" s="1"/>
  <c r="F141" i="2"/>
  <c r="F141" i="5" s="1"/>
  <c r="E141" i="2"/>
  <c r="E141" i="5" s="1"/>
  <c r="D141" i="2"/>
  <c r="D141" i="5" s="1"/>
  <c r="C141" i="2"/>
  <c r="C141" i="5" s="1"/>
  <c r="B141" i="2"/>
  <c r="B141" i="5" s="1"/>
  <c r="A141" i="2"/>
  <c r="A141" i="5" s="1"/>
  <c r="W140" i="2" a="1"/>
  <c r="W140" i="2" s="1"/>
  <c r="AE140" i="5" s="1"/>
  <c r="V140" i="2" a="1"/>
  <c r="V140" i="2" s="1"/>
  <c r="AD140" i="5" s="1"/>
  <c r="T140" i="2" a="1"/>
  <c r="T140" i="2" s="1"/>
  <c r="S140" i="2"/>
  <c r="R140" i="2"/>
  <c r="Y140" i="5" s="1"/>
  <c r="Q140" i="2"/>
  <c r="W140" i="5" s="1"/>
  <c r="P140" i="2"/>
  <c r="U140" i="5" s="1"/>
  <c r="O140" i="2"/>
  <c r="S140" i="5" s="1"/>
  <c r="N140" i="2"/>
  <c r="Q140" i="5" s="1"/>
  <c r="M140" i="2"/>
  <c r="O140" i="5" s="1"/>
  <c r="L140" i="2"/>
  <c r="M140" i="5" s="1"/>
  <c r="K140" i="2"/>
  <c r="K140" i="5" s="1"/>
  <c r="J140" i="2"/>
  <c r="J140" i="5" s="1"/>
  <c r="I140" i="2"/>
  <c r="I140" i="5" s="1"/>
  <c r="H140" i="2"/>
  <c r="H140" i="5" s="1"/>
  <c r="G140" i="2"/>
  <c r="G140" i="5" s="1"/>
  <c r="F140" i="2"/>
  <c r="F140" i="5" s="1"/>
  <c r="E140" i="2"/>
  <c r="E140" i="5" s="1"/>
  <c r="D140" i="2"/>
  <c r="D140" i="5" s="1"/>
  <c r="C140" i="2"/>
  <c r="C140" i="5" s="1"/>
  <c r="B140" i="2"/>
  <c r="B140" i="5" s="1"/>
  <c r="W139" i="2" a="1"/>
  <c r="W139" i="2" s="1"/>
  <c r="AE139" i="5" s="1"/>
  <c r="V139" i="2" a="1"/>
  <c r="V139" i="2" s="1"/>
  <c r="AD139" i="5" s="1"/>
  <c r="T139" i="2" a="1"/>
  <c r="T139" i="2" s="1"/>
  <c r="S139" i="2"/>
  <c r="R139" i="2"/>
  <c r="Y139" i="5" s="1"/>
  <c r="Q139" i="2"/>
  <c r="W139" i="5" s="1"/>
  <c r="P139" i="2"/>
  <c r="U139" i="5" s="1"/>
  <c r="O139" i="2"/>
  <c r="S139" i="5" s="1"/>
  <c r="N139" i="2"/>
  <c r="Q139" i="5" s="1"/>
  <c r="M139" i="2"/>
  <c r="O139" i="5" s="1"/>
  <c r="L139" i="2"/>
  <c r="M139" i="5" s="1"/>
  <c r="K139" i="2"/>
  <c r="K139" i="5" s="1"/>
  <c r="J139" i="2"/>
  <c r="J139" i="5" s="1"/>
  <c r="I139" i="2"/>
  <c r="I139" i="5" s="1"/>
  <c r="H139" i="2"/>
  <c r="H139" i="5" s="1"/>
  <c r="G139" i="2"/>
  <c r="G139" i="5" s="1"/>
  <c r="F139" i="2"/>
  <c r="F139" i="5" s="1"/>
  <c r="E139" i="2"/>
  <c r="E139" i="5" s="1"/>
  <c r="D139" i="2"/>
  <c r="D139" i="5" s="1"/>
  <c r="C139" i="2"/>
  <c r="C139" i="5" s="1"/>
  <c r="B139" i="2"/>
  <c r="B139" i="5" s="1"/>
  <c r="A139" i="2"/>
  <c r="A139" i="5" s="1"/>
  <c r="W138" i="2" a="1"/>
  <c r="W138" i="2" s="1"/>
  <c r="AE138" i="5" s="1"/>
  <c r="V138" i="2" a="1"/>
  <c r="V138" i="2" s="1"/>
  <c r="AD138" i="5" s="1"/>
  <c r="T138" i="2" a="1"/>
  <c r="T138" i="2" s="1"/>
  <c r="S138" i="2"/>
  <c r="R138" i="2"/>
  <c r="Y138" i="5" s="1"/>
  <c r="Q138" i="2"/>
  <c r="W138" i="5" s="1"/>
  <c r="P138" i="2"/>
  <c r="U138" i="5" s="1"/>
  <c r="O138" i="2"/>
  <c r="S138" i="5" s="1"/>
  <c r="N138" i="2"/>
  <c r="Q138" i="5" s="1"/>
  <c r="M138" i="2"/>
  <c r="O138" i="5" s="1"/>
  <c r="L138" i="2"/>
  <c r="M138" i="5" s="1"/>
  <c r="K138" i="2"/>
  <c r="K138" i="5" s="1"/>
  <c r="J138" i="2"/>
  <c r="J138" i="5" s="1"/>
  <c r="I138" i="2"/>
  <c r="I138" i="5" s="1"/>
  <c r="H138" i="2"/>
  <c r="H138" i="5" s="1"/>
  <c r="G138" i="2"/>
  <c r="G138" i="5" s="1"/>
  <c r="F138" i="2"/>
  <c r="F138" i="5" s="1"/>
  <c r="E138" i="2"/>
  <c r="E138" i="5" s="1"/>
  <c r="D138" i="2"/>
  <c r="D138" i="5" s="1"/>
  <c r="C138" i="2"/>
  <c r="C138" i="5" s="1"/>
  <c r="B138" i="2"/>
  <c r="B138" i="5" s="1"/>
  <c r="W137" i="2" a="1"/>
  <c r="W137" i="2" s="1"/>
  <c r="AE137" i="5" s="1"/>
  <c r="V137" i="2" a="1"/>
  <c r="V137" i="2" s="1"/>
  <c r="AD137" i="5" s="1"/>
  <c r="T137" i="2" a="1"/>
  <c r="T137" i="2"/>
  <c r="S137" i="2"/>
  <c r="R137" i="2"/>
  <c r="Y137" i="5" s="1"/>
  <c r="Q137" i="2"/>
  <c r="W137" i="5" s="1"/>
  <c r="P137" i="2"/>
  <c r="U137" i="5" s="1"/>
  <c r="O137" i="2"/>
  <c r="S137" i="5" s="1"/>
  <c r="N137" i="2"/>
  <c r="Q137" i="5" s="1"/>
  <c r="M137" i="2"/>
  <c r="O137" i="5" s="1"/>
  <c r="L137" i="2"/>
  <c r="M137" i="5" s="1"/>
  <c r="K137" i="2"/>
  <c r="K137" i="5" s="1"/>
  <c r="J137" i="2"/>
  <c r="J137" i="5" s="1"/>
  <c r="I137" i="2"/>
  <c r="I137" i="5" s="1"/>
  <c r="H137" i="2"/>
  <c r="H137" i="5" s="1"/>
  <c r="G137" i="2"/>
  <c r="G137" i="5" s="1"/>
  <c r="F137" i="2"/>
  <c r="F137" i="5" s="1"/>
  <c r="E137" i="2"/>
  <c r="E137" i="5" s="1"/>
  <c r="D137" i="2"/>
  <c r="D137" i="5" s="1"/>
  <c r="C137" i="2"/>
  <c r="C137" i="5" s="1"/>
  <c r="B137" i="2"/>
  <c r="B137" i="5" s="1"/>
  <c r="A137" i="2"/>
  <c r="A137" i="5" s="1"/>
  <c r="W136" i="2" a="1"/>
  <c r="W136" i="2" s="1"/>
  <c r="AE136" i="5" s="1"/>
  <c r="V136" i="2" a="1"/>
  <c r="V136" i="2"/>
  <c r="AD136" i="5" s="1"/>
  <c r="T136" i="2" a="1"/>
  <c r="T136" i="2"/>
  <c r="S136" i="2"/>
  <c r="R136" i="2"/>
  <c r="Y136" i="5" s="1"/>
  <c r="Q136" i="2"/>
  <c r="W136" i="5" s="1"/>
  <c r="P136" i="2"/>
  <c r="U136" i="5" s="1"/>
  <c r="O136" i="2"/>
  <c r="S136" i="5" s="1"/>
  <c r="N136" i="2"/>
  <c r="Q136" i="5" s="1"/>
  <c r="M136" i="2"/>
  <c r="O136" i="5" s="1"/>
  <c r="L136" i="2"/>
  <c r="M136" i="5" s="1"/>
  <c r="K136" i="2"/>
  <c r="K136" i="5" s="1"/>
  <c r="J136" i="2"/>
  <c r="J136" i="5" s="1"/>
  <c r="I136" i="2"/>
  <c r="I136" i="5" s="1"/>
  <c r="H136" i="2"/>
  <c r="H136" i="5" s="1"/>
  <c r="G136" i="2"/>
  <c r="G136" i="5" s="1"/>
  <c r="F136" i="2"/>
  <c r="F136" i="5" s="1"/>
  <c r="E136" i="2"/>
  <c r="E136" i="5" s="1"/>
  <c r="D136" i="2"/>
  <c r="D136" i="5" s="1"/>
  <c r="C136" i="2"/>
  <c r="C136" i="5" s="1"/>
  <c r="B136" i="2"/>
  <c r="B136" i="5" s="1"/>
  <c r="W135" i="2" a="1"/>
  <c r="W135" i="2" s="1"/>
  <c r="AE135" i="5" s="1"/>
  <c r="V135" i="2" a="1"/>
  <c r="V135" i="2" s="1"/>
  <c r="AD135" i="5" s="1"/>
  <c r="T135" i="2" a="1"/>
  <c r="T135" i="2" s="1"/>
  <c r="S135" i="2"/>
  <c r="R135" i="2"/>
  <c r="Y135" i="5" s="1"/>
  <c r="Q135" i="2"/>
  <c r="W135" i="5" s="1"/>
  <c r="P135" i="2"/>
  <c r="U135" i="5" s="1"/>
  <c r="O135" i="2"/>
  <c r="S135" i="5" s="1"/>
  <c r="N135" i="2"/>
  <c r="Q135" i="5" s="1"/>
  <c r="M135" i="2"/>
  <c r="O135" i="5" s="1"/>
  <c r="L135" i="2"/>
  <c r="M135" i="5" s="1"/>
  <c r="K135" i="2"/>
  <c r="K135" i="5" s="1"/>
  <c r="J135" i="2"/>
  <c r="J135" i="5" s="1"/>
  <c r="I135" i="2"/>
  <c r="I135" i="5" s="1"/>
  <c r="H135" i="2"/>
  <c r="H135" i="5" s="1"/>
  <c r="G135" i="2"/>
  <c r="G135" i="5" s="1"/>
  <c r="F135" i="2"/>
  <c r="F135" i="5" s="1"/>
  <c r="E135" i="2"/>
  <c r="E135" i="5" s="1"/>
  <c r="D135" i="2"/>
  <c r="D135" i="5" s="1"/>
  <c r="C135" i="2"/>
  <c r="C135" i="5" s="1"/>
  <c r="B135" i="2"/>
  <c r="B135" i="5" s="1"/>
  <c r="A135" i="2"/>
  <c r="A135" i="5" s="1"/>
  <c r="W134" i="2" a="1"/>
  <c r="W134" i="2" s="1"/>
  <c r="AE134" i="5" s="1"/>
  <c r="V134" i="2" a="1"/>
  <c r="V134" i="2" s="1"/>
  <c r="AD134" i="5" s="1"/>
  <c r="T134" i="2" a="1"/>
  <c r="T134" i="2"/>
  <c r="S134" i="2"/>
  <c r="R134" i="2"/>
  <c r="Y134" i="5" s="1"/>
  <c r="Q134" i="2"/>
  <c r="W134" i="5" s="1"/>
  <c r="P134" i="2"/>
  <c r="U134" i="5" s="1"/>
  <c r="O134" i="2"/>
  <c r="S134" i="5" s="1"/>
  <c r="N134" i="2"/>
  <c r="Q134" i="5" s="1"/>
  <c r="M134" i="2"/>
  <c r="O134" i="5" s="1"/>
  <c r="L134" i="2"/>
  <c r="M134" i="5" s="1"/>
  <c r="K134" i="2"/>
  <c r="K134" i="5" s="1"/>
  <c r="J134" i="2"/>
  <c r="J134" i="5" s="1"/>
  <c r="I134" i="2"/>
  <c r="I134" i="5" s="1"/>
  <c r="H134" i="2"/>
  <c r="H134" i="5" s="1"/>
  <c r="G134" i="2"/>
  <c r="G134" i="5" s="1"/>
  <c r="F134" i="2"/>
  <c r="F134" i="5" s="1"/>
  <c r="E134" i="2"/>
  <c r="E134" i="5" s="1"/>
  <c r="D134" i="2"/>
  <c r="D134" i="5" s="1"/>
  <c r="C134" i="2"/>
  <c r="C134" i="5" s="1"/>
  <c r="B134" i="2"/>
  <c r="B134" i="5" s="1"/>
  <c r="W133" i="2" a="1"/>
  <c r="W133" i="2" s="1"/>
  <c r="AE133" i="5" s="1"/>
  <c r="V133" i="2" a="1"/>
  <c r="V133" i="2" s="1"/>
  <c r="AD133" i="5" s="1"/>
  <c r="T133" i="2" a="1"/>
  <c r="T133" i="2" s="1"/>
  <c r="S133" i="2"/>
  <c r="R133" i="2"/>
  <c r="Y133" i="5" s="1"/>
  <c r="Q133" i="2"/>
  <c r="W133" i="5" s="1"/>
  <c r="P133" i="2"/>
  <c r="U133" i="5" s="1"/>
  <c r="O133" i="2"/>
  <c r="S133" i="5" s="1"/>
  <c r="N133" i="2"/>
  <c r="Q133" i="5" s="1"/>
  <c r="M133" i="2"/>
  <c r="O133" i="5" s="1"/>
  <c r="L133" i="2"/>
  <c r="M133" i="5" s="1"/>
  <c r="K133" i="2"/>
  <c r="K133" i="5" s="1"/>
  <c r="J133" i="2"/>
  <c r="J133" i="5" s="1"/>
  <c r="I133" i="2"/>
  <c r="I133" i="5" s="1"/>
  <c r="H133" i="2"/>
  <c r="H133" i="5" s="1"/>
  <c r="G133" i="2"/>
  <c r="G133" i="5" s="1"/>
  <c r="F133" i="2"/>
  <c r="F133" i="5" s="1"/>
  <c r="E133" i="2"/>
  <c r="E133" i="5" s="1"/>
  <c r="D133" i="2"/>
  <c r="D133" i="5" s="1"/>
  <c r="C133" i="2"/>
  <c r="C133" i="5" s="1"/>
  <c r="B133" i="2"/>
  <c r="B133" i="5" s="1"/>
  <c r="A133" i="2"/>
  <c r="A133" i="5" s="1"/>
  <c r="W132" i="2" a="1"/>
  <c r="W132" i="2" s="1"/>
  <c r="AE132" i="5" s="1"/>
  <c r="V132" i="2" a="1"/>
  <c r="V132" i="2" s="1"/>
  <c r="AD132" i="5" s="1"/>
  <c r="T132" i="2" a="1"/>
  <c r="T132" i="2" s="1"/>
  <c r="S132" i="2"/>
  <c r="R132" i="2"/>
  <c r="Y132" i="5" s="1"/>
  <c r="Q132" i="2"/>
  <c r="W132" i="5" s="1"/>
  <c r="P132" i="2"/>
  <c r="U132" i="5" s="1"/>
  <c r="O132" i="2"/>
  <c r="S132" i="5" s="1"/>
  <c r="N132" i="2"/>
  <c r="Q132" i="5" s="1"/>
  <c r="M132" i="2"/>
  <c r="O132" i="5" s="1"/>
  <c r="L132" i="2"/>
  <c r="M132" i="5" s="1"/>
  <c r="K132" i="2"/>
  <c r="K132" i="5" s="1"/>
  <c r="J132" i="2"/>
  <c r="J132" i="5" s="1"/>
  <c r="I132" i="2"/>
  <c r="I132" i="5" s="1"/>
  <c r="H132" i="2"/>
  <c r="H132" i="5" s="1"/>
  <c r="G132" i="2"/>
  <c r="G132" i="5" s="1"/>
  <c r="F132" i="2"/>
  <c r="F132" i="5" s="1"/>
  <c r="E132" i="2"/>
  <c r="E132" i="5" s="1"/>
  <c r="D132" i="2"/>
  <c r="D132" i="5" s="1"/>
  <c r="C132" i="2"/>
  <c r="C132" i="5" s="1"/>
  <c r="B132" i="2"/>
  <c r="B132" i="5" s="1"/>
  <c r="W131" i="2" a="1"/>
  <c r="W131" i="2" s="1"/>
  <c r="AE131" i="5" s="1"/>
  <c r="V131" i="2" a="1"/>
  <c r="V131" i="2" s="1"/>
  <c r="AD131" i="5" s="1"/>
  <c r="T131" i="2" a="1"/>
  <c r="T131" i="2" s="1"/>
  <c r="S131" i="2"/>
  <c r="R131" i="2"/>
  <c r="Y131" i="5" s="1"/>
  <c r="Q131" i="2"/>
  <c r="W131" i="5" s="1"/>
  <c r="P131" i="2"/>
  <c r="U131" i="5" s="1"/>
  <c r="O131" i="2"/>
  <c r="S131" i="5" s="1"/>
  <c r="N131" i="2"/>
  <c r="Q131" i="5" s="1"/>
  <c r="M131" i="2"/>
  <c r="O131" i="5" s="1"/>
  <c r="L131" i="2"/>
  <c r="M131" i="5" s="1"/>
  <c r="K131" i="2"/>
  <c r="K131" i="5" s="1"/>
  <c r="J131" i="2"/>
  <c r="J131" i="5" s="1"/>
  <c r="I131" i="2"/>
  <c r="I131" i="5" s="1"/>
  <c r="H131" i="2"/>
  <c r="H131" i="5" s="1"/>
  <c r="G131" i="2"/>
  <c r="G131" i="5" s="1"/>
  <c r="F131" i="2"/>
  <c r="F131" i="5" s="1"/>
  <c r="E131" i="2"/>
  <c r="E131" i="5" s="1"/>
  <c r="D131" i="2"/>
  <c r="D131" i="5" s="1"/>
  <c r="C131" i="2"/>
  <c r="C131" i="5" s="1"/>
  <c r="B131" i="2"/>
  <c r="B131" i="5" s="1"/>
  <c r="A131" i="2"/>
  <c r="A131" i="5" s="1"/>
  <c r="W130" i="2" a="1"/>
  <c r="W130" i="2" s="1"/>
  <c r="AE130" i="5" s="1"/>
  <c r="V130" i="2" a="1"/>
  <c r="V130" i="2" s="1"/>
  <c r="AD130" i="5" s="1"/>
  <c r="T130" i="2" a="1"/>
  <c r="T130" i="2" s="1"/>
  <c r="S130" i="2"/>
  <c r="R130" i="2"/>
  <c r="Y130" i="5" s="1"/>
  <c r="Q130" i="2"/>
  <c r="W130" i="5" s="1"/>
  <c r="P130" i="2"/>
  <c r="U130" i="5" s="1"/>
  <c r="O130" i="2"/>
  <c r="S130" i="5" s="1"/>
  <c r="N130" i="2"/>
  <c r="Q130" i="5" s="1"/>
  <c r="M130" i="2"/>
  <c r="O130" i="5" s="1"/>
  <c r="L130" i="2"/>
  <c r="M130" i="5" s="1"/>
  <c r="K130" i="2"/>
  <c r="K130" i="5" s="1"/>
  <c r="J130" i="2"/>
  <c r="J130" i="5" s="1"/>
  <c r="I130" i="2"/>
  <c r="I130" i="5" s="1"/>
  <c r="H130" i="2"/>
  <c r="H130" i="5" s="1"/>
  <c r="G130" i="2"/>
  <c r="G130" i="5" s="1"/>
  <c r="F130" i="2"/>
  <c r="F130" i="5" s="1"/>
  <c r="E130" i="2"/>
  <c r="E130" i="5" s="1"/>
  <c r="D130" i="2"/>
  <c r="D130" i="5" s="1"/>
  <c r="C130" i="2"/>
  <c r="C130" i="5" s="1"/>
  <c r="B130" i="2"/>
  <c r="B130" i="5" s="1"/>
  <c r="W129" i="2" a="1"/>
  <c r="W129" i="2" s="1"/>
  <c r="AE129" i="5" s="1"/>
  <c r="V129" i="2" a="1"/>
  <c r="V129" i="2" s="1"/>
  <c r="AD129" i="5" s="1"/>
  <c r="T129" i="2" a="1"/>
  <c r="T129" i="2" s="1"/>
  <c r="S129" i="2"/>
  <c r="R129" i="2"/>
  <c r="Y129" i="5" s="1"/>
  <c r="Q129" i="2"/>
  <c r="W129" i="5" s="1"/>
  <c r="P129" i="2"/>
  <c r="U129" i="5" s="1"/>
  <c r="O129" i="2"/>
  <c r="S129" i="5" s="1"/>
  <c r="N129" i="2"/>
  <c r="Q129" i="5" s="1"/>
  <c r="M129" i="2"/>
  <c r="O129" i="5" s="1"/>
  <c r="L129" i="2"/>
  <c r="M129" i="5" s="1"/>
  <c r="K129" i="2"/>
  <c r="K129" i="5" s="1"/>
  <c r="J129" i="2"/>
  <c r="J129" i="5" s="1"/>
  <c r="I129" i="2"/>
  <c r="I129" i="5" s="1"/>
  <c r="H129" i="2"/>
  <c r="H129" i="5" s="1"/>
  <c r="G129" i="2"/>
  <c r="G129" i="5" s="1"/>
  <c r="F129" i="2"/>
  <c r="F129" i="5" s="1"/>
  <c r="E129" i="2"/>
  <c r="E129" i="5" s="1"/>
  <c r="D129" i="2"/>
  <c r="D129" i="5" s="1"/>
  <c r="C129" i="2"/>
  <c r="C129" i="5" s="1"/>
  <c r="B129" i="2"/>
  <c r="B129" i="5" s="1"/>
  <c r="A129" i="2"/>
  <c r="A129" i="5" s="1"/>
  <c r="W128" i="2" a="1"/>
  <c r="W128" i="2" s="1"/>
  <c r="AE128" i="5" s="1"/>
  <c r="V128" i="2" a="1"/>
  <c r="V128" i="2" s="1"/>
  <c r="AD128" i="5" s="1"/>
  <c r="T128" i="2" a="1"/>
  <c r="T128" i="2" s="1"/>
  <c r="S128" i="2"/>
  <c r="R128" i="2"/>
  <c r="Y128" i="5" s="1"/>
  <c r="Q128" i="2"/>
  <c r="W128" i="5" s="1"/>
  <c r="P128" i="2"/>
  <c r="U128" i="5" s="1"/>
  <c r="O128" i="2"/>
  <c r="S128" i="5" s="1"/>
  <c r="N128" i="2"/>
  <c r="Q128" i="5" s="1"/>
  <c r="M128" i="2"/>
  <c r="O128" i="5" s="1"/>
  <c r="L128" i="2"/>
  <c r="M128" i="5" s="1"/>
  <c r="K128" i="2"/>
  <c r="K128" i="5" s="1"/>
  <c r="J128" i="2"/>
  <c r="J128" i="5" s="1"/>
  <c r="I128" i="2"/>
  <c r="I128" i="5" s="1"/>
  <c r="H128" i="2"/>
  <c r="H128" i="5" s="1"/>
  <c r="G128" i="2"/>
  <c r="G128" i="5" s="1"/>
  <c r="F128" i="2"/>
  <c r="F128" i="5" s="1"/>
  <c r="E128" i="2"/>
  <c r="E128" i="5" s="1"/>
  <c r="D128" i="2"/>
  <c r="D128" i="5" s="1"/>
  <c r="C128" i="2"/>
  <c r="C128" i="5" s="1"/>
  <c r="B128" i="2"/>
  <c r="B128" i="5" s="1"/>
  <c r="W127" i="2" a="1"/>
  <c r="W127" i="2" s="1"/>
  <c r="AE127" i="5" s="1"/>
  <c r="V127" i="2" a="1"/>
  <c r="V127" i="2" s="1"/>
  <c r="AD127" i="5" s="1"/>
  <c r="T127" i="2" a="1"/>
  <c r="T127" i="2" s="1"/>
  <c r="S127" i="2"/>
  <c r="R127" i="2"/>
  <c r="Y127" i="5" s="1"/>
  <c r="Q127" i="2"/>
  <c r="W127" i="5" s="1"/>
  <c r="P127" i="2"/>
  <c r="U127" i="5" s="1"/>
  <c r="O127" i="2"/>
  <c r="S127" i="5" s="1"/>
  <c r="N127" i="2"/>
  <c r="Q127" i="5" s="1"/>
  <c r="M127" i="2"/>
  <c r="O127" i="5" s="1"/>
  <c r="L127" i="2"/>
  <c r="M127" i="5" s="1"/>
  <c r="K127" i="2"/>
  <c r="K127" i="5" s="1"/>
  <c r="J127" i="2"/>
  <c r="J127" i="5" s="1"/>
  <c r="I127" i="2"/>
  <c r="I127" i="5" s="1"/>
  <c r="H127" i="2"/>
  <c r="H127" i="5" s="1"/>
  <c r="G127" i="2"/>
  <c r="G127" i="5" s="1"/>
  <c r="F127" i="2"/>
  <c r="F127" i="5" s="1"/>
  <c r="E127" i="2"/>
  <c r="E127" i="5" s="1"/>
  <c r="D127" i="2"/>
  <c r="D127" i="5" s="1"/>
  <c r="C127" i="2"/>
  <c r="C127" i="5" s="1"/>
  <c r="B127" i="2"/>
  <c r="B127" i="5" s="1"/>
  <c r="A127" i="2"/>
  <c r="A127" i="5" s="1"/>
  <c r="W126" i="2" a="1"/>
  <c r="W126" i="2" s="1"/>
  <c r="AE126" i="5" s="1"/>
  <c r="V126" i="2" a="1"/>
  <c r="V126" i="2" s="1"/>
  <c r="AD126" i="5" s="1"/>
  <c r="T126" i="2" a="1"/>
  <c r="T126" i="2" s="1"/>
  <c r="S126" i="2"/>
  <c r="R126" i="2"/>
  <c r="Y126" i="5" s="1"/>
  <c r="Q126" i="2"/>
  <c r="W126" i="5" s="1"/>
  <c r="P126" i="2"/>
  <c r="U126" i="5" s="1"/>
  <c r="O126" i="2"/>
  <c r="S126" i="5" s="1"/>
  <c r="N126" i="2"/>
  <c r="Q126" i="5" s="1"/>
  <c r="M126" i="2"/>
  <c r="O126" i="5" s="1"/>
  <c r="L126" i="2"/>
  <c r="M126" i="5" s="1"/>
  <c r="K126" i="2"/>
  <c r="K126" i="5" s="1"/>
  <c r="J126" i="2"/>
  <c r="J126" i="5" s="1"/>
  <c r="I126" i="2"/>
  <c r="I126" i="5" s="1"/>
  <c r="H126" i="2"/>
  <c r="H126" i="5" s="1"/>
  <c r="G126" i="2"/>
  <c r="G126" i="5" s="1"/>
  <c r="F126" i="2"/>
  <c r="F126" i="5" s="1"/>
  <c r="E126" i="2"/>
  <c r="E126" i="5" s="1"/>
  <c r="D126" i="2"/>
  <c r="D126" i="5" s="1"/>
  <c r="C126" i="2"/>
  <c r="C126" i="5" s="1"/>
  <c r="B126" i="2"/>
  <c r="B126" i="5" s="1"/>
  <c r="W125" i="2" a="1"/>
  <c r="W125" i="2" s="1"/>
  <c r="AE125" i="5" s="1"/>
  <c r="V125" i="2" a="1"/>
  <c r="V125" i="2" s="1"/>
  <c r="AD125" i="5" s="1"/>
  <c r="T125" i="2" a="1"/>
  <c r="T125" i="2" s="1"/>
  <c r="S125" i="2"/>
  <c r="R125" i="2"/>
  <c r="Y125" i="5" s="1"/>
  <c r="Q125" i="2"/>
  <c r="W125" i="5" s="1"/>
  <c r="P125" i="2"/>
  <c r="U125" i="5" s="1"/>
  <c r="O125" i="2"/>
  <c r="S125" i="5" s="1"/>
  <c r="N125" i="2"/>
  <c r="Q125" i="5" s="1"/>
  <c r="M125" i="2"/>
  <c r="O125" i="5" s="1"/>
  <c r="L125" i="2"/>
  <c r="M125" i="5" s="1"/>
  <c r="K125" i="2"/>
  <c r="K125" i="5" s="1"/>
  <c r="J125" i="2"/>
  <c r="J125" i="5" s="1"/>
  <c r="I125" i="2"/>
  <c r="I125" i="5" s="1"/>
  <c r="H125" i="2"/>
  <c r="H125" i="5" s="1"/>
  <c r="G125" i="2"/>
  <c r="G125" i="5" s="1"/>
  <c r="F125" i="2"/>
  <c r="F125" i="5" s="1"/>
  <c r="E125" i="2"/>
  <c r="E125" i="5" s="1"/>
  <c r="D125" i="2"/>
  <c r="D125" i="5" s="1"/>
  <c r="C125" i="2"/>
  <c r="C125" i="5" s="1"/>
  <c r="B125" i="2"/>
  <c r="B125" i="5" s="1"/>
  <c r="A125" i="2"/>
  <c r="A125" i="5" s="1"/>
  <c r="W124" i="2" a="1"/>
  <c r="W124" i="2" s="1"/>
  <c r="AE124" i="5" s="1"/>
  <c r="V124" i="2" a="1"/>
  <c r="V124" i="2" s="1"/>
  <c r="AD124" i="5" s="1"/>
  <c r="T124" i="2" a="1"/>
  <c r="T124" i="2" s="1"/>
  <c r="S124" i="2"/>
  <c r="R124" i="2"/>
  <c r="Y124" i="5" s="1"/>
  <c r="Q124" i="2"/>
  <c r="W124" i="5" s="1"/>
  <c r="P124" i="2"/>
  <c r="U124" i="5" s="1"/>
  <c r="O124" i="2"/>
  <c r="S124" i="5" s="1"/>
  <c r="N124" i="2"/>
  <c r="Q124" i="5" s="1"/>
  <c r="M124" i="2"/>
  <c r="O124" i="5" s="1"/>
  <c r="L124" i="2"/>
  <c r="M124" i="5" s="1"/>
  <c r="K124" i="2"/>
  <c r="K124" i="5" s="1"/>
  <c r="J124" i="2"/>
  <c r="J124" i="5" s="1"/>
  <c r="I124" i="2"/>
  <c r="I124" i="5" s="1"/>
  <c r="H124" i="2"/>
  <c r="H124" i="5" s="1"/>
  <c r="G124" i="2"/>
  <c r="G124" i="5" s="1"/>
  <c r="F124" i="2"/>
  <c r="F124" i="5" s="1"/>
  <c r="E124" i="2"/>
  <c r="E124" i="5" s="1"/>
  <c r="D124" i="2"/>
  <c r="D124" i="5" s="1"/>
  <c r="C124" i="2"/>
  <c r="C124" i="5" s="1"/>
  <c r="B124" i="2"/>
  <c r="B124" i="5" s="1"/>
  <c r="W123" i="2" a="1"/>
  <c r="W123" i="2" s="1"/>
  <c r="AE123" i="5" s="1"/>
  <c r="V123" i="2" a="1"/>
  <c r="V123" i="2" s="1"/>
  <c r="AD123" i="5" s="1"/>
  <c r="T123" i="2" a="1"/>
  <c r="T123" i="2" s="1"/>
  <c r="S123" i="2"/>
  <c r="R123" i="2"/>
  <c r="Y123" i="5" s="1"/>
  <c r="Q123" i="2"/>
  <c r="W123" i="5" s="1"/>
  <c r="P123" i="2"/>
  <c r="U123" i="5" s="1"/>
  <c r="O123" i="2"/>
  <c r="S123" i="5" s="1"/>
  <c r="N123" i="2"/>
  <c r="Q123" i="5" s="1"/>
  <c r="M123" i="2"/>
  <c r="O123" i="5" s="1"/>
  <c r="L123" i="2"/>
  <c r="M123" i="5" s="1"/>
  <c r="K123" i="2"/>
  <c r="K123" i="5" s="1"/>
  <c r="J123" i="2"/>
  <c r="J123" i="5" s="1"/>
  <c r="I123" i="2"/>
  <c r="I123" i="5" s="1"/>
  <c r="H123" i="2"/>
  <c r="H123" i="5" s="1"/>
  <c r="G123" i="2"/>
  <c r="G123" i="5" s="1"/>
  <c r="F123" i="2"/>
  <c r="F123" i="5" s="1"/>
  <c r="E123" i="2"/>
  <c r="E123" i="5" s="1"/>
  <c r="D123" i="2"/>
  <c r="D123" i="5" s="1"/>
  <c r="C123" i="2"/>
  <c r="C123" i="5" s="1"/>
  <c r="B123" i="2"/>
  <c r="B123" i="5" s="1"/>
  <c r="A123" i="2"/>
  <c r="A123" i="5" s="1"/>
  <c r="W122" i="2" a="1"/>
  <c r="W122" i="2" s="1"/>
  <c r="AE122" i="5" s="1"/>
  <c r="V122" i="2" a="1"/>
  <c r="V122" i="2" s="1"/>
  <c r="AD122" i="5" s="1"/>
  <c r="T122" i="2" a="1"/>
  <c r="T122" i="2" s="1"/>
  <c r="S122" i="2"/>
  <c r="R122" i="2"/>
  <c r="Y122" i="5" s="1"/>
  <c r="Q122" i="2"/>
  <c r="W122" i="5" s="1"/>
  <c r="P122" i="2"/>
  <c r="U122" i="5" s="1"/>
  <c r="O122" i="2"/>
  <c r="S122" i="5" s="1"/>
  <c r="N122" i="2"/>
  <c r="Q122" i="5" s="1"/>
  <c r="M122" i="2"/>
  <c r="O122" i="5" s="1"/>
  <c r="L122" i="2"/>
  <c r="M122" i="5" s="1"/>
  <c r="K122" i="2"/>
  <c r="K122" i="5" s="1"/>
  <c r="J122" i="2"/>
  <c r="J122" i="5" s="1"/>
  <c r="I122" i="2"/>
  <c r="I122" i="5" s="1"/>
  <c r="H122" i="2"/>
  <c r="H122" i="5" s="1"/>
  <c r="G122" i="2"/>
  <c r="G122" i="5" s="1"/>
  <c r="F122" i="2"/>
  <c r="F122" i="5" s="1"/>
  <c r="E122" i="2"/>
  <c r="E122" i="5" s="1"/>
  <c r="D122" i="2"/>
  <c r="D122" i="5" s="1"/>
  <c r="C122" i="2"/>
  <c r="C122" i="5" s="1"/>
  <c r="B122" i="2"/>
  <c r="B122" i="5" s="1"/>
  <c r="W121" i="2" a="1"/>
  <c r="W121" i="2" s="1"/>
  <c r="AE121" i="5" s="1"/>
  <c r="V121" i="2" a="1"/>
  <c r="V121" i="2" s="1"/>
  <c r="AD121" i="5" s="1"/>
  <c r="T121" i="2" a="1"/>
  <c r="T121" i="2" s="1"/>
  <c r="S121" i="2"/>
  <c r="R121" i="2"/>
  <c r="Y121" i="5" s="1"/>
  <c r="Q121" i="2"/>
  <c r="W121" i="5" s="1"/>
  <c r="P121" i="2"/>
  <c r="U121" i="5" s="1"/>
  <c r="O121" i="2"/>
  <c r="S121" i="5" s="1"/>
  <c r="N121" i="2"/>
  <c r="Q121" i="5" s="1"/>
  <c r="M121" i="2"/>
  <c r="O121" i="5" s="1"/>
  <c r="L121" i="2"/>
  <c r="M121" i="5" s="1"/>
  <c r="K121" i="2"/>
  <c r="K121" i="5" s="1"/>
  <c r="J121" i="2"/>
  <c r="J121" i="5" s="1"/>
  <c r="I121" i="2"/>
  <c r="I121" i="5" s="1"/>
  <c r="H121" i="2"/>
  <c r="H121" i="5" s="1"/>
  <c r="G121" i="2"/>
  <c r="G121" i="5" s="1"/>
  <c r="F121" i="2"/>
  <c r="F121" i="5" s="1"/>
  <c r="E121" i="2"/>
  <c r="E121" i="5" s="1"/>
  <c r="D121" i="2"/>
  <c r="D121" i="5" s="1"/>
  <c r="C121" i="2"/>
  <c r="C121" i="5" s="1"/>
  <c r="B121" i="2"/>
  <c r="B121" i="5" s="1"/>
  <c r="A121" i="2"/>
  <c r="A121" i="5" s="1"/>
  <c r="W120" i="2" a="1"/>
  <c r="W120" i="2" s="1"/>
  <c r="AE120" i="5" s="1"/>
  <c r="V120" i="2" a="1"/>
  <c r="V120" i="2" s="1"/>
  <c r="AD120" i="5" s="1"/>
  <c r="T120" i="2" a="1"/>
  <c r="T120" i="2" s="1"/>
  <c r="K120" i="2"/>
  <c r="K120" i="5" s="1"/>
  <c r="J120" i="2"/>
  <c r="J120" i="5" s="1"/>
  <c r="I120" i="2"/>
  <c r="I120" i="5" s="1"/>
  <c r="H120" i="2"/>
  <c r="H120" i="5" s="1"/>
  <c r="G120" i="2"/>
  <c r="G120" i="5" s="1"/>
  <c r="F120" i="2"/>
  <c r="F120" i="5" s="1"/>
  <c r="E120" i="2"/>
  <c r="E120" i="5" s="1"/>
  <c r="D120" i="2"/>
  <c r="D120" i="5" s="1"/>
  <c r="C120" i="2"/>
  <c r="C120" i="5" s="1"/>
  <c r="B120" i="2"/>
  <c r="B120" i="5" s="1"/>
  <c r="W119" i="2" a="1"/>
  <c r="W119" i="2" s="1"/>
  <c r="AE119" i="5" s="1"/>
  <c r="V119" i="2" a="1"/>
  <c r="V119" i="2" s="1"/>
  <c r="AD119" i="5" s="1"/>
  <c r="T119" i="2" a="1"/>
  <c r="T119" i="2" s="1"/>
  <c r="K119" i="2"/>
  <c r="K119" i="5" s="1"/>
  <c r="J119" i="2"/>
  <c r="J119" i="5" s="1"/>
  <c r="I119" i="2"/>
  <c r="I119" i="5" s="1"/>
  <c r="H119" i="2"/>
  <c r="H119" i="5" s="1"/>
  <c r="G119" i="2"/>
  <c r="G119" i="5" s="1"/>
  <c r="F119" i="2"/>
  <c r="F119" i="5" s="1"/>
  <c r="E119" i="2"/>
  <c r="E119" i="5" s="1"/>
  <c r="D119" i="2"/>
  <c r="D119" i="5" s="1"/>
  <c r="C119" i="2"/>
  <c r="C119" i="5" s="1"/>
  <c r="B119" i="2"/>
  <c r="B119" i="5" s="1"/>
  <c r="A119" i="2"/>
  <c r="A119" i="5" s="1"/>
  <c r="W118" i="2" a="1"/>
  <c r="W118" i="2" s="1"/>
  <c r="AE118" i="5" s="1"/>
  <c r="V118" i="2" a="1"/>
  <c r="V118" i="2" s="1"/>
  <c r="AD118" i="5" s="1"/>
  <c r="T118" i="2" a="1"/>
  <c r="T118" i="2" s="1"/>
  <c r="K118" i="2"/>
  <c r="K118" i="5" s="1"/>
  <c r="J118" i="2"/>
  <c r="J118" i="5" s="1"/>
  <c r="I118" i="2"/>
  <c r="I118" i="5" s="1"/>
  <c r="H118" i="2"/>
  <c r="H118" i="5" s="1"/>
  <c r="G118" i="2"/>
  <c r="G118" i="5" s="1"/>
  <c r="F118" i="2"/>
  <c r="F118" i="5" s="1"/>
  <c r="E118" i="2"/>
  <c r="E118" i="5" s="1"/>
  <c r="D118" i="2"/>
  <c r="D118" i="5" s="1"/>
  <c r="C118" i="2"/>
  <c r="C118" i="5" s="1"/>
  <c r="B118" i="2"/>
  <c r="B118" i="5" s="1"/>
  <c r="W117" i="2" a="1"/>
  <c r="W117" i="2" s="1"/>
  <c r="AE117" i="5" s="1"/>
  <c r="V117" i="2" a="1"/>
  <c r="V117" i="2" s="1"/>
  <c r="AD117" i="5" s="1"/>
  <c r="T117" i="2" a="1"/>
  <c r="T117" i="2" s="1"/>
  <c r="K117" i="2"/>
  <c r="K117" i="5" s="1"/>
  <c r="J117" i="2"/>
  <c r="J117" i="5" s="1"/>
  <c r="I117" i="2"/>
  <c r="I117" i="5" s="1"/>
  <c r="H117" i="2"/>
  <c r="H117" i="5" s="1"/>
  <c r="G117" i="2"/>
  <c r="G117" i="5" s="1"/>
  <c r="F117" i="2"/>
  <c r="F117" i="5" s="1"/>
  <c r="E117" i="2"/>
  <c r="E117" i="5" s="1"/>
  <c r="D117" i="2"/>
  <c r="D117" i="5" s="1"/>
  <c r="C117" i="2"/>
  <c r="C117" i="5" s="1"/>
  <c r="B117" i="2"/>
  <c r="B117" i="5" s="1"/>
  <c r="A117" i="2"/>
  <c r="A117" i="5" s="1"/>
  <c r="W116" i="2" a="1"/>
  <c r="W116" i="2" s="1"/>
  <c r="AE116" i="5" s="1"/>
  <c r="V116" i="2" a="1"/>
  <c r="V116" i="2" s="1"/>
  <c r="AD116" i="5" s="1"/>
  <c r="T116" i="2" a="1"/>
  <c r="T116" i="2" s="1"/>
  <c r="K116" i="2"/>
  <c r="K116" i="5" s="1"/>
  <c r="J116" i="2"/>
  <c r="J116" i="5" s="1"/>
  <c r="I116" i="2"/>
  <c r="I116" i="5" s="1"/>
  <c r="H116" i="2"/>
  <c r="H116" i="5" s="1"/>
  <c r="G116" i="2"/>
  <c r="G116" i="5" s="1"/>
  <c r="F116" i="2"/>
  <c r="F116" i="5" s="1"/>
  <c r="E116" i="2"/>
  <c r="E116" i="5" s="1"/>
  <c r="D116" i="2"/>
  <c r="D116" i="5" s="1"/>
  <c r="C116" i="2"/>
  <c r="C116" i="5" s="1"/>
  <c r="B116" i="2"/>
  <c r="B116" i="5" s="1"/>
  <c r="A116" i="2"/>
  <c r="W115" i="2" a="1"/>
  <c r="W115" i="2" s="1"/>
  <c r="AE115" i="5" s="1"/>
  <c r="V115" i="2" a="1"/>
  <c r="V115" i="2" s="1"/>
  <c r="AD115" i="5" s="1"/>
  <c r="T115" i="2" a="1"/>
  <c r="T115" i="2" s="1"/>
  <c r="K115" i="2"/>
  <c r="K115" i="5" s="1"/>
  <c r="J115" i="2"/>
  <c r="J115" i="5" s="1"/>
  <c r="I115" i="2"/>
  <c r="I115" i="5" s="1"/>
  <c r="H115" i="2"/>
  <c r="H115" i="5" s="1"/>
  <c r="G115" i="2"/>
  <c r="G115" i="5" s="1"/>
  <c r="F115" i="2"/>
  <c r="F115" i="5" s="1"/>
  <c r="E115" i="2"/>
  <c r="E115" i="5" s="1"/>
  <c r="D115" i="2"/>
  <c r="D115" i="5" s="1"/>
  <c r="C115" i="2"/>
  <c r="C115" i="5" s="1"/>
  <c r="B115" i="2"/>
  <c r="B115" i="5" s="1"/>
  <c r="A115" i="2"/>
  <c r="A115" i="5" s="1"/>
  <c r="W114" i="2" a="1"/>
  <c r="W114" i="2" s="1"/>
  <c r="AE114" i="5" s="1"/>
  <c r="V114" i="2" a="1"/>
  <c r="V114" i="2" s="1"/>
  <c r="AD114" i="5" s="1"/>
  <c r="T114" i="2" a="1"/>
  <c r="T114" i="2" s="1"/>
  <c r="K114" i="2"/>
  <c r="K114" i="5" s="1"/>
  <c r="J114" i="2"/>
  <c r="J114" i="5" s="1"/>
  <c r="I114" i="2"/>
  <c r="I114" i="5" s="1"/>
  <c r="H114" i="2"/>
  <c r="H114" i="5" s="1"/>
  <c r="G114" i="2"/>
  <c r="G114" i="5" s="1"/>
  <c r="F114" i="2"/>
  <c r="F114" i="5" s="1"/>
  <c r="E114" i="2"/>
  <c r="E114" i="5" s="1"/>
  <c r="D114" i="2"/>
  <c r="D114" i="5" s="1"/>
  <c r="C114" i="2"/>
  <c r="C114" i="5" s="1"/>
  <c r="B114" i="2"/>
  <c r="B114" i="5" s="1"/>
  <c r="A114" i="2"/>
  <c r="A114" i="5" s="1"/>
  <c r="W113" i="2" a="1"/>
  <c r="W113" i="2" s="1"/>
  <c r="AE113" i="5" s="1"/>
  <c r="V113" i="2" a="1"/>
  <c r="V113" i="2" s="1"/>
  <c r="AD113" i="5" s="1"/>
  <c r="T113" i="2" a="1"/>
  <c r="T113" i="2" s="1"/>
  <c r="K113" i="2"/>
  <c r="K113" i="5" s="1"/>
  <c r="J113" i="2"/>
  <c r="J113" i="5" s="1"/>
  <c r="I113" i="2"/>
  <c r="I113" i="5" s="1"/>
  <c r="H113" i="2"/>
  <c r="H113" i="5" s="1"/>
  <c r="G113" i="2"/>
  <c r="G113" i="5" s="1"/>
  <c r="F113" i="2"/>
  <c r="F113" i="5" s="1"/>
  <c r="E113" i="2"/>
  <c r="E113" i="5" s="1"/>
  <c r="D113" i="2"/>
  <c r="D113" i="5" s="1"/>
  <c r="C113" i="2"/>
  <c r="C113" i="5" s="1"/>
  <c r="B113" i="2"/>
  <c r="B113" i="5" s="1"/>
  <c r="A113" i="2"/>
  <c r="A113" i="5" s="1"/>
  <c r="W112" i="2" a="1"/>
  <c r="W112" i="2" s="1"/>
  <c r="AE112" i="5" s="1"/>
  <c r="V112" i="2" a="1"/>
  <c r="V112" i="2" s="1"/>
  <c r="AD112" i="5" s="1"/>
  <c r="T112" i="2" a="1"/>
  <c r="T112" i="2" s="1"/>
  <c r="K112" i="2"/>
  <c r="K112" i="5" s="1"/>
  <c r="J112" i="2"/>
  <c r="J112" i="5" s="1"/>
  <c r="I112" i="2"/>
  <c r="I112" i="5" s="1"/>
  <c r="H112" i="2"/>
  <c r="H112" i="5" s="1"/>
  <c r="G112" i="2"/>
  <c r="G112" i="5" s="1"/>
  <c r="F112" i="2"/>
  <c r="F112" i="5" s="1"/>
  <c r="E112" i="2"/>
  <c r="E112" i="5" s="1"/>
  <c r="D112" i="2"/>
  <c r="D112" i="5" s="1"/>
  <c r="C112" i="2"/>
  <c r="C112" i="5" s="1"/>
  <c r="B112" i="2"/>
  <c r="B112" i="5" s="1"/>
  <c r="A112" i="2"/>
  <c r="A112" i="5" s="1"/>
  <c r="W111" i="2" a="1"/>
  <c r="W111" i="2" s="1"/>
  <c r="AE111" i="5" s="1"/>
  <c r="V111" i="2" a="1"/>
  <c r="V111" i="2" s="1"/>
  <c r="AD111" i="5" s="1"/>
  <c r="T111" i="2" a="1"/>
  <c r="T111" i="2" s="1"/>
  <c r="K111" i="2"/>
  <c r="K111" i="5" s="1"/>
  <c r="J111" i="2"/>
  <c r="J111" i="5" s="1"/>
  <c r="I111" i="2"/>
  <c r="I111" i="5" s="1"/>
  <c r="H111" i="2"/>
  <c r="H111" i="5" s="1"/>
  <c r="G111" i="2"/>
  <c r="G111" i="5" s="1"/>
  <c r="F111" i="2"/>
  <c r="F111" i="5" s="1"/>
  <c r="E111" i="2"/>
  <c r="E111" i="5" s="1"/>
  <c r="D111" i="2"/>
  <c r="D111" i="5" s="1"/>
  <c r="C111" i="2"/>
  <c r="C111" i="5" s="1"/>
  <c r="B111" i="2"/>
  <c r="B111" i="5" s="1"/>
  <c r="A111" i="2"/>
  <c r="A111" i="5" s="1"/>
  <c r="W110" i="2" a="1"/>
  <c r="W110" i="2" s="1"/>
  <c r="AE110" i="5" s="1"/>
  <c r="V110" i="2" a="1"/>
  <c r="V110" i="2" s="1"/>
  <c r="AD110" i="5" s="1"/>
  <c r="T110" i="2" a="1"/>
  <c r="T110" i="2" s="1"/>
  <c r="K110" i="2"/>
  <c r="K110" i="5" s="1"/>
  <c r="J110" i="2"/>
  <c r="J110" i="5" s="1"/>
  <c r="I110" i="2"/>
  <c r="I110" i="5" s="1"/>
  <c r="H110" i="2"/>
  <c r="H110" i="5" s="1"/>
  <c r="G110" i="2"/>
  <c r="G110" i="5" s="1"/>
  <c r="F110" i="2"/>
  <c r="F110" i="5" s="1"/>
  <c r="E110" i="2"/>
  <c r="E110" i="5" s="1"/>
  <c r="D110" i="2"/>
  <c r="D110" i="5" s="1"/>
  <c r="C110" i="2"/>
  <c r="C110" i="5" s="1"/>
  <c r="B110" i="2"/>
  <c r="B110" i="5" s="1"/>
  <c r="A110" i="2"/>
  <c r="A110" i="5" s="1"/>
  <c r="W109" i="2" a="1"/>
  <c r="W109" i="2" s="1"/>
  <c r="AE109" i="5" s="1"/>
  <c r="V109" i="2" a="1"/>
  <c r="V109" i="2" s="1"/>
  <c r="AD109" i="5" s="1"/>
  <c r="T109" i="2" a="1"/>
  <c r="T109" i="2" s="1"/>
  <c r="K109" i="2"/>
  <c r="K109" i="5" s="1"/>
  <c r="J109" i="2"/>
  <c r="J109" i="5" s="1"/>
  <c r="I109" i="2"/>
  <c r="I109" i="5" s="1"/>
  <c r="H109" i="2"/>
  <c r="H109" i="5" s="1"/>
  <c r="G109" i="2"/>
  <c r="G109" i="5" s="1"/>
  <c r="F109" i="2"/>
  <c r="F109" i="5" s="1"/>
  <c r="E109" i="2"/>
  <c r="E109" i="5" s="1"/>
  <c r="D109" i="2"/>
  <c r="D109" i="5" s="1"/>
  <c r="C109" i="2"/>
  <c r="C109" i="5" s="1"/>
  <c r="B109" i="2"/>
  <c r="B109" i="5" s="1"/>
  <c r="A109" i="2"/>
  <c r="A109" i="5" s="1"/>
  <c r="W108" i="2" a="1"/>
  <c r="W108" i="2" s="1"/>
  <c r="AE108" i="5" s="1"/>
  <c r="V108" i="2" a="1"/>
  <c r="V108" i="2" s="1"/>
  <c r="AD108" i="5" s="1"/>
  <c r="T108" i="2" a="1"/>
  <c r="T108" i="2" s="1"/>
  <c r="K108" i="2"/>
  <c r="K108" i="5" s="1"/>
  <c r="J108" i="2"/>
  <c r="J108" i="5" s="1"/>
  <c r="I108" i="2"/>
  <c r="I108" i="5" s="1"/>
  <c r="H108" i="2"/>
  <c r="H108" i="5" s="1"/>
  <c r="G108" i="2"/>
  <c r="G108" i="5" s="1"/>
  <c r="F108" i="2"/>
  <c r="F108" i="5" s="1"/>
  <c r="E108" i="2"/>
  <c r="E108" i="5" s="1"/>
  <c r="D108" i="2"/>
  <c r="D108" i="5" s="1"/>
  <c r="C108" i="2"/>
  <c r="C108" i="5" s="1"/>
  <c r="B108" i="2"/>
  <c r="B108" i="5" s="1"/>
  <c r="A108" i="2"/>
  <c r="A108" i="5" s="1"/>
  <c r="W107" i="2" a="1"/>
  <c r="W107" i="2" s="1"/>
  <c r="AE107" i="5" s="1"/>
  <c r="V107" i="2" a="1"/>
  <c r="V107" i="2" s="1"/>
  <c r="AD107" i="5" s="1"/>
  <c r="T107" i="2" a="1"/>
  <c r="T107" i="2" s="1"/>
  <c r="K107" i="2"/>
  <c r="K107" i="5" s="1"/>
  <c r="J107" i="2"/>
  <c r="J107" i="5" s="1"/>
  <c r="I107" i="2"/>
  <c r="I107" i="5" s="1"/>
  <c r="H107" i="2"/>
  <c r="H107" i="5" s="1"/>
  <c r="G107" i="2"/>
  <c r="G107" i="5" s="1"/>
  <c r="F107" i="2"/>
  <c r="F107" i="5" s="1"/>
  <c r="E107" i="2"/>
  <c r="E107" i="5" s="1"/>
  <c r="D107" i="2"/>
  <c r="D107" i="5" s="1"/>
  <c r="C107" i="2"/>
  <c r="C107" i="5" s="1"/>
  <c r="B107" i="2"/>
  <c r="B107" i="5" s="1"/>
  <c r="A107" i="2"/>
  <c r="A107" i="5" s="1"/>
  <c r="W106" i="2" a="1"/>
  <c r="W106" i="2" s="1"/>
  <c r="AE106" i="5" s="1"/>
  <c r="V106" i="2" a="1"/>
  <c r="V106" i="2" s="1"/>
  <c r="AD106" i="5" s="1"/>
  <c r="T106" i="2" a="1"/>
  <c r="T106" i="2" s="1"/>
  <c r="K106" i="2"/>
  <c r="K106" i="5" s="1"/>
  <c r="J106" i="2"/>
  <c r="J106" i="5" s="1"/>
  <c r="I106" i="2"/>
  <c r="I106" i="5" s="1"/>
  <c r="H106" i="2"/>
  <c r="H106" i="5" s="1"/>
  <c r="G106" i="2"/>
  <c r="G106" i="5" s="1"/>
  <c r="F106" i="2"/>
  <c r="F106" i="5" s="1"/>
  <c r="E106" i="2"/>
  <c r="E106" i="5" s="1"/>
  <c r="D106" i="2"/>
  <c r="D106" i="5" s="1"/>
  <c r="C106" i="2"/>
  <c r="C106" i="5" s="1"/>
  <c r="B106" i="2"/>
  <c r="B106" i="5" s="1"/>
  <c r="A106" i="2"/>
  <c r="A106" i="5" s="1"/>
  <c r="W105" i="2" a="1"/>
  <c r="W105" i="2" s="1"/>
  <c r="AE105" i="5" s="1"/>
  <c r="V105" i="2" a="1"/>
  <c r="V105" i="2" s="1"/>
  <c r="AD105" i="5" s="1"/>
  <c r="T105" i="2" a="1"/>
  <c r="T105" i="2" s="1"/>
  <c r="K105" i="2"/>
  <c r="K105" i="5" s="1"/>
  <c r="J105" i="2"/>
  <c r="J105" i="5" s="1"/>
  <c r="I105" i="2"/>
  <c r="I105" i="5" s="1"/>
  <c r="H105" i="2"/>
  <c r="H105" i="5" s="1"/>
  <c r="G105" i="2"/>
  <c r="G105" i="5" s="1"/>
  <c r="F105" i="2"/>
  <c r="F105" i="5" s="1"/>
  <c r="E105" i="2"/>
  <c r="E105" i="5" s="1"/>
  <c r="D105" i="2"/>
  <c r="D105" i="5" s="1"/>
  <c r="C105" i="2"/>
  <c r="C105" i="5" s="1"/>
  <c r="B105" i="2"/>
  <c r="B105" i="5" s="1"/>
  <c r="A105" i="2"/>
  <c r="A105" i="5" s="1"/>
  <c r="W104" i="2" a="1"/>
  <c r="W104" i="2" s="1"/>
  <c r="AE104" i="5" s="1"/>
  <c r="V104" i="2" a="1"/>
  <c r="V104" i="2" s="1"/>
  <c r="AD104" i="5" s="1"/>
  <c r="T104" i="2" a="1"/>
  <c r="T104" i="2" s="1"/>
  <c r="K104" i="2"/>
  <c r="K104" i="5" s="1"/>
  <c r="J104" i="2"/>
  <c r="J104" i="5" s="1"/>
  <c r="I104" i="2"/>
  <c r="I104" i="5" s="1"/>
  <c r="H104" i="2"/>
  <c r="H104" i="5" s="1"/>
  <c r="G104" i="2"/>
  <c r="G104" i="5" s="1"/>
  <c r="F104" i="2"/>
  <c r="F104" i="5" s="1"/>
  <c r="E104" i="2"/>
  <c r="E104" i="5" s="1"/>
  <c r="D104" i="2"/>
  <c r="D104" i="5" s="1"/>
  <c r="C104" i="2"/>
  <c r="C104" i="5" s="1"/>
  <c r="B104" i="2"/>
  <c r="B104" i="5" s="1"/>
  <c r="A104" i="2"/>
  <c r="A104" i="5" s="1"/>
  <c r="W103" i="2" a="1"/>
  <c r="W103" i="2" s="1"/>
  <c r="AE103" i="5" s="1"/>
  <c r="V103" i="2" a="1"/>
  <c r="V103" i="2" s="1"/>
  <c r="AD103" i="5" s="1"/>
  <c r="T103" i="2" a="1"/>
  <c r="T103" i="2" s="1"/>
  <c r="K103" i="2"/>
  <c r="K103" i="5" s="1"/>
  <c r="J103" i="2"/>
  <c r="J103" i="5" s="1"/>
  <c r="I103" i="2"/>
  <c r="I103" i="5" s="1"/>
  <c r="H103" i="2"/>
  <c r="H103" i="5" s="1"/>
  <c r="G103" i="2"/>
  <c r="G103" i="5" s="1"/>
  <c r="F103" i="2"/>
  <c r="F103" i="5" s="1"/>
  <c r="E103" i="2"/>
  <c r="E103" i="5" s="1"/>
  <c r="D103" i="2"/>
  <c r="D103" i="5" s="1"/>
  <c r="C103" i="2"/>
  <c r="C103" i="5" s="1"/>
  <c r="B103" i="2"/>
  <c r="B103" i="5" s="1"/>
  <c r="A103" i="2"/>
  <c r="A103" i="5" s="1"/>
  <c r="W102" i="2" a="1"/>
  <c r="W102" i="2" s="1"/>
  <c r="AE102" i="5" s="1"/>
  <c r="V102" i="2" a="1"/>
  <c r="V102" i="2" s="1"/>
  <c r="AD102" i="5" s="1"/>
  <c r="T102" i="2" a="1"/>
  <c r="T102" i="2" s="1"/>
  <c r="K102" i="2"/>
  <c r="K102" i="5" s="1"/>
  <c r="J102" i="2"/>
  <c r="J102" i="5" s="1"/>
  <c r="I102" i="2"/>
  <c r="I102" i="5" s="1"/>
  <c r="H102" i="2"/>
  <c r="H102" i="5" s="1"/>
  <c r="G102" i="2"/>
  <c r="G102" i="5" s="1"/>
  <c r="F102" i="2"/>
  <c r="F102" i="5" s="1"/>
  <c r="E102" i="2"/>
  <c r="E102" i="5" s="1"/>
  <c r="D102" i="2"/>
  <c r="D102" i="5" s="1"/>
  <c r="C102" i="2"/>
  <c r="C102" i="5" s="1"/>
  <c r="B102" i="2"/>
  <c r="B102" i="5" s="1"/>
  <c r="A102" i="2"/>
  <c r="A102" i="5" s="1"/>
  <c r="W101" i="2" a="1"/>
  <c r="W101" i="2" s="1"/>
  <c r="AE101" i="5" s="1"/>
  <c r="V101" i="2" a="1"/>
  <c r="V101" i="2" s="1"/>
  <c r="AD101" i="5" s="1"/>
  <c r="T101" i="2" a="1"/>
  <c r="T101" i="2" s="1"/>
  <c r="K101" i="2"/>
  <c r="K101" i="5" s="1"/>
  <c r="J101" i="2"/>
  <c r="J101" i="5" s="1"/>
  <c r="I101" i="2"/>
  <c r="I101" i="5" s="1"/>
  <c r="H101" i="2"/>
  <c r="H101" i="5" s="1"/>
  <c r="G101" i="2"/>
  <c r="G101" i="5" s="1"/>
  <c r="F101" i="2"/>
  <c r="F101" i="5" s="1"/>
  <c r="E101" i="2"/>
  <c r="E101" i="5" s="1"/>
  <c r="D101" i="2"/>
  <c r="D101" i="5" s="1"/>
  <c r="C101" i="2"/>
  <c r="C101" i="5" s="1"/>
  <c r="B101" i="2"/>
  <c r="B101" i="5" s="1"/>
  <c r="A101" i="2"/>
  <c r="A101" i="5" s="1"/>
  <c r="W100" i="2" a="1"/>
  <c r="W100" i="2" s="1"/>
  <c r="AE100" i="5" s="1"/>
  <c r="V100" i="2" a="1"/>
  <c r="V100" i="2" s="1"/>
  <c r="AD100" i="5" s="1"/>
  <c r="T100" i="2" a="1"/>
  <c r="T100" i="2" s="1"/>
  <c r="K100" i="2"/>
  <c r="K100" i="5" s="1"/>
  <c r="J100" i="2"/>
  <c r="J100" i="5" s="1"/>
  <c r="I100" i="2"/>
  <c r="I100" i="5" s="1"/>
  <c r="H100" i="2"/>
  <c r="H100" i="5" s="1"/>
  <c r="G100" i="2"/>
  <c r="G100" i="5" s="1"/>
  <c r="F100" i="2"/>
  <c r="F100" i="5" s="1"/>
  <c r="E100" i="2"/>
  <c r="E100" i="5" s="1"/>
  <c r="D100" i="2"/>
  <c r="D100" i="5" s="1"/>
  <c r="C100" i="2"/>
  <c r="C100" i="5" s="1"/>
  <c r="B100" i="2"/>
  <c r="B100" i="5" s="1"/>
  <c r="A100" i="2"/>
  <c r="A100" i="5" s="1"/>
  <c r="W99" i="2" a="1"/>
  <c r="W99" i="2" s="1"/>
  <c r="AE99" i="5" s="1"/>
  <c r="V99" i="2" a="1"/>
  <c r="V99" i="2" s="1"/>
  <c r="AD99" i="5" s="1"/>
  <c r="T99" i="2" a="1"/>
  <c r="T99" i="2" s="1"/>
  <c r="K99" i="2"/>
  <c r="K99" i="5" s="1"/>
  <c r="J99" i="2"/>
  <c r="J99" i="5" s="1"/>
  <c r="I99" i="2"/>
  <c r="I99" i="5" s="1"/>
  <c r="H99" i="2"/>
  <c r="H99" i="5" s="1"/>
  <c r="G99" i="2"/>
  <c r="G99" i="5" s="1"/>
  <c r="F99" i="2"/>
  <c r="F99" i="5" s="1"/>
  <c r="E99" i="2"/>
  <c r="E99" i="5" s="1"/>
  <c r="D99" i="2"/>
  <c r="D99" i="5" s="1"/>
  <c r="C99" i="2"/>
  <c r="C99" i="5" s="1"/>
  <c r="B99" i="2"/>
  <c r="B99" i="5" s="1"/>
  <c r="A99" i="2"/>
  <c r="A99" i="5" s="1"/>
  <c r="W98" i="2" a="1"/>
  <c r="W98" i="2" s="1"/>
  <c r="AE98" i="5" s="1"/>
  <c r="V98" i="2" a="1"/>
  <c r="V98" i="2" s="1"/>
  <c r="AD98" i="5" s="1"/>
  <c r="T98" i="2" a="1"/>
  <c r="T98" i="2" s="1"/>
  <c r="K98" i="2"/>
  <c r="K98" i="5" s="1"/>
  <c r="J98" i="2"/>
  <c r="J98" i="5" s="1"/>
  <c r="I98" i="2"/>
  <c r="I98" i="5" s="1"/>
  <c r="H98" i="2"/>
  <c r="H98" i="5" s="1"/>
  <c r="G98" i="2"/>
  <c r="G98" i="5" s="1"/>
  <c r="F98" i="2"/>
  <c r="F98" i="5" s="1"/>
  <c r="E98" i="2"/>
  <c r="E98" i="5" s="1"/>
  <c r="D98" i="2"/>
  <c r="D98" i="5" s="1"/>
  <c r="C98" i="2"/>
  <c r="C98" i="5" s="1"/>
  <c r="B98" i="2"/>
  <c r="B98" i="5" s="1"/>
  <c r="A98" i="2"/>
  <c r="A98" i="5" s="1"/>
  <c r="W97" i="2" a="1"/>
  <c r="W97" i="2" s="1"/>
  <c r="AE97" i="5" s="1"/>
  <c r="V97" i="2" a="1"/>
  <c r="V97" i="2" s="1"/>
  <c r="AD97" i="5" s="1"/>
  <c r="T97" i="2" a="1"/>
  <c r="T97" i="2" s="1"/>
  <c r="K97" i="2"/>
  <c r="K97" i="5" s="1"/>
  <c r="J97" i="2"/>
  <c r="J97" i="5" s="1"/>
  <c r="I97" i="2"/>
  <c r="I97" i="5" s="1"/>
  <c r="H97" i="2"/>
  <c r="H97" i="5" s="1"/>
  <c r="G97" i="2"/>
  <c r="G97" i="5" s="1"/>
  <c r="F97" i="2"/>
  <c r="F97" i="5" s="1"/>
  <c r="E97" i="2"/>
  <c r="E97" i="5" s="1"/>
  <c r="D97" i="2"/>
  <c r="D97" i="5" s="1"/>
  <c r="C97" i="2"/>
  <c r="C97" i="5" s="1"/>
  <c r="B97" i="2"/>
  <c r="B97" i="5" s="1"/>
  <c r="A97" i="2"/>
  <c r="A97" i="5" s="1"/>
  <c r="W96" i="2" a="1"/>
  <c r="W96" i="2"/>
  <c r="AE96" i="5" s="1"/>
  <c r="V96" i="2" a="1"/>
  <c r="V96" i="2" s="1"/>
  <c r="AD96" i="5" s="1"/>
  <c r="T96" i="2" a="1"/>
  <c r="T96" i="2" s="1"/>
  <c r="K96" i="2"/>
  <c r="K96" i="5" s="1"/>
  <c r="J96" i="2"/>
  <c r="J96" i="5" s="1"/>
  <c r="I96" i="2"/>
  <c r="I96" i="5" s="1"/>
  <c r="H96" i="2"/>
  <c r="H96" i="5" s="1"/>
  <c r="G96" i="2"/>
  <c r="G96" i="5" s="1"/>
  <c r="F96" i="2"/>
  <c r="F96" i="5" s="1"/>
  <c r="E96" i="2"/>
  <c r="E96" i="5" s="1"/>
  <c r="D96" i="2"/>
  <c r="D96" i="5" s="1"/>
  <c r="C96" i="2"/>
  <c r="C96" i="5" s="1"/>
  <c r="B96" i="2"/>
  <c r="B96" i="5" s="1"/>
  <c r="A96" i="2"/>
  <c r="A96" i="5" s="1"/>
  <c r="W95" i="2" a="1"/>
  <c r="W95" i="2" s="1"/>
  <c r="AE95" i="5" s="1"/>
  <c r="V95" i="2" a="1"/>
  <c r="V95" i="2" s="1"/>
  <c r="AD95" i="5" s="1"/>
  <c r="T95" i="2" a="1"/>
  <c r="T95" i="2" s="1"/>
  <c r="K95" i="2"/>
  <c r="K95" i="5" s="1"/>
  <c r="J95" i="2"/>
  <c r="J95" i="5" s="1"/>
  <c r="I95" i="2"/>
  <c r="I95" i="5" s="1"/>
  <c r="H95" i="2"/>
  <c r="H95" i="5" s="1"/>
  <c r="G95" i="2"/>
  <c r="G95" i="5" s="1"/>
  <c r="F95" i="2"/>
  <c r="F95" i="5" s="1"/>
  <c r="E95" i="2"/>
  <c r="E95" i="5" s="1"/>
  <c r="D95" i="2"/>
  <c r="D95" i="5" s="1"/>
  <c r="C95" i="2"/>
  <c r="C95" i="5" s="1"/>
  <c r="B95" i="2"/>
  <c r="B95" i="5" s="1"/>
  <c r="A95" i="2"/>
  <c r="A95" i="5" s="1"/>
  <c r="W94" i="2" a="1"/>
  <c r="W94" i="2" s="1"/>
  <c r="AE94" i="5" s="1"/>
  <c r="V94" i="2" a="1"/>
  <c r="V94" i="2" s="1"/>
  <c r="AD94" i="5" s="1"/>
  <c r="T94" i="2" a="1"/>
  <c r="T94" i="2" s="1"/>
  <c r="K94" i="2"/>
  <c r="K94" i="5" s="1"/>
  <c r="J94" i="2"/>
  <c r="J94" i="5" s="1"/>
  <c r="I94" i="2"/>
  <c r="I94" i="5" s="1"/>
  <c r="H94" i="2"/>
  <c r="H94" i="5" s="1"/>
  <c r="G94" i="2"/>
  <c r="G94" i="5" s="1"/>
  <c r="F94" i="2"/>
  <c r="F94" i="5" s="1"/>
  <c r="E94" i="2"/>
  <c r="E94" i="5" s="1"/>
  <c r="D94" i="2"/>
  <c r="D94" i="5" s="1"/>
  <c r="C94" i="2"/>
  <c r="C94" i="5" s="1"/>
  <c r="B94" i="2"/>
  <c r="B94" i="5" s="1"/>
  <c r="A94" i="2"/>
  <c r="A94" i="5" s="1"/>
  <c r="W93" i="2" a="1"/>
  <c r="W93" i="2" s="1"/>
  <c r="AE93" i="5" s="1"/>
  <c r="V93" i="2" a="1"/>
  <c r="V93" i="2" s="1"/>
  <c r="AD93" i="5" s="1"/>
  <c r="T93" i="2" a="1"/>
  <c r="T93" i="2" s="1"/>
  <c r="K93" i="2"/>
  <c r="K93" i="5" s="1"/>
  <c r="J93" i="2"/>
  <c r="J93" i="5" s="1"/>
  <c r="I93" i="2"/>
  <c r="I93" i="5" s="1"/>
  <c r="H93" i="2"/>
  <c r="H93" i="5" s="1"/>
  <c r="G93" i="2"/>
  <c r="G93" i="5" s="1"/>
  <c r="F93" i="2"/>
  <c r="F93" i="5" s="1"/>
  <c r="E93" i="2"/>
  <c r="E93" i="5" s="1"/>
  <c r="D93" i="2"/>
  <c r="D93" i="5" s="1"/>
  <c r="C93" i="2"/>
  <c r="C93" i="5" s="1"/>
  <c r="B93" i="2"/>
  <c r="B93" i="5" s="1"/>
  <c r="A93" i="2"/>
  <c r="A93" i="5" s="1"/>
  <c r="W92" i="2" a="1"/>
  <c r="W92" i="2" s="1"/>
  <c r="AE92" i="5" s="1"/>
  <c r="V92" i="2" a="1"/>
  <c r="V92" i="2" s="1"/>
  <c r="AD92" i="5" s="1"/>
  <c r="T92" i="2" a="1"/>
  <c r="T92" i="2" s="1"/>
  <c r="K92" i="2"/>
  <c r="K92" i="5" s="1"/>
  <c r="J92" i="2"/>
  <c r="J92" i="5" s="1"/>
  <c r="I92" i="2"/>
  <c r="I92" i="5" s="1"/>
  <c r="H92" i="2"/>
  <c r="H92" i="5" s="1"/>
  <c r="G92" i="2"/>
  <c r="G92" i="5" s="1"/>
  <c r="F92" i="2"/>
  <c r="F92" i="5" s="1"/>
  <c r="E92" i="2"/>
  <c r="E92" i="5" s="1"/>
  <c r="D92" i="2"/>
  <c r="D92" i="5" s="1"/>
  <c r="C92" i="2"/>
  <c r="C92" i="5" s="1"/>
  <c r="B92" i="2"/>
  <c r="B92" i="5" s="1"/>
  <c r="A92" i="2"/>
  <c r="A92" i="5" s="1"/>
  <c r="W91" i="2" a="1"/>
  <c r="W91" i="2" s="1"/>
  <c r="AE91" i="5" s="1"/>
  <c r="V91" i="2" a="1"/>
  <c r="V91" i="2" s="1"/>
  <c r="AD91" i="5" s="1"/>
  <c r="T91" i="2" a="1"/>
  <c r="T91" i="2" s="1"/>
  <c r="K91" i="2"/>
  <c r="K91" i="5" s="1"/>
  <c r="J91" i="2"/>
  <c r="J91" i="5" s="1"/>
  <c r="I91" i="2"/>
  <c r="I91" i="5" s="1"/>
  <c r="H91" i="2"/>
  <c r="H91" i="5" s="1"/>
  <c r="G91" i="2"/>
  <c r="G91" i="5" s="1"/>
  <c r="F91" i="2"/>
  <c r="F91" i="5" s="1"/>
  <c r="E91" i="2"/>
  <c r="E91" i="5" s="1"/>
  <c r="D91" i="2"/>
  <c r="D91" i="5" s="1"/>
  <c r="C91" i="2"/>
  <c r="C91" i="5" s="1"/>
  <c r="B91" i="2"/>
  <c r="B91" i="5" s="1"/>
  <c r="A91" i="2"/>
  <c r="A91" i="5" s="1"/>
  <c r="W90" i="2" a="1"/>
  <c r="W90" i="2" s="1"/>
  <c r="AE90" i="5" s="1"/>
  <c r="V90" i="2" a="1"/>
  <c r="V90" i="2" s="1"/>
  <c r="AD90" i="5" s="1"/>
  <c r="T90" i="2" a="1"/>
  <c r="T90" i="2" s="1"/>
  <c r="K90" i="2"/>
  <c r="K90" i="5" s="1"/>
  <c r="J90" i="2"/>
  <c r="J90" i="5" s="1"/>
  <c r="I90" i="2"/>
  <c r="I90" i="5" s="1"/>
  <c r="H90" i="2"/>
  <c r="H90" i="5" s="1"/>
  <c r="G90" i="2"/>
  <c r="G90" i="5" s="1"/>
  <c r="F90" i="2"/>
  <c r="F90" i="5" s="1"/>
  <c r="E90" i="2"/>
  <c r="E90" i="5" s="1"/>
  <c r="D90" i="2"/>
  <c r="D90" i="5" s="1"/>
  <c r="C90" i="2"/>
  <c r="C90" i="5" s="1"/>
  <c r="B90" i="2"/>
  <c r="B90" i="5" s="1"/>
  <c r="A90" i="2"/>
  <c r="A90" i="5" s="1"/>
  <c r="W89" i="2" a="1"/>
  <c r="W89" i="2" s="1"/>
  <c r="AE89" i="5" s="1"/>
  <c r="V89" i="2" a="1"/>
  <c r="V89" i="2" s="1"/>
  <c r="AD89" i="5" s="1"/>
  <c r="T89" i="2" a="1"/>
  <c r="T89" i="2" s="1"/>
  <c r="K89" i="2"/>
  <c r="K89" i="5" s="1"/>
  <c r="J89" i="2"/>
  <c r="J89" i="5" s="1"/>
  <c r="I89" i="2"/>
  <c r="I89" i="5" s="1"/>
  <c r="H89" i="2"/>
  <c r="H89" i="5" s="1"/>
  <c r="G89" i="2"/>
  <c r="G89" i="5" s="1"/>
  <c r="F89" i="2"/>
  <c r="F89" i="5" s="1"/>
  <c r="E89" i="2"/>
  <c r="E89" i="5" s="1"/>
  <c r="D89" i="2"/>
  <c r="D89" i="5" s="1"/>
  <c r="C89" i="2"/>
  <c r="C89" i="5" s="1"/>
  <c r="B89" i="2"/>
  <c r="B89" i="5" s="1"/>
  <c r="A89" i="2"/>
  <c r="A89" i="5" s="1"/>
  <c r="W88" i="2" a="1"/>
  <c r="W88" i="2" s="1"/>
  <c r="AE88" i="5" s="1"/>
  <c r="V88" i="2" a="1"/>
  <c r="V88" i="2" s="1"/>
  <c r="AD88" i="5" s="1"/>
  <c r="T88" i="2" a="1"/>
  <c r="T88" i="2" s="1"/>
  <c r="K88" i="2"/>
  <c r="K88" i="5" s="1"/>
  <c r="J88" i="2"/>
  <c r="J88" i="5" s="1"/>
  <c r="I88" i="2"/>
  <c r="I88" i="5" s="1"/>
  <c r="H88" i="2"/>
  <c r="H88" i="5" s="1"/>
  <c r="G88" i="2"/>
  <c r="G88" i="5" s="1"/>
  <c r="F88" i="2"/>
  <c r="F88" i="5" s="1"/>
  <c r="E88" i="2"/>
  <c r="E88" i="5" s="1"/>
  <c r="D88" i="2"/>
  <c r="D88" i="5" s="1"/>
  <c r="C88" i="2"/>
  <c r="C88" i="5" s="1"/>
  <c r="B88" i="2"/>
  <c r="B88" i="5" s="1"/>
  <c r="A88" i="2"/>
  <c r="A88" i="5" s="1"/>
  <c r="W87" i="2" a="1"/>
  <c r="W87" i="2" s="1"/>
  <c r="AE87" i="5" s="1"/>
  <c r="V87" i="2" a="1"/>
  <c r="V87" i="2" s="1"/>
  <c r="AD87" i="5" s="1"/>
  <c r="T87" i="2" a="1"/>
  <c r="T87" i="2" s="1"/>
  <c r="K87" i="2"/>
  <c r="K87" i="5" s="1"/>
  <c r="J87" i="2"/>
  <c r="J87" i="5" s="1"/>
  <c r="I87" i="2"/>
  <c r="I87" i="5" s="1"/>
  <c r="H87" i="2"/>
  <c r="H87" i="5" s="1"/>
  <c r="G87" i="2"/>
  <c r="G87" i="5" s="1"/>
  <c r="F87" i="2"/>
  <c r="F87" i="5" s="1"/>
  <c r="E87" i="2"/>
  <c r="E87" i="5" s="1"/>
  <c r="D87" i="2"/>
  <c r="D87" i="5" s="1"/>
  <c r="C87" i="2"/>
  <c r="C87" i="5" s="1"/>
  <c r="B87" i="2"/>
  <c r="B87" i="5" s="1"/>
  <c r="A87" i="2"/>
  <c r="A87" i="5" s="1"/>
  <c r="W86" i="2" a="1"/>
  <c r="W86" i="2" s="1"/>
  <c r="AE86" i="5" s="1"/>
  <c r="V86" i="2" a="1"/>
  <c r="V86" i="2" s="1"/>
  <c r="AD86" i="5" s="1"/>
  <c r="T86" i="2" a="1"/>
  <c r="T86" i="2" s="1"/>
  <c r="K86" i="2"/>
  <c r="K86" i="5" s="1"/>
  <c r="J86" i="2"/>
  <c r="J86" i="5" s="1"/>
  <c r="I86" i="2"/>
  <c r="I86" i="5" s="1"/>
  <c r="H86" i="2"/>
  <c r="H86" i="5" s="1"/>
  <c r="G86" i="2"/>
  <c r="G86" i="5" s="1"/>
  <c r="F86" i="2"/>
  <c r="F86" i="5" s="1"/>
  <c r="E86" i="2"/>
  <c r="E86" i="5" s="1"/>
  <c r="D86" i="2"/>
  <c r="D86" i="5" s="1"/>
  <c r="C86" i="2"/>
  <c r="C86" i="5" s="1"/>
  <c r="B86" i="2"/>
  <c r="B86" i="5" s="1"/>
  <c r="A86" i="2"/>
  <c r="A86" i="5" s="1"/>
  <c r="W85" i="2" a="1"/>
  <c r="W85" i="2" s="1"/>
  <c r="AE85" i="5" s="1"/>
  <c r="V85" i="2" a="1"/>
  <c r="V85" i="2" s="1"/>
  <c r="AD85" i="5" s="1"/>
  <c r="T85" i="2" a="1"/>
  <c r="T85" i="2" s="1"/>
  <c r="K85" i="2"/>
  <c r="K85" i="5" s="1"/>
  <c r="J85" i="2"/>
  <c r="J85" i="5" s="1"/>
  <c r="I85" i="2"/>
  <c r="I85" i="5" s="1"/>
  <c r="H85" i="2"/>
  <c r="H85" i="5" s="1"/>
  <c r="G85" i="2"/>
  <c r="G85" i="5" s="1"/>
  <c r="F85" i="2"/>
  <c r="F85" i="5" s="1"/>
  <c r="E85" i="2"/>
  <c r="E85" i="5" s="1"/>
  <c r="D85" i="2"/>
  <c r="D85" i="5" s="1"/>
  <c r="C85" i="2"/>
  <c r="C85" i="5" s="1"/>
  <c r="B85" i="2"/>
  <c r="B85" i="5" s="1"/>
  <c r="A85" i="2"/>
  <c r="A85" i="5" s="1"/>
  <c r="W84" i="2" a="1"/>
  <c r="W84" i="2" s="1"/>
  <c r="AE84" i="5" s="1"/>
  <c r="V84" i="2" a="1"/>
  <c r="V84" i="2" s="1"/>
  <c r="AD84" i="5" s="1"/>
  <c r="T84" i="2" a="1"/>
  <c r="T84" i="2" s="1"/>
  <c r="K84" i="2"/>
  <c r="K84" i="5" s="1"/>
  <c r="J84" i="2"/>
  <c r="J84" i="5" s="1"/>
  <c r="I84" i="2"/>
  <c r="I84" i="5" s="1"/>
  <c r="H84" i="2"/>
  <c r="H84" i="5" s="1"/>
  <c r="G84" i="2"/>
  <c r="G84" i="5" s="1"/>
  <c r="F84" i="2"/>
  <c r="F84" i="5" s="1"/>
  <c r="E84" i="2"/>
  <c r="E84" i="5" s="1"/>
  <c r="D84" i="2"/>
  <c r="D84" i="5" s="1"/>
  <c r="C84" i="2"/>
  <c r="C84" i="5" s="1"/>
  <c r="B84" i="2"/>
  <c r="B84" i="5" s="1"/>
  <c r="A84" i="2"/>
  <c r="A84" i="5" s="1"/>
  <c r="W83" i="2" a="1"/>
  <c r="W83" i="2" s="1"/>
  <c r="AE83" i="5" s="1"/>
  <c r="V83" i="2" a="1"/>
  <c r="V83" i="2" s="1"/>
  <c r="AD83" i="5" s="1"/>
  <c r="T83" i="2" a="1"/>
  <c r="T83" i="2" s="1"/>
  <c r="K83" i="2"/>
  <c r="K83" i="5" s="1"/>
  <c r="J83" i="2"/>
  <c r="J83" i="5" s="1"/>
  <c r="I83" i="2"/>
  <c r="I83" i="5" s="1"/>
  <c r="H83" i="2"/>
  <c r="H83" i="5" s="1"/>
  <c r="G83" i="2"/>
  <c r="G83" i="5" s="1"/>
  <c r="F83" i="2"/>
  <c r="F83" i="5" s="1"/>
  <c r="E83" i="2"/>
  <c r="E83" i="5" s="1"/>
  <c r="D83" i="2"/>
  <c r="D83" i="5" s="1"/>
  <c r="C83" i="2"/>
  <c r="C83" i="5" s="1"/>
  <c r="B83" i="2"/>
  <c r="B83" i="5" s="1"/>
  <c r="A83" i="2"/>
  <c r="A83" i="5" s="1"/>
  <c r="W82" i="2" a="1"/>
  <c r="W82" i="2" s="1"/>
  <c r="AE82" i="5" s="1"/>
  <c r="V82" i="2" a="1"/>
  <c r="V82" i="2" s="1"/>
  <c r="AD82" i="5" s="1"/>
  <c r="T82" i="2" a="1"/>
  <c r="T82" i="2" s="1"/>
  <c r="K82" i="2"/>
  <c r="K82" i="5" s="1"/>
  <c r="J82" i="2"/>
  <c r="J82" i="5" s="1"/>
  <c r="I82" i="2"/>
  <c r="I82" i="5" s="1"/>
  <c r="H82" i="2"/>
  <c r="H82" i="5" s="1"/>
  <c r="G82" i="2"/>
  <c r="G82" i="5" s="1"/>
  <c r="F82" i="2"/>
  <c r="F82" i="5" s="1"/>
  <c r="E82" i="2"/>
  <c r="E82" i="5" s="1"/>
  <c r="D82" i="2"/>
  <c r="D82" i="5" s="1"/>
  <c r="C82" i="2"/>
  <c r="C82" i="5" s="1"/>
  <c r="B82" i="2"/>
  <c r="B82" i="5" s="1"/>
  <c r="A82" i="2"/>
  <c r="A82" i="5" s="1"/>
  <c r="W81" i="2" a="1"/>
  <c r="W81" i="2" s="1"/>
  <c r="AE81" i="5" s="1"/>
  <c r="V81" i="2" a="1"/>
  <c r="V81" i="2" s="1"/>
  <c r="AD81" i="5" s="1"/>
  <c r="T81" i="2" a="1"/>
  <c r="T81" i="2" s="1"/>
  <c r="K81" i="2"/>
  <c r="K81" i="5" s="1"/>
  <c r="J81" i="2"/>
  <c r="J81" i="5" s="1"/>
  <c r="I81" i="2"/>
  <c r="I81" i="5" s="1"/>
  <c r="H81" i="2"/>
  <c r="H81" i="5" s="1"/>
  <c r="G81" i="2"/>
  <c r="G81" i="5" s="1"/>
  <c r="F81" i="2"/>
  <c r="F81" i="5" s="1"/>
  <c r="E81" i="2"/>
  <c r="E81" i="5" s="1"/>
  <c r="D81" i="2"/>
  <c r="D81" i="5" s="1"/>
  <c r="C81" i="2"/>
  <c r="C81" i="5" s="1"/>
  <c r="B81" i="2"/>
  <c r="B81" i="5" s="1"/>
  <c r="A81" i="2"/>
  <c r="A81" i="5" s="1"/>
  <c r="W80" i="2" a="1"/>
  <c r="W80" i="2" s="1"/>
  <c r="AE80" i="5" s="1"/>
  <c r="V80" i="2" a="1"/>
  <c r="V80" i="2" s="1"/>
  <c r="AD80" i="5" s="1"/>
  <c r="T80" i="2" a="1"/>
  <c r="T80" i="2" s="1"/>
  <c r="K80" i="2"/>
  <c r="K80" i="5" s="1"/>
  <c r="J80" i="2"/>
  <c r="J80" i="5" s="1"/>
  <c r="I80" i="2"/>
  <c r="I80" i="5" s="1"/>
  <c r="H80" i="2"/>
  <c r="H80" i="5" s="1"/>
  <c r="G80" i="2"/>
  <c r="G80" i="5" s="1"/>
  <c r="F80" i="2"/>
  <c r="F80" i="5" s="1"/>
  <c r="E80" i="2"/>
  <c r="E80" i="5" s="1"/>
  <c r="D80" i="2"/>
  <c r="D80" i="5" s="1"/>
  <c r="C80" i="2"/>
  <c r="C80" i="5" s="1"/>
  <c r="B80" i="2"/>
  <c r="B80" i="5" s="1"/>
  <c r="A80" i="2"/>
  <c r="A80" i="5" s="1"/>
  <c r="W79" i="2" a="1"/>
  <c r="W79" i="2" s="1"/>
  <c r="AE79" i="5" s="1"/>
  <c r="V79" i="2" a="1"/>
  <c r="V79" i="2" s="1"/>
  <c r="AD79" i="5" s="1"/>
  <c r="T79" i="2" a="1"/>
  <c r="T79" i="2" s="1"/>
  <c r="K79" i="2"/>
  <c r="K79" i="5" s="1"/>
  <c r="J79" i="2"/>
  <c r="J79" i="5" s="1"/>
  <c r="I79" i="2"/>
  <c r="I79" i="5" s="1"/>
  <c r="H79" i="2"/>
  <c r="H79" i="5" s="1"/>
  <c r="G79" i="2"/>
  <c r="G79" i="5" s="1"/>
  <c r="F79" i="2"/>
  <c r="F79" i="5" s="1"/>
  <c r="E79" i="2"/>
  <c r="E79" i="5" s="1"/>
  <c r="D79" i="2"/>
  <c r="D79" i="5" s="1"/>
  <c r="C79" i="2"/>
  <c r="C79" i="5" s="1"/>
  <c r="B79" i="2"/>
  <c r="B79" i="5" s="1"/>
  <c r="A79" i="2"/>
  <c r="A79" i="5" s="1"/>
  <c r="W78" i="2" a="1"/>
  <c r="W78" i="2" s="1"/>
  <c r="AE78" i="5" s="1"/>
  <c r="V78" i="2" a="1"/>
  <c r="V78" i="2" s="1"/>
  <c r="AD78" i="5" s="1"/>
  <c r="T78" i="2" a="1"/>
  <c r="T78" i="2" s="1"/>
  <c r="K78" i="2"/>
  <c r="K78" i="5" s="1"/>
  <c r="J78" i="2"/>
  <c r="J78" i="5" s="1"/>
  <c r="I78" i="2"/>
  <c r="I78" i="5" s="1"/>
  <c r="H78" i="2"/>
  <c r="H78" i="5" s="1"/>
  <c r="G78" i="2"/>
  <c r="G78" i="5" s="1"/>
  <c r="F78" i="2"/>
  <c r="F78" i="5" s="1"/>
  <c r="E78" i="2"/>
  <c r="E78" i="5" s="1"/>
  <c r="D78" i="2"/>
  <c r="D78" i="5" s="1"/>
  <c r="C78" i="2"/>
  <c r="C78" i="5" s="1"/>
  <c r="B78" i="2"/>
  <c r="B78" i="5" s="1"/>
  <c r="A78" i="2"/>
  <c r="A78" i="5" s="1"/>
  <c r="W77" i="2" a="1"/>
  <c r="W77" i="2" s="1"/>
  <c r="AE77" i="5" s="1"/>
  <c r="V77" i="2" a="1"/>
  <c r="V77" i="2" s="1"/>
  <c r="AD77" i="5" s="1"/>
  <c r="T77" i="2" a="1"/>
  <c r="T77" i="2" s="1"/>
  <c r="K77" i="2"/>
  <c r="K77" i="5" s="1"/>
  <c r="J77" i="2"/>
  <c r="J77" i="5" s="1"/>
  <c r="I77" i="2"/>
  <c r="I77" i="5" s="1"/>
  <c r="H77" i="2"/>
  <c r="H77" i="5" s="1"/>
  <c r="G77" i="2"/>
  <c r="G77" i="5" s="1"/>
  <c r="F77" i="2"/>
  <c r="F77" i="5" s="1"/>
  <c r="E77" i="2"/>
  <c r="E77" i="5" s="1"/>
  <c r="D77" i="2"/>
  <c r="D77" i="5" s="1"/>
  <c r="C77" i="2"/>
  <c r="C77" i="5" s="1"/>
  <c r="B77" i="2"/>
  <c r="B77" i="5" s="1"/>
  <c r="A77" i="2"/>
  <c r="A77" i="5" s="1"/>
  <c r="W76" i="2" a="1"/>
  <c r="W76" i="2" s="1"/>
  <c r="AE76" i="5" s="1"/>
  <c r="V76" i="2" a="1"/>
  <c r="V76" i="2" s="1"/>
  <c r="AD76" i="5" s="1"/>
  <c r="T76" i="2" a="1"/>
  <c r="T76" i="2" s="1"/>
  <c r="K76" i="2"/>
  <c r="K76" i="5" s="1"/>
  <c r="J76" i="2"/>
  <c r="J76" i="5" s="1"/>
  <c r="I76" i="2"/>
  <c r="I76" i="5" s="1"/>
  <c r="H76" i="2"/>
  <c r="H76" i="5" s="1"/>
  <c r="G76" i="2"/>
  <c r="G76" i="5" s="1"/>
  <c r="F76" i="2"/>
  <c r="F76" i="5" s="1"/>
  <c r="E76" i="2"/>
  <c r="E76" i="5" s="1"/>
  <c r="D76" i="2"/>
  <c r="D76" i="5" s="1"/>
  <c r="C76" i="2"/>
  <c r="C76" i="5" s="1"/>
  <c r="B76" i="2"/>
  <c r="B76" i="5" s="1"/>
  <c r="A76" i="2"/>
  <c r="A76" i="5" s="1"/>
  <c r="W75" i="2" a="1"/>
  <c r="W75" i="2" s="1"/>
  <c r="AE75" i="5" s="1"/>
  <c r="V75" i="2" a="1"/>
  <c r="V75" i="2" s="1"/>
  <c r="AD75" i="5" s="1"/>
  <c r="T75" i="2" a="1"/>
  <c r="T75" i="2" s="1"/>
  <c r="K75" i="2"/>
  <c r="K75" i="5" s="1"/>
  <c r="J75" i="2"/>
  <c r="J75" i="5" s="1"/>
  <c r="I75" i="2"/>
  <c r="I75" i="5" s="1"/>
  <c r="H75" i="2"/>
  <c r="H75" i="5" s="1"/>
  <c r="G75" i="2"/>
  <c r="G75" i="5" s="1"/>
  <c r="F75" i="2"/>
  <c r="F75" i="5" s="1"/>
  <c r="E75" i="2"/>
  <c r="E75" i="5" s="1"/>
  <c r="D75" i="2"/>
  <c r="D75" i="5" s="1"/>
  <c r="C75" i="2"/>
  <c r="C75" i="5" s="1"/>
  <c r="B75" i="2"/>
  <c r="B75" i="5" s="1"/>
  <c r="A75" i="2"/>
  <c r="A75" i="5" s="1"/>
  <c r="W74" i="2" a="1"/>
  <c r="W74" i="2" s="1"/>
  <c r="AE74" i="5" s="1"/>
  <c r="V74" i="2" a="1"/>
  <c r="V74" i="2" s="1"/>
  <c r="AD74" i="5" s="1"/>
  <c r="T74" i="2" a="1"/>
  <c r="T74" i="2" s="1"/>
  <c r="K74" i="2"/>
  <c r="K74" i="5" s="1"/>
  <c r="J74" i="2"/>
  <c r="J74" i="5" s="1"/>
  <c r="I74" i="2"/>
  <c r="I74" i="5" s="1"/>
  <c r="H74" i="2"/>
  <c r="H74" i="5" s="1"/>
  <c r="G74" i="2"/>
  <c r="G74" i="5" s="1"/>
  <c r="F74" i="2"/>
  <c r="F74" i="5" s="1"/>
  <c r="E74" i="2"/>
  <c r="E74" i="5" s="1"/>
  <c r="D74" i="2"/>
  <c r="D74" i="5" s="1"/>
  <c r="C74" i="2"/>
  <c r="C74" i="5" s="1"/>
  <c r="B74" i="2"/>
  <c r="B74" i="5" s="1"/>
  <c r="A74" i="2"/>
  <c r="A74" i="5" s="1"/>
  <c r="W73" i="2" a="1"/>
  <c r="W73" i="2" s="1"/>
  <c r="AE73" i="5" s="1"/>
  <c r="V73" i="2" a="1"/>
  <c r="V73" i="2" s="1"/>
  <c r="AD73" i="5" s="1"/>
  <c r="T73" i="2" a="1"/>
  <c r="T73" i="2" s="1"/>
  <c r="K73" i="2"/>
  <c r="K73" i="5" s="1"/>
  <c r="J73" i="2"/>
  <c r="J73" i="5" s="1"/>
  <c r="I73" i="2"/>
  <c r="I73" i="5" s="1"/>
  <c r="H73" i="2"/>
  <c r="H73" i="5" s="1"/>
  <c r="G73" i="2"/>
  <c r="G73" i="5" s="1"/>
  <c r="F73" i="2"/>
  <c r="F73" i="5" s="1"/>
  <c r="E73" i="2"/>
  <c r="E73" i="5" s="1"/>
  <c r="D73" i="2"/>
  <c r="D73" i="5" s="1"/>
  <c r="C73" i="2"/>
  <c r="C73" i="5" s="1"/>
  <c r="B73" i="2"/>
  <c r="B73" i="5" s="1"/>
  <c r="A73" i="2"/>
  <c r="A73" i="5" s="1"/>
  <c r="W72" i="2" a="1"/>
  <c r="W72" i="2" s="1"/>
  <c r="AE72" i="5" s="1"/>
  <c r="V72" i="2" a="1"/>
  <c r="V72" i="2" s="1"/>
  <c r="AD72" i="5" s="1"/>
  <c r="T72" i="2" a="1"/>
  <c r="T72" i="2" s="1"/>
  <c r="K72" i="2"/>
  <c r="K72" i="5" s="1"/>
  <c r="J72" i="2"/>
  <c r="J72" i="5" s="1"/>
  <c r="I72" i="2"/>
  <c r="I72" i="5" s="1"/>
  <c r="H72" i="2"/>
  <c r="H72" i="5" s="1"/>
  <c r="G72" i="2"/>
  <c r="G72" i="5" s="1"/>
  <c r="F72" i="2"/>
  <c r="F72" i="5" s="1"/>
  <c r="E72" i="2"/>
  <c r="E72" i="5" s="1"/>
  <c r="D72" i="2"/>
  <c r="D72" i="5" s="1"/>
  <c r="C72" i="2"/>
  <c r="C72" i="5" s="1"/>
  <c r="B72" i="2"/>
  <c r="B72" i="5" s="1"/>
  <c r="A72" i="2"/>
  <c r="A72" i="5" s="1"/>
  <c r="W71" i="2" a="1"/>
  <c r="W71" i="2" s="1"/>
  <c r="AE71" i="5" s="1"/>
  <c r="V71" i="2" a="1"/>
  <c r="V71" i="2" s="1"/>
  <c r="AD71" i="5" s="1"/>
  <c r="T71" i="2" a="1"/>
  <c r="T71" i="2" s="1"/>
  <c r="K71" i="2"/>
  <c r="K71" i="5" s="1"/>
  <c r="J71" i="2"/>
  <c r="J71" i="5" s="1"/>
  <c r="I71" i="2"/>
  <c r="I71" i="5" s="1"/>
  <c r="H71" i="2"/>
  <c r="H71" i="5" s="1"/>
  <c r="G71" i="2"/>
  <c r="G71" i="5" s="1"/>
  <c r="F71" i="2"/>
  <c r="F71" i="5" s="1"/>
  <c r="E71" i="2"/>
  <c r="E71" i="5" s="1"/>
  <c r="D71" i="2"/>
  <c r="D71" i="5" s="1"/>
  <c r="C71" i="2"/>
  <c r="C71" i="5" s="1"/>
  <c r="B71" i="2"/>
  <c r="B71" i="5" s="1"/>
  <c r="A71" i="2"/>
  <c r="A71" i="5" s="1"/>
  <c r="W70" i="2" a="1"/>
  <c r="W70" i="2" s="1"/>
  <c r="AE70" i="5" s="1"/>
  <c r="V70" i="2" a="1"/>
  <c r="V70" i="2" s="1"/>
  <c r="AD70" i="5" s="1"/>
  <c r="T70" i="2" a="1"/>
  <c r="T70" i="2" s="1"/>
  <c r="K70" i="2"/>
  <c r="K70" i="5" s="1"/>
  <c r="J70" i="2"/>
  <c r="J70" i="5" s="1"/>
  <c r="I70" i="2"/>
  <c r="I70" i="5" s="1"/>
  <c r="H70" i="2"/>
  <c r="H70" i="5" s="1"/>
  <c r="G70" i="2"/>
  <c r="G70" i="5" s="1"/>
  <c r="F70" i="2"/>
  <c r="F70" i="5" s="1"/>
  <c r="E70" i="2"/>
  <c r="E70" i="5" s="1"/>
  <c r="D70" i="2"/>
  <c r="D70" i="5" s="1"/>
  <c r="C70" i="2"/>
  <c r="C70" i="5" s="1"/>
  <c r="B70" i="2"/>
  <c r="B70" i="5" s="1"/>
  <c r="A70" i="2"/>
  <c r="A70" i="5" s="1"/>
  <c r="W69" i="2" a="1"/>
  <c r="W69" i="2" s="1"/>
  <c r="AE69" i="5" s="1"/>
  <c r="V69" i="2" a="1"/>
  <c r="V69" i="2" s="1"/>
  <c r="AD69" i="5" s="1"/>
  <c r="T69" i="2" a="1"/>
  <c r="T69" i="2" s="1"/>
  <c r="K69" i="2"/>
  <c r="K69" i="5" s="1"/>
  <c r="J69" i="2"/>
  <c r="J69" i="5" s="1"/>
  <c r="I69" i="2"/>
  <c r="I69" i="5" s="1"/>
  <c r="H69" i="2"/>
  <c r="H69" i="5" s="1"/>
  <c r="G69" i="2"/>
  <c r="G69" i="5" s="1"/>
  <c r="F69" i="2"/>
  <c r="F69" i="5" s="1"/>
  <c r="E69" i="2"/>
  <c r="E69" i="5" s="1"/>
  <c r="D69" i="2"/>
  <c r="D69" i="5" s="1"/>
  <c r="C69" i="2"/>
  <c r="C69" i="5" s="1"/>
  <c r="B69" i="2"/>
  <c r="B69" i="5" s="1"/>
  <c r="A69" i="2"/>
  <c r="A69" i="5" s="1"/>
  <c r="W68" i="2" a="1"/>
  <c r="W68" i="2" s="1"/>
  <c r="AE68" i="5" s="1"/>
  <c r="V68" i="2" a="1"/>
  <c r="V68" i="2" s="1"/>
  <c r="AD68" i="5" s="1"/>
  <c r="T68" i="2" a="1"/>
  <c r="T68" i="2" s="1"/>
  <c r="K68" i="2"/>
  <c r="K68" i="5" s="1"/>
  <c r="J68" i="2"/>
  <c r="J68" i="5" s="1"/>
  <c r="I68" i="2"/>
  <c r="I68" i="5" s="1"/>
  <c r="H68" i="2"/>
  <c r="H68" i="5" s="1"/>
  <c r="G68" i="2"/>
  <c r="G68" i="5" s="1"/>
  <c r="F68" i="2"/>
  <c r="F68" i="5" s="1"/>
  <c r="E68" i="2"/>
  <c r="E68" i="5" s="1"/>
  <c r="D68" i="2"/>
  <c r="D68" i="5" s="1"/>
  <c r="C68" i="2"/>
  <c r="C68" i="5" s="1"/>
  <c r="B68" i="2"/>
  <c r="B68" i="5" s="1"/>
  <c r="A68" i="2"/>
  <c r="A68" i="5" s="1"/>
  <c r="W67" i="2" a="1"/>
  <c r="W67" i="2" s="1"/>
  <c r="AE67" i="5" s="1"/>
  <c r="V67" i="2" a="1"/>
  <c r="V67" i="2" s="1"/>
  <c r="AD67" i="5" s="1"/>
  <c r="T67" i="2" a="1"/>
  <c r="T67" i="2" s="1"/>
  <c r="K67" i="2"/>
  <c r="K67" i="5" s="1"/>
  <c r="J67" i="2"/>
  <c r="J67" i="5" s="1"/>
  <c r="I67" i="2"/>
  <c r="I67" i="5" s="1"/>
  <c r="H67" i="2"/>
  <c r="H67" i="5" s="1"/>
  <c r="G67" i="2"/>
  <c r="G67" i="5" s="1"/>
  <c r="F67" i="2"/>
  <c r="F67" i="5" s="1"/>
  <c r="E67" i="2"/>
  <c r="E67" i="5" s="1"/>
  <c r="D67" i="2"/>
  <c r="D67" i="5" s="1"/>
  <c r="C67" i="2"/>
  <c r="C67" i="5" s="1"/>
  <c r="B67" i="2"/>
  <c r="B67" i="5" s="1"/>
  <c r="A67" i="2"/>
  <c r="A67" i="5" s="1"/>
  <c r="W66" i="2" a="1"/>
  <c r="W66" i="2" s="1"/>
  <c r="AE66" i="5" s="1"/>
  <c r="V66" i="2" a="1"/>
  <c r="V66" i="2" s="1"/>
  <c r="AD66" i="5" s="1"/>
  <c r="T66" i="2" a="1"/>
  <c r="T66" i="2" s="1"/>
  <c r="K66" i="2"/>
  <c r="K66" i="5" s="1"/>
  <c r="J66" i="2"/>
  <c r="J66" i="5" s="1"/>
  <c r="I66" i="2"/>
  <c r="I66" i="5" s="1"/>
  <c r="H66" i="2"/>
  <c r="H66" i="5" s="1"/>
  <c r="G66" i="2"/>
  <c r="G66" i="5" s="1"/>
  <c r="F66" i="2"/>
  <c r="F66" i="5" s="1"/>
  <c r="E66" i="2"/>
  <c r="E66" i="5" s="1"/>
  <c r="D66" i="2"/>
  <c r="D66" i="5" s="1"/>
  <c r="C66" i="2"/>
  <c r="C66" i="5" s="1"/>
  <c r="B66" i="2"/>
  <c r="B66" i="5" s="1"/>
  <c r="A66" i="2"/>
  <c r="A66" i="5" s="1"/>
  <c r="W65" i="2" a="1"/>
  <c r="W65" i="2" s="1"/>
  <c r="AE65" i="5" s="1"/>
  <c r="V65" i="2" a="1"/>
  <c r="V65" i="2" s="1"/>
  <c r="AD65" i="5" s="1"/>
  <c r="T65" i="2" a="1"/>
  <c r="T65" i="2" s="1"/>
  <c r="K65" i="2"/>
  <c r="K65" i="5" s="1"/>
  <c r="J65" i="2"/>
  <c r="J65" i="5" s="1"/>
  <c r="I65" i="2"/>
  <c r="I65" i="5" s="1"/>
  <c r="H65" i="2"/>
  <c r="H65" i="5" s="1"/>
  <c r="G65" i="2"/>
  <c r="G65" i="5" s="1"/>
  <c r="F65" i="2"/>
  <c r="F65" i="5" s="1"/>
  <c r="E65" i="2"/>
  <c r="E65" i="5" s="1"/>
  <c r="D65" i="2"/>
  <c r="D65" i="5" s="1"/>
  <c r="C65" i="2"/>
  <c r="C65" i="5" s="1"/>
  <c r="B65" i="2"/>
  <c r="B65" i="5" s="1"/>
  <c r="A65" i="2"/>
  <c r="A65" i="5" s="1"/>
  <c r="W64" i="2" a="1"/>
  <c r="W64" i="2" s="1"/>
  <c r="AE64" i="5" s="1"/>
  <c r="V64" i="2" a="1"/>
  <c r="V64" i="2" s="1"/>
  <c r="AD64" i="5" s="1"/>
  <c r="T64" i="2" a="1"/>
  <c r="T64" i="2" s="1"/>
  <c r="K64" i="2"/>
  <c r="K64" i="5" s="1"/>
  <c r="J64" i="2"/>
  <c r="J64" i="5" s="1"/>
  <c r="I64" i="2"/>
  <c r="I64" i="5" s="1"/>
  <c r="H64" i="2"/>
  <c r="H64" i="5" s="1"/>
  <c r="G64" i="2"/>
  <c r="G64" i="5" s="1"/>
  <c r="F64" i="2"/>
  <c r="F64" i="5" s="1"/>
  <c r="E64" i="2"/>
  <c r="E64" i="5" s="1"/>
  <c r="D64" i="2"/>
  <c r="D64" i="5" s="1"/>
  <c r="C64" i="2"/>
  <c r="C64" i="5" s="1"/>
  <c r="B64" i="2"/>
  <c r="B64" i="5" s="1"/>
  <c r="A64" i="2"/>
  <c r="A64" i="5" s="1"/>
  <c r="W63" i="2" a="1"/>
  <c r="W63" i="2" s="1"/>
  <c r="AE63" i="5" s="1"/>
  <c r="V63" i="2" a="1"/>
  <c r="V63" i="2" s="1"/>
  <c r="AD63" i="5" s="1"/>
  <c r="T63" i="2" a="1"/>
  <c r="T63" i="2" s="1"/>
  <c r="K63" i="2"/>
  <c r="K63" i="5" s="1"/>
  <c r="J63" i="2"/>
  <c r="J63" i="5" s="1"/>
  <c r="I63" i="2"/>
  <c r="I63" i="5" s="1"/>
  <c r="H63" i="2"/>
  <c r="H63" i="5" s="1"/>
  <c r="G63" i="2"/>
  <c r="G63" i="5" s="1"/>
  <c r="F63" i="2"/>
  <c r="F63" i="5" s="1"/>
  <c r="E63" i="2"/>
  <c r="E63" i="5" s="1"/>
  <c r="D63" i="2"/>
  <c r="D63" i="5" s="1"/>
  <c r="C63" i="2"/>
  <c r="C63" i="5" s="1"/>
  <c r="B63" i="2"/>
  <c r="B63" i="5" s="1"/>
  <c r="A63" i="2"/>
  <c r="A63" i="5" s="1"/>
  <c r="W62" i="2" a="1"/>
  <c r="W62" i="2" s="1"/>
  <c r="AE62" i="5" s="1"/>
  <c r="V62" i="2" a="1"/>
  <c r="V62" i="2" s="1"/>
  <c r="AD62" i="5" s="1"/>
  <c r="T62" i="2" a="1"/>
  <c r="T62" i="2" s="1"/>
  <c r="K62" i="2"/>
  <c r="K62" i="5" s="1"/>
  <c r="J62" i="2"/>
  <c r="J62" i="5" s="1"/>
  <c r="I62" i="2"/>
  <c r="I62" i="5" s="1"/>
  <c r="H62" i="2"/>
  <c r="H62" i="5" s="1"/>
  <c r="G62" i="2"/>
  <c r="G62" i="5" s="1"/>
  <c r="F62" i="2"/>
  <c r="F62" i="5" s="1"/>
  <c r="E62" i="2"/>
  <c r="E62" i="5" s="1"/>
  <c r="D62" i="2"/>
  <c r="D62" i="5" s="1"/>
  <c r="C62" i="2"/>
  <c r="C62" i="5" s="1"/>
  <c r="B62" i="2"/>
  <c r="B62" i="5" s="1"/>
  <c r="A62" i="2"/>
  <c r="A62" i="5" s="1"/>
  <c r="W61" i="2" a="1"/>
  <c r="W61" i="2" s="1"/>
  <c r="AE61" i="5" s="1"/>
  <c r="V61" i="2" a="1"/>
  <c r="V61" i="2" s="1"/>
  <c r="AD61" i="5" s="1"/>
  <c r="T61" i="2" a="1"/>
  <c r="T61" i="2" s="1"/>
  <c r="K61" i="2"/>
  <c r="K61" i="5" s="1"/>
  <c r="J61" i="2"/>
  <c r="J61" i="5" s="1"/>
  <c r="I61" i="2"/>
  <c r="I61" i="5" s="1"/>
  <c r="H61" i="2"/>
  <c r="H61" i="5" s="1"/>
  <c r="G61" i="2"/>
  <c r="G61" i="5" s="1"/>
  <c r="F61" i="2"/>
  <c r="F61" i="5" s="1"/>
  <c r="E61" i="2"/>
  <c r="E61" i="5" s="1"/>
  <c r="D61" i="2"/>
  <c r="D61" i="5" s="1"/>
  <c r="C61" i="2"/>
  <c r="C61" i="5" s="1"/>
  <c r="B61" i="2"/>
  <c r="B61" i="5" s="1"/>
  <c r="A61" i="2"/>
  <c r="A61" i="5" s="1"/>
  <c r="W60" i="2" a="1"/>
  <c r="W60" i="2" s="1"/>
  <c r="AE60" i="5" s="1"/>
  <c r="V60" i="2" a="1"/>
  <c r="V60" i="2" s="1"/>
  <c r="AD60" i="5" s="1"/>
  <c r="T60" i="2" a="1"/>
  <c r="T60" i="2" s="1"/>
  <c r="K60" i="2"/>
  <c r="K60" i="5" s="1"/>
  <c r="J60" i="2"/>
  <c r="J60" i="5" s="1"/>
  <c r="I60" i="2"/>
  <c r="I60" i="5" s="1"/>
  <c r="H60" i="2"/>
  <c r="H60" i="5" s="1"/>
  <c r="G60" i="2"/>
  <c r="G60" i="5" s="1"/>
  <c r="F60" i="2"/>
  <c r="F60" i="5" s="1"/>
  <c r="E60" i="2"/>
  <c r="E60" i="5" s="1"/>
  <c r="D60" i="2"/>
  <c r="D60" i="5" s="1"/>
  <c r="C60" i="2"/>
  <c r="C60" i="5" s="1"/>
  <c r="B60" i="2"/>
  <c r="B60" i="5" s="1"/>
  <c r="A60" i="2"/>
  <c r="A60" i="5" s="1"/>
  <c r="W59" i="2" a="1"/>
  <c r="W59" i="2" s="1"/>
  <c r="AE59" i="5" s="1"/>
  <c r="V59" i="2" a="1"/>
  <c r="V59" i="2" s="1"/>
  <c r="AD59" i="5" s="1"/>
  <c r="T59" i="2" a="1"/>
  <c r="T59" i="2" s="1"/>
  <c r="K59" i="2"/>
  <c r="K59" i="5" s="1"/>
  <c r="J59" i="2"/>
  <c r="J59" i="5" s="1"/>
  <c r="I59" i="2"/>
  <c r="I59" i="5" s="1"/>
  <c r="H59" i="2"/>
  <c r="H59" i="5" s="1"/>
  <c r="G59" i="2"/>
  <c r="G59" i="5" s="1"/>
  <c r="F59" i="2"/>
  <c r="F59" i="5" s="1"/>
  <c r="E59" i="2"/>
  <c r="E59" i="5" s="1"/>
  <c r="D59" i="2"/>
  <c r="D59" i="5" s="1"/>
  <c r="C59" i="2"/>
  <c r="C59" i="5" s="1"/>
  <c r="B59" i="2"/>
  <c r="B59" i="5" s="1"/>
  <c r="A59" i="2"/>
  <c r="A59" i="5" s="1"/>
  <c r="W58" i="2" a="1"/>
  <c r="W58" i="2" s="1"/>
  <c r="AE58" i="5" s="1"/>
  <c r="V58" i="2" a="1"/>
  <c r="V58" i="2" s="1"/>
  <c r="AD58" i="5" s="1"/>
  <c r="T58" i="2" a="1"/>
  <c r="T58" i="2" s="1"/>
  <c r="K58" i="2"/>
  <c r="K58" i="5" s="1"/>
  <c r="J58" i="2"/>
  <c r="J58" i="5" s="1"/>
  <c r="I58" i="2"/>
  <c r="I58" i="5" s="1"/>
  <c r="H58" i="2"/>
  <c r="H58" i="5" s="1"/>
  <c r="G58" i="2"/>
  <c r="G58" i="5" s="1"/>
  <c r="F58" i="2"/>
  <c r="F58" i="5" s="1"/>
  <c r="E58" i="2"/>
  <c r="E58" i="5" s="1"/>
  <c r="D58" i="2"/>
  <c r="D58" i="5" s="1"/>
  <c r="C58" i="2"/>
  <c r="C58" i="5" s="1"/>
  <c r="B58" i="2"/>
  <c r="B58" i="5" s="1"/>
  <c r="A58" i="2"/>
  <c r="A58" i="5" s="1"/>
  <c r="W57" i="2" a="1"/>
  <c r="W57" i="2" s="1"/>
  <c r="AE57" i="5" s="1"/>
  <c r="V57" i="2" a="1"/>
  <c r="V57" i="2" s="1"/>
  <c r="AD57" i="5" s="1"/>
  <c r="T57" i="2" a="1"/>
  <c r="T57" i="2" s="1"/>
  <c r="K57" i="2"/>
  <c r="K57" i="5" s="1"/>
  <c r="J57" i="2"/>
  <c r="J57" i="5" s="1"/>
  <c r="I57" i="2"/>
  <c r="I57" i="5" s="1"/>
  <c r="H57" i="2"/>
  <c r="H57" i="5" s="1"/>
  <c r="G57" i="2"/>
  <c r="G57" i="5" s="1"/>
  <c r="F57" i="2"/>
  <c r="F57" i="5" s="1"/>
  <c r="E57" i="2"/>
  <c r="E57" i="5" s="1"/>
  <c r="D57" i="2"/>
  <c r="D57" i="5" s="1"/>
  <c r="C57" i="2"/>
  <c r="C57" i="5" s="1"/>
  <c r="B57" i="2"/>
  <c r="B57" i="5" s="1"/>
  <c r="A57" i="2"/>
  <c r="A57" i="5" s="1"/>
  <c r="W56" i="2" a="1"/>
  <c r="W56" i="2" s="1"/>
  <c r="AE56" i="5" s="1"/>
  <c r="V56" i="2" a="1"/>
  <c r="V56" i="2" s="1"/>
  <c r="AD56" i="5" s="1"/>
  <c r="T56" i="2" a="1"/>
  <c r="T56" i="2" s="1"/>
  <c r="K56" i="2"/>
  <c r="K56" i="5" s="1"/>
  <c r="J56" i="2"/>
  <c r="J56" i="5" s="1"/>
  <c r="I56" i="2"/>
  <c r="I56" i="5" s="1"/>
  <c r="H56" i="2"/>
  <c r="H56" i="5" s="1"/>
  <c r="G56" i="2"/>
  <c r="G56" i="5" s="1"/>
  <c r="F56" i="2"/>
  <c r="F56" i="5" s="1"/>
  <c r="E56" i="2"/>
  <c r="E56" i="5" s="1"/>
  <c r="D56" i="2"/>
  <c r="D56" i="5" s="1"/>
  <c r="C56" i="2"/>
  <c r="C56" i="5" s="1"/>
  <c r="B56" i="2"/>
  <c r="B56" i="5" s="1"/>
  <c r="A56" i="2"/>
  <c r="A56" i="5" s="1"/>
  <c r="W55" i="2" a="1"/>
  <c r="W55" i="2" s="1"/>
  <c r="AE55" i="5" s="1"/>
  <c r="V55" i="2" a="1"/>
  <c r="V55" i="2" s="1"/>
  <c r="AD55" i="5" s="1"/>
  <c r="T55" i="2" a="1"/>
  <c r="T55" i="2" s="1"/>
  <c r="K55" i="2"/>
  <c r="K55" i="5" s="1"/>
  <c r="J55" i="2"/>
  <c r="J55" i="5" s="1"/>
  <c r="I55" i="2"/>
  <c r="I55" i="5" s="1"/>
  <c r="H55" i="2"/>
  <c r="H55" i="5" s="1"/>
  <c r="G55" i="2"/>
  <c r="G55" i="5" s="1"/>
  <c r="F55" i="2"/>
  <c r="F55" i="5" s="1"/>
  <c r="E55" i="2"/>
  <c r="E55" i="5" s="1"/>
  <c r="D55" i="2"/>
  <c r="D55" i="5" s="1"/>
  <c r="C55" i="2"/>
  <c r="C55" i="5" s="1"/>
  <c r="B55" i="2"/>
  <c r="B55" i="5" s="1"/>
  <c r="A55" i="2"/>
  <c r="A55" i="5" s="1"/>
  <c r="W54" i="2" a="1"/>
  <c r="W54" i="2" s="1"/>
  <c r="AE54" i="5" s="1"/>
  <c r="V54" i="2" a="1"/>
  <c r="V54" i="2" s="1"/>
  <c r="AD54" i="5" s="1"/>
  <c r="T54" i="2" a="1"/>
  <c r="T54" i="2" s="1"/>
  <c r="K54" i="2"/>
  <c r="K54" i="5" s="1"/>
  <c r="J54" i="2"/>
  <c r="J54" i="5" s="1"/>
  <c r="I54" i="2"/>
  <c r="I54" i="5" s="1"/>
  <c r="H54" i="2"/>
  <c r="H54" i="5" s="1"/>
  <c r="G54" i="2"/>
  <c r="G54" i="5" s="1"/>
  <c r="F54" i="2"/>
  <c r="F54" i="5" s="1"/>
  <c r="E54" i="2"/>
  <c r="E54" i="5" s="1"/>
  <c r="D54" i="2"/>
  <c r="D54" i="5" s="1"/>
  <c r="C54" i="2"/>
  <c r="C54" i="5" s="1"/>
  <c r="B54" i="2"/>
  <c r="B54" i="5" s="1"/>
  <c r="A54" i="2"/>
  <c r="A54" i="5" s="1"/>
  <c r="W53" i="2" a="1"/>
  <c r="W53" i="2" s="1"/>
  <c r="AE53" i="5" s="1"/>
  <c r="V53" i="2" a="1"/>
  <c r="V53" i="2" s="1"/>
  <c r="AD53" i="5" s="1"/>
  <c r="T53" i="2" a="1"/>
  <c r="T53" i="2" s="1"/>
  <c r="K53" i="2"/>
  <c r="K53" i="5" s="1"/>
  <c r="J53" i="2"/>
  <c r="J53" i="5" s="1"/>
  <c r="I53" i="2"/>
  <c r="I53" i="5" s="1"/>
  <c r="H53" i="2"/>
  <c r="H53" i="5" s="1"/>
  <c r="G53" i="2"/>
  <c r="G53" i="5" s="1"/>
  <c r="F53" i="2"/>
  <c r="F53" i="5" s="1"/>
  <c r="E53" i="2"/>
  <c r="E53" i="5" s="1"/>
  <c r="D53" i="2"/>
  <c r="D53" i="5" s="1"/>
  <c r="C53" i="2"/>
  <c r="C53" i="5" s="1"/>
  <c r="B53" i="2"/>
  <c r="B53" i="5" s="1"/>
  <c r="A53" i="2"/>
  <c r="A53" i="5" s="1"/>
  <c r="W52" i="2" a="1"/>
  <c r="W52" i="2" s="1"/>
  <c r="AE52" i="5" s="1"/>
  <c r="V52" i="2" a="1"/>
  <c r="V52" i="2" s="1"/>
  <c r="AD52" i="5" s="1"/>
  <c r="T52" i="2" a="1"/>
  <c r="T52" i="2" s="1"/>
  <c r="K52" i="2"/>
  <c r="K52" i="5" s="1"/>
  <c r="J52" i="2"/>
  <c r="J52" i="5" s="1"/>
  <c r="I52" i="2"/>
  <c r="I52" i="5" s="1"/>
  <c r="H52" i="2"/>
  <c r="H52" i="5" s="1"/>
  <c r="G52" i="2"/>
  <c r="G52" i="5" s="1"/>
  <c r="F52" i="2"/>
  <c r="F52" i="5" s="1"/>
  <c r="E52" i="2"/>
  <c r="E52" i="5" s="1"/>
  <c r="D52" i="2"/>
  <c r="D52" i="5" s="1"/>
  <c r="C52" i="2"/>
  <c r="C52" i="5" s="1"/>
  <c r="B52" i="2"/>
  <c r="B52" i="5" s="1"/>
  <c r="A52" i="2"/>
  <c r="A52" i="5" s="1"/>
  <c r="W51" i="2" a="1"/>
  <c r="W51" i="2" s="1"/>
  <c r="AE51" i="5" s="1"/>
  <c r="V51" i="2" a="1"/>
  <c r="V51" i="2" s="1"/>
  <c r="AD51" i="5" s="1"/>
  <c r="T51" i="2" a="1"/>
  <c r="T51" i="2" s="1"/>
  <c r="K51" i="2"/>
  <c r="K51" i="5" s="1"/>
  <c r="J51" i="2"/>
  <c r="J51" i="5" s="1"/>
  <c r="I51" i="2"/>
  <c r="I51" i="5" s="1"/>
  <c r="H51" i="2"/>
  <c r="H51" i="5" s="1"/>
  <c r="G51" i="2"/>
  <c r="G51" i="5" s="1"/>
  <c r="F51" i="2"/>
  <c r="F51" i="5" s="1"/>
  <c r="E51" i="2"/>
  <c r="E51" i="5" s="1"/>
  <c r="D51" i="2"/>
  <c r="D51" i="5" s="1"/>
  <c r="C51" i="2"/>
  <c r="C51" i="5" s="1"/>
  <c r="B51" i="2"/>
  <c r="B51" i="5" s="1"/>
  <c r="A51" i="2"/>
  <c r="A51" i="5" s="1"/>
  <c r="W50" i="2" a="1"/>
  <c r="W50" i="2" s="1"/>
  <c r="AE50" i="5" s="1"/>
  <c r="V50" i="2" a="1"/>
  <c r="V50" i="2" s="1"/>
  <c r="AD50" i="5" s="1"/>
  <c r="T50" i="2" a="1"/>
  <c r="T50" i="2" s="1"/>
  <c r="K50" i="2"/>
  <c r="K50" i="5" s="1"/>
  <c r="J50" i="2"/>
  <c r="J50" i="5" s="1"/>
  <c r="I50" i="2"/>
  <c r="I50" i="5" s="1"/>
  <c r="H50" i="2"/>
  <c r="H50" i="5" s="1"/>
  <c r="G50" i="2"/>
  <c r="G50" i="5" s="1"/>
  <c r="F50" i="2"/>
  <c r="F50" i="5" s="1"/>
  <c r="E50" i="2"/>
  <c r="E50" i="5" s="1"/>
  <c r="D50" i="2"/>
  <c r="D50" i="5" s="1"/>
  <c r="C50" i="2"/>
  <c r="C50" i="5" s="1"/>
  <c r="B50" i="2"/>
  <c r="B50" i="5" s="1"/>
  <c r="A50" i="2"/>
  <c r="A50" i="5" s="1"/>
  <c r="W49" i="2" a="1"/>
  <c r="W49" i="2" s="1"/>
  <c r="AE49" i="5" s="1"/>
  <c r="V49" i="2" a="1"/>
  <c r="V49" i="2" s="1"/>
  <c r="AD49" i="5" s="1"/>
  <c r="T49" i="2" a="1"/>
  <c r="T49" i="2" s="1"/>
  <c r="K49" i="2"/>
  <c r="K49" i="5" s="1"/>
  <c r="J49" i="2"/>
  <c r="J49" i="5" s="1"/>
  <c r="I49" i="2"/>
  <c r="I49" i="5" s="1"/>
  <c r="H49" i="2"/>
  <c r="H49" i="5" s="1"/>
  <c r="G49" i="2"/>
  <c r="G49" i="5" s="1"/>
  <c r="F49" i="2"/>
  <c r="F49" i="5" s="1"/>
  <c r="E49" i="2"/>
  <c r="E49" i="5" s="1"/>
  <c r="D49" i="2"/>
  <c r="D49" i="5" s="1"/>
  <c r="C49" i="2"/>
  <c r="C49" i="5" s="1"/>
  <c r="B49" i="2"/>
  <c r="B49" i="5" s="1"/>
  <c r="A49" i="2"/>
  <c r="A49" i="5" s="1"/>
  <c r="W48" i="2" a="1"/>
  <c r="W48" i="2" s="1"/>
  <c r="AE48" i="5" s="1"/>
  <c r="V48" i="2" a="1"/>
  <c r="V48" i="2" s="1"/>
  <c r="AD48" i="5" s="1"/>
  <c r="T48" i="2" a="1"/>
  <c r="T48" i="2" s="1"/>
  <c r="K48" i="2"/>
  <c r="K48" i="5" s="1"/>
  <c r="J48" i="2"/>
  <c r="J48" i="5" s="1"/>
  <c r="I48" i="2"/>
  <c r="I48" i="5" s="1"/>
  <c r="H48" i="2"/>
  <c r="H48" i="5" s="1"/>
  <c r="G48" i="2"/>
  <c r="G48" i="5" s="1"/>
  <c r="F48" i="2"/>
  <c r="F48" i="5" s="1"/>
  <c r="E48" i="2"/>
  <c r="E48" i="5" s="1"/>
  <c r="D48" i="2"/>
  <c r="D48" i="5" s="1"/>
  <c r="C48" i="2"/>
  <c r="C48" i="5" s="1"/>
  <c r="B48" i="2"/>
  <c r="B48" i="5" s="1"/>
  <c r="A48" i="2"/>
  <c r="A48" i="5" s="1"/>
  <c r="W47" i="2" a="1"/>
  <c r="W47" i="2" s="1"/>
  <c r="AE47" i="5" s="1"/>
  <c r="V47" i="2" a="1"/>
  <c r="V47" i="2" s="1"/>
  <c r="AD47" i="5" s="1"/>
  <c r="T47" i="2" a="1"/>
  <c r="T47" i="2" s="1"/>
  <c r="K47" i="2"/>
  <c r="K47" i="5" s="1"/>
  <c r="J47" i="2"/>
  <c r="J47" i="5" s="1"/>
  <c r="I47" i="2"/>
  <c r="I47" i="5" s="1"/>
  <c r="H47" i="2"/>
  <c r="H47" i="5" s="1"/>
  <c r="G47" i="2"/>
  <c r="G47" i="5" s="1"/>
  <c r="F47" i="2"/>
  <c r="F47" i="5" s="1"/>
  <c r="E47" i="2"/>
  <c r="E47" i="5" s="1"/>
  <c r="D47" i="2"/>
  <c r="D47" i="5" s="1"/>
  <c r="C47" i="2"/>
  <c r="C47" i="5" s="1"/>
  <c r="B47" i="2"/>
  <c r="B47" i="5" s="1"/>
  <c r="A47" i="2"/>
  <c r="A47" i="5" s="1"/>
  <c r="W46" i="2" a="1"/>
  <c r="W46" i="2" s="1"/>
  <c r="AE46" i="5" s="1"/>
  <c r="V46" i="2" a="1"/>
  <c r="V46" i="2" s="1"/>
  <c r="AD46" i="5" s="1"/>
  <c r="T46" i="2" a="1"/>
  <c r="T46" i="2" s="1"/>
  <c r="K46" i="2"/>
  <c r="K46" i="5" s="1"/>
  <c r="J46" i="2"/>
  <c r="J46" i="5" s="1"/>
  <c r="I46" i="2"/>
  <c r="I46" i="5" s="1"/>
  <c r="H46" i="2"/>
  <c r="H46" i="5" s="1"/>
  <c r="G46" i="2"/>
  <c r="G46" i="5" s="1"/>
  <c r="F46" i="2"/>
  <c r="F46" i="5" s="1"/>
  <c r="E46" i="2"/>
  <c r="E46" i="5" s="1"/>
  <c r="D46" i="2"/>
  <c r="D46" i="5" s="1"/>
  <c r="C46" i="2"/>
  <c r="C46" i="5" s="1"/>
  <c r="B46" i="2"/>
  <c r="B46" i="5" s="1"/>
  <c r="A46" i="2"/>
  <c r="A46" i="5" s="1"/>
  <c r="W45" i="2" a="1"/>
  <c r="W45" i="2" s="1"/>
  <c r="AE45" i="5" s="1"/>
  <c r="V45" i="2" a="1"/>
  <c r="V45" i="2" s="1"/>
  <c r="AD45" i="5" s="1"/>
  <c r="T45" i="2" a="1"/>
  <c r="T45" i="2" s="1"/>
  <c r="K45" i="2"/>
  <c r="K45" i="5" s="1"/>
  <c r="J45" i="2"/>
  <c r="J45" i="5" s="1"/>
  <c r="I45" i="2"/>
  <c r="I45" i="5" s="1"/>
  <c r="H45" i="2"/>
  <c r="H45" i="5" s="1"/>
  <c r="G45" i="2"/>
  <c r="G45" i="5" s="1"/>
  <c r="F45" i="2"/>
  <c r="F45" i="5" s="1"/>
  <c r="E45" i="2"/>
  <c r="E45" i="5" s="1"/>
  <c r="D45" i="2"/>
  <c r="D45" i="5" s="1"/>
  <c r="C45" i="2"/>
  <c r="C45" i="5" s="1"/>
  <c r="B45" i="2"/>
  <c r="B45" i="5" s="1"/>
  <c r="A45" i="2"/>
  <c r="A45" i="5" s="1"/>
  <c r="W44" i="2" a="1"/>
  <c r="W44" i="2" s="1"/>
  <c r="AE44" i="5" s="1"/>
  <c r="V44" i="2" a="1"/>
  <c r="V44" i="2" s="1"/>
  <c r="AD44" i="5" s="1"/>
  <c r="T44" i="2" a="1"/>
  <c r="T44" i="2" s="1"/>
  <c r="K44" i="2"/>
  <c r="K44" i="5" s="1"/>
  <c r="J44" i="2"/>
  <c r="J44" i="5" s="1"/>
  <c r="I44" i="2"/>
  <c r="I44" i="5" s="1"/>
  <c r="H44" i="2"/>
  <c r="H44" i="5" s="1"/>
  <c r="G44" i="2"/>
  <c r="G44" i="5" s="1"/>
  <c r="F44" i="2"/>
  <c r="F44" i="5" s="1"/>
  <c r="E44" i="2"/>
  <c r="E44" i="5" s="1"/>
  <c r="D44" i="2"/>
  <c r="D44" i="5" s="1"/>
  <c r="C44" i="2"/>
  <c r="C44" i="5" s="1"/>
  <c r="B44" i="2"/>
  <c r="B44" i="5" s="1"/>
  <c r="A44" i="2"/>
  <c r="A44" i="5" s="1"/>
  <c r="W43" i="2" a="1"/>
  <c r="W43" i="2" s="1"/>
  <c r="AE43" i="5" s="1"/>
  <c r="V43" i="2" a="1"/>
  <c r="V43" i="2" s="1"/>
  <c r="AD43" i="5" s="1"/>
  <c r="T43" i="2" a="1"/>
  <c r="T43" i="2" s="1"/>
  <c r="K43" i="2"/>
  <c r="K43" i="5" s="1"/>
  <c r="J43" i="2"/>
  <c r="J43" i="5" s="1"/>
  <c r="I43" i="2"/>
  <c r="I43" i="5" s="1"/>
  <c r="H43" i="2"/>
  <c r="H43" i="5" s="1"/>
  <c r="G43" i="2"/>
  <c r="G43" i="5" s="1"/>
  <c r="F43" i="2"/>
  <c r="F43" i="5" s="1"/>
  <c r="E43" i="2"/>
  <c r="E43" i="5" s="1"/>
  <c r="D43" i="2"/>
  <c r="D43" i="5" s="1"/>
  <c r="C43" i="2"/>
  <c r="C43" i="5" s="1"/>
  <c r="B43" i="2"/>
  <c r="B43" i="5" s="1"/>
  <c r="A43" i="2"/>
  <c r="A43" i="5" s="1"/>
  <c r="W42" i="2" a="1"/>
  <c r="W42" i="2" s="1"/>
  <c r="AE42" i="5" s="1"/>
  <c r="V42" i="2" a="1"/>
  <c r="V42" i="2" s="1"/>
  <c r="AD42" i="5" s="1"/>
  <c r="T42" i="2" a="1"/>
  <c r="T42" i="2" s="1"/>
  <c r="K42" i="2"/>
  <c r="K42" i="5" s="1"/>
  <c r="J42" i="2"/>
  <c r="J42" i="5" s="1"/>
  <c r="I42" i="2"/>
  <c r="I42" i="5" s="1"/>
  <c r="H42" i="2"/>
  <c r="H42" i="5" s="1"/>
  <c r="G42" i="2"/>
  <c r="G42" i="5" s="1"/>
  <c r="F42" i="2"/>
  <c r="F42" i="5" s="1"/>
  <c r="E42" i="2"/>
  <c r="E42" i="5" s="1"/>
  <c r="D42" i="2"/>
  <c r="D42" i="5" s="1"/>
  <c r="C42" i="2"/>
  <c r="C42" i="5" s="1"/>
  <c r="B42" i="2"/>
  <c r="B42" i="5" s="1"/>
  <c r="A42" i="2"/>
  <c r="A42" i="5" s="1"/>
  <c r="W41" i="2" a="1"/>
  <c r="W41" i="2" s="1"/>
  <c r="AE41" i="5" s="1"/>
  <c r="V41" i="2" a="1"/>
  <c r="V41" i="2" s="1"/>
  <c r="AD41" i="5" s="1"/>
  <c r="T41" i="2" a="1"/>
  <c r="T41" i="2" s="1"/>
  <c r="K41" i="2"/>
  <c r="K41" i="5" s="1"/>
  <c r="J41" i="2"/>
  <c r="J41" i="5" s="1"/>
  <c r="I41" i="2"/>
  <c r="I41" i="5" s="1"/>
  <c r="H41" i="2"/>
  <c r="H41" i="5" s="1"/>
  <c r="G41" i="2"/>
  <c r="G41" i="5" s="1"/>
  <c r="F41" i="2"/>
  <c r="F41" i="5" s="1"/>
  <c r="E41" i="2"/>
  <c r="E41" i="5" s="1"/>
  <c r="D41" i="2"/>
  <c r="D41" i="5" s="1"/>
  <c r="C41" i="2"/>
  <c r="C41" i="5" s="1"/>
  <c r="B41" i="2"/>
  <c r="B41" i="5" s="1"/>
  <c r="A41" i="2"/>
  <c r="A41" i="5" s="1"/>
  <c r="W40" i="2" a="1"/>
  <c r="W40" i="2" s="1"/>
  <c r="AE40" i="5" s="1"/>
  <c r="V40" i="2" a="1"/>
  <c r="V40" i="2" s="1"/>
  <c r="AD40" i="5" s="1"/>
  <c r="T40" i="2" a="1"/>
  <c r="T40" i="2" s="1"/>
  <c r="K40" i="2"/>
  <c r="K40" i="5" s="1"/>
  <c r="J40" i="2"/>
  <c r="J40" i="5" s="1"/>
  <c r="I40" i="2"/>
  <c r="I40" i="5" s="1"/>
  <c r="H40" i="2"/>
  <c r="H40" i="5" s="1"/>
  <c r="G40" i="2"/>
  <c r="G40" i="5" s="1"/>
  <c r="F40" i="2"/>
  <c r="F40" i="5" s="1"/>
  <c r="E40" i="2"/>
  <c r="E40" i="5" s="1"/>
  <c r="D40" i="2"/>
  <c r="D40" i="5" s="1"/>
  <c r="C40" i="2"/>
  <c r="C40" i="5" s="1"/>
  <c r="B40" i="2"/>
  <c r="B40" i="5" s="1"/>
  <c r="A40" i="2"/>
  <c r="A40" i="5" s="1"/>
  <c r="W39" i="2" a="1"/>
  <c r="W39" i="2" s="1"/>
  <c r="AE39" i="5" s="1"/>
  <c r="V39" i="2" a="1"/>
  <c r="V39" i="2" s="1"/>
  <c r="AD39" i="5" s="1"/>
  <c r="T39" i="2" a="1"/>
  <c r="T39" i="2" s="1"/>
  <c r="K39" i="2"/>
  <c r="K39" i="5" s="1"/>
  <c r="J39" i="2"/>
  <c r="J39" i="5" s="1"/>
  <c r="I39" i="2"/>
  <c r="I39" i="5" s="1"/>
  <c r="H39" i="2"/>
  <c r="H39" i="5" s="1"/>
  <c r="G39" i="2"/>
  <c r="G39" i="5" s="1"/>
  <c r="F39" i="2"/>
  <c r="F39" i="5" s="1"/>
  <c r="E39" i="2"/>
  <c r="E39" i="5" s="1"/>
  <c r="D39" i="2"/>
  <c r="D39" i="5" s="1"/>
  <c r="C39" i="2"/>
  <c r="C39" i="5" s="1"/>
  <c r="B39" i="2"/>
  <c r="B39" i="5" s="1"/>
  <c r="A39" i="2"/>
  <c r="A39" i="5" s="1"/>
  <c r="W38" i="2" a="1"/>
  <c r="W38" i="2"/>
  <c r="AE38" i="5" s="1"/>
  <c r="V38" i="2" a="1"/>
  <c r="V38" i="2" s="1"/>
  <c r="AD38" i="5" s="1"/>
  <c r="T38" i="2" a="1"/>
  <c r="T38" i="2" s="1"/>
  <c r="K38" i="2"/>
  <c r="K38" i="5" s="1"/>
  <c r="J38" i="2"/>
  <c r="J38" i="5" s="1"/>
  <c r="I38" i="2"/>
  <c r="I38" i="5" s="1"/>
  <c r="H38" i="2"/>
  <c r="H38" i="5" s="1"/>
  <c r="G38" i="2"/>
  <c r="G38" i="5" s="1"/>
  <c r="F38" i="2"/>
  <c r="F38" i="5" s="1"/>
  <c r="E38" i="2"/>
  <c r="E38" i="5" s="1"/>
  <c r="D38" i="2"/>
  <c r="D38" i="5" s="1"/>
  <c r="C38" i="2"/>
  <c r="C38" i="5" s="1"/>
  <c r="B38" i="2"/>
  <c r="B38" i="5" s="1"/>
  <c r="A38" i="2"/>
  <c r="A38" i="5" s="1"/>
  <c r="W37" i="2" a="1"/>
  <c r="W37" i="2" s="1"/>
  <c r="AE37" i="5" s="1"/>
  <c r="V37" i="2" a="1"/>
  <c r="V37" i="2" s="1"/>
  <c r="AD37" i="5" s="1"/>
  <c r="T37" i="2" a="1"/>
  <c r="T37" i="2" s="1"/>
  <c r="K37" i="2"/>
  <c r="K37" i="5" s="1"/>
  <c r="J37" i="2"/>
  <c r="J37" i="5" s="1"/>
  <c r="I37" i="2"/>
  <c r="I37" i="5" s="1"/>
  <c r="H37" i="2"/>
  <c r="H37" i="5" s="1"/>
  <c r="G37" i="2"/>
  <c r="G37" i="5" s="1"/>
  <c r="F37" i="2"/>
  <c r="F37" i="5" s="1"/>
  <c r="E37" i="2"/>
  <c r="E37" i="5" s="1"/>
  <c r="D37" i="2"/>
  <c r="D37" i="5" s="1"/>
  <c r="C37" i="2"/>
  <c r="C37" i="5" s="1"/>
  <c r="B37" i="2"/>
  <c r="B37" i="5" s="1"/>
  <c r="A37" i="2"/>
  <c r="A37" i="5" s="1"/>
  <c r="W36" i="2" a="1"/>
  <c r="W36" i="2" s="1"/>
  <c r="AE36" i="5" s="1"/>
  <c r="V36" i="2" a="1"/>
  <c r="V36" i="2" s="1"/>
  <c r="AD36" i="5" s="1"/>
  <c r="T36" i="2" a="1"/>
  <c r="T36" i="2" s="1"/>
  <c r="K36" i="2"/>
  <c r="K36" i="5" s="1"/>
  <c r="J36" i="2"/>
  <c r="J36" i="5" s="1"/>
  <c r="I36" i="2"/>
  <c r="I36" i="5" s="1"/>
  <c r="H36" i="2"/>
  <c r="H36" i="5" s="1"/>
  <c r="G36" i="2"/>
  <c r="G36" i="5" s="1"/>
  <c r="F36" i="2"/>
  <c r="F36" i="5" s="1"/>
  <c r="E36" i="2"/>
  <c r="E36" i="5" s="1"/>
  <c r="D36" i="2"/>
  <c r="D36" i="5" s="1"/>
  <c r="C36" i="2"/>
  <c r="C36" i="5" s="1"/>
  <c r="B36" i="2"/>
  <c r="B36" i="5" s="1"/>
  <c r="A36" i="2"/>
  <c r="A36" i="5" s="1"/>
  <c r="W35" i="2" a="1"/>
  <c r="W35" i="2" s="1"/>
  <c r="AE35" i="5" s="1"/>
  <c r="V35" i="2" a="1"/>
  <c r="V35" i="2" s="1"/>
  <c r="AD35" i="5" s="1"/>
  <c r="T35" i="2" a="1"/>
  <c r="T35" i="2" s="1"/>
  <c r="K35" i="2"/>
  <c r="K35" i="5" s="1"/>
  <c r="J35" i="2"/>
  <c r="J35" i="5" s="1"/>
  <c r="I35" i="2"/>
  <c r="I35" i="5" s="1"/>
  <c r="H35" i="2"/>
  <c r="H35" i="5" s="1"/>
  <c r="G35" i="2"/>
  <c r="G35" i="5" s="1"/>
  <c r="F35" i="2"/>
  <c r="F35" i="5" s="1"/>
  <c r="E35" i="2"/>
  <c r="E35" i="5" s="1"/>
  <c r="D35" i="2"/>
  <c r="D35" i="5" s="1"/>
  <c r="C35" i="2"/>
  <c r="C35" i="5" s="1"/>
  <c r="B35" i="2"/>
  <c r="B35" i="5" s="1"/>
  <c r="A35" i="2"/>
  <c r="A35" i="5" s="1"/>
  <c r="W34" i="2" a="1"/>
  <c r="W34" i="2" s="1"/>
  <c r="AE34" i="5" s="1"/>
  <c r="V34" i="2" a="1"/>
  <c r="V34" i="2" s="1"/>
  <c r="AD34" i="5" s="1"/>
  <c r="T34" i="2" a="1"/>
  <c r="T34" i="2" s="1"/>
  <c r="K34" i="2"/>
  <c r="K34" i="5" s="1"/>
  <c r="J34" i="2"/>
  <c r="J34" i="5" s="1"/>
  <c r="I34" i="2"/>
  <c r="I34" i="5" s="1"/>
  <c r="H34" i="2"/>
  <c r="H34" i="5" s="1"/>
  <c r="G34" i="2"/>
  <c r="G34" i="5" s="1"/>
  <c r="F34" i="2"/>
  <c r="F34" i="5" s="1"/>
  <c r="E34" i="2"/>
  <c r="E34" i="5" s="1"/>
  <c r="D34" i="2"/>
  <c r="D34" i="5" s="1"/>
  <c r="C34" i="2"/>
  <c r="C34" i="5" s="1"/>
  <c r="B34" i="2"/>
  <c r="B34" i="5" s="1"/>
  <c r="A34" i="2"/>
  <c r="A34" i="5" s="1"/>
  <c r="W33" i="2" a="1"/>
  <c r="W33" i="2" s="1"/>
  <c r="AE33" i="5" s="1"/>
  <c r="V33" i="2" a="1"/>
  <c r="V33" i="2" s="1"/>
  <c r="AD33" i="5" s="1"/>
  <c r="T33" i="2" a="1"/>
  <c r="T33" i="2" s="1"/>
  <c r="K33" i="2"/>
  <c r="K33" i="5" s="1"/>
  <c r="J33" i="2"/>
  <c r="J33" i="5" s="1"/>
  <c r="I33" i="2"/>
  <c r="I33" i="5" s="1"/>
  <c r="H33" i="2"/>
  <c r="H33" i="5" s="1"/>
  <c r="G33" i="2"/>
  <c r="G33" i="5" s="1"/>
  <c r="F33" i="2"/>
  <c r="F33" i="5" s="1"/>
  <c r="E33" i="2"/>
  <c r="E33" i="5" s="1"/>
  <c r="D33" i="2"/>
  <c r="D33" i="5" s="1"/>
  <c r="C33" i="2"/>
  <c r="C33" i="5" s="1"/>
  <c r="B33" i="2"/>
  <c r="B33" i="5" s="1"/>
  <c r="A33" i="2"/>
  <c r="A33" i="5" s="1"/>
  <c r="W32" i="2" a="1"/>
  <c r="W32" i="2" s="1"/>
  <c r="AE32" i="5" s="1"/>
  <c r="V32" i="2" a="1"/>
  <c r="V32" i="2" s="1"/>
  <c r="AD32" i="5" s="1"/>
  <c r="T32" i="2" a="1"/>
  <c r="T32" i="2" s="1"/>
  <c r="K32" i="2"/>
  <c r="K32" i="5" s="1"/>
  <c r="J32" i="2"/>
  <c r="J32" i="5" s="1"/>
  <c r="I32" i="2"/>
  <c r="I32" i="5" s="1"/>
  <c r="H32" i="2"/>
  <c r="H32" i="5" s="1"/>
  <c r="G32" i="2"/>
  <c r="G32" i="5" s="1"/>
  <c r="F32" i="2"/>
  <c r="F32" i="5" s="1"/>
  <c r="E32" i="2"/>
  <c r="E32" i="5" s="1"/>
  <c r="D32" i="2"/>
  <c r="D32" i="5" s="1"/>
  <c r="C32" i="2"/>
  <c r="C32" i="5" s="1"/>
  <c r="B32" i="2"/>
  <c r="B32" i="5" s="1"/>
  <c r="A32" i="2"/>
  <c r="A32" i="5" s="1"/>
  <c r="W31" i="2" a="1"/>
  <c r="W31" i="2" s="1"/>
  <c r="AE31" i="5" s="1"/>
  <c r="V31" i="2" a="1"/>
  <c r="V31" i="2" s="1"/>
  <c r="AD31" i="5" s="1"/>
  <c r="T31" i="2" a="1"/>
  <c r="T31" i="2" s="1"/>
  <c r="K31" i="2"/>
  <c r="K31" i="5" s="1"/>
  <c r="J31" i="2"/>
  <c r="J31" i="5" s="1"/>
  <c r="I31" i="2"/>
  <c r="I31" i="5" s="1"/>
  <c r="H31" i="2"/>
  <c r="H31" i="5" s="1"/>
  <c r="G31" i="2"/>
  <c r="G31" i="5" s="1"/>
  <c r="F31" i="2"/>
  <c r="F31" i="5" s="1"/>
  <c r="E31" i="2"/>
  <c r="E31" i="5" s="1"/>
  <c r="D31" i="2"/>
  <c r="D31" i="5" s="1"/>
  <c r="C31" i="2"/>
  <c r="C31" i="5" s="1"/>
  <c r="B31" i="2"/>
  <c r="B31" i="5" s="1"/>
  <c r="A31" i="2"/>
  <c r="A31" i="5" s="1"/>
  <c r="W30" i="2" a="1"/>
  <c r="W30" i="2" s="1"/>
  <c r="AE30" i="5" s="1"/>
  <c r="V30" i="2" a="1"/>
  <c r="V30" i="2" s="1"/>
  <c r="AD30" i="5" s="1"/>
  <c r="T30" i="2" a="1"/>
  <c r="T30" i="2" s="1"/>
  <c r="K30" i="2"/>
  <c r="K30" i="5" s="1"/>
  <c r="J30" i="2"/>
  <c r="J30" i="5" s="1"/>
  <c r="I30" i="2"/>
  <c r="I30" i="5" s="1"/>
  <c r="H30" i="2"/>
  <c r="H30" i="5" s="1"/>
  <c r="G30" i="2"/>
  <c r="G30" i="5" s="1"/>
  <c r="F30" i="2"/>
  <c r="F30" i="5" s="1"/>
  <c r="E30" i="2"/>
  <c r="E30" i="5" s="1"/>
  <c r="D30" i="2"/>
  <c r="D30" i="5" s="1"/>
  <c r="C30" i="2"/>
  <c r="C30" i="5" s="1"/>
  <c r="B30" i="2"/>
  <c r="B30" i="5" s="1"/>
  <c r="A30" i="2"/>
  <c r="A30" i="5" s="1"/>
  <c r="W29" i="2" a="1"/>
  <c r="W29" i="2" s="1"/>
  <c r="AE29" i="5" s="1"/>
  <c r="V29" i="2" a="1"/>
  <c r="V29" i="2" s="1"/>
  <c r="AD29" i="5" s="1"/>
  <c r="T29" i="2" a="1"/>
  <c r="T29" i="2" s="1"/>
  <c r="K29" i="2"/>
  <c r="K29" i="5" s="1"/>
  <c r="J29" i="2"/>
  <c r="J29" i="5" s="1"/>
  <c r="I29" i="2"/>
  <c r="I29" i="5" s="1"/>
  <c r="H29" i="2"/>
  <c r="H29" i="5" s="1"/>
  <c r="G29" i="2"/>
  <c r="G29" i="5" s="1"/>
  <c r="F29" i="2"/>
  <c r="F29" i="5" s="1"/>
  <c r="E29" i="2"/>
  <c r="E29" i="5" s="1"/>
  <c r="D29" i="2"/>
  <c r="D29" i="5" s="1"/>
  <c r="C29" i="2"/>
  <c r="C29" i="5" s="1"/>
  <c r="B29" i="2"/>
  <c r="B29" i="5" s="1"/>
  <c r="A29" i="2"/>
  <c r="A29" i="5" s="1"/>
  <c r="W28" i="2" a="1"/>
  <c r="W28" i="2" s="1"/>
  <c r="AE28" i="5" s="1"/>
  <c r="V28" i="2" a="1"/>
  <c r="V28" i="2" s="1"/>
  <c r="AD28" i="5" s="1"/>
  <c r="T28" i="2" a="1"/>
  <c r="T28" i="2" s="1"/>
  <c r="K28" i="2"/>
  <c r="K28" i="5" s="1"/>
  <c r="J28" i="2"/>
  <c r="J28" i="5" s="1"/>
  <c r="I28" i="2"/>
  <c r="I28" i="5" s="1"/>
  <c r="H28" i="2"/>
  <c r="H28" i="5" s="1"/>
  <c r="G28" i="2"/>
  <c r="G28" i="5" s="1"/>
  <c r="F28" i="2"/>
  <c r="F28" i="5" s="1"/>
  <c r="E28" i="2"/>
  <c r="E28" i="5" s="1"/>
  <c r="D28" i="2"/>
  <c r="D28" i="5" s="1"/>
  <c r="C28" i="2"/>
  <c r="C28" i="5" s="1"/>
  <c r="B28" i="2"/>
  <c r="B28" i="5" s="1"/>
  <c r="A28" i="2"/>
  <c r="A28" i="5" s="1"/>
  <c r="W27" i="2" a="1"/>
  <c r="W27" i="2" s="1"/>
  <c r="AE27" i="5" s="1"/>
  <c r="V27" i="2" a="1"/>
  <c r="V27" i="2" s="1"/>
  <c r="AD27" i="5" s="1"/>
  <c r="T27" i="2" a="1"/>
  <c r="T27" i="2" s="1"/>
  <c r="K27" i="2"/>
  <c r="K27" i="5" s="1"/>
  <c r="J27" i="2"/>
  <c r="J27" i="5" s="1"/>
  <c r="I27" i="2"/>
  <c r="I27" i="5" s="1"/>
  <c r="H27" i="2"/>
  <c r="H27" i="5" s="1"/>
  <c r="G27" i="2"/>
  <c r="G27" i="5" s="1"/>
  <c r="F27" i="2"/>
  <c r="F27" i="5" s="1"/>
  <c r="E27" i="2"/>
  <c r="E27" i="5" s="1"/>
  <c r="D27" i="2"/>
  <c r="D27" i="5" s="1"/>
  <c r="C27" i="2"/>
  <c r="C27" i="5" s="1"/>
  <c r="B27" i="2"/>
  <c r="B27" i="5" s="1"/>
  <c r="A27" i="2"/>
  <c r="A27" i="5" s="1"/>
  <c r="W26" i="2" a="1"/>
  <c r="W26" i="2" s="1"/>
  <c r="AE26" i="5" s="1"/>
  <c r="V26" i="2" a="1"/>
  <c r="V26" i="2" s="1"/>
  <c r="AD26" i="5" s="1"/>
  <c r="T26" i="2" a="1"/>
  <c r="T26" i="2" s="1"/>
  <c r="K26" i="2"/>
  <c r="K26" i="5" s="1"/>
  <c r="J26" i="2"/>
  <c r="J26" i="5" s="1"/>
  <c r="I26" i="2"/>
  <c r="I26" i="5" s="1"/>
  <c r="H26" i="2"/>
  <c r="H26" i="5" s="1"/>
  <c r="G26" i="2"/>
  <c r="G26" i="5" s="1"/>
  <c r="F26" i="2"/>
  <c r="F26" i="5" s="1"/>
  <c r="E26" i="2"/>
  <c r="E26" i="5" s="1"/>
  <c r="D26" i="2"/>
  <c r="D26" i="5" s="1"/>
  <c r="C26" i="2"/>
  <c r="C26" i="5" s="1"/>
  <c r="B26" i="2"/>
  <c r="B26" i="5" s="1"/>
  <c r="A26" i="2"/>
  <c r="A26" i="5" s="1"/>
  <c r="W25" i="2" a="1"/>
  <c r="W25" i="2"/>
  <c r="AE25" i="5" s="1"/>
  <c r="V25" i="2" a="1"/>
  <c r="V25" i="2" s="1"/>
  <c r="AD25" i="5" s="1"/>
  <c r="T25" i="2" a="1"/>
  <c r="T25" i="2" s="1"/>
  <c r="K25" i="2"/>
  <c r="K25" i="5" s="1"/>
  <c r="J25" i="2"/>
  <c r="J25" i="5" s="1"/>
  <c r="I25" i="2"/>
  <c r="I25" i="5" s="1"/>
  <c r="H25" i="2"/>
  <c r="H25" i="5" s="1"/>
  <c r="G25" i="2"/>
  <c r="G25" i="5" s="1"/>
  <c r="F25" i="2"/>
  <c r="F25" i="5" s="1"/>
  <c r="E25" i="2"/>
  <c r="E25" i="5" s="1"/>
  <c r="D25" i="2"/>
  <c r="D25" i="5" s="1"/>
  <c r="C25" i="2"/>
  <c r="C25" i="5" s="1"/>
  <c r="B25" i="2"/>
  <c r="B25" i="5" s="1"/>
  <c r="A25" i="2"/>
  <c r="A25" i="5" s="1"/>
  <c r="W24" i="2" a="1"/>
  <c r="W24" i="2" s="1"/>
  <c r="AE24" i="5" s="1"/>
  <c r="V24" i="2" a="1"/>
  <c r="V24" i="2" s="1"/>
  <c r="AD24" i="5" s="1"/>
  <c r="T24" i="2" a="1"/>
  <c r="T24" i="2" s="1"/>
  <c r="K24" i="2"/>
  <c r="K24" i="5" s="1"/>
  <c r="J24" i="2"/>
  <c r="J24" i="5" s="1"/>
  <c r="I24" i="2"/>
  <c r="I24" i="5" s="1"/>
  <c r="H24" i="2"/>
  <c r="H24" i="5" s="1"/>
  <c r="G24" i="2"/>
  <c r="G24" i="5" s="1"/>
  <c r="F24" i="2"/>
  <c r="F24" i="5" s="1"/>
  <c r="E24" i="2"/>
  <c r="E24" i="5" s="1"/>
  <c r="D24" i="2"/>
  <c r="D24" i="5" s="1"/>
  <c r="C24" i="2"/>
  <c r="C24" i="5" s="1"/>
  <c r="B24" i="2"/>
  <c r="B24" i="5" s="1"/>
  <c r="A24" i="2"/>
  <c r="A24" i="5" s="1"/>
  <c r="W23" i="2" a="1"/>
  <c r="W23" i="2"/>
  <c r="AE23" i="5" s="1"/>
  <c r="V23" i="2" a="1"/>
  <c r="V23" i="2" s="1"/>
  <c r="AD23" i="5" s="1"/>
  <c r="T23" i="2" a="1"/>
  <c r="T23" i="2" s="1"/>
  <c r="K23" i="2"/>
  <c r="K23" i="5" s="1"/>
  <c r="J23" i="2"/>
  <c r="J23" i="5" s="1"/>
  <c r="I23" i="2"/>
  <c r="I23" i="5" s="1"/>
  <c r="H23" i="2"/>
  <c r="H23" i="5" s="1"/>
  <c r="G23" i="2"/>
  <c r="G23" i="5" s="1"/>
  <c r="F23" i="2"/>
  <c r="F23" i="5" s="1"/>
  <c r="E23" i="2"/>
  <c r="E23" i="5" s="1"/>
  <c r="D23" i="2"/>
  <c r="D23" i="5" s="1"/>
  <c r="C23" i="2"/>
  <c r="C23" i="5" s="1"/>
  <c r="B23" i="2"/>
  <c r="B23" i="5" s="1"/>
  <c r="A23" i="2"/>
  <c r="A23" i="5" s="1"/>
  <c r="W22" i="2" a="1"/>
  <c r="W22" i="2" s="1"/>
  <c r="AE22" i="5" s="1"/>
  <c r="V22" i="2" a="1"/>
  <c r="V22" i="2" s="1"/>
  <c r="AD22" i="5" s="1"/>
  <c r="T22" i="2" a="1"/>
  <c r="T22" i="2" s="1"/>
  <c r="K22" i="2"/>
  <c r="K22" i="5" s="1"/>
  <c r="J22" i="2"/>
  <c r="J22" i="5" s="1"/>
  <c r="I22" i="2"/>
  <c r="I22" i="5" s="1"/>
  <c r="H22" i="2"/>
  <c r="H22" i="5" s="1"/>
  <c r="G22" i="2"/>
  <c r="G22" i="5" s="1"/>
  <c r="F22" i="2"/>
  <c r="F22" i="5" s="1"/>
  <c r="E22" i="2"/>
  <c r="E22" i="5" s="1"/>
  <c r="D22" i="2"/>
  <c r="D22" i="5" s="1"/>
  <c r="C22" i="2"/>
  <c r="C22" i="5" s="1"/>
  <c r="B22" i="2"/>
  <c r="B22" i="5" s="1"/>
  <c r="A22" i="2"/>
  <c r="A22" i="5" s="1"/>
  <c r="W21" i="2" a="1"/>
  <c r="W21" i="2" s="1"/>
  <c r="AE21" i="5" s="1"/>
  <c r="V21" i="2" a="1"/>
  <c r="V21" i="2" s="1"/>
  <c r="AD21" i="5" s="1"/>
  <c r="T21" i="2" a="1"/>
  <c r="T21" i="2" s="1"/>
  <c r="K21" i="2"/>
  <c r="K21" i="5" s="1"/>
  <c r="J21" i="2"/>
  <c r="J21" i="5" s="1"/>
  <c r="I21" i="2"/>
  <c r="I21" i="5" s="1"/>
  <c r="H21" i="2"/>
  <c r="H21" i="5" s="1"/>
  <c r="G21" i="2"/>
  <c r="G21" i="5" s="1"/>
  <c r="F21" i="2"/>
  <c r="F21" i="5" s="1"/>
  <c r="E21" i="2"/>
  <c r="E21" i="5" s="1"/>
  <c r="D21" i="2"/>
  <c r="D21" i="5" s="1"/>
  <c r="C21" i="2"/>
  <c r="C21" i="5" s="1"/>
  <c r="B21" i="2"/>
  <c r="B21" i="5" s="1"/>
  <c r="A21" i="2"/>
  <c r="A21" i="5" s="1"/>
  <c r="W20" i="2" a="1"/>
  <c r="W20" i="2" s="1"/>
  <c r="AE20" i="5" s="1"/>
  <c r="V20" i="2" a="1"/>
  <c r="V20" i="2" s="1"/>
  <c r="AD20" i="5" s="1"/>
  <c r="T20" i="2" a="1"/>
  <c r="T20" i="2" s="1"/>
  <c r="K20" i="2"/>
  <c r="K20" i="5" s="1"/>
  <c r="J20" i="2"/>
  <c r="J20" i="5" s="1"/>
  <c r="I20" i="2"/>
  <c r="I20" i="5" s="1"/>
  <c r="H20" i="2"/>
  <c r="H20" i="5" s="1"/>
  <c r="G20" i="2"/>
  <c r="G20" i="5" s="1"/>
  <c r="F20" i="2"/>
  <c r="F20" i="5" s="1"/>
  <c r="E20" i="2"/>
  <c r="E20" i="5" s="1"/>
  <c r="D20" i="2"/>
  <c r="D20" i="5" s="1"/>
  <c r="C20" i="2"/>
  <c r="C20" i="5" s="1"/>
  <c r="B20" i="2"/>
  <c r="B20" i="5" s="1"/>
  <c r="A20" i="2"/>
  <c r="A20" i="5" s="1"/>
  <c r="W19" i="2" a="1"/>
  <c r="W19" i="2" s="1"/>
  <c r="AE19" i="5" s="1"/>
  <c r="V19" i="2" a="1"/>
  <c r="V19" i="2" s="1"/>
  <c r="AD19" i="5" s="1"/>
  <c r="T19" i="2" a="1"/>
  <c r="T19" i="2" s="1"/>
  <c r="K19" i="2"/>
  <c r="K19" i="5" s="1"/>
  <c r="J19" i="2"/>
  <c r="J19" i="5" s="1"/>
  <c r="I19" i="2"/>
  <c r="I19" i="5" s="1"/>
  <c r="H19" i="2"/>
  <c r="H19" i="5" s="1"/>
  <c r="G19" i="2"/>
  <c r="G19" i="5" s="1"/>
  <c r="F19" i="2"/>
  <c r="F19" i="5" s="1"/>
  <c r="E19" i="2"/>
  <c r="E19" i="5" s="1"/>
  <c r="D19" i="2"/>
  <c r="D19" i="5" s="1"/>
  <c r="C19" i="2"/>
  <c r="C19" i="5" s="1"/>
  <c r="B19" i="2"/>
  <c r="B19" i="5" s="1"/>
  <c r="A19" i="2"/>
  <c r="A19" i="5" s="1"/>
  <c r="W18" i="2" a="1"/>
  <c r="W18" i="2" s="1"/>
  <c r="AE18" i="5" s="1"/>
  <c r="V18" i="2" a="1"/>
  <c r="V18" i="2" s="1"/>
  <c r="AD18" i="5" s="1"/>
  <c r="T18" i="2" a="1"/>
  <c r="T18" i="2" s="1"/>
  <c r="K18" i="2"/>
  <c r="K18" i="5" s="1"/>
  <c r="J18" i="2"/>
  <c r="J18" i="5" s="1"/>
  <c r="I18" i="2"/>
  <c r="I18" i="5" s="1"/>
  <c r="H18" i="2"/>
  <c r="H18" i="5" s="1"/>
  <c r="G18" i="2"/>
  <c r="G18" i="5" s="1"/>
  <c r="F18" i="2"/>
  <c r="F18" i="5" s="1"/>
  <c r="E18" i="2"/>
  <c r="E18" i="5" s="1"/>
  <c r="D18" i="2"/>
  <c r="D18" i="5" s="1"/>
  <c r="C18" i="2"/>
  <c r="C18" i="5" s="1"/>
  <c r="B18" i="2"/>
  <c r="B18" i="5" s="1"/>
  <c r="A18" i="2"/>
  <c r="A18" i="5" s="1"/>
  <c r="W17" i="2" a="1"/>
  <c r="W17" i="2" s="1"/>
  <c r="AE17" i="5" s="1"/>
  <c r="V17" i="2" a="1"/>
  <c r="V17" i="2" s="1"/>
  <c r="AD17" i="5" s="1"/>
  <c r="T17" i="2" a="1"/>
  <c r="T17" i="2" s="1"/>
  <c r="K17" i="2"/>
  <c r="K17" i="5" s="1"/>
  <c r="J17" i="2"/>
  <c r="J17" i="5" s="1"/>
  <c r="I17" i="2"/>
  <c r="I17" i="5" s="1"/>
  <c r="H17" i="2"/>
  <c r="H17" i="5" s="1"/>
  <c r="G17" i="2"/>
  <c r="G17" i="5" s="1"/>
  <c r="F17" i="2"/>
  <c r="F17" i="5" s="1"/>
  <c r="E17" i="2"/>
  <c r="E17" i="5" s="1"/>
  <c r="D17" i="2"/>
  <c r="D17" i="5" s="1"/>
  <c r="C17" i="2"/>
  <c r="C17" i="5" s="1"/>
  <c r="B17" i="2"/>
  <c r="B17" i="5" s="1"/>
  <c r="A17" i="2"/>
  <c r="A17" i="5" s="1"/>
  <c r="W16" i="2" a="1"/>
  <c r="W16" i="2" s="1"/>
  <c r="AE16" i="5" s="1"/>
  <c r="V16" i="2" a="1"/>
  <c r="V16" i="2" s="1"/>
  <c r="AD16" i="5" s="1"/>
  <c r="T16" i="2" a="1"/>
  <c r="T16" i="2" s="1"/>
  <c r="K16" i="2"/>
  <c r="K16" i="5" s="1"/>
  <c r="J16" i="2"/>
  <c r="J16" i="5" s="1"/>
  <c r="I16" i="2"/>
  <c r="I16" i="5" s="1"/>
  <c r="H16" i="2"/>
  <c r="H16" i="5" s="1"/>
  <c r="G16" i="2"/>
  <c r="G16" i="5" s="1"/>
  <c r="F16" i="2"/>
  <c r="F16" i="5" s="1"/>
  <c r="E16" i="2"/>
  <c r="E16" i="5" s="1"/>
  <c r="D16" i="2"/>
  <c r="D16" i="5" s="1"/>
  <c r="C16" i="2"/>
  <c r="C16" i="5" s="1"/>
  <c r="B16" i="2"/>
  <c r="B16" i="5" s="1"/>
  <c r="A16" i="2"/>
  <c r="A16" i="5" s="1"/>
  <c r="W15" i="2" a="1"/>
  <c r="W15" i="2" s="1"/>
  <c r="AE15" i="5" s="1"/>
  <c r="V15" i="2" a="1"/>
  <c r="V15" i="2"/>
  <c r="AD15" i="5" s="1"/>
  <c r="T15" i="2" a="1"/>
  <c r="T15" i="2" s="1"/>
  <c r="K15" i="2"/>
  <c r="K15" i="5" s="1"/>
  <c r="J15" i="2"/>
  <c r="J15" i="5" s="1"/>
  <c r="I15" i="2"/>
  <c r="I15" i="5" s="1"/>
  <c r="H15" i="2"/>
  <c r="H15" i="5" s="1"/>
  <c r="G15" i="2"/>
  <c r="G15" i="5" s="1"/>
  <c r="F15" i="2"/>
  <c r="F15" i="5" s="1"/>
  <c r="E15" i="2"/>
  <c r="E15" i="5" s="1"/>
  <c r="D15" i="2"/>
  <c r="D15" i="5" s="1"/>
  <c r="C15" i="2"/>
  <c r="C15" i="5" s="1"/>
  <c r="B15" i="2"/>
  <c r="B15" i="5" s="1"/>
  <c r="A15" i="2"/>
  <c r="A15" i="5" s="1"/>
  <c r="W14" i="2" a="1"/>
  <c r="W14" i="2" s="1"/>
  <c r="AE14" i="5" s="1"/>
  <c r="V14" i="2" a="1"/>
  <c r="V14" i="2" s="1"/>
  <c r="AD14" i="5" s="1"/>
  <c r="T14" i="2" a="1"/>
  <c r="T14" i="2" s="1"/>
  <c r="K14" i="2"/>
  <c r="K14" i="5" s="1"/>
  <c r="J14" i="2"/>
  <c r="J14" i="5" s="1"/>
  <c r="I14" i="2"/>
  <c r="I14" i="5" s="1"/>
  <c r="H14" i="2"/>
  <c r="H14" i="5" s="1"/>
  <c r="G14" i="2"/>
  <c r="G14" i="5" s="1"/>
  <c r="F14" i="2"/>
  <c r="F14" i="5" s="1"/>
  <c r="E14" i="2"/>
  <c r="E14" i="5" s="1"/>
  <c r="D14" i="2"/>
  <c r="D14" i="5" s="1"/>
  <c r="C14" i="2"/>
  <c r="C14" i="5" s="1"/>
  <c r="B14" i="2"/>
  <c r="B14" i="5" s="1"/>
  <c r="A14" i="2"/>
  <c r="A14" i="5" s="1"/>
  <c r="W13" i="2" a="1"/>
  <c r="W13" i="2" s="1"/>
  <c r="AE13" i="5" s="1"/>
  <c r="V13" i="2" a="1"/>
  <c r="V13" i="2" s="1"/>
  <c r="AD13" i="5" s="1"/>
  <c r="T13" i="2" a="1"/>
  <c r="T13" i="2" s="1"/>
  <c r="K13" i="2"/>
  <c r="K13" i="5" s="1"/>
  <c r="J13" i="2"/>
  <c r="J13" i="5" s="1"/>
  <c r="I13" i="2"/>
  <c r="I13" i="5" s="1"/>
  <c r="H13" i="2"/>
  <c r="H13" i="5" s="1"/>
  <c r="G13" i="2"/>
  <c r="G13" i="5" s="1"/>
  <c r="F13" i="2"/>
  <c r="F13" i="5" s="1"/>
  <c r="E13" i="2"/>
  <c r="E13" i="5" s="1"/>
  <c r="D13" i="2"/>
  <c r="D13" i="5" s="1"/>
  <c r="C13" i="2"/>
  <c r="C13" i="5" s="1"/>
  <c r="B13" i="2"/>
  <c r="B13" i="5" s="1"/>
  <c r="A13" i="2"/>
  <c r="A13" i="5" s="1"/>
  <c r="W12" i="2" a="1"/>
  <c r="W12" i="2" s="1"/>
  <c r="AE12" i="5" s="1"/>
  <c r="V12" i="2" a="1"/>
  <c r="V12" i="2" s="1"/>
  <c r="AD12" i="5" s="1"/>
  <c r="T12" i="2" a="1"/>
  <c r="T12" i="2" s="1"/>
  <c r="K12" i="2"/>
  <c r="K12" i="5" s="1"/>
  <c r="J12" i="2"/>
  <c r="J12" i="5" s="1"/>
  <c r="I12" i="2"/>
  <c r="I12" i="5" s="1"/>
  <c r="H12" i="2"/>
  <c r="H12" i="5" s="1"/>
  <c r="G12" i="2"/>
  <c r="G12" i="5" s="1"/>
  <c r="F12" i="2"/>
  <c r="F12" i="5" s="1"/>
  <c r="E12" i="2"/>
  <c r="E12" i="5" s="1"/>
  <c r="D12" i="2"/>
  <c r="D12" i="5" s="1"/>
  <c r="C12" i="2"/>
  <c r="C12" i="5" s="1"/>
  <c r="B12" i="2"/>
  <c r="B12" i="5" s="1"/>
  <c r="A12" i="2"/>
  <c r="A12" i="5" s="1"/>
  <c r="W11" i="2" a="1"/>
  <c r="W11" i="2" s="1"/>
  <c r="AE11" i="5" s="1"/>
  <c r="V11" i="2" a="1"/>
  <c r="V11" i="2" s="1"/>
  <c r="AD11" i="5" s="1"/>
  <c r="T11" i="2" a="1"/>
  <c r="T11" i="2" s="1"/>
  <c r="K11" i="2"/>
  <c r="K11" i="5" s="1"/>
  <c r="J11" i="2"/>
  <c r="J11" i="5" s="1"/>
  <c r="I11" i="2"/>
  <c r="I11" i="5" s="1"/>
  <c r="H11" i="2"/>
  <c r="H11" i="5" s="1"/>
  <c r="G11" i="2"/>
  <c r="G11" i="5" s="1"/>
  <c r="F11" i="2"/>
  <c r="F11" i="5" s="1"/>
  <c r="E11" i="2"/>
  <c r="E11" i="5" s="1"/>
  <c r="D11" i="2"/>
  <c r="D11" i="5" s="1"/>
  <c r="C11" i="2"/>
  <c r="C11" i="5" s="1"/>
  <c r="B11" i="2"/>
  <c r="B11" i="5" s="1"/>
  <c r="A11" i="2"/>
  <c r="A11" i="5" s="1"/>
  <c r="W10" i="2" a="1"/>
  <c r="W10" i="2" s="1"/>
  <c r="AE10" i="5" s="1"/>
  <c r="V10" i="2" a="1"/>
  <c r="V10" i="2" s="1"/>
  <c r="AD10" i="5" s="1"/>
  <c r="T10" i="2" a="1"/>
  <c r="T10" i="2" s="1"/>
  <c r="K10" i="2"/>
  <c r="K10" i="5" s="1"/>
  <c r="J10" i="2"/>
  <c r="J10" i="5" s="1"/>
  <c r="I10" i="2"/>
  <c r="I10" i="5" s="1"/>
  <c r="H10" i="2"/>
  <c r="H10" i="5" s="1"/>
  <c r="G10" i="2"/>
  <c r="G10" i="5" s="1"/>
  <c r="F10" i="2"/>
  <c r="F10" i="5" s="1"/>
  <c r="E10" i="2"/>
  <c r="E10" i="5" s="1"/>
  <c r="D10" i="2"/>
  <c r="D10" i="5" s="1"/>
  <c r="C10" i="2"/>
  <c r="C10" i="5" s="1"/>
  <c r="B10" i="2"/>
  <c r="B10" i="5" s="1"/>
  <c r="A10" i="2"/>
  <c r="A10" i="5" s="1"/>
  <c r="W9" i="2" a="1"/>
  <c r="W9" i="2" s="1"/>
  <c r="AE9" i="5" s="1"/>
  <c r="V9" i="2" a="1"/>
  <c r="V9" i="2" s="1"/>
  <c r="AD9" i="5" s="1"/>
  <c r="T9" i="2" a="1"/>
  <c r="T9" i="2" s="1"/>
  <c r="K9" i="2"/>
  <c r="K9" i="5" s="1"/>
  <c r="J9" i="2"/>
  <c r="J9" i="5" s="1"/>
  <c r="I9" i="2"/>
  <c r="I9" i="5" s="1"/>
  <c r="H9" i="2"/>
  <c r="H9" i="5" s="1"/>
  <c r="G9" i="2"/>
  <c r="G9" i="5" s="1"/>
  <c r="F9" i="2"/>
  <c r="F9" i="5" s="1"/>
  <c r="E9" i="2"/>
  <c r="E9" i="5" s="1"/>
  <c r="D9" i="2"/>
  <c r="D9" i="5" s="1"/>
  <c r="C9" i="2"/>
  <c r="C9" i="5" s="1"/>
  <c r="B9" i="2"/>
  <c r="B9" i="5" s="1"/>
  <c r="A9" i="2"/>
  <c r="A9" i="5" s="1"/>
  <c r="W8" i="2" a="1"/>
  <c r="W8" i="2" s="1"/>
  <c r="AE8" i="5" s="1"/>
  <c r="V8" i="2" a="1"/>
  <c r="V8" i="2"/>
  <c r="AD8" i="5" s="1"/>
  <c r="T8" i="2" a="1"/>
  <c r="T8" i="2" s="1"/>
  <c r="K8" i="2"/>
  <c r="K8" i="5" s="1"/>
  <c r="J8" i="2"/>
  <c r="J8" i="5" s="1"/>
  <c r="I8" i="2"/>
  <c r="I8" i="5" s="1"/>
  <c r="H8" i="2"/>
  <c r="H8" i="5" s="1"/>
  <c r="G8" i="2"/>
  <c r="G8" i="5" s="1"/>
  <c r="F8" i="2"/>
  <c r="F8" i="5" s="1"/>
  <c r="E8" i="2"/>
  <c r="E8" i="5" s="1"/>
  <c r="D8" i="2"/>
  <c r="D8" i="5" s="1"/>
  <c r="C8" i="2"/>
  <c r="C8" i="5" s="1"/>
  <c r="B8" i="2"/>
  <c r="B8" i="5" s="1"/>
  <c r="A8" i="2"/>
  <c r="A8" i="5" s="1"/>
  <c r="W7" i="2" a="1"/>
  <c r="W7" i="2" s="1"/>
  <c r="AE7" i="5" s="1"/>
  <c r="V7" i="2" a="1"/>
  <c r="V7" i="2" s="1"/>
  <c r="AD7" i="5" s="1"/>
  <c r="T7" i="2" a="1"/>
  <c r="T7" i="2" s="1"/>
  <c r="K7" i="2"/>
  <c r="K7" i="5" s="1"/>
  <c r="J7" i="2"/>
  <c r="J7" i="5" s="1"/>
  <c r="I7" i="2"/>
  <c r="I7" i="5" s="1"/>
  <c r="H7" i="2"/>
  <c r="H7" i="5" s="1"/>
  <c r="G7" i="2"/>
  <c r="G7" i="5" s="1"/>
  <c r="F7" i="2"/>
  <c r="F7" i="5" s="1"/>
  <c r="E7" i="2"/>
  <c r="E7" i="5" s="1"/>
  <c r="D7" i="2"/>
  <c r="D7" i="5" s="1"/>
  <c r="C7" i="2"/>
  <c r="C7" i="5" s="1"/>
  <c r="B7" i="2"/>
  <c r="B7" i="5" s="1"/>
  <c r="A7" i="2"/>
  <c r="W6" i="2" a="1"/>
  <c r="W6" i="2" s="1"/>
  <c r="AE6" i="5" s="1"/>
  <c r="V6" i="2" a="1"/>
  <c r="V6" i="2" s="1"/>
  <c r="AD6" i="5" s="1"/>
  <c r="T6" i="2" a="1"/>
  <c r="T6" i="2" s="1"/>
  <c r="K6" i="2"/>
  <c r="K6" i="5" s="1"/>
  <c r="J6" i="2"/>
  <c r="J6" i="5" s="1"/>
  <c r="I6" i="2"/>
  <c r="I6" i="5" s="1"/>
  <c r="H6" i="2"/>
  <c r="H6" i="5" s="1"/>
  <c r="G6" i="2"/>
  <c r="G6" i="5" s="1"/>
  <c r="F6" i="2"/>
  <c r="F6" i="5" s="1"/>
  <c r="E6" i="2"/>
  <c r="E6" i="5" s="1"/>
  <c r="D6" i="2"/>
  <c r="D6" i="5" s="1"/>
  <c r="C6" i="2"/>
  <c r="C6" i="5" s="1"/>
  <c r="B6" i="2"/>
  <c r="B6" i="5" s="1"/>
  <c r="A6" i="2"/>
  <c r="A6" i="5" s="1"/>
  <c r="A4" i="2"/>
  <c r="L3" i="2" a="1"/>
  <c r="L3" i="2" s="1"/>
  <c r="M3" i="5" s="1"/>
  <c r="O4" i="5" s="1"/>
  <c r="V2" i="2"/>
  <c r="A2" i="2"/>
  <c r="B1" i="3" a="1"/>
  <c r="B1" i="3" l="1"/>
  <c r="AA54" i="5"/>
  <c r="AC54" i="5"/>
  <c r="AA101" i="5"/>
  <c r="AC101" i="5"/>
  <c r="AA18" i="5"/>
  <c r="AC18" i="5"/>
  <c r="AA37" i="5"/>
  <c r="AC37" i="5"/>
  <c r="AA95" i="5"/>
  <c r="AC95" i="5"/>
  <c r="AA104" i="5"/>
  <c r="AC104" i="5"/>
  <c r="AA126" i="5"/>
  <c r="AC126" i="5"/>
  <c r="AA136" i="5"/>
  <c r="AC136" i="5"/>
  <c r="AA137" i="5"/>
  <c r="AC137" i="5"/>
  <c r="A7" i="5"/>
  <c r="AA9" i="5"/>
  <c r="AC9" i="5"/>
  <c r="AA14" i="5"/>
  <c r="AC14" i="5"/>
  <c r="AA19" i="5"/>
  <c r="AC19" i="5"/>
  <c r="AA23" i="5"/>
  <c r="AC23" i="5"/>
  <c r="AA28" i="5"/>
  <c r="AC28" i="5"/>
  <c r="AA41" i="5"/>
  <c r="AC41" i="5"/>
  <c r="AC45" i="5"/>
  <c r="AA45" i="5"/>
  <c r="AA49" i="5"/>
  <c r="AC49" i="5"/>
  <c r="AA53" i="5"/>
  <c r="AC53" i="5"/>
  <c r="AA58" i="5"/>
  <c r="AC58" i="5"/>
  <c r="AA62" i="5"/>
  <c r="AC62" i="5"/>
  <c r="AA66" i="5"/>
  <c r="AC66" i="5"/>
  <c r="AA70" i="5"/>
  <c r="AC70" i="5"/>
  <c r="AA74" i="5"/>
  <c r="AC74" i="5"/>
  <c r="AA99" i="5"/>
  <c r="AC99" i="5"/>
  <c r="AA108" i="5"/>
  <c r="AC108" i="5"/>
  <c r="AA112" i="5"/>
  <c r="AC112" i="5"/>
  <c r="AA116" i="5"/>
  <c r="AC116" i="5"/>
  <c r="AA129" i="5"/>
  <c r="AC129" i="5"/>
  <c r="AA132" i="5"/>
  <c r="AC132" i="5"/>
  <c r="AA141" i="5"/>
  <c r="AC141" i="5"/>
  <c r="AA144" i="5"/>
  <c r="AC144" i="5"/>
  <c r="AA91" i="5"/>
  <c r="AC91" i="5"/>
  <c r="AA8" i="5"/>
  <c r="AC8" i="5"/>
  <c r="AA13" i="5"/>
  <c r="AC13" i="5"/>
  <c r="AA32" i="5"/>
  <c r="AC32" i="5"/>
  <c r="AA36" i="5"/>
  <c r="AC36" i="5"/>
  <c r="AA78" i="5"/>
  <c r="AC78" i="5"/>
  <c r="AA82" i="5"/>
  <c r="AC82" i="5"/>
  <c r="AA86" i="5"/>
  <c r="AC86" i="5"/>
  <c r="AA90" i="5"/>
  <c r="AC90" i="5"/>
  <c r="AA94" i="5"/>
  <c r="AC94" i="5"/>
  <c r="AA103" i="5"/>
  <c r="AC103" i="5"/>
  <c r="AA119" i="5"/>
  <c r="AC119" i="5"/>
  <c r="AA122" i="5"/>
  <c r="AC122" i="5"/>
  <c r="AA140" i="5"/>
  <c r="AC140" i="5"/>
  <c r="AA79" i="5"/>
  <c r="AC79" i="5"/>
  <c r="AA83" i="5"/>
  <c r="AC83" i="5"/>
  <c r="AA87" i="5"/>
  <c r="AC87" i="5"/>
  <c r="AA123" i="5"/>
  <c r="AC123" i="5"/>
  <c r="AA22" i="5"/>
  <c r="AC22" i="5"/>
  <c r="AA27" i="5"/>
  <c r="AC27" i="5"/>
  <c r="AA40" i="5"/>
  <c r="AC40" i="5"/>
  <c r="AC44" i="5"/>
  <c r="AA44" i="5"/>
  <c r="AA48" i="5"/>
  <c r="AC48" i="5"/>
  <c r="AC52" i="5"/>
  <c r="AA52" i="5"/>
  <c r="AA57" i="5"/>
  <c r="AC57" i="5"/>
  <c r="AC61" i="5"/>
  <c r="AA61" i="5"/>
  <c r="AA65" i="5"/>
  <c r="AC65" i="5"/>
  <c r="AC69" i="5"/>
  <c r="AA69" i="5"/>
  <c r="AA73" i="5"/>
  <c r="AC73" i="5"/>
  <c r="AA77" i="5"/>
  <c r="AC77" i="5"/>
  <c r="AA98" i="5"/>
  <c r="AC98" i="5"/>
  <c r="AA107" i="5"/>
  <c r="AC107" i="5"/>
  <c r="AA111" i="5"/>
  <c r="AC111" i="5"/>
  <c r="AA115" i="5"/>
  <c r="AC115" i="5"/>
  <c r="AA125" i="5"/>
  <c r="AC125" i="5"/>
  <c r="AA128" i="5"/>
  <c r="AC128" i="5"/>
  <c r="AA135" i="5"/>
  <c r="AC135" i="5"/>
  <c r="AA147" i="5"/>
  <c r="AC147" i="5"/>
  <c r="AA33" i="5"/>
  <c r="AC33" i="5"/>
  <c r="AA7" i="5"/>
  <c r="AC7" i="5"/>
  <c r="AA12" i="5"/>
  <c r="AC12" i="5"/>
  <c r="AA17" i="5"/>
  <c r="AC17" i="5"/>
  <c r="AA31" i="5"/>
  <c r="AC31" i="5"/>
  <c r="AA35" i="5"/>
  <c r="AC35" i="5"/>
  <c r="AA81" i="5"/>
  <c r="AC81" i="5"/>
  <c r="AC85" i="5"/>
  <c r="AA85" i="5"/>
  <c r="AA89" i="5"/>
  <c r="AC89" i="5"/>
  <c r="AA93" i="5"/>
  <c r="AC93" i="5"/>
  <c r="AA102" i="5"/>
  <c r="AC102" i="5"/>
  <c r="AA106" i="5"/>
  <c r="AC106" i="5"/>
  <c r="AA118" i="5"/>
  <c r="AC118" i="5"/>
  <c r="AA131" i="5"/>
  <c r="AC131" i="5"/>
  <c r="AA134" i="5"/>
  <c r="AC134" i="5"/>
  <c r="AA143" i="5"/>
  <c r="AC143" i="5"/>
  <c r="AA21" i="5"/>
  <c r="AC21" i="5"/>
  <c r="AA26" i="5"/>
  <c r="AC26" i="5"/>
  <c r="AA39" i="5"/>
  <c r="AC39" i="5"/>
  <c r="AC43" i="5"/>
  <c r="AA43" i="5"/>
  <c r="AA47" i="5"/>
  <c r="AC47" i="5"/>
  <c r="AC51" i="5"/>
  <c r="AA51" i="5"/>
  <c r="AA56" i="5"/>
  <c r="AC56" i="5"/>
  <c r="AA60" i="5"/>
  <c r="AC60" i="5"/>
  <c r="AA64" i="5"/>
  <c r="AC64" i="5"/>
  <c r="AC68" i="5"/>
  <c r="AA68" i="5"/>
  <c r="AA72" i="5"/>
  <c r="AC72" i="5"/>
  <c r="AA76" i="5"/>
  <c r="AC76" i="5"/>
  <c r="AA97" i="5"/>
  <c r="AC97" i="5"/>
  <c r="AA110" i="5"/>
  <c r="AC110" i="5"/>
  <c r="AA114" i="5"/>
  <c r="AC114" i="5"/>
  <c r="AA121" i="5"/>
  <c r="AC121" i="5"/>
  <c r="AA124" i="5"/>
  <c r="AC124" i="5"/>
  <c r="AA139" i="5"/>
  <c r="AC139" i="5"/>
  <c r="AA146" i="5"/>
  <c r="AC146" i="5"/>
  <c r="AA6" i="5"/>
  <c r="AC6" i="5"/>
  <c r="AA25" i="5"/>
  <c r="AC25" i="5"/>
  <c r="AA30" i="5"/>
  <c r="AC30" i="5"/>
  <c r="AA55" i="5"/>
  <c r="AC55" i="5"/>
  <c r="AA80" i="5"/>
  <c r="AC80" i="5"/>
  <c r="AC84" i="5"/>
  <c r="AA84" i="5"/>
  <c r="AA88" i="5"/>
  <c r="AC88" i="5"/>
  <c r="AA92" i="5"/>
  <c r="AC92" i="5"/>
  <c r="AA96" i="5"/>
  <c r="AC96" i="5"/>
  <c r="AA105" i="5"/>
  <c r="AC105" i="5"/>
  <c r="A118" i="2"/>
  <c r="A116" i="5"/>
  <c r="AA127" i="5"/>
  <c r="AC127" i="5"/>
  <c r="AA130" i="5"/>
  <c r="AC130" i="5"/>
  <c r="AA138" i="5"/>
  <c r="AC138" i="5"/>
  <c r="AA142" i="5"/>
  <c r="AC142" i="5"/>
  <c r="AA24" i="5"/>
  <c r="AC24" i="5"/>
  <c r="AA29" i="5"/>
  <c r="AC29" i="5"/>
  <c r="AA11" i="5"/>
  <c r="AC11" i="5"/>
  <c r="AA16" i="5"/>
  <c r="AC16" i="5"/>
  <c r="AA34" i="5"/>
  <c r="AC34" i="5"/>
  <c r="AA38" i="5"/>
  <c r="AC38" i="5"/>
  <c r="AA10" i="5"/>
  <c r="AC10" i="5"/>
  <c r="AA15" i="5"/>
  <c r="AC15" i="5"/>
  <c r="AA20" i="5"/>
  <c r="AC20" i="5"/>
  <c r="AA42" i="5"/>
  <c r="AC42" i="5"/>
  <c r="AA46" i="5"/>
  <c r="AC46" i="5"/>
  <c r="AA50" i="5"/>
  <c r="AC50" i="5"/>
  <c r="AC59" i="5"/>
  <c r="AA59" i="5"/>
  <c r="AA63" i="5"/>
  <c r="AC63" i="5"/>
  <c r="AC67" i="5"/>
  <c r="AA67" i="5"/>
  <c r="AA71" i="5"/>
  <c r="AC71" i="5"/>
  <c r="AC75" i="5"/>
  <c r="AA75" i="5"/>
  <c r="AA100" i="5"/>
  <c r="AC100" i="5"/>
  <c r="AA109" i="5"/>
  <c r="AC109" i="5"/>
  <c r="AA113" i="5"/>
  <c r="AC113" i="5"/>
  <c r="AA117" i="5"/>
  <c r="AC117" i="5"/>
  <c r="AA120" i="5"/>
  <c r="AC120" i="5"/>
  <c r="AA133" i="5"/>
  <c r="AC133" i="5"/>
  <c r="AA145" i="5"/>
  <c r="AC145" i="5"/>
  <c r="L120" i="2"/>
  <c r="M120" i="5" s="1"/>
  <c r="L53" i="2"/>
  <c r="M53" i="5" s="1"/>
  <c r="L13" i="2"/>
  <c r="M13" i="5" s="1"/>
  <c r="L10" i="2"/>
  <c r="M10" i="5" s="1"/>
  <c r="L17" i="2"/>
  <c r="M17" i="5" s="1"/>
  <c r="L14" i="2"/>
  <c r="M14" i="5" s="1"/>
  <c r="L45" i="2"/>
  <c r="M45" i="5" s="1"/>
  <c r="L21" i="2"/>
  <c r="M21" i="5" s="1"/>
  <c r="L61" i="2"/>
  <c r="M61" i="5" s="1"/>
  <c r="L34" i="2"/>
  <c r="M34" i="5" s="1"/>
  <c r="L29" i="2"/>
  <c r="M29" i="5" s="1"/>
  <c r="L26" i="2"/>
  <c r="M26" i="5" s="1"/>
  <c r="L9" i="2"/>
  <c r="M9" i="5" s="1"/>
  <c r="L37" i="2"/>
  <c r="M37" i="5" s="1"/>
  <c r="L33" i="2"/>
  <c r="M33" i="5" s="1"/>
  <c r="L8" i="2"/>
  <c r="M8" i="5" s="1"/>
  <c r="L41" i="2"/>
  <c r="M41" i="5" s="1"/>
  <c r="L25" i="2"/>
  <c r="M25" i="5" s="1"/>
  <c r="L22" i="2"/>
  <c r="M22" i="5" s="1"/>
  <c r="L18" i="2"/>
  <c r="M18" i="5" s="1"/>
  <c r="L6" i="2"/>
  <c r="M6" i="5" s="1"/>
  <c r="L49" i="2"/>
  <c r="M49" i="5" s="1"/>
  <c r="L57" i="2"/>
  <c r="M57" i="5" s="1"/>
  <c r="L65" i="2"/>
  <c r="M65" i="5" s="1"/>
  <c r="L73" i="2"/>
  <c r="M73" i="5" s="1"/>
  <c r="L81" i="2"/>
  <c r="M81" i="5" s="1"/>
  <c r="L89" i="2"/>
  <c r="M89" i="5" s="1"/>
  <c r="L97" i="2"/>
  <c r="M97" i="5" s="1"/>
  <c r="L105" i="2"/>
  <c r="M105" i="5" s="1"/>
  <c r="L113" i="2"/>
  <c r="M113" i="5" s="1"/>
  <c r="L42" i="2"/>
  <c r="M42" i="5" s="1"/>
  <c r="L50" i="2"/>
  <c r="M50" i="5" s="1"/>
  <c r="L58" i="2"/>
  <c r="M58" i="5" s="1"/>
  <c r="L66" i="2"/>
  <c r="M66" i="5" s="1"/>
  <c r="L74" i="2"/>
  <c r="M74" i="5" s="1"/>
  <c r="L82" i="2"/>
  <c r="M82" i="5" s="1"/>
  <c r="L90" i="2"/>
  <c r="M90" i="5" s="1"/>
  <c r="L98" i="2"/>
  <c r="M98" i="5" s="1"/>
  <c r="L106" i="2"/>
  <c r="M106" i="5" s="1"/>
  <c r="L114" i="2"/>
  <c r="M114" i="5" s="1"/>
  <c r="L11" i="2"/>
  <c r="M11" i="5" s="1"/>
  <c r="L19" i="2"/>
  <c r="M19" i="5" s="1"/>
  <c r="L27" i="2"/>
  <c r="M27" i="5" s="1"/>
  <c r="L35" i="2"/>
  <c r="M35" i="5" s="1"/>
  <c r="L43" i="2"/>
  <c r="M43" i="5" s="1"/>
  <c r="L51" i="2"/>
  <c r="M51" i="5" s="1"/>
  <c r="L59" i="2"/>
  <c r="M59" i="5" s="1"/>
  <c r="L67" i="2"/>
  <c r="M67" i="5" s="1"/>
  <c r="L75" i="2"/>
  <c r="M75" i="5" s="1"/>
  <c r="L83" i="2"/>
  <c r="M83" i="5" s="1"/>
  <c r="L91" i="2"/>
  <c r="M91" i="5" s="1"/>
  <c r="L99" i="2"/>
  <c r="M99" i="5" s="1"/>
  <c r="L107" i="2"/>
  <c r="M107" i="5" s="1"/>
  <c r="L115" i="2"/>
  <c r="M115" i="5" s="1"/>
  <c r="M4" i="2"/>
  <c r="L12" i="2"/>
  <c r="M12" i="5" s="1"/>
  <c r="L20" i="2"/>
  <c r="M20" i="5" s="1"/>
  <c r="L28" i="2"/>
  <c r="M28" i="5" s="1"/>
  <c r="L36" i="2"/>
  <c r="M36" i="5" s="1"/>
  <c r="L44" i="2"/>
  <c r="M44" i="5" s="1"/>
  <c r="L52" i="2"/>
  <c r="M52" i="5" s="1"/>
  <c r="L60" i="2"/>
  <c r="M60" i="5" s="1"/>
  <c r="L68" i="2"/>
  <c r="M68" i="5" s="1"/>
  <c r="L76" i="2"/>
  <c r="M76" i="5" s="1"/>
  <c r="L84" i="2"/>
  <c r="M84" i="5" s="1"/>
  <c r="L92" i="2"/>
  <c r="M92" i="5" s="1"/>
  <c r="L100" i="2"/>
  <c r="M100" i="5" s="1"/>
  <c r="L108" i="2"/>
  <c r="M108" i="5" s="1"/>
  <c r="L116" i="2"/>
  <c r="M116" i="5" s="1"/>
  <c r="L69" i="2"/>
  <c r="M69" i="5" s="1"/>
  <c r="L77" i="2"/>
  <c r="M77" i="5" s="1"/>
  <c r="L85" i="2"/>
  <c r="M85" i="5" s="1"/>
  <c r="L93" i="2"/>
  <c r="M93" i="5" s="1"/>
  <c r="L101" i="2"/>
  <c r="M101" i="5" s="1"/>
  <c r="L109" i="2"/>
  <c r="M109" i="5" s="1"/>
  <c r="L117" i="2"/>
  <c r="M117" i="5" s="1"/>
  <c r="L30" i="2"/>
  <c r="M30" i="5" s="1"/>
  <c r="L38" i="2"/>
  <c r="M38" i="5" s="1"/>
  <c r="L46" i="2"/>
  <c r="M46" i="5" s="1"/>
  <c r="L54" i="2"/>
  <c r="M54" i="5" s="1"/>
  <c r="L62" i="2"/>
  <c r="M62" i="5" s="1"/>
  <c r="L70" i="2"/>
  <c r="M70" i="5" s="1"/>
  <c r="L78" i="2"/>
  <c r="M78" i="5" s="1"/>
  <c r="L94" i="2"/>
  <c r="M94" i="5" s="1"/>
  <c r="L102" i="2"/>
  <c r="M102" i="5" s="1"/>
  <c r="L110" i="2"/>
  <c r="M110" i="5" s="1"/>
  <c r="L118" i="2"/>
  <c r="M118" i="5" s="1"/>
  <c r="L86" i="2"/>
  <c r="M86" i="5" s="1"/>
  <c r="L7" i="2"/>
  <c r="M7" i="5" s="1"/>
  <c r="L15" i="2"/>
  <c r="M15" i="5" s="1"/>
  <c r="L23" i="2"/>
  <c r="M23" i="5" s="1"/>
  <c r="L31" i="2"/>
  <c r="M31" i="5" s="1"/>
  <c r="L39" i="2"/>
  <c r="M39" i="5" s="1"/>
  <c r="L47" i="2"/>
  <c r="M47" i="5" s="1"/>
  <c r="L55" i="2"/>
  <c r="M55" i="5" s="1"/>
  <c r="L63" i="2"/>
  <c r="M63" i="5" s="1"/>
  <c r="L71" i="2"/>
  <c r="M71" i="5" s="1"/>
  <c r="L79" i="2"/>
  <c r="M79" i="5" s="1"/>
  <c r="L87" i="2"/>
  <c r="M87" i="5" s="1"/>
  <c r="L95" i="2"/>
  <c r="M95" i="5" s="1"/>
  <c r="L103" i="2"/>
  <c r="M103" i="5" s="1"/>
  <c r="L111" i="2"/>
  <c r="M111" i="5" s="1"/>
  <c r="L119" i="2"/>
  <c r="M119" i="5" s="1"/>
  <c r="L16" i="2"/>
  <c r="M16" i="5" s="1"/>
  <c r="L24" i="2"/>
  <c r="M24" i="5" s="1"/>
  <c r="L32" i="2"/>
  <c r="M32" i="5" s="1"/>
  <c r="L40" i="2"/>
  <c r="M40" i="5" s="1"/>
  <c r="L48" i="2"/>
  <c r="M48" i="5" s="1"/>
  <c r="L56" i="2"/>
  <c r="M56" i="5" s="1"/>
  <c r="L64" i="2"/>
  <c r="M64" i="5" s="1"/>
  <c r="L72" i="2"/>
  <c r="M72" i="5" s="1"/>
  <c r="L80" i="2"/>
  <c r="M80" i="5" s="1"/>
  <c r="L88" i="2"/>
  <c r="M88" i="5" s="1"/>
  <c r="L96" i="2"/>
  <c r="M96" i="5" s="1"/>
  <c r="L104" i="2"/>
  <c r="M104" i="5" s="1"/>
  <c r="L112" i="2"/>
  <c r="M112" i="5" s="1"/>
  <c r="M3" i="2" a="1"/>
  <c r="G1" i="3" a="1"/>
  <c r="G1" i="3" l="1"/>
  <c r="A120" i="2"/>
  <c r="A118" i="5"/>
  <c r="M3" i="2"/>
  <c r="O3" i="5" s="1"/>
  <c r="B48" i="3" a="1"/>
  <c r="C2" i="3" a="1"/>
  <c r="H1" i="3" l="1" a="1"/>
  <c r="H1" i="3" s="1"/>
  <c r="A122" i="2"/>
  <c r="A120" i="5"/>
  <c r="B48" i="3"/>
  <c r="C51" i="3" s="1" a="1"/>
  <c r="C2" i="3"/>
  <c r="Q4" i="5"/>
  <c r="M119" i="2"/>
  <c r="O119" i="5" s="1"/>
  <c r="M111" i="2"/>
  <c r="O111" i="5" s="1"/>
  <c r="M103" i="2"/>
  <c r="O103" i="5" s="1"/>
  <c r="M95" i="2"/>
  <c r="O95" i="5" s="1"/>
  <c r="M87" i="2"/>
  <c r="O87" i="5" s="1"/>
  <c r="M79" i="2"/>
  <c r="O79" i="5" s="1"/>
  <c r="M71" i="2"/>
  <c r="O71" i="5" s="1"/>
  <c r="M63" i="2"/>
  <c r="O63" i="5" s="1"/>
  <c r="M55" i="2"/>
  <c r="O55" i="5" s="1"/>
  <c r="M47" i="2"/>
  <c r="O47" i="5" s="1"/>
  <c r="M39" i="2"/>
  <c r="O39" i="5" s="1"/>
  <c r="M31" i="2"/>
  <c r="O31" i="5" s="1"/>
  <c r="M23" i="2"/>
  <c r="O23" i="5" s="1"/>
  <c r="M15" i="2"/>
  <c r="O15" i="5" s="1"/>
  <c r="M7" i="2"/>
  <c r="O7" i="5" s="1"/>
  <c r="M118" i="2"/>
  <c r="O118" i="5" s="1"/>
  <c r="M110" i="2"/>
  <c r="O110" i="5" s="1"/>
  <c r="M102" i="2"/>
  <c r="O102" i="5" s="1"/>
  <c r="M94" i="2"/>
  <c r="O94" i="5" s="1"/>
  <c r="M86" i="2"/>
  <c r="O86" i="5" s="1"/>
  <c r="M78" i="2"/>
  <c r="O78" i="5" s="1"/>
  <c r="M70" i="2"/>
  <c r="O70" i="5" s="1"/>
  <c r="M62" i="2"/>
  <c r="O62" i="5" s="1"/>
  <c r="M54" i="2"/>
  <c r="O54" i="5" s="1"/>
  <c r="M46" i="2"/>
  <c r="O46" i="5" s="1"/>
  <c r="M38" i="2"/>
  <c r="O38" i="5" s="1"/>
  <c r="M30" i="2"/>
  <c r="O30" i="5" s="1"/>
  <c r="M22" i="2"/>
  <c r="O22" i="5" s="1"/>
  <c r="M14" i="2"/>
  <c r="O14" i="5" s="1"/>
  <c r="M6" i="2"/>
  <c r="O6" i="5" s="1"/>
  <c r="M13" i="2"/>
  <c r="O13" i="5" s="1"/>
  <c r="M60" i="2"/>
  <c r="O60" i="5" s="1"/>
  <c r="M117" i="2"/>
  <c r="O117" i="5" s="1"/>
  <c r="M109" i="2"/>
  <c r="O109" i="5" s="1"/>
  <c r="M101" i="2"/>
  <c r="O101" i="5" s="1"/>
  <c r="M93" i="2"/>
  <c r="O93" i="5" s="1"/>
  <c r="M85" i="2"/>
  <c r="O85" i="5" s="1"/>
  <c r="M77" i="2"/>
  <c r="O77" i="5" s="1"/>
  <c r="M69" i="2"/>
  <c r="O69" i="5" s="1"/>
  <c r="M61" i="2"/>
  <c r="O61" i="5" s="1"/>
  <c r="M53" i="2"/>
  <c r="O53" i="5" s="1"/>
  <c r="M45" i="2"/>
  <c r="O45" i="5" s="1"/>
  <c r="M37" i="2"/>
  <c r="O37" i="5" s="1"/>
  <c r="M29" i="2"/>
  <c r="O29" i="5" s="1"/>
  <c r="M21" i="2"/>
  <c r="O21" i="5" s="1"/>
  <c r="M116" i="2"/>
  <c r="O116" i="5" s="1"/>
  <c r="M108" i="2"/>
  <c r="O108" i="5" s="1"/>
  <c r="M100" i="2"/>
  <c r="O100" i="5" s="1"/>
  <c r="M92" i="2"/>
  <c r="O92" i="5" s="1"/>
  <c r="M84" i="2"/>
  <c r="O84" i="5" s="1"/>
  <c r="M76" i="2"/>
  <c r="O76" i="5" s="1"/>
  <c r="M68" i="2"/>
  <c r="O68" i="5" s="1"/>
  <c r="M52" i="2"/>
  <c r="O52" i="5" s="1"/>
  <c r="M44" i="2"/>
  <c r="O44" i="5" s="1"/>
  <c r="M36" i="2"/>
  <c r="O36" i="5" s="1"/>
  <c r="M28" i="2"/>
  <c r="O28" i="5" s="1"/>
  <c r="M20" i="2"/>
  <c r="O20" i="5" s="1"/>
  <c r="M12" i="2"/>
  <c r="O12" i="5" s="1"/>
  <c r="M115" i="2"/>
  <c r="O115" i="5" s="1"/>
  <c r="M107" i="2"/>
  <c r="O107" i="5" s="1"/>
  <c r="M99" i="2"/>
  <c r="O99" i="5" s="1"/>
  <c r="M91" i="2"/>
  <c r="O91" i="5" s="1"/>
  <c r="M83" i="2"/>
  <c r="O83" i="5" s="1"/>
  <c r="M75" i="2"/>
  <c r="O75" i="5" s="1"/>
  <c r="M67" i="2"/>
  <c r="O67" i="5" s="1"/>
  <c r="M59" i="2"/>
  <c r="O59" i="5" s="1"/>
  <c r="M51" i="2"/>
  <c r="O51" i="5" s="1"/>
  <c r="M43" i="2"/>
  <c r="O43" i="5" s="1"/>
  <c r="M35" i="2"/>
  <c r="O35" i="5" s="1"/>
  <c r="M27" i="2"/>
  <c r="O27" i="5" s="1"/>
  <c r="M19" i="2"/>
  <c r="O19" i="5" s="1"/>
  <c r="M11" i="2"/>
  <c r="O11" i="5" s="1"/>
  <c r="M33" i="2"/>
  <c r="O33" i="5" s="1"/>
  <c r="M17" i="2"/>
  <c r="O17" i="5" s="1"/>
  <c r="M16" i="2"/>
  <c r="O16" i="5" s="1"/>
  <c r="M114" i="2"/>
  <c r="O114" i="5" s="1"/>
  <c r="M106" i="2"/>
  <c r="O106" i="5" s="1"/>
  <c r="M98" i="2"/>
  <c r="O98" i="5" s="1"/>
  <c r="M90" i="2"/>
  <c r="O90" i="5" s="1"/>
  <c r="M82" i="2"/>
  <c r="O82" i="5" s="1"/>
  <c r="M74" i="2"/>
  <c r="O74" i="5" s="1"/>
  <c r="M66" i="2"/>
  <c r="O66" i="5" s="1"/>
  <c r="M58" i="2"/>
  <c r="O58" i="5" s="1"/>
  <c r="M50" i="2"/>
  <c r="O50" i="5" s="1"/>
  <c r="M42" i="2"/>
  <c r="O42" i="5" s="1"/>
  <c r="M34" i="2"/>
  <c r="O34" i="5" s="1"/>
  <c r="M26" i="2"/>
  <c r="O26" i="5" s="1"/>
  <c r="M18" i="2"/>
  <c r="O18" i="5" s="1"/>
  <c r="M10" i="2"/>
  <c r="O10" i="5" s="1"/>
  <c r="M113" i="2"/>
  <c r="O113" i="5" s="1"/>
  <c r="M105" i="2"/>
  <c r="O105" i="5" s="1"/>
  <c r="M97" i="2"/>
  <c r="O97" i="5" s="1"/>
  <c r="M89" i="2"/>
  <c r="O89" i="5" s="1"/>
  <c r="M81" i="2"/>
  <c r="O81" i="5" s="1"/>
  <c r="M73" i="2"/>
  <c r="O73" i="5" s="1"/>
  <c r="M65" i="2"/>
  <c r="O65" i="5" s="1"/>
  <c r="M57" i="2"/>
  <c r="O57" i="5" s="1"/>
  <c r="M49" i="2"/>
  <c r="O49" i="5" s="1"/>
  <c r="M41" i="2"/>
  <c r="O41" i="5" s="1"/>
  <c r="M25" i="2"/>
  <c r="O25" i="5" s="1"/>
  <c r="M9" i="2"/>
  <c r="O9" i="5" s="1"/>
  <c r="M40" i="2"/>
  <c r="O40" i="5" s="1"/>
  <c r="M32" i="2"/>
  <c r="O32" i="5" s="1"/>
  <c r="M24" i="2"/>
  <c r="O24" i="5" s="1"/>
  <c r="M8" i="2"/>
  <c r="N4" i="2"/>
  <c r="N3" i="2" s="1" a="1"/>
  <c r="M120" i="2"/>
  <c r="O120" i="5" s="1"/>
  <c r="M112" i="2"/>
  <c r="O112" i="5" s="1"/>
  <c r="M104" i="2"/>
  <c r="O104" i="5" s="1"/>
  <c r="M96" i="2"/>
  <c r="O96" i="5" s="1"/>
  <c r="M88" i="2"/>
  <c r="O88" i="5" s="1"/>
  <c r="M80" i="2"/>
  <c r="O80" i="5" s="1"/>
  <c r="M72" i="2"/>
  <c r="O72" i="5" s="1"/>
  <c r="M64" i="2"/>
  <c r="O64" i="5" s="1"/>
  <c r="M56" i="2"/>
  <c r="O56" i="5" s="1"/>
  <c r="M48" i="2"/>
  <c r="O48" i="5" s="1"/>
  <c r="B3" i="3" a="1"/>
  <c r="F7" i="3" a="1"/>
  <c r="I1" i="3" a="1"/>
  <c r="B3" i="3" l="1"/>
  <c r="B49" i="3" s="1" a="1"/>
  <c r="A124" i="2"/>
  <c r="A122" i="5"/>
  <c r="I1" i="3"/>
  <c r="F7" i="3"/>
  <c r="C51" i="3"/>
  <c r="C6" i="3"/>
  <c r="F6" i="3"/>
  <c r="E3" i="3"/>
  <c r="D6" i="3"/>
  <c r="C3" i="3"/>
  <c r="C1" i="3"/>
  <c r="B6" i="3"/>
  <c r="O8" i="5"/>
  <c r="N3" i="2"/>
  <c r="Q3" i="5" s="1"/>
  <c r="C4" i="3" a="1"/>
  <c r="F2" i="3" a="1"/>
  <c r="N1" i="3" a="1"/>
  <c r="A126" i="2" l="1"/>
  <c r="A124" i="5"/>
  <c r="N1" i="3"/>
  <c r="B49" i="3"/>
  <c r="F2" i="3"/>
  <c r="G2" i="3" s="1"/>
  <c r="C4" i="3"/>
  <c r="E50" i="3"/>
  <c r="C50" i="3"/>
  <c r="F53" i="3"/>
  <c r="D53" i="3"/>
  <c r="C48" i="3"/>
  <c r="B53" i="3"/>
  <c r="N118" i="2"/>
  <c r="Q118" i="5" s="1"/>
  <c r="N110" i="2"/>
  <c r="Q110" i="5" s="1"/>
  <c r="N102" i="2"/>
  <c r="Q102" i="5" s="1"/>
  <c r="N94" i="2"/>
  <c r="Q94" i="5" s="1"/>
  <c r="N86" i="2"/>
  <c r="Q86" i="5" s="1"/>
  <c r="N78" i="2"/>
  <c r="Q78" i="5" s="1"/>
  <c r="N70" i="2"/>
  <c r="Q70" i="5" s="1"/>
  <c r="N62" i="2"/>
  <c r="Q62" i="5" s="1"/>
  <c r="N54" i="2"/>
  <c r="Q54" i="5" s="1"/>
  <c r="N46" i="2"/>
  <c r="Q46" i="5" s="1"/>
  <c r="N38" i="2"/>
  <c r="Q38" i="5" s="1"/>
  <c r="N30" i="2"/>
  <c r="Q30" i="5" s="1"/>
  <c r="N22" i="2"/>
  <c r="Q22" i="5" s="1"/>
  <c r="N14" i="2"/>
  <c r="Q14" i="5" s="1"/>
  <c r="N6" i="2"/>
  <c r="Q6" i="5" s="1"/>
  <c r="N11" i="2"/>
  <c r="Q11" i="5" s="1"/>
  <c r="N117" i="2"/>
  <c r="Q117" i="5" s="1"/>
  <c r="N109" i="2"/>
  <c r="Q109" i="5" s="1"/>
  <c r="N101" i="2"/>
  <c r="Q101" i="5" s="1"/>
  <c r="N93" i="2"/>
  <c r="Q93" i="5" s="1"/>
  <c r="N85" i="2"/>
  <c r="Q85" i="5" s="1"/>
  <c r="N77" i="2"/>
  <c r="Q77" i="5" s="1"/>
  <c r="N69" i="2"/>
  <c r="Q69" i="5" s="1"/>
  <c r="N61" i="2"/>
  <c r="Q61" i="5" s="1"/>
  <c r="N53" i="2"/>
  <c r="Q53" i="5" s="1"/>
  <c r="N45" i="2"/>
  <c r="Q45" i="5" s="1"/>
  <c r="N37" i="2"/>
  <c r="Q37" i="5" s="1"/>
  <c r="N29" i="2"/>
  <c r="Q29" i="5" s="1"/>
  <c r="N21" i="2"/>
  <c r="Q21" i="5" s="1"/>
  <c r="N13" i="2"/>
  <c r="Q13" i="5" s="1"/>
  <c r="N92" i="2"/>
  <c r="Q92" i="5" s="1"/>
  <c r="N12" i="2"/>
  <c r="Q12" i="5" s="1"/>
  <c r="O4" i="2"/>
  <c r="O3" i="2" s="1" a="1"/>
  <c r="N59" i="2"/>
  <c r="Q59" i="5" s="1"/>
  <c r="N35" i="2"/>
  <c r="Q35" i="5" s="1"/>
  <c r="N116" i="2"/>
  <c r="Q116" i="5" s="1"/>
  <c r="N108" i="2"/>
  <c r="Q108" i="5" s="1"/>
  <c r="N100" i="2"/>
  <c r="Q100" i="5" s="1"/>
  <c r="N84" i="2"/>
  <c r="Q84" i="5" s="1"/>
  <c r="N76" i="2"/>
  <c r="Q76" i="5" s="1"/>
  <c r="N68" i="2"/>
  <c r="Q68" i="5" s="1"/>
  <c r="N60" i="2"/>
  <c r="Q60" i="5" s="1"/>
  <c r="N52" i="2"/>
  <c r="Q52" i="5" s="1"/>
  <c r="N44" i="2"/>
  <c r="Q44" i="5" s="1"/>
  <c r="N36" i="2"/>
  <c r="Q36" i="5" s="1"/>
  <c r="N28" i="2"/>
  <c r="Q28" i="5" s="1"/>
  <c r="N20" i="2"/>
  <c r="Q20" i="5" s="1"/>
  <c r="N115" i="2"/>
  <c r="Q115" i="5" s="1"/>
  <c r="N107" i="2"/>
  <c r="Q107" i="5" s="1"/>
  <c r="N99" i="2"/>
  <c r="Q99" i="5" s="1"/>
  <c r="N91" i="2"/>
  <c r="Q91" i="5" s="1"/>
  <c r="N83" i="2"/>
  <c r="Q83" i="5" s="1"/>
  <c r="N75" i="2"/>
  <c r="Q75" i="5" s="1"/>
  <c r="N67" i="2"/>
  <c r="Q67" i="5" s="1"/>
  <c r="N51" i="2"/>
  <c r="Q51" i="5" s="1"/>
  <c r="N43" i="2"/>
  <c r="Q43" i="5" s="1"/>
  <c r="N27" i="2"/>
  <c r="Q27" i="5" s="1"/>
  <c r="N114" i="2"/>
  <c r="Q114" i="5" s="1"/>
  <c r="N106" i="2"/>
  <c r="Q106" i="5" s="1"/>
  <c r="N98" i="2"/>
  <c r="Q98" i="5" s="1"/>
  <c r="N90" i="2"/>
  <c r="Q90" i="5" s="1"/>
  <c r="N82" i="2"/>
  <c r="Q82" i="5" s="1"/>
  <c r="N74" i="2"/>
  <c r="Q74" i="5" s="1"/>
  <c r="N66" i="2"/>
  <c r="Q66" i="5" s="1"/>
  <c r="N58" i="2"/>
  <c r="Q58" i="5" s="1"/>
  <c r="N50" i="2"/>
  <c r="Q50" i="5" s="1"/>
  <c r="N42" i="2"/>
  <c r="Q42" i="5" s="1"/>
  <c r="N34" i="2"/>
  <c r="Q34" i="5" s="1"/>
  <c r="N26" i="2"/>
  <c r="Q26" i="5" s="1"/>
  <c r="N18" i="2"/>
  <c r="Q18" i="5" s="1"/>
  <c r="N10" i="2"/>
  <c r="Q10" i="5" s="1"/>
  <c r="N17" i="2"/>
  <c r="Q17" i="5" s="1"/>
  <c r="N31" i="2"/>
  <c r="Q31" i="5" s="1"/>
  <c r="N15" i="2"/>
  <c r="Q15" i="5" s="1"/>
  <c r="N113" i="2"/>
  <c r="Q113" i="5" s="1"/>
  <c r="N105" i="2"/>
  <c r="Q105" i="5" s="1"/>
  <c r="N97" i="2"/>
  <c r="Q97" i="5" s="1"/>
  <c r="N89" i="2"/>
  <c r="Q89" i="5" s="1"/>
  <c r="N81" i="2"/>
  <c r="Q81" i="5" s="1"/>
  <c r="N73" i="2"/>
  <c r="Q73" i="5" s="1"/>
  <c r="N65" i="2"/>
  <c r="Q65" i="5" s="1"/>
  <c r="N57" i="2"/>
  <c r="Q57" i="5" s="1"/>
  <c r="N49" i="2"/>
  <c r="Q49" i="5" s="1"/>
  <c r="N41" i="2"/>
  <c r="Q41" i="5" s="1"/>
  <c r="N33" i="2"/>
  <c r="Q33" i="5" s="1"/>
  <c r="N25" i="2"/>
  <c r="Q25" i="5" s="1"/>
  <c r="N9" i="2"/>
  <c r="Q9" i="5" s="1"/>
  <c r="N32" i="2"/>
  <c r="Q32" i="5" s="1"/>
  <c r="N24" i="2"/>
  <c r="Q24" i="5" s="1"/>
  <c r="N16" i="2"/>
  <c r="Q16" i="5" s="1"/>
  <c r="N7" i="2"/>
  <c r="Q7" i="5" s="1"/>
  <c r="N120" i="2"/>
  <c r="Q120" i="5" s="1"/>
  <c r="N112" i="2"/>
  <c r="Q112" i="5" s="1"/>
  <c r="N104" i="2"/>
  <c r="Q104" i="5" s="1"/>
  <c r="N96" i="2"/>
  <c r="Q96" i="5" s="1"/>
  <c r="N88" i="2"/>
  <c r="Q88" i="5" s="1"/>
  <c r="N80" i="2"/>
  <c r="Q80" i="5" s="1"/>
  <c r="N72" i="2"/>
  <c r="Q72" i="5" s="1"/>
  <c r="N64" i="2"/>
  <c r="Q64" i="5" s="1"/>
  <c r="N56" i="2"/>
  <c r="Q56" i="5" s="1"/>
  <c r="N48" i="2"/>
  <c r="Q48" i="5" s="1"/>
  <c r="N40" i="2"/>
  <c r="Q40" i="5" s="1"/>
  <c r="N8" i="2"/>
  <c r="N39" i="2"/>
  <c r="Q39" i="5" s="1"/>
  <c r="N23" i="2"/>
  <c r="Q23" i="5" s="1"/>
  <c r="N19" i="2"/>
  <c r="Q19" i="5" s="1"/>
  <c r="N119" i="2"/>
  <c r="Q119" i="5" s="1"/>
  <c r="N111" i="2"/>
  <c r="Q111" i="5" s="1"/>
  <c r="N103" i="2"/>
  <c r="Q103" i="5" s="1"/>
  <c r="N95" i="2"/>
  <c r="Q95" i="5" s="1"/>
  <c r="N87" i="2"/>
  <c r="Q87" i="5" s="1"/>
  <c r="N79" i="2"/>
  <c r="Q79" i="5" s="1"/>
  <c r="N71" i="2"/>
  <c r="Q71" i="5" s="1"/>
  <c r="N63" i="2"/>
  <c r="Q63" i="5" s="1"/>
  <c r="N55" i="2"/>
  <c r="Q55" i="5" s="1"/>
  <c r="N47" i="2"/>
  <c r="Q47" i="5" s="1"/>
  <c r="C49" i="3" a="1"/>
  <c r="E51" i="3" a="1"/>
  <c r="I3" i="3" a="1"/>
  <c r="I3" i="3" l="1"/>
  <c r="A128" i="2"/>
  <c r="A126" i="5"/>
  <c r="C49" i="3"/>
  <c r="E51" i="3"/>
  <c r="D7" i="3"/>
  <c r="B7" i="3"/>
  <c r="Q8" i="5"/>
  <c r="S4" i="5"/>
  <c r="A9" i="3" a="1"/>
  <c r="A9" i="3" s="1"/>
  <c r="O3" i="2"/>
  <c r="S3" i="5" s="1"/>
  <c r="B2" i="3" a="1"/>
  <c r="B9" i="3" a="1"/>
  <c r="J2" i="3" a="1"/>
  <c r="I48" i="3" a="1"/>
  <c r="A130" i="2" l="1"/>
  <c r="A128" i="5"/>
  <c r="B2" i="3"/>
  <c r="J2" i="3"/>
  <c r="I48" i="3"/>
  <c r="B9" i="3"/>
  <c r="C53" i="3"/>
  <c r="O117" i="2"/>
  <c r="S117" i="5" s="1"/>
  <c r="O109" i="2"/>
  <c r="S109" i="5" s="1"/>
  <c r="O101" i="2"/>
  <c r="S101" i="5" s="1"/>
  <c r="O93" i="2"/>
  <c r="S93" i="5" s="1"/>
  <c r="O85" i="2"/>
  <c r="S85" i="5" s="1"/>
  <c r="O77" i="2"/>
  <c r="S77" i="5" s="1"/>
  <c r="O69" i="2"/>
  <c r="S69" i="5" s="1"/>
  <c r="O61" i="2"/>
  <c r="S61" i="5" s="1"/>
  <c r="O53" i="2"/>
  <c r="S53" i="5" s="1"/>
  <c r="O45" i="2"/>
  <c r="S45" i="5" s="1"/>
  <c r="O37" i="2"/>
  <c r="S37" i="5" s="1"/>
  <c r="O29" i="2"/>
  <c r="S29" i="5" s="1"/>
  <c r="O21" i="2"/>
  <c r="S21" i="5" s="1"/>
  <c r="O13" i="2"/>
  <c r="S13" i="5" s="1"/>
  <c r="O18" i="2"/>
  <c r="S18" i="5" s="1"/>
  <c r="O116" i="2"/>
  <c r="S116" i="5" s="1"/>
  <c r="O108" i="2"/>
  <c r="S108" i="5" s="1"/>
  <c r="O100" i="2"/>
  <c r="S100" i="5" s="1"/>
  <c r="O92" i="2"/>
  <c r="S92" i="5" s="1"/>
  <c r="O84" i="2"/>
  <c r="S84" i="5" s="1"/>
  <c r="O76" i="2"/>
  <c r="S76" i="5" s="1"/>
  <c r="O68" i="2"/>
  <c r="S68" i="5" s="1"/>
  <c r="O60" i="2"/>
  <c r="S60" i="5" s="1"/>
  <c r="O52" i="2"/>
  <c r="S52" i="5" s="1"/>
  <c r="O44" i="2"/>
  <c r="S44" i="5" s="1"/>
  <c r="O36" i="2"/>
  <c r="S36" i="5" s="1"/>
  <c r="O28" i="2"/>
  <c r="S28" i="5" s="1"/>
  <c r="O20" i="2"/>
  <c r="S20" i="5" s="1"/>
  <c r="O12" i="2"/>
  <c r="S12" i="5" s="1"/>
  <c r="P4" i="2"/>
  <c r="O99" i="2"/>
  <c r="S99" i="5" s="1"/>
  <c r="O91" i="2"/>
  <c r="S91" i="5" s="1"/>
  <c r="O83" i="2"/>
  <c r="S83" i="5" s="1"/>
  <c r="O58" i="2"/>
  <c r="S58" i="5" s="1"/>
  <c r="O34" i="2"/>
  <c r="S34" i="5" s="1"/>
  <c r="O115" i="2"/>
  <c r="S115" i="5" s="1"/>
  <c r="O107" i="2"/>
  <c r="S107" i="5" s="1"/>
  <c r="O75" i="2"/>
  <c r="S75" i="5" s="1"/>
  <c r="O67" i="2"/>
  <c r="S67" i="5" s="1"/>
  <c r="O59" i="2"/>
  <c r="S59" i="5" s="1"/>
  <c r="O51" i="2"/>
  <c r="S51" i="5" s="1"/>
  <c r="O43" i="2"/>
  <c r="S43" i="5" s="1"/>
  <c r="O35" i="2"/>
  <c r="S35" i="5" s="1"/>
  <c r="O27" i="2"/>
  <c r="S27" i="5" s="1"/>
  <c r="O19" i="2"/>
  <c r="S19" i="5" s="1"/>
  <c r="O11" i="2"/>
  <c r="S11" i="5" s="1"/>
  <c r="O114" i="2"/>
  <c r="S114" i="5" s="1"/>
  <c r="O106" i="2"/>
  <c r="S106" i="5" s="1"/>
  <c r="O98" i="2"/>
  <c r="S98" i="5" s="1"/>
  <c r="O90" i="2"/>
  <c r="S90" i="5" s="1"/>
  <c r="O82" i="2"/>
  <c r="S82" i="5" s="1"/>
  <c r="O74" i="2"/>
  <c r="S74" i="5" s="1"/>
  <c r="O66" i="2"/>
  <c r="S66" i="5" s="1"/>
  <c r="O50" i="2"/>
  <c r="S50" i="5" s="1"/>
  <c r="O42" i="2"/>
  <c r="S42" i="5" s="1"/>
  <c r="O26" i="2"/>
  <c r="S26" i="5" s="1"/>
  <c r="O10" i="2"/>
  <c r="S10" i="5" s="1"/>
  <c r="O113" i="2"/>
  <c r="S113" i="5" s="1"/>
  <c r="O105" i="2"/>
  <c r="S105" i="5" s="1"/>
  <c r="O97" i="2"/>
  <c r="S97" i="5" s="1"/>
  <c r="O89" i="2"/>
  <c r="S89" i="5" s="1"/>
  <c r="O81" i="2"/>
  <c r="S81" i="5" s="1"/>
  <c r="O73" i="2"/>
  <c r="S73" i="5" s="1"/>
  <c r="O65" i="2"/>
  <c r="S65" i="5" s="1"/>
  <c r="O57" i="2"/>
  <c r="S57" i="5" s="1"/>
  <c r="O49" i="2"/>
  <c r="S49" i="5" s="1"/>
  <c r="O41" i="2"/>
  <c r="S41" i="5" s="1"/>
  <c r="O33" i="2"/>
  <c r="S33" i="5" s="1"/>
  <c r="O25" i="2"/>
  <c r="S25" i="5" s="1"/>
  <c r="O17" i="2"/>
  <c r="S17" i="5" s="1"/>
  <c r="O9" i="2"/>
  <c r="S9" i="5" s="1"/>
  <c r="O16" i="2"/>
  <c r="S16" i="5" s="1"/>
  <c r="O8" i="2"/>
  <c r="S8" i="5" s="1"/>
  <c r="O23" i="2"/>
  <c r="S23" i="5" s="1"/>
  <c r="O14" i="2"/>
  <c r="S14" i="5" s="1"/>
  <c r="O6" i="2"/>
  <c r="S6" i="5" s="1"/>
  <c r="O120" i="2"/>
  <c r="S120" i="5" s="1"/>
  <c r="O112" i="2"/>
  <c r="S112" i="5" s="1"/>
  <c r="O104" i="2"/>
  <c r="S104" i="5" s="1"/>
  <c r="O96" i="2"/>
  <c r="S96" i="5" s="1"/>
  <c r="O88" i="2"/>
  <c r="S88" i="5" s="1"/>
  <c r="O80" i="2"/>
  <c r="S80" i="5" s="1"/>
  <c r="O72" i="2"/>
  <c r="S72" i="5" s="1"/>
  <c r="O64" i="2"/>
  <c r="S64" i="5" s="1"/>
  <c r="O56" i="2"/>
  <c r="S56" i="5" s="1"/>
  <c r="O48" i="2"/>
  <c r="S48" i="5" s="1"/>
  <c r="O40" i="2"/>
  <c r="S40" i="5" s="1"/>
  <c r="O32" i="2"/>
  <c r="S32" i="5" s="1"/>
  <c r="O24" i="2"/>
  <c r="S24" i="5" s="1"/>
  <c r="O7" i="2"/>
  <c r="S7" i="5" s="1"/>
  <c r="O22" i="2"/>
  <c r="S22" i="5" s="1"/>
  <c r="O119" i="2"/>
  <c r="S119" i="5" s="1"/>
  <c r="O111" i="2"/>
  <c r="S111" i="5" s="1"/>
  <c r="O103" i="2"/>
  <c r="S103" i="5" s="1"/>
  <c r="O95" i="2"/>
  <c r="S95" i="5" s="1"/>
  <c r="O87" i="2"/>
  <c r="S87" i="5" s="1"/>
  <c r="O79" i="2"/>
  <c r="S79" i="5" s="1"/>
  <c r="O71" i="2"/>
  <c r="S71" i="5" s="1"/>
  <c r="O63" i="2"/>
  <c r="S63" i="5" s="1"/>
  <c r="O55" i="2"/>
  <c r="S55" i="5" s="1"/>
  <c r="O47" i="2"/>
  <c r="S47" i="5" s="1"/>
  <c r="O39" i="2"/>
  <c r="S39" i="5" s="1"/>
  <c r="O31" i="2"/>
  <c r="S31" i="5" s="1"/>
  <c r="O15" i="2"/>
  <c r="S15" i="5" s="1"/>
  <c r="O38" i="2"/>
  <c r="S38" i="5" s="1"/>
  <c r="O30" i="2"/>
  <c r="S30" i="5" s="1"/>
  <c r="O118" i="2"/>
  <c r="S118" i="5" s="1"/>
  <c r="O110" i="2"/>
  <c r="S110" i="5" s="1"/>
  <c r="O102" i="2"/>
  <c r="S102" i="5" s="1"/>
  <c r="O94" i="2"/>
  <c r="S94" i="5" s="1"/>
  <c r="O86" i="2"/>
  <c r="S86" i="5" s="1"/>
  <c r="O78" i="2"/>
  <c r="S78" i="5" s="1"/>
  <c r="O70" i="2"/>
  <c r="S70" i="5" s="1"/>
  <c r="O62" i="2"/>
  <c r="S62" i="5" s="1"/>
  <c r="O54" i="2"/>
  <c r="S54" i="5" s="1"/>
  <c r="O46" i="2"/>
  <c r="S46" i="5" s="1"/>
  <c r="E4" i="3" a="1"/>
  <c r="F49" i="3" a="1"/>
  <c r="P3" i="2" a="1"/>
  <c r="M7" i="3" a="1"/>
  <c r="F54" i="3" a="1"/>
  <c r="G9" i="3" a="1"/>
  <c r="F54" i="3" l="1"/>
  <c r="A132" i="2"/>
  <c r="A130" i="5"/>
  <c r="F49" i="3"/>
  <c r="G49" i="3" s="1"/>
  <c r="G9" i="3"/>
  <c r="M7" i="3"/>
  <c r="E4" i="3"/>
  <c r="D54" i="3"/>
  <c r="B54" i="3"/>
  <c r="M6" i="3"/>
  <c r="L3" i="3"/>
  <c r="J1" i="3"/>
  <c r="K6" i="3"/>
  <c r="J3" i="3"/>
  <c r="J6" i="3"/>
  <c r="I6" i="3"/>
  <c r="P3" i="2"/>
  <c r="U3" i="5" s="1"/>
  <c r="J4" i="3" a="1"/>
  <c r="B11" i="3" a="1"/>
  <c r="B11" i="3" l="1"/>
  <c r="A134" i="2"/>
  <c r="A132" i="5"/>
  <c r="J4" i="3"/>
  <c r="H9" i="3" a="1"/>
  <c r="H9" i="3" s="1"/>
  <c r="U4" i="5"/>
  <c r="P116" i="2"/>
  <c r="U116" i="5" s="1"/>
  <c r="P108" i="2"/>
  <c r="U108" i="5" s="1"/>
  <c r="P100" i="2"/>
  <c r="U100" i="5" s="1"/>
  <c r="P92" i="2"/>
  <c r="U92" i="5" s="1"/>
  <c r="P84" i="2"/>
  <c r="U84" i="5" s="1"/>
  <c r="P76" i="2"/>
  <c r="U76" i="5" s="1"/>
  <c r="P68" i="2"/>
  <c r="U68" i="5" s="1"/>
  <c r="P60" i="2"/>
  <c r="U60" i="5" s="1"/>
  <c r="P52" i="2"/>
  <c r="U52" i="5" s="1"/>
  <c r="P44" i="2"/>
  <c r="U44" i="5" s="1"/>
  <c r="P36" i="2"/>
  <c r="U36" i="5" s="1"/>
  <c r="P28" i="2"/>
  <c r="U28" i="5" s="1"/>
  <c r="P20" i="2"/>
  <c r="U20" i="5" s="1"/>
  <c r="P12" i="2"/>
  <c r="U12" i="5" s="1"/>
  <c r="Q4" i="2"/>
  <c r="Q3" i="2" s="1" a="1"/>
  <c r="Q3" i="2" s="1"/>
  <c r="W3" i="5" s="1"/>
  <c r="P115" i="2"/>
  <c r="U115" i="5" s="1"/>
  <c r="P107" i="2"/>
  <c r="U107" i="5" s="1"/>
  <c r="P99" i="2"/>
  <c r="U99" i="5" s="1"/>
  <c r="P91" i="2"/>
  <c r="U91" i="5" s="1"/>
  <c r="P83" i="2"/>
  <c r="U83" i="5" s="1"/>
  <c r="P75" i="2"/>
  <c r="U75" i="5" s="1"/>
  <c r="P67" i="2"/>
  <c r="U67" i="5" s="1"/>
  <c r="P59" i="2"/>
  <c r="U59" i="5" s="1"/>
  <c r="P51" i="2"/>
  <c r="U51" i="5" s="1"/>
  <c r="P43" i="2"/>
  <c r="U43" i="5" s="1"/>
  <c r="P35" i="2"/>
  <c r="U35" i="5" s="1"/>
  <c r="P27" i="2"/>
  <c r="U27" i="5" s="1"/>
  <c r="P19" i="2"/>
  <c r="U19" i="5" s="1"/>
  <c r="P11" i="2"/>
  <c r="U11" i="5" s="1"/>
  <c r="P98" i="2"/>
  <c r="U98" i="5" s="1"/>
  <c r="P90" i="2"/>
  <c r="U90" i="5" s="1"/>
  <c r="P33" i="2"/>
  <c r="U33" i="5" s="1"/>
  <c r="P114" i="2"/>
  <c r="U114" i="5" s="1"/>
  <c r="P106" i="2"/>
  <c r="U106" i="5" s="1"/>
  <c r="P82" i="2"/>
  <c r="U82" i="5" s="1"/>
  <c r="P74" i="2"/>
  <c r="U74" i="5" s="1"/>
  <c r="P66" i="2"/>
  <c r="U66" i="5" s="1"/>
  <c r="P58" i="2"/>
  <c r="U58" i="5" s="1"/>
  <c r="P50" i="2"/>
  <c r="U50" i="5" s="1"/>
  <c r="P42" i="2"/>
  <c r="U42" i="5" s="1"/>
  <c r="P34" i="2"/>
  <c r="U34" i="5" s="1"/>
  <c r="P26" i="2"/>
  <c r="U26" i="5" s="1"/>
  <c r="P18" i="2"/>
  <c r="U18" i="5" s="1"/>
  <c r="P10" i="2"/>
  <c r="U10" i="5" s="1"/>
  <c r="P113" i="2"/>
  <c r="U113" i="5" s="1"/>
  <c r="P105" i="2"/>
  <c r="U105" i="5" s="1"/>
  <c r="P97" i="2"/>
  <c r="U97" i="5" s="1"/>
  <c r="P89" i="2"/>
  <c r="U89" i="5" s="1"/>
  <c r="P81" i="2"/>
  <c r="U81" i="5" s="1"/>
  <c r="P73" i="2"/>
  <c r="U73" i="5" s="1"/>
  <c r="P65" i="2"/>
  <c r="U65" i="5" s="1"/>
  <c r="P57" i="2"/>
  <c r="U57" i="5" s="1"/>
  <c r="P49" i="2"/>
  <c r="U49" i="5" s="1"/>
  <c r="P41" i="2"/>
  <c r="U41" i="5" s="1"/>
  <c r="P25" i="2"/>
  <c r="U25" i="5" s="1"/>
  <c r="P17" i="2"/>
  <c r="U17" i="5" s="1"/>
  <c r="P120" i="2"/>
  <c r="U120" i="5" s="1"/>
  <c r="P112" i="2"/>
  <c r="U112" i="5" s="1"/>
  <c r="P104" i="2"/>
  <c r="U104" i="5" s="1"/>
  <c r="P96" i="2"/>
  <c r="U96" i="5" s="1"/>
  <c r="P88" i="2"/>
  <c r="U88" i="5" s="1"/>
  <c r="P80" i="2"/>
  <c r="U80" i="5" s="1"/>
  <c r="P72" i="2"/>
  <c r="U72" i="5" s="1"/>
  <c r="P64" i="2"/>
  <c r="U64" i="5" s="1"/>
  <c r="P56" i="2"/>
  <c r="U56" i="5" s="1"/>
  <c r="P48" i="2"/>
  <c r="U48" i="5" s="1"/>
  <c r="P40" i="2"/>
  <c r="U40" i="5" s="1"/>
  <c r="P32" i="2"/>
  <c r="U32" i="5" s="1"/>
  <c r="P24" i="2"/>
  <c r="U24" i="5" s="1"/>
  <c r="P16" i="2"/>
  <c r="U16" i="5" s="1"/>
  <c r="P8" i="2"/>
  <c r="P15" i="2"/>
  <c r="U15" i="5" s="1"/>
  <c r="P7" i="2"/>
  <c r="U7" i="5" s="1"/>
  <c r="P14" i="2"/>
  <c r="U14" i="5" s="1"/>
  <c r="P6" i="2"/>
  <c r="U6" i="5" s="1"/>
  <c r="P37" i="2"/>
  <c r="U37" i="5" s="1"/>
  <c r="P29" i="2"/>
  <c r="U29" i="5" s="1"/>
  <c r="P21" i="2"/>
  <c r="U21" i="5" s="1"/>
  <c r="P13" i="2"/>
  <c r="U13" i="5" s="1"/>
  <c r="P119" i="2"/>
  <c r="U119" i="5" s="1"/>
  <c r="P111" i="2"/>
  <c r="U111" i="5" s="1"/>
  <c r="P103" i="2"/>
  <c r="U103" i="5" s="1"/>
  <c r="P95" i="2"/>
  <c r="U95" i="5" s="1"/>
  <c r="P87" i="2"/>
  <c r="U87" i="5" s="1"/>
  <c r="P79" i="2"/>
  <c r="U79" i="5" s="1"/>
  <c r="P71" i="2"/>
  <c r="U71" i="5" s="1"/>
  <c r="P63" i="2"/>
  <c r="U63" i="5" s="1"/>
  <c r="P55" i="2"/>
  <c r="U55" i="5" s="1"/>
  <c r="P47" i="2"/>
  <c r="U47" i="5" s="1"/>
  <c r="P39" i="2"/>
  <c r="U39" i="5" s="1"/>
  <c r="P31" i="2"/>
  <c r="U31" i="5" s="1"/>
  <c r="P23" i="2"/>
  <c r="U23" i="5" s="1"/>
  <c r="P118" i="2"/>
  <c r="U118" i="5" s="1"/>
  <c r="P110" i="2"/>
  <c r="U110" i="5" s="1"/>
  <c r="P102" i="2"/>
  <c r="U102" i="5" s="1"/>
  <c r="P94" i="2"/>
  <c r="U94" i="5" s="1"/>
  <c r="P86" i="2"/>
  <c r="U86" i="5" s="1"/>
  <c r="P78" i="2"/>
  <c r="U78" i="5" s="1"/>
  <c r="P70" i="2"/>
  <c r="U70" i="5" s="1"/>
  <c r="P62" i="2"/>
  <c r="U62" i="5" s="1"/>
  <c r="P54" i="2"/>
  <c r="U54" i="5" s="1"/>
  <c r="P46" i="2"/>
  <c r="U46" i="5" s="1"/>
  <c r="P38" i="2"/>
  <c r="U38" i="5" s="1"/>
  <c r="P30" i="2"/>
  <c r="U30" i="5" s="1"/>
  <c r="P22" i="2"/>
  <c r="U22" i="5" s="1"/>
  <c r="P9" i="2"/>
  <c r="U9" i="5" s="1"/>
  <c r="P117" i="2"/>
  <c r="U117" i="5" s="1"/>
  <c r="P109" i="2"/>
  <c r="U109" i="5" s="1"/>
  <c r="P101" i="2"/>
  <c r="U101" i="5" s="1"/>
  <c r="P93" i="2"/>
  <c r="U93" i="5" s="1"/>
  <c r="P85" i="2"/>
  <c r="U85" i="5" s="1"/>
  <c r="P77" i="2"/>
  <c r="U77" i="5" s="1"/>
  <c r="P69" i="2"/>
  <c r="U69" i="5" s="1"/>
  <c r="P61" i="2"/>
  <c r="U61" i="5" s="1"/>
  <c r="P53" i="2"/>
  <c r="U53" i="5" s="1"/>
  <c r="P45" i="2"/>
  <c r="U45" i="5" s="1"/>
  <c r="M2" i="3" a="1"/>
  <c r="C10" i="3" a="1"/>
  <c r="B56" i="3" a="1"/>
  <c r="I9" i="3" a="1"/>
  <c r="A136" i="2" l="1"/>
  <c r="A134" i="5"/>
  <c r="B56" i="3"/>
  <c r="I9" i="3"/>
  <c r="C10" i="3"/>
  <c r="M2" i="3"/>
  <c r="N2" i="3" s="1"/>
  <c r="U8" i="5"/>
  <c r="K7" i="3"/>
  <c r="I7" i="3"/>
  <c r="Q115" i="2"/>
  <c r="W115" i="5" s="1"/>
  <c r="Q107" i="2"/>
  <c r="W107" i="5" s="1"/>
  <c r="Q99" i="2"/>
  <c r="W99" i="5" s="1"/>
  <c r="Q91" i="2"/>
  <c r="W91" i="5" s="1"/>
  <c r="Q83" i="2"/>
  <c r="W83" i="5" s="1"/>
  <c r="Q75" i="2"/>
  <c r="W75" i="5" s="1"/>
  <c r="Q67" i="2"/>
  <c r="W67" i="5" s="1"/>
  <c r="Q59" i="2"/>
  <c r="W59" i="5" s="1"/>
  <c r="Q51" i="2"/>
  <c r="W51" i="5" s="1"/>
  <c r="Q43" i="2"/>
  <c r="W43" i="5" s="1"/>
  <c r="Q35" i="2"/>
  <c r="W35" i="5" s="1"/>
  <c r="Q27" i="2"/>
  <c r="W27" i="5" s="1"/>
  <c r="Q19" i="2"/>
  <c r="W19" i="5" s="1"/>
  <c r="Q11" i="2"/>
  <c r="W11" i="5" s="1"/>
  <c r="Q24" i="2"/>
  <c r="W24" i="5" s="1"/>
  <c r="Q114" i="2"/>
  <c r="W114" i="5" s="1"/>
  <c r="Q106" i="2"/>
  <c r="W106" i="5" s="1"/>
  <c r="Q98" i="2"/>
  <c r="W98" i="5" s="1"/>
  <c r="Q90" i="2"/>
  <c r="W90" i="5" s="1"/>
  <c r="Q82" i="2"/>
  <c r="W82" i="5" s="1"/>
  <c r="Q74" i="2"/>
  <c r="W74" i="5" s="1"/>
  <c r="Q66" i="2"/>
  <c r="W66" i="5" s="1"/>
  <c r="Q58" i="2"/>
  <c r="W58" i="5" s="1"/>
  <c r="Q50" i="2"/>
  <c r="W50" i="5" s="1"/>
  <c r="Q42" i="2"/>
  <c r="W42" i="5" s="1"/>
  <c r="Q34" i="2"/>
  <c r="W34" i="5" s="1"/>
  <c r="Q26" i="2"/>
  <c r="W26" i="5" s="1"/>
  <c r="Q18" i="2"/>
  <c r="W18" i="5" s="1"/>
  <c r="Q10" i="2"/>
  <c r="W10" i="5" s="1"/>
  <c r="Q97" i="2"/>
  <c r="W97" i="5" s="1"/>
  <c r="Q89" i="2"/>
  <c r="W89" i="5" s="1"/>
  <c r="Q32" i="2"/>
  <c r="W32" i="5" s="1"/>
  <c r="Q113" i="2"/>
  <c r="W113" i="5" s="1"/>
  <c r="Q105" i="2"/>
  <c r="W105" i="5" s="1"/>
  <c r="Q81" i="2"/>
  <c r="W81" i="5" s="1"/>
  <c r="Q73" i="2"/>
  <c r="W73" i="5" s="1"/>
  <c r="Q65" i="2"/>
  <c r="W65" i="5" s="1"/>
  <c r="Q57" i="2"/>
  <c r="W57" i="5" s="1"/>
  <c r="Q49" i="2"/>
  <c r="W49" i="5" s="1"/>
  <c r="Q41" i="2"/>
  <c r="W41" i="5" s="1"/>
  <c r="Q33" i="2"/>
  <c r="W33" i="5" s="1"/>
  <c r="Q25" i="2"/>
  <c r="W25" i="5" s="1"/>
  <c r="Q17" i="2"/>
  <c r="W17" i="5" s="1"/>
  <c r="Q9" i="2"/>
  <c r="W9" i="5" s="1"/>
  <c r="Q120" i="2"/>
  <c r="W120" i="5" s="1"/>
  <c r="Q112" i="2"/>
  <c r="W112" i="5" s="1"/>
  <c r="Q104" i="2"/>
  <c r="W104" i="5" s="1"/>
  <c r="Q96" i="2"/>
  <c r="W96" i="5" s="1"/>
  <c r="Q88" i="2"/>
  <c r="W88" i="5" s="1"/>
  <c r="Q80" i="2"/>
  <c r="W80" i="5" s="1"/>
  <c r="Q72" i="2"/>
  <c r="W72" i="5" s="1"/>
  <c r="Q64" i="2"/>
  <c r="W64" i="5" s="1"/>
  <c r="Q56" i="2"/>
  <c r="W56" i="5" s="1"/>
  <c r="Q48" i="2"/>
  <c r="W48" i="5" s="1"/>
  <c r="Q40" i="2"/>
  <c r="W40" i="5" s="1"/>
  <c r="Q119" i="2"/>
  <c r="W119" i="5" s="1"/>
  <c r="Q111" i="2"/>
  <c r="W111" i="5" s="1"/>
  <c r="Q103" i="2"/>
  <c r="W103" i="5" s="1"/>
  <c r="Q95" i="2"/>
  <c r="W95" i="5" s="1"/>
  <c r="Q87" i="2"/>
  <c r="W87" i="5" s="1"/>
  <c r="Q79" i="2"/>
  <c r="W79" i="5" s="1"/>
  <c r="Q71" i="2"/>
  <c r="W71" i="5" s="1"/>
  <c r="Q63" i="2"/>
  <c r="W63" i="5" s="1"/>
  <c r="Q55" i="2"/>
  <c r="W55" i="5" s="1"/>
  <c r="Q47" i="2"/>
  <c r="W47" i="5" s="1"/>
  <c r="Q39" i="2"/>
  <c r="W39" i="5" s="1"/>
  <c r="Q31" i="2"/>
  <c r="W31" i="5" s="1"/>
  <c r="Q23" i="2"/>
  <c r="W23" i="5" s="1"/>
  <c r="Q15" i="2"/>
  <c r="W15" i="5" s="1"/>
  <c r="Q7" i="2"/>
  <c r="W7" i="5" s="1"/>
  <c r="Q14" i="2"/>
  <c r="W14" i="5" s="1"/>
  <c r="Q36" i="2"/>
  <c r="W36" i="5" s="1"/>
  <c r="Q20" i="2"/>
  <c r="W20" i="5" s="1"/>
  <c r="Q12" i="2"/>
  <c r="W12" i="5" s="1"/>
  <c r="Q118" i="2"/>
  <c r="W118" i="5" s="1"/>
  <c r="Q110" i="2"/>
  <c r="W110" i="5" s="1"/>
  <c r="Q102" i="2"/>
  <c r="W102" i="5" s="1"/>
  <c r="Q94" i="2"/>
  <c r="W94" i="5" s="1"/>
  <c r="Q86" i="2"/>
  <c r="W86" i="5" s="1"/>
  <c r="Q78" i="2"/>
  <c r="W78" i="5" s="1"/>
  <c r="Q70" i="2"/>
  <c r="W70" i="5" s="1"/>
  <c r="Q62" i="2"/>
  <c r="W62" i="5" s="1"/>
  <c r="Q54" i="2"/>
  <c r="W54" i="5" s="1"/>
  <c r="Q46" i="2"/>
  <c r="W46" i="5" s="1"/>
  <c r="Q38" i="2"/>
  <c r="W38" i="5" s="1"/>
  <c r="Q30" i="2"/>
  <c r="W30" i="5" s="1"/>
  <c r="Q22" i="2"/>
  <c r="W22" i="5" s="1"/>
  <c r="Q6" i="2"/>
  <c r="W6" i="5" s="1"/>
  <c r="Q29" i="2"/>
  <c r="W29" i="5" s="1"/>
  <c r="Q21" i="2"/>
  <c r="W21" i="5" s="1"/>
  <c r="Q13" i="2"/>
  <c r="W13" i="5" s="1"/>
  <c r="Q44" i="2"/>
  <c r="W44" i="5" s="1"/>
  <c r="Q117" i="2"/>
  <c r="W117" i="5" s="1"/>
  <c r="Q109" i="2"/>
  <c r="W109" i="5" s="1"/>
  <c r="Q101" i="2"/>
  <c r="W101" i="5" s="1"/>
  <c r="Q93" i="2"/>
  <c r="W93" i="5" s="1"/>
  <c r="Q85" i="2"/>
  <c r="W85" i="5" s="1"/>
  <c r="Q77" i="2"/>
  <c r="W77" i="5" s="1"/>
  <c r="Q69" i="2"/>
  <c r="W69" i="5" s="1"/>
  <c r="Q61" i="2"/>
  <c r="W61" i="5" s="1"/>
  <c r="Q53" i="2"/>
  <c r="W53" i="5" s="1"/>
  <c r="Q45" i="2"/>
  <c r="W45" i="5" s="1"/>
  <c r="Q37" i="2"/>
  <c r="W37" i="5" s="1"/>
  <c r="Q28" i="2"/>
  <c r="W28" i="5" s="1"/>
  <c r="R4" i="2"/>
  <c r="Q16" i="2"/>
  <c r="W16" i="5" s="1"/>
  <c r="Q8" i="2"/>
  <c r="Q116" i="2"/>
  <c r="W116" i="5" s="1"/>
  <c r="Q108" i="2"/>
  <c r="W108" i="5" s="1"/>
  <c r="Q100" i="2"/>
  <c r="W100" i="5" s="1"/>
  <c r="Q92" i="2"/>
  <c r="W92" i="5" s="1"/>
  <c r="Q84" i="2"/>
  <c r="W84" i="5" s="1"/>
  <c r="Q76" i="2"/>
  <c r="W76" i="5" s="1"/>
  <c r="Q68" i="2"/>
  <c r="W68" i="5" s="1"/>
  <c r="Q60" i="2"/>
  <c r="W60" i="5" s="1"/>
  <c r="Q52" i="2"/>
  <c r="W52" i="5" s="1"/>
  <c r="I2" i="3" a="1"/>
  <c r="N9" i="3" a="1"/>
  <c r="F15" i="3" a="1"/>
  <c r="A138" i="2" l="1"/>
  <c r="A136" i="5"/>
  <c r="F15" i="3"/>
  <c r="N9" i="3"/>
  <c r="I2" i="3"/>
  <c r="W8" i="5"/>
  <c r="F14" i="3"/>
  <c r="E11" i="3"/>
  <c r="D14" i="3"/>
  <c r="C11" i="3"/>
  <c r="C14" i="3"/>
  <c r="B14" i="3"/>
  <c r="C9" i="3"/>
  <c r="W4" i="5"/>
  <c r="R3" i="2" a="1"/>
  <c r="R3" i="2" s="1"/>
  <c r="Y3" i="5" s="1"/>
  <c r="C12" i="3" a="1"/>
  <c r="F10" i="3" a="1"/>
  <c r="L4" i="3" a="1"/>
  <c r="A17" i="3" l="1" a="1"/>
  <c r="A17" i="3" s="1"/>
  <c r="A140" i="2"/>
  <c r="A138" i="5"/>
  <c r="F10" i="3"/>
  <c r="G10" i="3" s="1"/>
  <c r="C12" i="3"/>
  <c r="L4" i="3"/>
  <c r="R114" i="2"/>
  <c r="Y114" i="5" s="1"/>
  <c r="R106" i="2"/>
  <c r="Y106" i="5" s="1"/>
  <c r="R98" i="2"/>
  <c r="Y98" i="5" s="1"/>
  <c r="R90" i="2"/>
  <c r="Y90" i="5" s="1"/>
  <c r="R82" i="2"/>
  <c r="Y82" i="5" s="1"/>
  <c r="R74" i="2"/>
  <c r="Y74" i="5" s="1"/>
  <c r="R66" i="2"/>
  <c r="Y66" i="5" s="1"/>
  <c r="R58" i="2"/>
  <c r="Y58" i="5" s="1"/>
  <c r="R50" i="2"/>
  <c r="Y50" i="5" s="1"/>
  <c r="R42" i="2"/>
  <c r="Y42" i="5" s="1"/>
  <c r="R34" i="2"/>
  <c r="Y34" i="5" s="1"/>
  <c r="R26" i="2"/>
  <c r="Y26" i="5" s="1"/>
  <c r="R18" i="2"/>
  <c r="Y18" i="5" s="1"/>
  <c r="R23" i="2"/>
  <c r="Y23" i="5" s="1"/>
  <c r="R15" i="2"/>
  <c r="Y15" i="5" s="1"/>
  <c r="R113" i="2"/>
  <c r="Y113" i="5" s="1"/>
  <c r="R105" i="2"/>
  <c r="Y105" i="5" s="1"/>
  <c r="R97" i="2"/>
  <c r="Y97" i="5" s="1"/>
  <c r="R89" i="2"/>
  <c r="Y89" i="5" s="1"/>
  <c r="R81" i="2"/>
  <c r="Y81" i="5" s="1"/>
  <c r="R73" i="2"/>
  <c r="Y73" i="5" s="1"/>
  <c r="R65" i="2"/>
  <c r="Y65" i="5" s="1"/>
  <c r="R57" i="2"/>
  <c r="Y57" i="5" s="1"/>
  <c r="R49" i="2"/>
  <c r="Y49" i="5" s="1"/>
  <c r="R41" i="2"/>
  <c r="Y41" i="5" s="1"/>
  <c r="R33" i="2"/>
  <c r="Y33" i="5" s="1"/>
  <c r="R25" i="2"/>
  <c r="Y25" i="5" s="1"/>
  <c r="R17" i="2"/>
  <c r="Y17" i="5" s="1"/>
  <c r="R9" i="2"/>
  <c r="Y9" i="5" s="1"/>
  <c r="R96" i="2"/>
  <c r="Y96" i="5" s="1"/>
  <c r="R8" i="2"/>
  <c r="R47" i="2"/>
  <c r="Y47" i="5" s="1"/>
  <c r="R120" i="2"/>
  <c r="Y120" i="5" s="1"/>
  <c r="R112" i="2"/>
  <c r="Y112" i="5" s="1"/>
  <c r="R104" i="2"/>
  <c r="Y104" i="5" s="1"/>
  <c r="R88" i="2"/>
  <c r="Y88" i="5" s="1"/>
  <c r="R80" i="2"/>
  <c r="Y80" i="5" s="1"/>
  <c r="R72" i="2"/>
  <c r="Y72" i="5" s="1"/>
  <c r="R64" i="2"/>
  <c r="Y64" i="5" s="1"/>
  <c r="R56" i="2"/>
  <c r="Y56" i="5" s="1"/>
  <c r="R48" i="2"/>
  <c r="Y48" i="5" s="1"/>
  <c r="R40" i="2"/>
  <c r="Y40" i="5" s="1"/>
  <c r="R32" i="2"/>
  <c r="Y32" i="5" s="1"/>
  <c r="R24" i="2"/>
  <c r="Y24" i="5" s="1"/>
  <c r="R16" i="2"/>
  <c r="Y16" i="5" s="1"/>
  <c r="R119" i="2"/>
  <c r="Y119" i="5" s="1"/>
  <c r="R111" i="2"/>
  <c r="Y111" i="5" s="1"/>
  <c r="R103" i="2"/>
  <c r="Y103" i="5" s="1"/>
  <c r="R95" i="2"/>
  <c r="Y95" i="5" s="1"/>
  <c r="R87" i="2"/>
  <c r="Y87" i="5" s="1"/>
  <c r="R79" i="2"/>
  <c r="Y79" i="5" s="1"/>
  <c r="R71" i="2"/>
  <c r="Y71" i="5" s="1"/>
  <c r="R63" i="2"/>
  <c r="Y63" i="5" s="1"/>
  <c r="R55" i="2"/>
  <c r="Y55" i="5" s="1"/>
  <c r="R39" i="2"/>
  <c r="Y39" i="5" s="1"/>
  <c r="R31" i="2"/>
  <c r="Y31" i="5" s="1"/>
  <c r="R118" i="2"/>
  <c r="Y118" i="5" s="1"/>
  <c r="R110" i="2"/>
  <c r="Y110" i="5" s="1"/>
  <c r="R102" i="2"/>
  <c r="Y102" i="5" s="1"/>
  <c r="R94" i="2"/>
  <c r="Y94" i="5" s="1"/>
  <c r="R86" i="2"/>
  <c r="Y86" i="5" s="1"/>
  <c r="R78" i="2"/>
  <c r="Y78" i="5" s="1"/>
  <c r="R70" i="2"/>
  <c r="Y70" i="5" s="1"/>
  <c r="R62" i="2"/>
  <c r="Y62" i="5" s="1"/>
  <c r="R54" i="2"/>
  <c r="Y54" i="5" s="1"/>
  <c r="R46" i="2"/>
  <c r="Y46" i="5" s="1"/>
  <c r="R38" i="2"/>
  <c r="Y38" i="5" s="1"/>
  <c r="R30" i="2"/>
  <c r="Y30" i="5" s="1"/>
  <c r="R22" i="2"/>
  <c r="Y22" i="5" s="1"/>
  <c r="R14" i="2"/>
  <c r="Y14" i="5" s="1"/>
  <c r="R6" i="2"/>
  <c r="Y6" i="5" s="1"/>
  <c r="R28" i="2"/>
  <c r="Y28" i="5" s="1"/>
  <c r="R27" i="2"/>
  <c r="Y27" i="5" s="1"/>
  <c r="R19" i="2"/>
  <c r="Y19" i="5" s="1"/>
  <c r="R11" i="2"/>
  <c r="Y11" i="5" s="1"/>
  <c r="R117" i="2"/>
  <c r="Y117" i="5" s="1"/>
  <c r="R109" i="2"/>
  <c r="Y109" i="5" s="1"/>
  <c r="R101" i="2"/>
  <c r="Y101" i="5" s="1"/>
  <c r="R93" i="2"/>
  <c r="Y93" i="5" s="1"/>
  <c r="R85" i="2"/>
  <c r="Y85" i="5" s="1"/>
  <c r="R77" i="2"/>
  <c r="Y77" i="5" s="1"/>
  <c r="R69" i="2"/>
  <c r="Y69" i="5" s="1"/>
  <c r="R61" i="2"/>
  <c r="Y61" i="5" s="1"/>
  <c r="R53" i="2"/>
  <c r="Y53" i="5" s="1"/>
  <c r="R45" i="2"/>
  <c r="Y45" i="5" s="1"/>
  <c r="R37" i="2"/>
  <c r="Y37" i="5" s="1"/>
  <c r="R29" i="2"/>
  <c r="Y29" i="5" s="1"/>
  <c r="R21" i="2"/>
  <c r="Y21" i="5" s="1"/>
  <c r="R13" i="2"/>
  <c r="Y13" i="5" s="1"/>
  <c r="R36" i="2"/>
  <c r="Y36" i="5" s="1"/>
  <c r="R20" i="2"/>
  <c r="Y20" i="5" s="1"/>
  <c r="R12" i="2"/>
  <c r="Y12" i="5" s="1"/>
  <c r="S4" i="2"/>
  <c r="S3" i="2" s="1" a="1"/>
  <c r="S3" i="2" s="1"/>
  <c r="AA3" i="5" s="1"/>
  <c r="R116" i="2"/>
  <c r="Y116" i="5" s="1"/>
  <c r="R108" i="2"/>
  <c r="Y108" i="5" s="1"/>
  <c r="R100" i="2"/>
  <c r="Y100" i="5" s="1"/>
  <c r="R92" i="2"/>
  <c r="Y92" i="5" s="1"/>
  <c r="R84" i="2"/>
  <c r="Y84" i="5" s="1"/>
  <c r="R76" i="2"/>
  <c r="Y76" i="5" s="1"/>
  <c r="R68" i="2"/>
  <c r="Y68" i="5" s="1"/>
  <c r="R60" i="2"/>
  <c r="Y60" i="5" s="1"/>
  <c r="R52" i="2"/>
  <c r="Y52" i="5" s="1"/>
  <c r="R44" i="2"/>
  <c r="Y44" i="5" s="1"/>
  <c r="R43" i="2"/>
  <c r="Y43" i="5" s="1"/>
  <c r="R35" i="2"/>
  <c r="Y35" i="5" s="1"/>
  <c r="R10" i="2"/>
  <c r="R7" i="2"/>
  <c r="Y7" i="5" s="1"/>
  <c r="R115" i="2"/>
  <c r="Y115" i="5" s="1"/>
  <c r="R107" i="2"/>
  <c r="Y107" i="5" s="1"/>
  <c r="R99" i="2"/>
  <c r="Y99" i="5" s="1"/>
  <c r="R91" i="2"/>
  <c r="Y91" i="5" s="1"/>
  <c r="R83" i="2"/>
  <c r="Y83" i="5" s="1"/>
  <c r="R75" i="2"/>
  <c r="Y75" i="5" s="1"/>
  <c r="R67" i="2"/>
  <c r="Y67" i="5" s="1"/>
  <c r="R59" i="2"/>
  <c r="Y59" i="5" s="1"/>
  <c r="R51" i="2"/>
  <c r="Y51" i="5" s="1"/>
  <c r="B17" i="3" a="1"/>
  <c r="I11" i="3" a="1"/>
  <c r="J10" i="3" a="1"/>
  <c r="I56" i="3" a="1"/>
  <c r="I11" i="3" l="1"/>
  <c r="B17" i="3"/>
  <c r="A142" i="2"/>
  <c r="A140" i="5"/>
  <c r="J10" i="3"/>
  <c r="I56" i="3"/>
  <c r="J59" i="3" s="1" a="1"/>
  <c r="Y8" i="5"/>
  <c r="Y10" i="5"/>
  <c r="D15" i="3"/>
  <c r="B15" i="3"/>
  <c r="Y4" i="5"/>
  <c r="S113" i="2"/>
  <c r="S105" i="2"/>
  <c r="S97" i="2"/>
  <c r="S89" i="2"/>
  <c r="S81" i="2"/>
  <c r="S73" i="2"/>
  <c r="S65" i="2"/>
  <c r="S57" i="2"/>
  <c r="S49" i="2"/>
  <c r="S41" i="2"/>
  <c r="S33" i="2"/>
  <c r="S25" i="2"/>
  <c r="S17" i="2"/>
  <c r="S14" i="2"/>
  <c r="S120" i="2"/>
  <c r="S112" i="2"/>
  <c r="S104" i="2"/>
  <c r="S96" i="2"/>
  <c r="S88" i="2"/>
  <c r="S80" i="2"/>
  <c r="S72" i="2"/>
  <c r="S64" i="2"/>
  <c r="S56" i="2"/>
  <c r="S48" i="2"/>
  <c r="S40" i="2"/>
  <c r="S32" i="2"/>
  <c r="S24" i="2"/>
  <c r="S16" i="2"/>
  <c r="S8" i="2"/>
  <c r="S95" i="2"/>
  <c r="S54" i="2"/>
  <c r="S46" i="2"/>
  <c r="S38" i="2"/>
  <c r="S119" i="2"/>
  <c r="S111" i="2"/>
  <c r="S103" i="2"/>
  <c r="S87" i="2"/>
  <c r="S79" i="2"/>
  <c r="S71" i="2"/>
  <c r="S63" i="2"/>
  <c r="S55" i="2"/>
  <c r="S47" i="2"/>
  <c r="S39" i="2"/>
  <c r="S31" i="2"/>
  <c r="S23" i="2"/>
  <c r="S15" i="2"/>
  <c r="S7" i="2"/>
  <c r="S118" i="2"/>
  <c r="S110" i="2"/>
  <c r="S102" i="2"/>
  <c r="S94" i="2"/>
  <c r="S86" i="2"/>
  <c r="S78" i="2"/>
  <c r="S70" i="2"/>
  <c r="S62" i="2"/>
  <c r="S30" i="2"/>
  <c r="S6" i="2"/>
  <c r="S117" i="2"/>
  <c r="S109" i="2"/>
  <c r="S101" i="2"/>
  <c r="S93" i="2"/>
  <c r="S85" i="2"/>
  <c r="S77" i="2"/>
  <c r="S69" i="2"/>
  <c r="S61" i="2"/>
  <c r="S53" i="2"/>
  <c r="S45" i="2"/>
  <c r="S37" i="2"/>
  <c r="S29" i="2"/>
  <c r="S21" i="2"/>
  <c r="S13" i="2"/>
  <c r="S12" i="2"/>
  <c r="S27" i="2"/>
  <c r="S19" i="2"/>
  <c r="S18" i="2"/>
  <c r="S116" i="2"/>
  <c r="S108" i="2"/>
  <c r="S100" i="2"/>
  <c r="S92" i="2"/>
  <c r="S84" i="2"/>
  <c r="S76" i="2"/>
  <c r="S68" i="2"/>
  <c r="S60" i="2"/>
  <c r="S52" i="2"/>
  <c r="S44" i="2"/>
  <c r="S36" i="2"/>
  <c r="S28" i="2"/>
  <c r="S20" i="2"/>
  <c r="S35" i="2"/>
  <c r="S11" i="2"/>
  <c r="S10" i="2"/>
  <c r="S9" i="2"/>
  <c r="S115" i="2"/>
  <c r="S107" i="2"/>
  <c r="S99" i="2"/>
  <c r="S91" i="2"/>
  <c r="S83" i="2"/>
  <c r="S75" i="2"/>
  <c r="S67" i="2"/>
  <c r="S59" i="2"/>
  <c r="S51" i="2"/>
  <c r="S43" i="2"/>
  <c r="S42" i="2"/>
  <c r="S34" i="2"/>
  <c r="S26" i="2"/>
  <c r="S22" i="2"/>
  <c r="S114" i="2"/>
  <c r="S106" i="2"/>
  <c r="S98" i="2"/>
  <c r="S90" i="2"/>
  <c r="S82" i="2"/>
  <c r="S74" i="2"/>
  <c r="S66" i="2"/>
  <c r="S58" i="2"/>
  <c r="S50" i="2"/>
  <c r="B10" i="3" a="1"/>
  <c r="J51" i="3" a="1"/>
  <c r="C59" i="3" a="1"/>
  <c r="G17" i="3" a="1"/>
  <c r="M15" i="3" a="1"/>
  <c r="G17" i="3" l="1"/>
  <c r="H17" i="3" s="1" a="1"/>
  <c r="A144" i="2"/>
  <c r="A144" i="5" s="1"/>
  <c r="A142" i="5"/>
  <c r="J51" i="3"/>
  <c r="C59" i="3"/>
  <c r="J59" i="3"/>
  <c r="I57" i="3" s="1" a="1"/>
  <c r="I57" i="3" s="1"/>
  <c r="B10" i="3"/>
  <c r="M15" i="3"/>
  <c r="M14" i="3"/>
  <c r="L11" i="3"/>
  <c r="J9" i="3"/>
  <c r="J14" i="3"/>
  <c r="I14" i="3"/>
  <c r="J11" i="3"/>
  <c r="K14" i="3"/>
  <c r="AA4" i="5"/>
  <c r="M10" i="3" a="1"/>
  <c r="L59" i="3" a="1"/>
  <c r="E12" i="3" a="1"/>
  <c r="J12" i="3" a="1"/>
  <c r="B19" i="3" a="1"/>
  <c r="C18" i="3" a="1"/>
  <c r="B64" i="3" a="1"/>
  <c r="B19" i="3" l="1"/>
  <c r="L59" i="3"/>
  <c r="H17" i="3"/>
  <c r="M10" i="3"/>
  <c r="N10" i="3" s="1"/>
  <c r="C18" i="3"/>
  <c r="J12" i="3"/>
  <c r="E12" i="3"/>
  <c r="B64" i="3"/>
  <c r="C67" i="3" s="1" a="1"/>
  <c r="M53" i="3"/>
  <c r="L50" i="3"/>
  <c r="J49" i="3" a="1"/>
  <c r="J49" i="3" s="1"/>
  <c r="K53" i="3"/>
  <c r="J50" i="3"/>
  <c r="K54" i="3"/>
  <c r="J53" i="3"/>
  <c r="J48" i="3"/>
  <c r="I54" i="3"/>
  <c r="I53" i="3"/>
  <c r="I49" i="3" a="1"/>
  <c r="I49" i="3" s="1"/>
  <c r="M61" i="3"/>
  <c r="L58" i="3"/>
  <c r="J57" i="3" a="1"/>
  <c r="J57" i="3" s="1"/>
  <c r="K61" i="3"/>
  <c r="J58" i="3"/>
  <c r="K62" i="3"/>
  <c r="J61" i="3"/>
  <c r="J56" i="3"/>
  <c r="I62" i="3"/>
  <c r="I61" i="3"/>
  <c r="E58" i="3"/>
  <c r="C58" i="3"/>
  <c r="F61" i="3"/>
  <c r="D61" i="3"/>
  <c r="C56" i="3"/>
  <c r="D62" i="3"/>
  <c r="C61" i="3"/>
  <c r="B62" i="3"/>
  <c r="B61" i="3"/>
  <c r="C57" i="3" a="1"/>
  <c r="C57" i="3" s="1"/>
  <c r="B57" i="3" a="1"/>
  <c r="B57" i="3" s="1"/>
  <c r="L51" i="3" a="1"/>
  <c r="E59" i="3" a="1"/>
  <c r="F23" i="3" a="1"/>
  <c r="I17" i="3" a="1"/>
  <c r="I17" i="3" l="1"/>
  <c r="E59" i="3"/>
  <c r="C67" i="3"/>
  <c r="F23" i="3"/>
  <c r="L51" i="3"/>
  <c r="F57" i="3" a="1"/>
  <c r="F57" i="3" s="1"/>
  <c r="G57" i="3" s="1"/>
  <c r="M49" i="3" a="1"/>
  <c r="M49" i="3" s="1"/>
  <c r="N49" i="3" s="1"/>
  <c r="M57" i="3" a="1"/>
  <c r="M57" i="3" s="1"/>
  <c r="N57" i="3" s="1"/>
  <c r="K15" i="3"/>
  <c r="I15" i="3"/>
  <c r="F22" i="3"/>
  <c r="E19" i="3"/>
  <c r="D22" i="3"/>
  <c r="C19" i="3"/>
  <c r="C22" i="3"/>
  <c r="B22" i="3"/>
  <c r="C17" i="3"/>
  <c r="B65" i="3" a="1"/>
  <c r="C20" i="3" a="1"/>
  <c r="I10" i="3" a="1"/>
  <c r="F18" i="3" a="1"/>
  <c r="N17" i="3" a="1"/>
  <c r="M54" i="3" a="1"/>
  <c r="M62" i="3" a="1"/>
  <c r="F62" i="3" a="1"/>
  <c r="B65" i="3" l="1"/>
  <c r="F18" i="3"/>
  <c r="G18" i="3" s="1"/>
  <c r="C20" i="3"/>
  <c r="N17" i="3"/>
  <c r="I10" i="3"/>
  <c r="F62" i="3"/>
  <c r="M62" i="3"/>
  <c r="M54" i="3"/>
  <c r="E66" i="3"/>
  <c r="C66" i="3"/>
  <c r="F69" i="3"/>
  <c r="D69" i="3"/>
  <c r="C64" i="3"/>
  <c r="B69" i="3"/>
  <c r="C65" i="3" a="1"/>
  <c r="L12" i="3" a="1"/>
  <c r="E67" i="3" a="1"/>
  <c r="A25" i="3" l="1" a="1"/>
  <c r="A25" i="3" s="1"/>
  <c r="L12" i="3"/>
  <c r="C65" i="3"/>
  <c r="E67" i="3"/>
  <c r="D23" i="3"/>
  <c r="B23" i="3"/>
  <c r="B18" i="3" a="1"/>
  <c r="I19" i="3" a="1"/>
  <c r="J18" i="3" a="1"/>
  <c r="B25" i="3" a="1"/>
  <c r="I64" i="3" a="1"/>
  <c r="I19" i="3" l="1"/>
  <c r="J18" i="3"/>
  <c r="B18" i="3"/>
  <c r="B25" i="3"/>
  <c r="I64" i="3"/>
  <c r="J67" i="3" s="1" a="1"/>
  <c r="C69" i="3"/>
  <c r="E20" i="3" a="1"/>
  <c r="F65" i="3" a="1"/>
  <c r="M23" i="3" a="1"/>
  <c r="F70" i="3" a="1"/>
  <c r="G25" i="3" a="1"/>
  <c r="F65" i="3" l="1"/>
  <c r="G65" i="3" s="1"/>
  <c r="F70" i="3"/>
  <c r="G25" i="3"/>
  <c r="E20" i="3"/>
  <c r="M23" i="3"/>
  <c r="J67" i="3"/>
  <c r="D70" i="3"/>
  <c r="B70" i="3"/>
  <c r="J22" i="3"/>
  <c r="I22" i="3"/>
  <c r="M22" i="3"/>
  <c r="L19" i="3"/>
  <c r="J17" i="3"/>
  <c r="K22" i="3"/>
  <c r="J19" i="3"/>
  <c r="J20" i="3" a="1"/>
  <c r="M18" i="3" a="1"/>
  <c r="B27" i="3" a="1"/>
  <c r="B27" i="3" l="1"/>
  <c r="J20" i="3"/>
  <c r="M18" i="3"/>
  <c r="N18" i="3" s="1"/>
  <c r="M69" i="3"/>
  <c r="L66" i="3"/>
  <c r="J65" i="3" a="1"/>
  <c r="J65" i="3" s="1"/>
  <c r="K69" i="3"/>
  <c r="J66" i="3"/>
  <c r="K70" i="3"/>
  <c r="J69" i="3"/>
  <c r="J64" i="3"/>
  <c r="I70" i="3"/>
  <c r="I69" i="3"/>
  <c r="I65" i="3" a="1"/>
  <c r="I65" i="3" s="1"/>
  <c r="H25" i="3" a="1"/>
  <c r="H25" i="3" s="1"/>
  <c r="L67" i="3" a="1"/>
  <c r="I25" i="3" a="1"/>
  <c r="B72" i="3" a="1"/>
  <c r="C26" i="3" a="1"/>
  <c r="I25" i="3" l="1"/>
  <c r="B72" i="3"/>
  <c r="C75" i="3" s="1" a="1"/>
  <c r="L67" i="3"/>
  <c r="C26" i="3"/>
  <c r="M65" i="3" a="1"/>
  <c r="M65" i="3" s="1"/>
  <c r="N65" i="3" s="1"/>
  <c r="K23" i="3"/>
  <c r="I23" i="3"/>
  <c r="I18" i="3" a="1"/>
  <c r="F31" i="3" a="1"/>
  <c r="N25" i="3" a="1"/>
  <c r="M70" i="3" a="1"/>
  <c r="I18" i="3" l="1"/>
  <c r="N25" i="3"/>
  <c r="M70" i="3"/>
  <c r="F31" i="3"/>
  <c r="C75" i="3"/>
  <c r="B73" i="3" a="1"/>
  <c r="B73" i="3" s="1"/>
  <c r="F30" i="3"/>
  <c r="E27" i="3"/>
  <c r="C30" i="3"/>
  <c r="B30" i="3"/>
  <c r="C25" i="3"/>
  <c r="C27" i="3"/>
  <c r="D30" i="3"/>
  <c r="E75" i="3" a="1"/>
  <c r="C28" i="3" a="1"/>
  <c r="L20" i="3" a="1"/>
  <c r="F26" i="3" a="1"/>
  <c r="A33" i="3" l="1" a="1"/>
  <c r="A33" i="3" s="1"/>
  <c r="E75" i="3"/>
  <c r="C28" i="3"/>
  <c r="F26" i="3"/>
  <c r="G26" i="3" s="1"/>
  <c r="L20" i="3"/>
  <c r="E74" i="3"/>
  <c r="C74" i="3"/>
  <c r="F77" i="3"/>
  <c r="D77" i="3"/>
  <c r="C72" i="3"/>
  <c r="D78" i="3"/>
  <c r="C77" i="3"/>
  <c r="B78" i="3"/>
  <c r="B77" i="3"/>
  <c r="C73" i="3" a="1"/>
  <c r="C73" i="3" s="1"/>
  <c r="I27" i="3" a="1"/>
  <c r="B33" i="3" a="1"/>
  <c r="J26" i="3" a="1"/>
  <c r="I72" i="3" a="1"/>
  <c r="I27" i="3" l="1"/>
  <c r="B33" i="3"/>
  <c r="I72" i="3"/>
  <c r="J75" i="3" s="1" a="1"/>
  <c r="J26" i="3"/>
  <c r="F73" i="3" a="1"/>
  <c r="F73" i="3" s="1"/>
  <c r="G73" i="3" s="1"/>
  <c r="D31" i="3"/>
  <c r="B31" i="3"/>
  <c r="B26" i="3" a="1"/>
  <c r="F78" i="3" a="1"/>
  <c r="G33" i="3" a="1"/>
  <c r="M31" i="3" a="1"/>
  <c r="B26" i="3" l="1"/>
  <c r="G33" i="3"/>
  <c r="F78" i="3"/>
  <c r="M31" i="3"/>
  <c r="J75" i="3"/>
  <c r="I73" i="3" a="1"/>
  <c r="I73" i="3" s="1"/>
  <c r="M30" i="3"/>
  <c r="L27" i="3"/>
  <c r="J25" i="3"/>
  <c r="K30" i="3"/>
  <c r="J27" i="3"/>
  <c r="J30" i="3"/>
  <c r="I30" i="3"/>
  <c r="L75" i="3" a="1"/>
  <c r="E28" i="3" a="1"/>
  <c r="M26" i="3" a="1"/>
  <c r="J28" i="3" a="1"/>
  <c r="B35" i="3" a="1"/>
  <c r="B35" i="3" l="1"/>
  <c r="L75" i="3"/>
  <c r="J28" i="3"/>
  <c r="M26" i="3"/>
  <c r="N26" i="3" s="1"/>
  <c r="E28" i="3"/>
  <c r="M77" i="3"/>
  <c r="L74" i="3"/>
  <c r="J73" i="3" a="1"/>
  <c r="J73" i="3" s="1"/>
  <c r="K77" i="3"/>
  <c r="J74" i="3"/>
  <c r="K78" i="3"/>
  <c r="J77" i="3"/>
  <c r="J72" i="3"/>
  <c r="I78" i="3"/>
  <c r="I77" i="3"/>
  <c r="H33" i="3" a="1"/>
  <c r="H33" i="3" s="1"/>
  <c r="B80" i="3" a="1"/>
  <c r="C34" i="3" a="1"/>
  <c r="I33" i="3" a="1"/>
  <c r="C34" i="3" l="1"/>
  <c r="I33" i="3"/>
  <c r="B80" i="3"/>
  <c r="C83" i="3" s="1" a="1"/>
  <c r="M73" i="3" a="1"/>
  <c r="M73" i="3" s="1"/>
  <c r="N73" i="3" s="1"/>
  <c r="K31" i="3"/>
  <c r="I31" i="3"/>
  <c r="I26" i="3" a="1"/>
  <c r="M78" i="3" a="1"/>
  <c r="F39" i="3" a="1"/>
  <c r="N33" i="3" a="1"/>
  <c r="M78" i="3" l="1"/>
  <c r="C83" i="3"/>
  <c r="N33" i="3"/>
  <c r="F39" i="3"/>
  <c r="I26" i="3"/>
  <c r="C38" i="3"/>
  <c r="B38" i="3"/>
  <c r="C33" i="3"/>
  <c r="F38" i="3"/>
  <c r="E35" i="3"/>
  <c r="D38" i="3"/>
  <c r="C35" i="3"/>
  <c r="B81" i="3" a="1"/>
  <c r="B81" i="3" s="1"/>
  <c r="C36" i="3" a="1"/>
  <c r="F34" i="3" a="1"/>
  <c r="L28" i="3" a="1"/>
  <c r="E83" i="3" a="1"/>
  <c r="I35" i="3" a="1"/>
  <c r="I35" i="3" l="1"/>
  <c r="C36" i="3"/>
  <c r="L28" i="3"/>
  <c r="E83" i="3"/>
  <c r="F34" i="3"/>
  <c r="G34" i="3" s="1"/>
  <c r="A41" i="3" a="1"/>
  <c r="A41" i="3" s="1"/>
  <c r="E82" i="3"/>
  <c r="C82" i="3"/>
  <c r="F85" i="3"/>
  <c r="D85" i="3"/>
  <c r="C80" i="3"/>
  <c r="D86" i="3"/>
  <c r="C85" i="3"/>
  <c r="B86" i="3"/>
  <c r="B85" i="3"/>
  <c r="C81" i="3" a="1"/>
  <c r="C81" i="3" s="1"/>
  <c r="I80" i="3" a="1"/>
  <c r="J34" i="3" a="1"/>
  <c r="B41" i="3" a="1"/>
  <c r="J34" i="3" l="1"/>
  <c r="I80" i="3"/>
  <c r="J83" i="3" s="1" a="1"/>
  <c r="B41" i="3"/>
  <c r="F81" i="3" a="1"/>
  <c r="F81" i="3" s="1"/>
  <c r="G81" i="3" s="1"/>
  <c r="D39" i="3"/>
  <c r="B39" i="3"/>
  <c r="B34" i="3" a="1"/>
  <c r="M39" i="3" a="1"/>
  <c r="F86" i="3" a="1"/>
  <c r="G41" i="3" a="1"/>
  <c r="B34" i="3" l="1"/>
  <c r="G41" i="3"/>
  <c r="J83" i="3"/>
  <c r="I81" i="3" s="1" a="1"/>
  <c r="I81" i="3" s="1"/>
  <c r="F86" i="3"/>
  <c r="M39" i="3"/>
  <c r="M38" i="3"/>
  <c r="L35" i="3"/>
  <c r="J33" i="3"/>
  <c r="K38" i="3"/>
  <c r="J35" i="3"/>
  <c r="J38" i="3"/>
  <c r="I38" i="3"/>
  <c r="E36" i="3" a="1"/>
  <c r="J36" i="3" a="1"/>
  <c r="M34" i="3" a="1"/>
  <c r="L83" i="3" a="1"/>
  <c r="B43" i="3" a="1"/>
  <c r="B43" i="3" l="1"/>
  <c r="M34" i="3"/>
  <c r="N34" i="3" s="1"/>
  <c r="L83" i="3"/>
  <c r="J36" i="3"/>
  <c r="E36" i="3"/>
  <c r="H41" i="3" a="1"/>
  <c r="H41" i="3" s="1"/>
  <c r="M85" i="3"/>
  <c r="L82" i="3"/>
  <c r="J81" i="3" a="1"/>
  <c r="J81" i="3" s="1"/>
  <c r="K85" i="3"/>
  <c r="J82" i="3"/>
  <c r="K86" i="3"/>
  <c r="J85" i="3"/>
  <c r="J80" i="3"/>
  <c r="I86" i="3"/>
  <c r="I85" i="3"/>
  <c r="C42" i="3" a="1"/>
  <c r="I41" i="3" a="1"/>
  <c r="B88" i="3" a="1"/>
  <c r="I41" i="3" l="1"/>
  <c r="B88" i="3"/>
  <c r="C91" i="3" s="1" a="1"/>
  <c r="C42" i="3"/>
  <c r="M81" i="3" a="1"/>
  <c r="M81" i="3" s="1"/>
  <c r="N81" i="3" s="1"/>
  <c r="K39" i="3"/>
  <c r="I39" i="3"/>
  <c r="I34" i="3" a="1"/>
  <c r="F47" i="3" a="1"/>
  <c r="N41" i="3" a="1"/>
  <c r="M86" i="3" a="1"/>
  <c r="I34" i="3" l="1"/>
  <c r="N41" i="3"/>
  <c r="C91" i="3"/>
  <c r="B89" i="3" s="1" a="1"/>
  <c r="B89" i="3" s="1"/>
  <c r="M86" i="3"/>
  <c r="F47" i="3"/>
  <c r="F46" i="3"/>
  <c r="E43" i="3"/>
  <c r="D46" i="3"/>
  <c r="C43" i="3"/>
  <c r="C46" i="3"/>
  <c r="B46" i="3"/>
  <c r="C41" i="3"/>
  <c r="E91" i="3" a="1"/>
  <c r="F42" i="3" a="1"/>
  <c r="C44" i="3" a="1"/>
  <c r="L36" i="3" a="1"/>
  <c r="I43" i="3" a="1"/>
  <c r="I43" i="3" l="1"/>
  <c r="C44" i="3"/>
  <c r="F42" i="3"/>
  <c r="G42" i="3" s="1"/>
  <c r="E91" i="3"/>
  <c r="L36" i="3"/>
  <c r="P1" i="3" a="1"/>
  <c r="P1" i="3" s="1"/>
  <c r="E90" i="3"/>
  <c r="C90" i="3"/>
  <c r="F93" i="3"/>
  <c r="D93" i="3"/>
  <c r="C88" i="3"/>
  <c r="D94" i="3"/>
  <c r="C93" i="3"/>
  <c r="B94" i="3"/>
  <c r="B93" i="3"/>
  <c r="C89" i="3" a="1"/>
  <c r="C89" i="3" s="1"/>
  <c r="Q1" i="3" a="1"/>
  <c r="I88" i="3" a="1"/>
  <c r="J42" i="3" a="1"/>
  <c r="Q1" i="3" l="1"/>
  <c r="J42" i="3"/>
  <c r="I88" i="3"/>
  <c r="J91" i="3" s="1" a="1"/>
  <c r="F89" i="3" a="1"/>
  <c r="F89" i="3" s="1"/>
  <c r="G89" i="3" s="1"/>
  <c r="D47" i="3"/>
  <c r="B47" i="3"/>
  <c r="B42" i="3" a="1"/>
  <c r="V1" i="3" a="1"/>
  <c r="F94" i="3" a="1"/>
  <c r="M47" i="3" a="1"/>
  <c r="V1" i="3" l="1"/>
  <c r="B42" i="3"/>
  <c r="M47" i="3"/>
  <c r="J91" i="3"/>
  <c r="F94" i="3"/>
  <c r="M46" i="3"/>
  <c r="L43" i="3"/>
  <c r="J41" i="3"/>
  <c r="K46" i="3"/>
  <c r="J43" i="3"/>
  <c r="J46" i="3"/>
  <c r="I46" i="3"/>
  <c r="I89" i="3" a="1"/>
  <c r="I89" i="3" s="1"/>
  <c r="J44" i="3" a="1"/>
  <c r="L91" i="3" a="1"/>
  <c r="M42" i="3" a="1"/>
  <c r="E44" i="3" a="1"/>
  <c r="Q48" i="3" a="1"/>
  <c r="W1" i="3" l="1" a="1"/>
  <c r="W1" i="3" s="1"/>
  <c r="J44" i="3"/>
  <c r="Q48" i="3"/>
  <c r="R51" i="3" s="1" a="1"/>
  <c r="M42" i="3"/>
  <c r="N42" i="3" s="1"/>
  <c r="L91" i="3"/>
  <c r="E44" i="3"/>
  <c r="M93" i="3"/>
  <c r="L90" i="3"/>
  <c r="J89" i="3" a="1"/>
  <c r="J89" i="3" s="1"/>
  <c r="K93" i="3"/>
  <c r="J90" i="3"/>
  <c r="K94" i="3"/>
  <c r="J93" i="3"/>
  <c r="J88" i="3"/>
  <c r="I94" i="3"/>
  <c r="I93" i="3"/>
  <c r="Q3" i="3" a="1"/>
  <c r="R2" i="3" a="1"/>
  <c r="X1" i="3" a="1"/>
  <c r="X1" i="3" l="1"/>
  <c r="R2" i="3"/>
  <c r="Q3" i="3"/>
  <c r="Q2" i="3" s="1" a="1"/>
  <c r="Q2" i="3" s="1"/>
  <c r="R51" i="3"/>
  <c r="K47" i="3"/>
  <c r="I47" i="3"/>
  <c r="M89" i="3" a="1"/>
  <c r="M89" i="3" s="1"/>
  <c r="N89" i="3" s="1"/>
  <c r="I42" i="3" a="1"/>
  <c r="AC1" i="3" a="1"/>
  <c r="U7" i="3" a="1"/>
  <c r="M94" i="3" a="1"/>
  <c r="U7" i="3" l="1"/>
  <c r="AC1" i="3"/>
  <c r="R6" i="3"/>
  <c r="S6" i="3"/>
  <c r="Q6" i="3"/>
  <c r="R4" i="3" a="1"/>
  <c r="R4" i="3" s="1"/>
  <c r="R1" i="3"/>
  <c r="R3" i="3"/>
  <c r="U2" i="3" a="1"/>
  <c r="U2" i="3" s="1"/>
  <c r="V2" i="3" s="1"/>
  <c r="T4" i="3" a="1"/>
  <c r="T4" i="3" s="1"/>
  <c r="U6" i="3"/>
  <c r="T3" i="3"/>
  <c r="M94" i="3"/>
  <c r="I42" i="3"/>
  <c r="S53" i="3"/>
  <c r="S54" i="3"/>
  <c r="U53" i="3"/>
  <c r="R53" i="3"/>
  <c r="R49" i="3" a="1"/>
  <c r="R49" i="3" s="1"/>
  <c r="T50" i="3"/>
  <c r="Q53" i="3"/>
  <c r="R48" i="3"/>
  <c r="R50" i="3"/>
  <c r="Q54" i="3"/>
  <c r="Q49" i="3" a="1"/>
  <c r="Q49" i="3" s="1"/>
  <c r="L44" i="3" a="1"/>
  <c r="T51" i="3" a="1"/>
  <c r="X48" i="3" a="1"/>
  <c r="U54" i="3" a="1"/>
  <c r="S7" i="3" l="1"/>
  <c r="Q7" i="3"/>
  <c r="T51" i="3"/>
  <c r="X48" i="3"/>
  <c r="Y51" i="3" s="1" a="1"/>
  <c r="L44" i="3"/>
  <c r="U54" i="3"/>
  <c r="P9" i="3" a="1"/>
  <c r="P9" i="3" s="1"/>
  <c r="U49" i="3" a="1"/>
  <c r="U49" i="3" s="1"/>
  <c r="V49" i="3" s="1"/>
  <c r="Q9" i="3" a="1"/>
  <c r="X3" i="3" a="1"/>
  <c r="Y2" i="3" a="1"/>
  <c r="Y2" i="3" l="1"/>
  <c r="X3" i="3"/>
  <c r="X2" i="3" s="1" a="1"/>
  <c r="X2" i="3" s="1"/>
  <c r="Q9" i="3"/>
  <c r="Y51" i="3"/>
  <c r="AB7" i="3" a="1"/>
  <c r="V9" i="3" a="1"/>
  <c r="V9" i="3" l="1"/>
  <c r="AB7" i="3"/>
  <c r="AB6" i="3"/>
  <c r="AA3" i="3"/>
  <c r="Y1" i="3"/>
  <c r="X6" i="3"/>
  <c r="Z6" i="3"/>
  <c r="AA4" i="3" a="1"/>
  <c r="AA4" i="3" s="1"/>
  <c r="Y3" i="3"/>
  <c r="Y6" i="3"/>
  <c r="AB2" i="3" a="1"/>
  <c r="AB2" i="3" s="1"/>
  <c r="AC2" i="3" s="1"/>
  <c r="Y4" i="3" a="1"/>
  <c r="Y4" i="3" s="1"/>
  <c r="X49" i="3" a="1"/>
  <c r="X49" i="3" s="1"/>
  <c r="AA50" i="3"/>
  <c r="Z53" i="3"/>
  <c r="Y50" i="3"/>
  <c r="Z54" i="3"/>
  <c r="Y53" i="3"/>
  <c r="Y48" i="3"/>
  <c r="AB53" i="3"/>
  <c r="X54" i="3"/>
  <c r="X53" i="3"/>
  <c r="Y49" i="3" a="1"/>
  <c r="Y49" i="3" s="1"/>
  <c r="AA51" i="3" a="1"/>
  <c r="Q56" i="3" a="1"/>
  <c r="AB54" i="3" a="1"/>
  <c r="X7" i="3" l="1"/>
  <c r="Z7" i="3"/>
  <c r="W9" i="3" a="1"/>
  <c r="W9" i="3" s="1"/>
  <c r="Q56" i="3"/>
  <c r="AB54" i="3"/>
  <c r="AA51" i="3"/>
  <c r="AB49" i="3" a="1"/>
  <c r="AB49" i="3" s="1"/>
  <c r="AC49" i="3" s="1"/>
  <c r="R59" i="3" a="1"/>
  <c r="Q11" i="3" a="1"/>
  <c r="R10" i="3" a="1"/>
  <c r="X9" i="3" a="1"/>
  <c r="X9" i="3" l="1"/>
  <c r="R10" i="3"/>
  <c r="Q11" i="3"/>
  <c r="Q10" i="3" s="1" a="1"/>
  <c r="Q10" i="3" s="1"/>
  <c r="R59" i="3"/>
  <c r="U15" i="3" a="1"/>
  <c r="AC9" i="3" a="1"/>
  <c r="AC9" i="3" l="1"/>
  <c r="U15" i="3"/>
  <c r="Q14" i="3"/>
  <c r="U10" i="3" a="1"/>
  <c r="U10" i="3" s="1"/>
  <c r="V10" i="3" s="1"/>
  <c r="T12" i="3" a="1"/>
  <c r="T12" i="3" s="1"/>
  <c r="S14" i="3"/>
  <c r="R11" i="3"/>
  <c r="U14" i="3"/>
  <c r="T11" i="3"/>
  <c r="R12" i="3" a="1"/>
  <c r="R12" i="3" s="1"/>
  <c r="R9" i="3"/>
  <c r="R14" i="3"/>
  <c r="Q61" i="3"/>
  <c r="R57" i="3" a="1"/>
  <c r="R57" i="3" s="1"/>
  <c r="U61" i="3"/>
  <c r="S61" i="3"/>
  <c r="R56" i="3"/>
  <c r="S62" i="3"/>
  <c r="R61" i="3"/>
  <c r="Q62" i="3"/>
  <c r="T58" i="3"/>
  <c r="R58" i="3"/>
  <c r="Q57" i="3" a="1"/>
  <c r="Q57" i="3" s="1"/>
  <c r="T59" i="3" a="1"/>
  <c r="X56" i="3" a="1"/>
  <c r="U62" i="3" a="1"/>
  <c r="Q15" i="3" l="1"/>
  <c r="S15" i="3"/>
  <c r="T59" i="3"/>
  <c r="U62" i="3"/>
  <c r="X56" i="3"/>
  <c r="Y59" i="3" s="1" a="1"/>
  <c r="U57" i="3" a="1"/>
  <c r="U57" i="3" s="1"/>
  <c r="V57" i="3" s="1"/>
  <c r="P17" i="3" a="1"/>
  <c r="P17" i="3" s="1"/>
  <c r="Q17" i="3" a="1"/>
  <c r="Y10" i="3" a="1"/>
  <c r="X11" i="3" a="1"/>
  <c r="X11" i="3" l="1"/>
  <c r="X10" i="3" s="1" a="1"/>
  <c r="X10" i="3" s="1"/>
  <c r="Y10" i="3"/>
  <c r="Q17" i="3"/>
  <c r="Y59" i="3"/>
  <c r="AB15" i="3" a="1"/>
  <c r="V17" i="3" a="1"/>
  <c r="V17" i="3" l="1"/>
  <c r="AB15" i="3"/>
  <c r="AB14" i="3"/>
  <c r="AA11" i="3"/>
  <c r="Y9" i="3"/>
  <c r="Z14" i="3"/>
  <c r="AA12" i="3" a="1"/>
  <c r="AA12" i="3" s="1"/>
  <c r="Y11" i="3"/>
  <c r="Y14" i="3"/>
  <c r="AB10" i="3" a="1"/>
  <c r="AB10" i="3" s="1"/>
  <c r="AC10" i="3" s="1"/>
  <c r="X14" i="3"/>
  <c r="Y12" i="3" a="1"/>
  <c r="Y12" i="3" s="1"/>
  <c r="Y57" i="3" a="1"/>
  <c r="Y57" i="3" s="1"/>
  <c r="Z61" i="3"/>
  <c r="Y58" i="3"/>
  <c r="Z62" i="3"/>
  <c r="Y61" i="3"/>
  <c r="Y56" i="3"/>
  <c r="X62" i="3"/>
  <c r="AA58" i="3"/>
  <c r="X61" i="3"/>
  <c r="AB61" i="3"/>
  <c r="X57" i="3" a="1"/>
  <c r="X57" i="3" s="1"/>
  <c r="AA59" i="3" a="1"/>
  <c r="Q64" i="3" a="1"/>
  <c r="AB62" i="3" a="1"/>
  <c r="Z15" i="3" l="1"/>
  <c r="X15" i="3"/>
  <c r="W17" i="3" a="1"/>
  <c r="W17" i="3" s="1"/>
  <c r="AA59" i="3"/>
  <c r="AB62" i="3"/>
  <c r="Q64" i="3"/>
  <c r="R67" i="3" s="1" a="1"/>
  <c r="AB57" i="3" a="1"/>
  <c r="AB57" i="3" s="1"/>
  <c r="AC57" i="3" s="1"/>
  <c r="Q19" i="3" a="1"/>
  <c r="R18" i="3" a="1"/>
  <c r="X17" i="3" a="1"/>
  <c r="X17" i="3" l="1"/>
  <c r="R18" i="3"/>
  <c r="Q19" i="3"/>
  <c r="Q18" i="3" s="1" a="1"/>
  <c r="Q18" i="3" s="1"/>
  <c r="R67" i="3"/>
  <c r="Q65" i="3" a="1"/>
  <c r="Q65" i="3" s="1"/>
  <c r="T67" i="3" a="1"/>
  <c r="AC17" i="3" a="1"/>
  <c r="U23" i="3" a="1"/>
  <c r="U23" i="3" l="1"/>
  <c r="AC17" i="3"/>
  <c r="U22" i="3"/>
  <c r="T19" i="3"/>
  <c r="S22" i="3"/>
  <c r="T20" i="3" a="1"/>
  <c r="T20" i="3" s="1"/>
  <c r="R19" i="3"/>
  <c r="Q22" i="3"/>
  <c r="R17" i="3"/>
  <c r="R22" i="3"/>
  <c r="R20" i="3" a="1"/>
  <c r="R20" i="3" s="1"/>
  <c r="U18" i="3" a="1"/>
  <c r="U18" i="3" s="1"/>
  <c r="V18" i="3" s="1"/>
  <c r="T67" i="3"/>
  <c r="T66" i="3"/>
  <c r="R66" i="3"/>
  <c r="R65" i="3" a="1"/>
  <c r="R65" i="3" s="1"/>
  <c r="U69" i="3"/>
  <c r="Q69" i="3"/>
  <c r="S69" i="3"/>
  <c r="R64" i="3"/>
  <c r="Q70" i="3"/>
  <c r="R69" i="3"/>
  <c r="S70" i="3"/>
  <c r="U70" i="3" a="1"/>
  <c r="Q23" i="3" l="1"/>
  <c r="S23" i="3"/>
  <c r="U70" i="3"/>
  <c r="P25" i="3" a="1"/>
  <c r="P25" i="3" s="1"/>
  <c r="U65" i="3" a="1"/>
  <c r="U65" i="3" s="1"/>
  <c r="V65" i="3" s="1"/>
  <c r="X19" i="3" a="1"/>
  <c r="Y18" i="3" a="1"/>
  <c r="Q25" i="3" a="1"/>
  <c r="X64" i="3" a="1"/>
  <c r="Q25" i="3" l="1"/>
  <c r="Y18" i="3"/>
  <c r="X19" i="3"/>
  <c r="X18" i="3" s="1" a="1"/>
  <c r="X18" i="3" s="1"/>
  <c r="X64" i="3"/>
  <c r="Y67" i="3" s="1" a="1"/>
  <c r="Y67" i="3" s="1"/>
  <c r="Y65" i="3" s="1" a="1"/>
  <c r="X65" i="3" a="1"/>
  <c r="AB23" i="3" a="1"/>
  <c r="V25" i="3" a="1"/>
  <c r="V25" i="3" l="1"/>
  <c r="AB23" i="3"/>
  <c r="Y22" i="3"/>
  <c r="AB18" i="3" a="1"/>
  <c r="AB18" i="3" s="1"/>
  <c r="AC18" i="3" s="1"/>
  <c r="X22" i="3"/>
  <c r="Y20" i="3" a="1"/>
  <c r="Y20" i="3" s="1"/>
  <c r="AB22" i="3"/>
  <c r="AA19" i="3"/>
  <c r="Y17" i="3"/>
  <c r="Z22" i="3"/>
  <c r="AA20" i="3" a="1"/>
  <c r="AA20" i="3" s="1"/>
  <c r="Y19" i="3"/>
  <c r="Y65" i="3"/>
  <c r="AB65" i="3" s="1" a="1"/>
  <c r="X65" i="3"/>
  <c r="Y64" i="3"/>
  <c r="X69" i="3"/>
  <c r="AA66" i="3"/>
  <c r="Y66" i="3"/>
  <c r="Z69" i="3"/>
  <c r="AB69" i="3"/>
  <c r="Y69" i="3"/>
  <c r="Z70" i="3" s="1"/>
  <c r="AA67" i="3" a="1"/>
  <c r="Z23" i="3" l="1"/>
  <c r="X23" i="3"/>
  <c r="W25" i="3" a="1"/>
  <c r="W25" i="3" s="1"/>
  <c r="AA67" i="3"/>
  <c r="AB65" i="3"/>
  <c r="AC65" i="3" s="1"/>
  <c r="X70" i="3"/>
  <c r="X25" i="3" a="1"/>
  <c r="Q27" i="3" a="1"/>
  <c r="R26" i="3" a="1"/>
  <c r="Q72" i="3" a="1"/>
  <c r="AB70" i="3" a="1"/>
  <c r="R26" i="3" l="1"/>
  <c r="Q27" i="3"/>
  <c r="Q26" i="3" s="1" a="1"/>
  <c r="Q26" i="3" s="1"/>
  <c r="X25" i="3"/>
  <c r="Q72" i="3"/>
  <c r="R75" i="3" s="1" a="1"/>
  <c r="R75" i="3" s="1"/>
  <c r="Q73" i="3" a="1"/>
  <c r="Q73" i="3" s="1"/>
  <c r="AB70" i="3"/>
  <c r="T75" i="3" a="1"/>
  <c r="U31" i="3" a="1"/>
  <c r="AC25" i="3" a="1"/>
  <c r="AC25" i="3" l="1"/>
  <c r="U31" i="3"/>
  <c r="U30" i="3"/>
  <c r="T27" i="3"/>
  <c r="S30" i="3"/>
  <c r="T28" i="3" a="1"/>
  <c r="T28" i="3" s="1"/>
  <c r="R27" i="3"/>
  <c r="R30" i="3"/>
  <c r="Q30" i="3"/>
  <c r="R28" i="3" a="1"/>
  <c r="R28" i="3" s="1"/>
  <c r="R25" i="3"/>
  <c r="U26" i="3" a="1"/>
  <c r="U26" i="3" s="1"/>
  <c r="V26" i="3" s="1"/>
  <c r="T75" i="3"/>
  <c r="R74" i="3"/>
  <c r="U77" i="3"/>
  <c r="S77" i="3"/>
  <c r="S78" i="3"/>
  <c r="Q78" i="3"/>
  <c r="R77" i="3"/>
  <c r="Q77" i="3"/>
  <c r="T74" i="3"/>
  <c r="R72" i="3"/>
  <c r="R73" i="3" a="1"/>
  <c r="R73" i="3" s="1"/>
  <c r="X72" i="3" a="1"/>
  <c r="U78" i="3" a="1"/>
  <c r="S31" i="3" l="1"/>
  <c r="Q31" i="3"/>
  <c r="X72" i="3"/>
  <c r="Y75" i="3" s="1" a="1"/>
  <c r="U78" i="3"/>
  <c r="P33" i="3" a="1"/>
  <c r="P33" i="3" s="1"/>
  <c r="U73" i="3" a="1"/>
  <c r="U73" i="3" s="1"/>
  <c r="V73" i="3" s="1"/>
  <c r="Y26" i="3" a="1"/>
  <c r="X27" i="3" a="1"/>
  <c r="Q33" i="3" a="1"/>
  <c r="Q33" i="3" l="1"/>
  <c r="X27" i="3"/>
  <c r="X26" i="3" s="1" a="1"/>
  <c r="X26" i="3" s="1"/>
  <c r="Y26" i="3"/>
  <c r="Y75" i="3"/>
  <c r="X73" i="3" s="1" a="1"/>
  <c r="X73" i="3" s="1"/>
  <c r="AA75" i="3" a="1"/>
  <c r="V33" i="3" a="1"/>
  <c r="AB31" i="3" a="1"/>
  <c r="AB31" i="3" l="1"/>
  <c r="V33" i="3"/>
  <c r="Z30" i="3"/>
  <c r="Y27" i="3"/>
  <c r="AB30" i="3"/>
  <c r="AA27" i="3"/>
  <c r="Y25" i="3"/>
  <c r="AA28" i="3" a="1"/>
  <c r="AA28" i="3" s="1"/>
  <c r="Y30" i="3"/>
  <c r="AB26" i="3" a="1"/>
  <c r="AB26" i="3" s="1"/>
  <c r="AC26" i="3" s="1"/>
  <c r="X30" i="3"/>
  <c r="Y28" i="3" a="1"/>
  <c r="Y28" i="3" s="1"/>
  <c r="AA75" i="3"/>
  <c r="AB77" i="3"/>
  <c r="X78" i="3"/>
  <c r="X77" i="3"/>
  <c r="Y73" i="3" a="1"/>
  <c r="Y73" i="3" s="1"/>
  <c r="AA74" i="3"/>
  <c r="Y74" i="3"/>
  <c r="Z78" i="3"/>
  <c r="Y77" i="3"/>
  <c r="Y72" i="3"/>
  <c r="Z77" i="3"/>
  <c r="AB78" i="3" a="1"/>
  <c r="Z31" i="3" l="1"/>
  <c r="X31" i="3"/>
  <c r="W33" i="3" a="1"/>
  <c r="W33" i="3" s="1"/>
  <c r="AB78" i="3"/>
  <c r="AB73" i="3" a="1"/>
  <c r="AB73" i="3" s="1"/>
  <c r="AC73" i="3" s="1"/>
  <c r="R34" i="3" a="1"/>
  <c r="Q35" i="3" a="1"/>
  <c r="X33" i="3" a="1"/>
  <c r="Q80" i="3" a="1"/>
  <c r="X33" i="3" l="1"/>
  <c r="Q35" i="3"/>
  <c r="Q34" i="3" s="1" a="1"/>
  <c r="Q34" i="3" s="1"/>
  <c r="R34" i="3"/>
  <c r="Q80" i="3"/>
  <c r="R83" i="3" s="1" a="1"/>
  <c r="R83" i="3" s="1"/>
  <c r="AC33" i="3" a="1"/>
  <c r="U39" i="3" a="1"/>
  <c r="U39" i="3" l="1"/>
  <c r="AC33" i="3"/>
  <c r="R38" i="3"/>
  <c r="Q38" i="3"/>
  <c r="R36" i="3" a="1"/>
  <c r="R36" i="3" s="1"/>
  <c r="R33" i="3"/>
  <c r="U34" i="3" a="1"/>
  <c r="U34" i="3" s="1"/>
  <c r="V34" i="3" s="1"/>
  <c r="U38" i="3"/>
  <c r="T35" i="3"/>
  <c r="S38" i="3"/>
  <c r="T36" i="3" a="1"/>
  <c r="T36" i="3" s="1"/>
  <c r="R35" i="3"/>
  <c r="Q81" i="3" a="1"/>
  <c r="Q81" i="3" s="1"/>
  <c r="U85" i="3"/>
  <c r="S85" i="3"/>
  <c r="R80" i="3"/>
  <c r="Q85" i="3"/>
  <c r="R81" i="3" a="1"/>
  <c r="R81" i="3" s="1"/>
  <c r="Q86" i="3"/>
  <c r="S86" i="3"/>
  <c r="T82" i="3"/>
  <c r="R85" i="3"/>
  <c r="R82" i="3"/>
  <c r="T83" i="3" a="1"/>
  <c r="X80" i="3" a="1"/>
  <c r="U86" i="3" a="1"/>
  <c r="S39" i="3" l="1"/>
  <c r="Q39" i="3"/>
  <c r="T83" i="3"/>
  <c r="X80" i="3"/>
  <c r="Y83" i="3" s="1" a="1"/>
  <c r="U86" i="3"/>
  <c r="P41" i="3" a="1"/>
  <c r="P41" i="3" s="1"/>
  <c r="U81" i="3" a="1"/>
  <c r="U81" i="3" s="1"/>
  <c r="V81" i="3" s="1"/>
  <c r="Q41" i="3" a="1"/>
  <c r="X35" i="3" a="1"/>
  <c r="Y34" i="3" a="1"/>
  <c r="Y34" i="3" l="1"/>
  <c r="X35" i="3"/>
  <c r="X34" i="3" s="1" a="1"/>
  <c r="X34" i="3" s="1"/>
  <c r="Q41" i="3"/>
  <c r="Y83" i="3"/>
  <c r="X81" i="3" a="1"/>
  <c r="X81" i="3" s="1"/>
  <c r="V41" i="3" a="1"/>
  <c r="AB39" i="3" a="1"/>
  <c r="AB39" i="3" l="1"/>
  <c r="V41" i="3"/>
  <c r="AB38" i="3"/>
  <c r="AA35" i="3"/>
  <c r="Y33" i="3"/>
  <c r="Z38" i="3"/>
  <c r="AA36" i="3" a="1"/>
  <c r="AA36" i="3" s="1"/>
  <c r="Y35" i="3"/>
  <c r="X38" i="3"/>
  <c r="Y38" i="3"/>
  <c r="AB34" i="3" a="1"/>
  <c r="AB34" i="3" s="1"/>
  <c r="AC34" i="3" s="1"/>
  <c r="Y36" i="3" a="1"/>
  <c r="Y36" i="3" s="1"/>
  <c r="AA83" i="3" a="1"/>
  <c r="AA83" i="3" s="1"/>
  <c r="Y82" i="3"/>
  <c r="Z86" i="3"/>
  <c r="Y80" i="3"/>
  <c r="X86" i="3"/>
  <c r="X85" i="3"/>
  <c r="Y81" i="3" a="1"/>
  <c r="Y81" i="3" s="1"/>
  <c r="Y85" i="3"/>
  <c r="AB85" i="3"/>
  <c r="AA82" i="3"/>
  <c r="Z85" i="3"/>
  <c r="Q88" i="3" a="1"/>
  <c r="AB86" i="3" a="1"/>
  <c r="X39" i="3" l="1"/>
  <c r="Z39" i="3"/>
  <c r="W41" i="3" a="1"/>
  <c r="W41" i="3" s="1"/>
  <c r="AB86" i="3"/>
  <c r="Q88" i="3"/>
  <c r="R91" i="3" s="1" a="1"/>
  <c r="AB81" i="3" a="1"/>
  <c r="AB81" i="3" s="1"/>
  <c r="AC81" i="3" s="1"/>
  <c r="R42" i="3" a="1"/>
  <c r="Q43" i="3" a="1"/>
  <c r="X41" i="3" a="1"/>
  <c r="X41" i="3" l="1"/>
  <c r="Q43" i="3"/>
  <c r="Q42" i="3" s="1" a="1"/>
  <c r="Q42" i="3" s="1"/>
  <c r="R42" i="3"/>
  <c r="R91" i="3"/>
  <c r="Q89" i="3" a="1"/>
  <c r="Q89" i="3" s="1"/>
  <c r="AC41" i="3" a="1"/>
  <c r="U47" i="3" a="1"/>
  <c r="U47" i="3" l="1"/>
  <c r="AC41" i="3"/>
  <c r="U42" i="3" a="1"/>
  <c r="U42" i="3" s="1"/>
  <c r="V42" i="3" s="1"/>
  <c r="S46" i="3"/>
  <c r="T44" i="3" a="1"/>
  <c r="T44" i="3" s="1"/>
  <c r="U46" i="3"/>
  <c r="T43" i="3"/>
  <c r="R43" i="3"/>
  <c r="R46" i="3"/>
  <c r="Q46" i="3"/>
  <c r="R44" i="3" a="1"/>
  <c r="R44" i="3" s="1"/>
  <c r="R41" i="3"/>
  <c r="T91" i="3" a="1"/>
  <c r="T91" i="3" s="1"/>
  <c r="R88" i="3"/>
  <c r="Q93" i="3"/>
  <c r="S94" i="3"/>
  <c r="R93" i="3"/>
  <c r="T90" i="3"/>
  <c r="Q94" i="3"/>
  <c r="R89" i="3" a="1"/>
  <c r="R89" i="3" s="1"/>
  <c r="R90" i="3"/>
  <c r="U93" i="3"/>
  <c r="S93" i="3"/>
  <c r="U94" i="3" a="1"/>
  <c r="X88" i="3" a="1"/>
  <c r="S47" i="3" l="1"/>
  <c r="Q47" i="3"/>
  <c r="U94" i="3"/>
  <c r="X88" i="3"/>
  <c r="Y91" i="3" s="1" a="1"/>
  <c r="U89" i="3" a="1"/>
  <c r="U89" i="3" s="1"/>
  <c r="V89" i="3" s="1"/>
  <c r="AE1" i="3" a="1"/>
  <c r="AE1" i="3" s="1"/>
  <c r="AF1" i="3" a="1"/>
  <c r="Y42" i="3" a="1"/>
  <c r="X43" i="3" a="1"/>
  <c r="AF1" i="3" l="1"/>
  <c r="X43" i="3"/>
  <c r="X42" i="3" s="1" a="1"/>
  <c r="X42" i="3" s="1"/>
  <c r="Y42" i="3"/>
  <c r="Y91" i="3"/>
  <c r="AK1" i="3" a="1"/>
  <c r="AB47" i="3" a="1"/>
  <c r="AK1" i="3" l="1"/>
  <c r="AB47" i="3"/>
  <c r="AB46" i="3"/>
  <c r="AA43" i="3"/>
  <c r="Y41" i="3"/>
  <c r="Z46" i="3"/>
  <c r="AA44" i="3" a="1"/>
  <c r="AA44" i="3" s="1"/>
  <c r="Y43" i="3"/>
  <c r="Y46" i="3"/>
  <c r="AB42" i="3" a="1"/>
  <c r="AB42" i="3" s="1"/>
  <c r="AC42" i="3" s="1"/>
  <c r="X46" i="3"/>
  <c r="Y44" i="3" a="1"/>
  <c r="Y44" i="3" s="1"/>
  <c r="X89" i="3" a="1"/>
  <c r="X89" i="3" s="1"/>
  <c r="Y88" i="3"/>
  <c r="AB93" i="3"/>
  <c r="AA90" i="3"/>
  <c r="X93" i="3"/>
  <c r="Y89" i="3" a="1"/>
  <c r="Y89" i="3" s="1"/>
  <c r="Z93" i="3"/>
  <c r="Z94" i="3"/>
  <c r="Y90" i="3"/>
  <c r="Y93" i="3"/>
  <c r="X94" i="3"/>
  <c r="AA91" i="3" a="1"/>
  <c r="AF48" i="3" a="1"/>
  <c r="AB94" i="3" a="1"/>
  <c r="AL1" i="3" l="1" a="1"/>
  <c r="AL1" i="3" s="1"/>
  <c r="Z47" i="3"/>
  <c r="X47" i="3"/>
  <c r="AA91" i="3"/>
  <c r="AF48" i="3"/>
  <c r="AG51" i="3" s="1" a="1"/>
  <c r="AB94" i="3"/>
  <c r="AB89" i="3" a="1"/>
  <c r="AB89" i="3" s="1"/>
  <c r="AC89" i="3" s="1"/>
  <c r="AF3" i="3" a="1"/>
  <c r="AM1" i="3" a="1"/>
  <c r="AG2" i="3" a="1"/>
  <c r="AG2" i="3" l="1"/>
  <c r="AM1" i="3"/>
  <c r="AF3" i="3"/>
  <c r="AF2" i="3" s="1" a="1"/>
  <c r="AF2" i="3" s="1"/>
  <c r="AG51" i="3"/>
  <c r="AF49" i="3" a="1"/>
  <c r="AF49" i="3" s="1"/>
  <c r="AI51" i="3" a="1"/>
  <c r="AJ7" i="3" a="1"/>
  <c r="AR1" i="3" a="1"/>
  <c r="AR1" i="3" l="1"/>
  <c r="AJ7" i="3"/>
  <c r="AG6" i="3"/>
  <c r="AF6" i="3"/>
  <c r="AG4" i="3" a="1"/>
  <c r="AG4" i="3" s="1"/>
  <c r="AJ2" i="3" a="1"/>
  <c r="AJ2" i="3" s="1"/>
  <c r="AK2" i="3" s="1"/>
  <c r="AI4" i="3" a="1"/>
  <c r="AI4" i="3" s="1"/>
  <c r="AJ6" i="3"/>
  <c r="AI3" i="3"/>
  <c r="AH6" i="3"/>
  <c r="AG3" i="3"/>
  <c r="AG1" i="3"/>
  <c r="AI51" i="3"/>
  <c r="AF54" i="3"/>
  <c r="AJ53" i="3"/>
  <c r="AG48" i="3"/>
  <c r="AG50" i="3"/>
  <c r="AG49" i="3" a="1"/>
  <c r="AG49" i="3" s="1"/>
  <c r="AH53" i="3"/>
  <c r="AG53" i="3"/>
  <c r="AF53" i="3"/>
  <c r="AH54" i="3"/>
  <c r="AI50" i="3"/>
  <c r="AM48" i="3" a="1"/>
  <c r="AJ54" i="3" a="1"/>
  <c r="AH7" i="3" l="1"/>
  <c r="AF7" i="3"/>
  <c r="AJ54" i="3"/>
  <c r="AM48" i="3"/>
  <c r="AN51" i="3" s="1" a="1"/>
  <c r="AJ49" i="3" a="1"/>
  <c r="AJ49" i="3" s="1"/>
  <c r="AK49" i="3" s="1"/>
  <c r="AE9" i="3" a="1"/>
  <c r="AE9" i="3" s="1"/>
  <c r="AF9" i="3" a="1"/>
  <c r="AM3" i="3" a="1"/>
  <c r="AN2" i="3" a="1"/>
  <c r="AN2" i="3" l="1"/>
  <c r="AM3" i="3"/>
  <c r="AM2" i="3" s="1" a="1"/>
  <c r="AM2" i="3" s="1"/>
  <c r="AF9" i="3"/>
  <c r="AN51" i="3"/>
  <c r="AM49" i="3" a="1"/>
  <c r="AM49" i="3" s="1"/>
  <c r="AP51" i="3" a="1"/>
  <c r="AQ7" i="3" a="1"/>
  <c r="AK9" i="3" a="1"/>
  <c r="AK9" i="3" l="1"/>
  <c r="AQ7" i="3"/>
  <c r="AQ6" i="3"/>
  <c r="AP3" i="3"/>
  <c r="AN1" i="3"/>
  <c r="AO6" i="3"/>
  <c r="AP4" i="3" a="1"/>
  <c r="AP4" i="3" s="1"/>
  <c r="AN3" i="3"/>
  <c r="AN6" i="3"/>
  <c r="AQ2" i="3" a="1"/>
  <c r="AQ2" i="3" s="1"/>
  <c r="AR2" i="3" s="1"/>
  <c r="AM6" i="3"/>
  <c r="AN4" i="3" a="1"/>
  <c r="AN4" i="3" s="1"/>
  <c r="AP51" i="3"/>
  <c r="AN48" i="3"/>
  <c r="AO54" i="3"/>
  <c r="AN49" i="3" a="1"/>
  <c r="AN49" i="3" s="1"/>
  <c r="AP50" i="3"/>
  <c r="AM53" i="3"/>
  <c r="AO53" i="3"/>
  <c r="AQ53" i="3"/>
  <c r="AM54" i="3"/>
  <c r="AN50" i="3"/>
  <c r="AN53" i="3"/>
  <c r="AF56" i="3" a="1"/>
  <c r="AQ54" i="3" a="1"/>
  <c r="AO7" i="3" l="1"/>
  <c r="AM7" i="3"/>
  <c r="AL9" i="3" a="1"/>
  <c r="AL9" i="3" s="1"/>
  <c r="AF56" i="3"/>
  <c r="AG59" i="3" s="1" a="1"/>
  <c r="AQ54" i="3"/>
  <c r="AQ49" i="3" a="1"/>
  <c r="AQ49" i="3" s="1"/>
  <c r="AR49" i="3" s="1"/>
  <c r="AM9" i="3" a="1"/>
  <c r="AG10" i="3" a="1"/>
  <c r="AF11" i="3" a="1"/>
  <c r="AF11" i="3" l="1"/>
  <c r="AF10" i="3" s="1" a="1"/>
  <c r="AF10" i="3" s="1"/>
  <c r="AG10" i="3"/>
  <c r="AM9" i="3"/>
  <c r="AG59" i="3"/>
  <c r="AI59" i="3" a="1"/>
  <c r="AJ15" i="3" a="1"/>
  <c r="AR9" i="3" a="1"/>
  <c r="AF57" i="3" l="1" a="1"/>
  <c r="AF57" i="3" s="1"/>
  <c r="AR9" i="3"/>
  <c r="AJ15" i="3"/>
  <c r="AJ10" i="3" a="1"/>
  <c r="AJ10" i="3" s="1"/>
  <c r="AK10" i="3" s="1"/>
  <c r="AJ14" i="3"/>
  <c r="AI11" i="3"/>
  <c r="AF14" i="3"/>
  <c r="AH14" i="3"/>
  <c r="AI12" i="3" a="1"/>
  <c r="AI12" i="3" s="1"/>
  <c r="AG11" i="3"/>
  <c r="AG14" i="3"/>
  <c r="AG12" i="3" a="1"/>
  <c r="AG12" i="3" s="1"/>
  <c r="AG9" i="3"/>
  <c r="AI59" i="3"/>
  <c r="AG61" i="3"/>
  <c r="AG57" i="3" a="1"/>
  <c r="AG57" i="3" s="1"/>
  <c r="AF62" i="3"/>
  <c r="AH61" i="3"/>
  <c r="AG58" i="3"/>
  <c r="AI58" i="3"/>
  <c r="AF61" i="3"/>
  <c r="AG56" i="3"/>
  <c r="AH62" i="3"/>
  <c r="AJ61" i="3"/>
  <c r="AM56" i="3" a="1"/>
  <c r="AJ62" i="3" a="1"/>
  <c r="AH15" i="3" l="1"/>
  <c r="AF15" i="3"/>
  <c r="AJ62" i="3"/>
  <c r="AM56" i="3"/>
  <c r="AN59" i="3" s="1" a="1"/>
  <c r="AJ57" i="3" a="1"/>
  <c r="AJ57" i="3" s="1"/>
  <c r="AK57" i="3" s="1"/>
  <c r="AE17" i="3" a="1"/>
  <c r="AE17" i="3" s="1"/>
  <c r="AF17" i="3" a="1"/>
  <c r="AN10" i="3" a="1"/>
  <c r="AM11" i="3" a="1"/>
  <c r="AM11" i="3" l="1"/>
  <c r="AM10" i="3" s="1" a="1"/>
  <c r="AM10" i="3" s="1"/>
  <c r="AN10" i="3"/>
  <c r="AF17" i="3"/>
  <c r="AN59" i="3"/>
  <c r="AQ15" i="3" a="1"/>
  <c r="AK17" i="3" a="1"/>
  <c r="AM57" i="3" l="1" a="1"/>
  <c r="AM57" i="3" s="1"/>
  <c r="AK17" i="3"/>
  <c r="AQ15" i="3"/>
  <c r="AQ14" i="3"/>
  <c r="AP11" i="3"/>
  <c r="AN9" i="3"/>
  <c r="AO14" i="3"/>
  <c r="AP12" i="3" a="1"/>
  <c r="AP12" i="3" s="1"/>
  <c r="AN11" i="3"/>
  <c r="AN14" i="3"/>
  <c r="AM14" i="3"/>
  <c r="AN12" i="3" a="1"/>
  <c r="AN12" i="3" s="1"/>
  <c r="AQ10" i="3" a="1"/>
  <c r="AQ10" i="3" s="1"/>
  <c r="AR10" i="3" s="1"/>
  <c r="AP59" i="3" a="1"/>
  <c r="AP59" i="3" s="1"/>
  <c r="AN56" i="3"/>
  <c r="AQ61" i="3"/>
  <c r="AM61" i="3"/>
  <c r="AM62" i="3"/>
  <c r="AN58" i="3"/>
  <c r="AO61" i="3"/>
  <c r="AP58" i="3"/>
  <c r="AN61" i="3"/>
  <c r="AN57" i="3" a="1"/>
  <c r="AN57" i="3" s="1"/>
  <c r="AO62" i="3"/>
  <c r="AQ62" i="3" a="1"/>
  <c r="AF64" i="3" a="1"/>
  <c r="AO15" i="3" l="1"/>
  <c r="AM15" i="3"/>
  <c r="AL17" i="3" a="1"/>
  <c r="AL17" i="3" s="1"/>
  <c r="AQ62" i="3"/>
  <c r="AF64" i="3"/>
  <c r="AG67" i="3" s="1" a="1"/>
  <c r="AQ57" i="3" a="1"/>
  <c r="AQ57" i="3" s="1"/>
  <c r="AR57" i="3" s="1"/>
  <c r="AG18" i="3" a="1"/>
  <c r="AF19" i="3" a="1"/>
  <c r="AM17" i="3" a="1"/>
  <c r="AM17" i="3" l="1"/>
  <c r="AF19" i="3"/>
  <c r="AF18" i="3" s="1" a="1"/>
  <c r="AF18" i="3" s="1"/>
  <c r="AG18" i="3"/>
  <c r="AG67" i="3"/>
  <c r="AR17" i="3" a="1"/>
  <c r="AJ23" i="3" a="1"/>
  <c r="AJ23" i="3" l="1"/>
  <c r="AR17" i="3"/>
  <c r="AJ22" i="3"/>
  <c r="AI19" i="3"/>
  <c r="AH22" i="3"/>
  <c r="AI20" i="3" a="1"/>
  <c r="AI20" i="3" s="1"/>
  <c r="AG19" i="3"/>
  <c r="AG22" i="3"/>
  <c r="AF22" i="3"/>
  <c r="AG20" i="3" a="1"/>
  <c r="AG20" i="3" s="1"/>
  <c r="AG17" i="3"/>
  <c r="AJ18" i="3" a="1"/>
  <c r="AJ18" i="3" s="1"/>
  <c r="AK18" i="3" s="1"/>
  <c r="AF65" i="3" a="1"/>
  <c r="AF65" i="3" s="1"/>
  <c r="AH70" i="3"/>
  <c r="AG69" i="3"/>
  <c r="AH69" i="3"/>
  <c r="AI66" i="3"/>
  <c r="AF69" i="3"/>
  <c r="AF70" i="3"/>
  <c r="AG66" i="3"/>
  <c r="AJ69" i="3"/>
  <c r="AG64" i="3"/>
  <c r="AG65" i="3" a="1"/>
  <c r="AG65" i="3" s="1"/>
  <c r="AI67" i="3" a="1"/>
  <c r="AM64" i="3" a="1"/>
  <c r="AJ70" i="3" a="1"/>
  <c r="AH23" i="3" l="1"/>
  <c r="AF23" i="3"/>
  <c r="AJ70" i="3"/>
  <c r="AM64" i="3"/>
  <c r="AN67" i="3" s="1" a="1"/>
  <c r="AI67" i="3"/>
  <c r="AJ65" i="3" a="1"/>
  <c r="AJ65" i="3" s="1"/>
  <c r="AK65" i="3" s="1"/>
  <c r="AE25" i="3" a="1"/>
  <c r="AE25" i="3" s="1"/>
  <c r="AM19" i="3" a="1"/>
  <c r="AF25" i="3" a="1"/>
  <c r="AN18" i="3" a="1"/>
  <c r="AN18" i="3" l="1"/>
  <c r="AF25" i="3"/>
  <c r="AM19" i="3"/>
  <c r="AM18" i="3" s="1" a="1"/>
  <c r="AM18" i="3" s="1"/>
  <c r="AN67" i="3"/>
  <c r="AM65" i="3" a="1"/>
  <c r="AM65" i="3" s="1"/>
  <c r="AP67" i="3" a="1"/>
  <c r="AQ23" i="3" a="1"/>
  <c r="AK25" i="3" a="1"/>
  <c r="AK25" i="3" l="1"/>
  <c r="AQ23" i="3"/>
  <c r="AN22" i="3"/>
  <c r="AQ18" i="3" a="1"/>
  <c r="AQ18" i="3" s="1"/>
  <c r="AR18" i="3" s="1"/>
  <c r="AN20" i="3" a="1"/>
  <c r="AN20" i="3" s="1"/>
  <c r="AM22" i="3"/>
  <c r="AN19" i="3"/>
  <c r="AQ22" i="3"/>
  <c r="AP19" i="3"/>
  <c r="AN17" i="3"/>
  <c r="AO22" i="3"/>
  <c r="AP20" i="3" a="1"/>
  <c r="AP20" i="3" s="1"/>
  <c r="AP67" i="3"/>
  <c r="AM70" i="3"/>
  <c r="AP66" i="3"/>
  <c r="AM69" i="3"/>
  <c r="AO69" i="3"/>
  <c r="AN66" i="3"/>
  <c r="AN64" i="3"/>
  <c r="AN69" i="3"/>
  <c r="AQ69" i="3"/>
  <c r="AN65" i="3" a="1"/>
  <c r="AN65" i="3" s="1"/>
  <c r="AO70" i="3"/>
  <c r="AF72" i="3" a="1"/>
  <c r="AQ70" i="3" a="1"/>
  <c r="AO23" i="3" l="1"/>
  <c r="AM23" i="3"/>
  <c r="AL25" i="3" a="1"/>
  <c r="AL25" i="3" s="1"/>
  <c r="AQ70" i="3"/>
  <c r="AF72" i="3"/>
  <c r="AG75" i="3" s="1" a="1"/>
  <c r="AQ65" i="3" a="1"/>
  <c r="AQ65" i="3" s="1"/>
  <c r="AR65" i="3" s="1"/>
  <c r="AG26" i="3" a="1"/>
  <c r="AM25" i="3" a="1"/>
  <c r="AF27" i="3" a="1"/>
  <c r="AF27" i="3" l="1"/>
  <c r="AF26" i="3" s="1" a="1"/>
  <c r="AF26" i="3" s="1"/>
  <c r="AM25" i="3"/>
  <c r="AG26" i="3"/>
  <c r="AG75" i="3"/>
  <c r="AF73" i="3" a="1"/>
  <c r="AF73" i="3" s="1"/>
  <c r="AI75" i="3" a="1"/>
  <c r="AR25" i="3" a="1"/>
  <c r="AJ31" i="3" a="1"/>
  <c r="AJ31" i="3" l="1"/>
  <c r="AR25" i="3"/>
  <c r="AJ30" i="3"/>
  <c r="AI27" i="3"/>
  <c r="AI28" i="3" a="1"/>
  <c r="AI28" i="3" s="1"/>
  <c r="AH30" i="3"/>
  <c r="AG27" i="3"/>
  <c r="AG30" i="3"/>
  <c r="AF30" i="3"/>
  <c r="AG28" i="3" a="1"/>
  <c r="AG28" i="3" s="1"/>
  <c r="AG25" i="3"/>
  <c r="AJ26" i="3" a="1"/>
  <c r="AJ26" i="3" s="1"/>
  <c r="AK26" i="3" s="1"/>
  <c r="AI75" i="3"/>
  <c r="AH78" i="3"/>
  <c r="AG77" i="3"/>
  <c r="AG74" i="3"/>
  <c r="AI74" i="3"/>
  <c r="AG73" i="3" a="1"/>
  <c r="AG73" i="3" s="1"/>
  <c r="AF78" i="3"/>
  <c r="AJ77" i="3"/>
  <c r="AH77" i="3"/>
  <c r="AF77" i="3"/>
  <c r="AG72" i="3"/>
  <c r="AM72" i="3" a="1"/>
  <c r="AJ78" i="3" a="1"/>
  <c r="AH31" i="3" l="1"/>
  <c r="AF31" i="3"/>
  <c r="AM72" i="3"/>
  <c r="AN75" i="3" s="1" a="1"/>
  <c r="AJ78" i="3"/>
  <c r="AE33" i="3" a="1"/>
  <c r="AE33" i="3" s="1"/>
  <c r="AJ73" i="3" a="1"/>
  <c r="AJ73" i="3" s="1"/>
  <c r="AK73" i="3" s="1"/>
  <c r="AN26" i="3" a="1"/>
  <c r="AM27" i="3" a="1"/>
  <c r="AF33" i="3" a="1"/>
  <c r="AF33" i="3" l="1"/>
  <c r="AM27" i="3"/>
  <c r="AM26" i="3" s="1" a="1"/>
  <c r="AM26" i="3" s="1"/>
  <c r="AN26" i="3"/>
  <c r="AN75" i="3"/>
  <c r="AM73" i="3" a="1"/>
  <c r="AM73" i="3" s="1"/>
  <c r="AP75" i="3" a="1"/>
  <c r="AK33" i="3" a="1"/>
  <c r="AQ31" i="3" a="1"/>
  <c r="AQ31" i="3" l="1"/>
  <c r="AK33" i="3"/>
  <c r="AQ30" i="3"/>
  <c r="AP27" i="3"/>
  <c r="AN25" i="3"/>
  <c r="AO30" i="3"/>
  <c r="AP28" i="3" a="1"/>
  <c r="AP28" i="3" s="1"/>
  <c r="AN27" i="3"/>
  <c r="AM30" i="3"/>
  <c r="AN28" i="3" a="1"/>
  <c r="AN28" i="3" s="1"/>
  <c r="AN30" i="3"/>
  <c r="AQ26" i="3" a="1"/>
  <c r="AQ26" i="3" s="1"/>
  <c r="AR26" i="3" s="1"/>
  <c r="AP75" i="3"/>
  <c r="AQ77" i="3"/>
  <c r="AM78" i="3"/>
  <c r="AN74" i="3"/>
  <c r="AO78" i="3"/>
  <c r="AP74" i="3"/>
  <c r="AM77" i="3"/>
  <c r="AO77" i="3"/>
  <c r="AN72" i="3"/>
  <c r="AN77" i="3"/>
  <c r="AN73" i="3" a="1"/>
  <c r="AN73" i="3" s="1"/>
  <c r="AF80" i="3" a="1"/>
  <c r="AQ78" i="3" a="1"/>
  <c r="AM31" i="3" l="1"/>
  <c r="AO31" i="3"/>
  <c r="AL33" i="3" a="1"/>
  <c r="AL33" i="3" s="1"/>
  <c r="AQ78" i="3"/>
  <c r="AF80" i="3"/>
  <c r="AG83" i="3" s="1" a="1"/>
  <c r="AQ73" i="3" a="1"/>
  <c r="AQ73" i="3" s="1"/>
  <c r="AR73" i="3" s="1"/>
  <c r="AF35" i="3" a="1"/>
  <c r="AG34" i="3" a="1"/>
  <c r="AM33" i="3" a="1"/>
  <c r="AM33" i="3" l="1"/>
  <c r="AG34" i="3"/>
  <c r="AF35" i="3"/>
  <c r="AF34" i="3" s="1" a="1"/>
  <c r="AF34" i="3" s="1"/>
  <c r="AG83" i="3"/>
  <c r="AI83" i="3" a="1"/>
  <c r="AR33" i="3" a="1"/>
  <c r="AJ39" i="3" a="1"/>
  <c r="AF81" i="3" l="1" a="1"/>
  <c r="AF81" i="3" s="1"/>
  <c r="AJ39" i="3"/>
  <c r="AR33" i="3"/>
  <c r="AG38" i="3"/>
  <c r="AF38" i="3"/>
  <c r="AG36" i="3" a="1"/>
  <c r="AG36" i="3" s="1"/>
  <c r="AG33" i="3"/>
  <c r="AJ34" i="3" a="1"/>
  <c r="AJ34" i="3" s="1"/>
  <c r="AK34" i="3" s="1"/>
  <c r="AG35" i="3"/>
  <c r="AJ38" i="3"/>
  <c r="AI35" i="3"/>
  <c r="AH38" i="3"/>
  <c r="AI36" i="3" a="1"/>
  <c r="AI36" i="3" s="1"/>
  <c r="AI83" i="3"/>
  <c r="AG82" i="3"/>
  <c r="AF86" i="3"/>
  <c r="AF85" i="3"/>
  <c r="AG80" i="3"/>
  <c r="AH85" i="3"/>
  <c r="AJ85" i="3"/>
  <c r="AI82" i="3"/>
  <c r="AG81" i="3" a="1"/>
  <c r="AG81" i="3" s="1"/>
  <c r="AH86" i="3"/>
  <c r="AG85" i="3"/>
  <c r="AJ86" i="3" a="1"/>
  <c r="AH39" i="3" l="1"/>
  <c r="AF39" i="3"/>
  <c r="AJ86" i="3"/>
  <c r="AJ81" i="3" a="1"/>
  <c r="AJ81" i="3" s="1"/>
  <c r="AK81" i="3" s="1"/>
  <c r="AE41" i="3" a="1"/>
  <c r="AE41" i="3" s="1"/>
  <c r="AN34" i="3" a="1"/>
  <c r="AM35" i="3" a="1"/>
  <c r="AF41" i="3" a="1"/>
  <c r="AM80" i="3" a="1"/>
  <c r="AF41" i="3" l="1"/>
  <c r="AM35" i="3"/>
  <c r="AM34" i="3" s="1" a="1"/>
  <c r="AM34" i="3" s="1"/>
  <c r="AN34" i="3"/>
  <c r="AM80" i="3"/>
  <c r="AN83" i="3" s="1" a="1"/>
  <c r="AN83" i="3" s="1"/>
  <c r="AM81" i="3" a="1"/>
  <c r="AM81" i="3" s="1"/>
  <c r="AP83" i="3" a="1"/>
  <c r="AK41" i="3" a="1"/>
  <c r="AQ39" i="3" a="1"/>
  <c r="AQ39" i="3" l="1"/>
  <c r="AK41" i="3"/>
  <c r="AQ38" i="3"/>
  <c r="AP35" i="3"/>
  <c r="AN33" i="3"/>
  <c r="AO38" i="3"/>
  <c r="AP36" i="3" a="1"/>
  <c r="AP36" i="3" s="1"/>
  <c r="AN35" i="3"/>
  <c r="AN38" i="3"/>
  <c r="AQ34" i="3" a="1"/>
  <c r="AQ34" i="3" s="1"/>
  <c r="AR34" i="3" s="1"/>
  <c r="AM38" i="3"/>
  <c r="AN36" i="3" a="1"/>
  <c r="AN36" i="3" s="1"/>
  <c r="AP83" i="3"/>
  <c r="AM86" i="3"/>
  <c r="AN81" i="3" a="1"/>
  <c r="AN81" i="3" s="1"/>
  <c r="AN85" i="3"/>
  <c r="AP82" i="3"/>
  <c r="AO86" i="3"/>
  <c r="AN80" i="3"/>
  <c r="AQ85" i="3"/>
  <c r="AM85" i="3"/>
  <c r="AN82" i="3"/>
  <c r="AO85" i="3"/>
  <c r="AF88" i="3" a="1"/>
  <c r="AQ86" i="3" a="1"/>
  <c r="AO39" i="3" l="1"/>
  <c r="AM39" i="3"/>
  <c r="AL41" i="3" a="1"/>
  <c r="AL41" i="3" s="1"/>
  <c r="AF88" i="3"/>
  <c r="AG91" i="3" s="1" a="1"/>
  <c r="AQ86" i="3"/>
  <c r="AQ81" i="3" a="1"/>
  <c r="AQ81" i="3" s="1"/>
  <c r="AR81" i="3" s="1"/>
  <c r="AG42" i="3" a="1"/>
  <c r="AF43" i="3" a="1"/>
  <c r="AM41" i="3" a="1"/>
  <c r="AM41" i="3" l="1"/>
  <c r="AF43" i="3"/>
  <c r="AF42" i="3" s="1" a="1"/>
  <c r="AF42" i="3" s="1"/>
  <c r="AG42" i="3"/>
  <c r="AG91" i="3"/>
  <c r="AG89" i="3" a="1"/>
  <c r="AR41" i="3" a="1"/>
  <c r="AJ47" i="3" a="1"/>
  <c r="AF89" i="3" l="1" a="1"/>
  <c r="AJ47" i="3"/>
  <c r="AR41" i="3"/>
  <c r="AJ42" i="3" a="1"/>
  <c r="AJ42" i="3" s="1"/>
  <c r="AK42" i="3" s="1"/>
  <c r="AJ46" i="3"/>
  <c r="AI43" i="3"/>
  <c r="AH46" i="3"/>
  <c r="AI44" i="3" a="1"/>
  <c r="AI44" i="3" s="1"/>
  <c r="AG43" i="3"/>
  <c r="AF46" i="3"/>
  <c r="AG41" i="3"/>
  <c r="AG46" i="3"/>
  <c r="AG44" i="3" a="1"/>
  <c r="AG44" i="3" s="1"/>
  <c r="AG89" i="3"/>
  <c r="AJ89" i="3" s="1" a="1"/>
  <c r="AF89" i="3"/>
  <c r="AI90" i="3"/>
  <c r="AF93" i="3"/>
  <c r="AJ93" i="3"/>
  <c r="AH93" i="3"/>
  <c r="AG93" i="3"/>
  <c r="AF94" i="3" s="1"/>
  <c r="AG88" i="3"/>
  <c r="AG90" i="3"/>
  <c r="AI91" i="3" a="1"/>
  <c r="AM88" i="3" a="1"/>
  <c r="AH47" i="3" l="1"/>
  <c r="AF47" i="3"/>
  <c r="AJ89" i="3"/>
  <c r="AK89" i="3" s="1"/>
  <c r="AM88" i="3"/>
  <c r="AN91" i="3" s="1" a="1"/>
  <c r="AN91" i="3" s="1"/>
  <c r="AI91" i="3"/>
  <c r="AT1" i="3" a="1"/>
  <c r="AT1" i="3" s="1"/>
  <c r="AH94" i="3"/>
  <c r="AU1" i="3" a="1"/>
  <c r="AM43" i="3" a="1"/>
  <c r="AN42" i="3" a="1"/>
  <c r="AJ94" i="3" a="1"/>
  <c r="AU1" i="3" l="1"/>
  <c r="AN42" i="3"/>
  <c r="AM43" i="3"/>
  <c r="AM42" i="3" s="1" a="1"/>
  <c r="AM42" i="3" s="1"/>
  <c r="AJ94" i="3"/>
  <c r="AP90" i="3"/>
  <c r="AN89" i="3" a="1"/>
  <c r="AN89" i="3" s="1"/>
  <c r="AN88" i="3"/>
  <c r="AO93" i="3"/>
  <c r="AQ93" i="3"/>
  <c r="AM93" i="3"/>
  <c r="AN90" i="3"/>
  <c r="AO94" i="3"/>
  <c r="AN93" i="3"/>
  <c r="AM94" i="3"/>
  <c r="AP91" i="3" a="1"/>
  <c r="AP91" i="3" s="1"/>
  <c r="AZ1" i="3" a="1"/>
  <c r="AQ47" i="3" a="1"/>
  <c r="AQ94" i="3" a="1"/>
  <c r="AZ1" i="3" l="1"/>
  <c r="AQ47" i="3"/>
  <c r="AQ46" i="3"/>
  <c r="AP43" i="3"/>
  <c r="AN41" i="3"/>
  <c r="AO46" i="3"/>
  <c r="AP44" i="3" a="1"/>
  <c r="AP44" i="3" s="1"/>
  <c r="AN43" i="3"/>
  <c r="AN46" i="3"/>
  <c r="AQ42" i="3" a="1"/>
  <c r="AQ42" i="3" s="1"/>
  <c r="AR42" i="3" s="1"/>
  <c r="AM46" i="3"/>
  <c r="AN44" i="3" a="1"/>
  <c r="AN44" i="3" s="1"/>
  <c r="AM89" i="3" a="1"/>
  <c r="AM89" i="3" s="1"/>
  <c r="AQ94" i="3"/>
  <c r="AQ89" i="3" a="1"/>
  <c r="AQ89" i="3" s="1"/>
  <c r="AR89" i="3" s="1"/>
  <c r="AU48" i="3" a="1"/>
  <c r="BA1" i="3" l="1" a="1"/>
  <c r="BA1" i="3" s="1"/>
  <c r="AO47" i="3"/>
  <c r="AM47" i="3"/>
  <c r="AU48" i="3"/>
  <c r="AV51" i="3" s="1" a="1"/>
  <c r="AV51" i="3" s="1"/>
  <c r="AU3" i="3" a="1"/>
  <c r="BB1" i="3" a="1"/>
  <c r="AV2" i="3" a="1"/>
  <c r="AV2" i="3" l="1"/>
  <c r="BB1" i="3"/>
  <c r="AU3" i="3"/>
  <c r="AU2" i="3" s="1" a="1"/>
  <c r="AU2" i="3" s="1"/>
  <c r="AU49" i="3" a="1"/>
  <c r="AU49" i="3" s="1"/>
  <c r="AW54" i="3"/>
  <c r="AY53" i="3"/>
  <c r="AX50" i="3"/>
  <c r="AV49" i="3" a="1"/>
  <c r="AV49" i="3" s="1"/>
  <c r="AU53" i="3"/>
  <c r="AV53" i="3"/>
  <c r="AW53" i="3"/>
  <c r="AV48" i="3"/>
  <c r="AU54" i="3"/>
  <c r="AV50" i="3"/>
  <c r="AX51" i="3" a="1"/>
  <c r="AX51" i="3" s="1"/>
  <c r="AY7" i="3" a="1"/>
  <c r="BG1" i="3" a="1"/>
  <c r="AY54" i="3" a="1"/>
  <c r="BG1" i="3" l="1"/>
  <c r="AY7" i="3"/>
  <c r="AV6" i="3"/>
  <c r="AU6" i="3"/>
  <c r="AV4" i="3" a="1"/>
  <c r="AV4" i="3" s="1"/>
  <c r="AV1" i="3"/>
  <c r="AY2" i="3" a="1"/>
  <c r="AY2" i="3" s="1"/>
  <c r="AZ2" i="3" s="1"/>
  <c r="AV3" i="3"/>
  <c r="AY6" i="3"/>
  <c r="AX3" i="3"/>
  <c r="AW6" i="3"/>
  <c r="AX4" i="3" a="1"/>
  <c r="AX4" i="3" s="1"/>
  <c r="AY54" i="3"/>
  <c r="AY49" i="3" a="1"/>
  <c r="AY49" i="3" s="1"/>
  <c r="AZ49" i="3" s="1"/>
  <c r="BB48" i="3" a="1"/>
  <c r="AW7" i="3" l="1"/>
  <c r="AU7" i="3"/>
  <c r="BB48" i="3"/>
  <c r="BC51" i="3" s="1" a="1"/>
  <c r="BC51" i="3" s="1"/>
  <c r="AT9" i="3" a="1"/>
  <c r="AT9" i="3" s="1"/>
  <c r="BB3" i="3" a="1"/>
  <c r="AU9" i="3" a="1"/>
  <c r="BC2" i="3" a="1"/>
  <c r="BC2" i="3" l="1"/>
  <c r="BE51" i="3" s="1" a="1"/>
  <c r="BE51" i="3" s="1"/>
  <c r="AU9" i="3"/>
  <c r="BB3" i="3"/>
  <c r="BB2" i="3" s="1" a="1"/>
  <c r="BB2" i="3" s="1"/>
  <c r="BD54" i="3"/>
  <c r="BC50" i="3"/>
  <c r="BB53" i="3"/>
  <c r="BC48" i="3"/>
  <c r="BD53" i="3"/>
  <c r="BC49" i="3" a="1"/>
  <c r="BC49" i="3" s="1"/>
  <c r="BF53" i="3"/>
  <c r="BC53" i="3"/>
  <c r="BB54" i="3"/>
  <c r="BE50" i="3"/>
  <c r="BB49" i="3" a="1"/>
  <c r="BB49" i="3" s="1"/>
  <c r="BF7" i="3" a="1"/>
  <c r="AZ9" i="3" a="1"/>
  <c r="BF54" i="3" a="1"/>
  <c r="AZ9" i="3" l="1"/>
  <c r="BF7" i="3"/>
  <c r="BF6" i="3"/>
  <c r="BE3" i="3"/>
  <c r="BC1" i="3"/>
  <c r="BD6" i="3"/>
  <c r="BE4" i="3" a="1"/>
  <c r="BE4" i="3" s="1"/>
  <c r="BC3" i="3"/>
  <c r="BC6" i="3"/>
  <c r="BF2" i="3" a="1"/>
  <c r="BF2" i="3" s="1"/>
  <c r="BG2" i="3" s="1"/>
  <c r="BB6" i="3"/>
  <c r="BC4" i="3" a="1"/>
  <c r="BC4" i="3" s="1"/>
  <c r="BF54" i="3"/>
  <c r="BF49" i="3" a="1"/>
  <c r="BF49" i="3" s="1"/>
  <c r="BG49" i="3" s="1"/>
  <c r="AU56" i="3" a="1"/>
  <c r="BD7" i="3" l="1"/>
  <c r="BB7" i="3"/>
  <c r="BA9" i="3" a="1"/>
  <c r="BA9" i="3" s="1"/>
  <c r="AU56" i="3"/>
  <c r="AV59" i="3" s="1" a="1"/>
  <c r="AV59" i="3" s="1"/>
  <c r="AV10" i="3" a="1"/>
  <c r="AU11" i="3" a="1"/>
  <c r="BB9" i="3" a="1"/>
  <c r="BB9" i="3" l="1"/>
  <c r="AU11" i="3"/>
  <c r="AU10" i="3" s="1" a="1"/>
  <c r="AU10" i="3" s="1"/>
  <c r="AV10" i="3"/>
  <c r="AU57" i="3" a="1"/>
  <c r="AU57" i="3" s="1"/>
  <c r="AV58" i="3"/>
  <c r="AV57" i="3" a="1"/>
  <c r="AV57" i="3" s="1"/>
  <c r="AV56" i="3"/>
  <c r="AY61" i="3"/>
  <c r="AW61" i="3"/>
  <c r="AV61" i="3"/>
  <c r="AW62" i="3"/>
  <c r="AU62" i="3"/>
  <c r="AU61" i="3"/>
  <c r="AX58" i="3"/>
  <c r="AX59" i="3" a="1"/>
  <c r="AX59" i="3" s="1"/>
  <c r="BG9" i="3" a="1"/>
  <c r="AY15" i="3" a="1"/>
  <c r="AY62" i="3" a="1"/>
  <c r="AY15" i="3" l="1"/>
  <c r="BG9" i="3"/>
  <c r="AY10" i="3" a="1"/>
  <c r="AY10" i="3" s="1"/>
  <c r="AZ10" i="3" s="1"/>
  <c r="AY14" i="3"/>
  <c r="AX11" i="3"/>
  <c r="AW14" i="3"/>
  <c r="AX12" i="3" a="1"/>
  <c r="AX12" i="3" s="1"/>
  <c r="AV11" i="3"/>
  <c r="AV14" i="3"/>
  <c r="AU14" i="3"/>
  <c r="AV12" i="3" a="1"/>
  <c r="AV12" i="3" s="1"/>
  <c r="AV9" i="3"/>
  <c r="AY62" i="3"/>
  <c r="AY57" i="3" a="1"/>
  <c r="AY57" i="3" s="1"/>
  <c r="AZ57" i="3" s="1"/>
  <c r="BB56" i="3" a="1"/>
  <c r="AU15" i="3" l="1"/>
  <c r="AW15" i="3"/>
  <c r="BB56" i="3"/>
  <c r="BC59" i="3" s="1" a="1"/>
  <c r="BC59" i="3" s="1"/>
  <c r="AT17" i="3" a="1"/>
  <c r="AT17" i="3" s="1"/>
  <c r="AU17" i="3" a="1"/>
  <c r="BB11" i="3" a="1"/>
  <c r="BC10" i="3" a="1"/>
  <c r="BC10" i="3" l="1"/>
  <c r="BB11" i="3"/>
  <c r="BB10" i="3" s="1" a="1"/>
  <c r="BB10" i="3" s="1"/>
  <c r="AU17" i="3"/>
  <c r="BC61" i="3"/>
  <c r="BC57" i="3" a="1"/>
  <c r="BC57" i="3" s="1"/>
  <c r="BC56" i="3"/>
  <c r="BB62" i="3"/>
  <c r="BE58" i="3"/>
  <c r="BD62" i="3"/>
  <c r="BB61" i="3"/>
  <c r="BD61" i="3"/>
  <c r="BC58" i="3"/>
  <c r="BF61" i="3"/>
  <c r="BB57" i="3" a="1"/>
  <c r="BB57" i="3" s="1"/>
  <c r="BE59" i="3" a="1"/>
  <c r="BE59" i="3" s="1"/>
  <c r="BF15" i="3" a="1"/>
  <c r="AZ17" i="3" a="1"/>
  <c r="BF62" i="3" a="1"/>
  <c r="AZ17" i="3" l="1"/>
  <c r="BF15" i="3"/>
  <c r="BF14" i="3"/>
  <c r="BE11" i="3"/>
  <c r="BC9" i="3"/>
  <c r="BD14" i="3"/>
  <c r="BE12" i="3" a="1"/>
  <c r="BE12" i="3" s="1"/>
  <c r="BC11" i="3"/>
  <c r="BC14" i="3"/>
  <c r="BF10" i="3" a="1"/>
  <c r="BF10" i="3" s="1"/>
  <c r="BG10" i="3" s="1"/>
  <c r="BB14" i="3"/>
  <c r="BC12" i="3" a="1"/>
  <c r="BC12" i="3" s="1"/>
  <c r="BF62" i="3"/>
  <c r="BF57" i="3" a="1"/>
  <c r="BF57" i="3" s="1"/>
  <c r="BG57" i="3" s="1"/>
  <c r="AU64" i="3" a="1"/>
  <c r="BD15" i="3" l="1"/>
  <c r="BB15" i="3"/>
  <c r="BA17" i="3" a="1"/>
  <c r="BA17" i="3" s="1"/>
  <c r="AU64" i="3"/>
  <c r="AV67" i="3" s="1" a="1"/>
  <c r="AV67" i="3" s="1"/>
  <c r="BB17" i="3" a="1"/>
  <c r="AV18" i="3" a="1"/>
  <c r="AU19" i="3" a="1"/>
  <c r="AU19" i="3" l="1"/>
  <c r="AU18" i="3" s="1" a="1"/>
  <c r="AU18" i="3" s="1"/>
  <c r="AV18" i="3"/>
  <c r="BB17" i="3"/>
  <c r="AX67" i="3" a="1"/>
  <c r="AX67" i="3" s="1"/>
  <c r="AV69" i="3"/>
  <c r="AU70" i="3"/>
  <c r="AV65" i="3" a="1"/>
  <c r="AV65" i="3" s="1"/>
  <c r="AX66" i="3"/>
  <c r="AW69" i="3"/>
  <c r="AW70" i="3"/>
  <c r="AV64" i="3"/>
  <c r="AV66" i="3"/>
  <c r="AU69" i="3"/>
  <c r="AY69" i="3"/>
  <c r="AU65" i="3" a="1"/>
  <c r="AU65" i="3" s="1"/>
  <c r="AY23" i="3" a="1"/>
  <c r="BG17" i="3" a="1"/>
  <c r="AY70" i="3" a="1"/>
  <c r="BG17" i="3" l="1"/>
  <c r="AY23" i="3"/>
  <c r="AY22" i="3"/>
  <c r="AX19" i="3"/>
  <c r="AW22" i="3"/>
  <c r="AX20" i="3" a="1"/>
  <c r="AX20" i="3" s="1"/>
  <c r="AV19" i="3"/>
  <c r="AV22" i="3"/>
  <c r="AU22" i="3"/>
  <c r="AV20" i="3" a="1"/>
  <c r="AV20" i="3" s="1"/>
  <c r="AV17" i="3"/>
  <c r="AY18" i="3" a="1"/>
  <c r="AY18" i="3" s="1"/>
  <c r="AZ18" i="3" s="1"/>
  <c r="AY70" i="3"/>
  <c r="AY65" i="3" a="1"/>
  <c r="AY65" i="3" s="1"/>
  <c r="AZ65" i="3" s="1"/>
  <c r="BB64" i="3" a="1"/>
  <c r="AW23" i="3" l="1"/>
  <c r="AU23" i="3"/>
  <c r="BB64" i="3"/>
  <c r="BC67" i="3" s="1" a="1"/>
  <c r="BC67" i="3" s="1"/>
  <c r="AT25" i="3" a="1"/>
  <c r="AT25" i="3" s="1"/>
  <c r="BC18" i="3" a="1"/>
  <c r="BB19" i="3" a="1"/>
  <c r="AU25" i="3" a="1"/>
  <c r="AU25" i="3" l="1"/>
  <c r="BB19" i="3"/>
  <c r="BB18" i="3" s="1" a="1"/>
  <c r="BB18" i="3" s="1"/>
  <c r="BC18" i="3"/>
  <c r="BB69" i="3"/>
  <c r="BC65" i="3" a="1"/>
  <c r="BC65" i="3" s="1"/>
  <c r="BF69" i="3"/>
  <c r="BC64" i="3"/>
  <c r="BE66" i="3"/>
  <c r="BC69" i="3"/>
  <c r="BD69" i="3"/>
  <c r="BC66" i="3"/>
  <c r="BD70" i="3"/>
  <c r="BB70" i="3"/>
  <c r="BE67" i="3" a="1"/>
  <c r="BE67" i="3" s="1"/>
  <c r="BB65" i="3" a="1"/>
  <c r="BB65" i="3" s="1"/>
  <c r="AZ25" i="3" a="1"/>
  <c r="BF23" i="3" a="1"/>
  <c r="BF70" i="3" a="1"/>
  <c r="BF23" i="3" l="1"/>
  <c r="AZ25" i="3"/>
  <c r="BC22" i="3"/>
  <c r="BF18" i="3" a="1"/>
  <c r="BF18" i="3" s="1"/>
  <c r="BG18" i="3" s="1"/>
  <c r="BB22" i="3"/>
  <c r="BC20" i="3" a="1"/>
  <c r="BC20" i="3" s="1"/>
  <c r="BD22" i="3"/>
  <c r="BC19" i="3"/>
  <c r="BF22" i="3"/>
  <c r="BE19" i="3"/>
  <c r="BC17" i="3"/>
  <c r="BE20" i="3" a="1"/>
  <c r="BE20" i="3" s="1"/>
  <c r="BF70" i="3"/>
  <c r="BF65" i="3" a="1"/>
  <c r="BF65" i="3" s="1"/>
  <c r="BG65" i="3" s="1"/>
  <c r="AU72" i="3" a="1"/>
  <c r="BD23" i="3" l="1"/>
  <c r="BB23" i="3"/>
  <c r="BA25" i="3" a="1"/>
  <c r="BA25" i="3" s="1"/>
  <c r="AU72" i="3"/>
  <c r="AV75" i="3" s="1" a="1"/>
  <c r="AV75" i="3" s="1"/>
  <c r="BB25" i="3" a="1"/>
  <c r="AU27" i="3" a="1"/>
  <c r="AV26" i="3" a="1"/>
  <c r="AV26" i="3" l="1"/>
  <c r="AU27" i="3"/>
  <c r="AU26" i="3" s="1" a="1"/>
  <c r="AU26" i="3" s="1"/>
  <c r="BB25" i="3"/>
  <c r="AX75" i="3" a="1"/>
  <c r="AX75" i="3" s="1"/>
  <c r="AU73" i="3" a="1"/>
  <c r="AU73" i="3" s="1"/>
  <c r="AY77" i="3"/>
  <c r="AW77" i="3"/>
  <c r="AV73" i="3" a="1"/>
  <c r="AV73" i="3" s="1"/>
  <c r="AV72" i="3"/>
  <c r="AX74" i="3"/>
  <c r="AW78" i="3"/>
  <c r="AU77" i="3"/>
  <c r="AV77" i="3"/>
  <c r="AV74" i="3"/>
  <c r="AU78" i="3"/>
  <c r="AY31" i="3" a="1"/>
  <c r="BG25" i="3" a="1"/>
  <c r="AY78" i="3" a="1"/>
  <c r="BG25" i="3" l="1"/>
  <c r="AY31" i="3"/>
  <c r="AY30" i="3"/>
  <c r="AX27" i="3"/>
  <c r="AW30" i="3"/>
  <c r="AX28" i="3" a="1"/>
  <c r="AX28" i="3" s="1"/>
  <c r="AV27" i="3"/>
  <c r="AV30" i="3"/>
  <c r="AU30" i="3"/>
  <c r="AV28" i="3" a="1"/>
  <c r="AV28" i="3" s="1"/>
  <c r="AV25" i="3"/>
  <c r="AY26" i="3" a="1"/>
  <c r="AY26" i="3" s="1"/>
  <c r="AZ26" i="3" s="1"/>
  <c r="AY78" i="3"/>
  <c r="AY73" i="3" a="1"/>
  <c r="AY73" i="3" s="1"/>
  <c r="AZ73" i="3" s="1"/>
  <c r="BB72" i="3" a="1"/>
  <c r="AW31" i="3" l="1"/>
  <c r="AU31" i="3"/>
  <c r="BB72" i="3"/>
  <c r="BC75" i="3" s="1" a="1"/>
  <c r="BC75" i="3" s="1"/>
  <c r="AT33" i="3" a="1"/>
  <c r="AT33" i="3" s="1"/>
  <c r="BB27" i="3" a="1"/>
  <c r="BC26" i="3" a="1"/>
  <c r="AU33" i="3" a="1"/>
  <c r="AU33" i="3" l="1"/>
  <c r="BC26" i="3"/>
  <c r="BB27" i="3"/>
  <c r="BB26" i="3" s="1" a="1"/>
  <c r="BB26" i="3" s="1"/>
  <c r="BB73" i="3" a="1"/>
  <c r="BB73" i="3" s="1"/>
  <c r="BD77" i="3"/>
  <c r="BB77" i="3"/>
  <c r="BF77" i="3"/>
  <c r="BC72" i="3"/>
  <c r="BC74" i="3"/>
  <c r="BB78" i="3"/>
  <c r="BC73" i="3" a="1"/>
  <c r="BC73" i="3" s="1"/>
  <c r="BE74" i="3"/>
  <c r="BD78" i="3"/>
  <c r="BC77" i="3"/>
  <c r="BE75" i="3" a="1"/>
  <c r="BE75" i="3" s="1"/>
  <c r="AZ33" i="3" a="1"/>
  <c r="BF31" i="3" a="1"/>
  <c r="BF78" i="3" a="1"/>
  <c r="BF31" i="3" l="1"/>
  <c r="AZ33" i="3"/>
  <c r="BF30" i="3"/>
  <c r="BE27" i="3"/>
  <c r="BC25" i="3"/>
  <c r="BD30" i="3"/>
  <c r="BE28" i="3" a="1"/>
  <c r="BE28" i="3" s="1"/>
  <c r="BC27" i="3"/>
  <c r="BC28" i="3" a="1"/>
  <c r="BC28" i="3" s="1"/>
  <c r="BC30" i="3"/>
  <c r="BF26" i="3" a="1"/>
  <c r="BF26" i="3" s="1"/>
  <c r="BG26" i="3" s="1"/>
  <c r="BB30" i="3"/>
  <c r="BF78" i="3"/>
  <c r="BF73" i="3" a="1"/>
  <c r="BF73" i="3" s="1"/>
  <c r="BG73" i="3" s="1"/>
  <c r="AU80" i="3" a="1"/>
  <c r="BA33" i="3" l="1" a="1"/>
  <c r="BA33" i="3" s="1"/>
  <c r="BB31" i="3"/>
  <c r="BD31" i="3"/>
  <c r="AU80" i="3"/>
  <c r="AV83" i="3" s="1" a="1"/>
  <c r="AV83" i="3" s="1"/>
  <c r="AU35" i="3" a="1"/>
  <c r="BB33" i="3" a="1"/>
  <c r="AV34" i="3" a="1"/>
  <c r="AV34" i="3" l="1"/>
  <c r="BB33" i="3"/>
  <c r="AU35" i="3"/>
  <c r="AU34" i="3" s="1" a="1"/>
  <c r="AU34" i="3" s="1"/>
  <c r="AX83" i="3" a="1"/>
  <c r="AX83" i="3" s="1"/>
  <c r="AV80" i="3"/>
  <c r="AW86" i="3"/>
  <c r="AY85" i="3"/>
  <c r="AV81" i="3" a="1"/>
  <c r="AV81" i="3" s="1"/>
  <c r="AW85" i="3"/>
  <c r="AV85" i="3"/>
  <c r="AU86" i="3"/>
  <c r="AV82" i="3"/>
  <c r="AU85" i="3"/>
  <c r="AX82" i="3"/>
  <c r="AU81" i="3" a="1"/>
  <c r="AU81" i="3" s="1"/>
  <c r="AY39" i="3" a="1"/>
  <c r="BG33" i="3" a="1"/>
  <c r="AY86" i="3" a="1"/>
  <c r="BG33" i="3" l="1"/>
  <c r="AY39" i="3"/>
  <c r="AV38" i="3"/>
  <c r="AU38" i="3"/>
  <c r="AV36" i="3" a="1"/>
  <c r="AV36" i="3" s="1"/>
  <c r="AV33" i="3"/>
  <c r="AY34" i="3" a="1"/>
  <c r="AY34" i="3" s="1"/>
  <c r="AZ34" i="3" s="1"/>
  <c r="AW38" i="3"/>
  <c r="AX36" i="3" a="1"/>
  <c r="AX36" i="3" s="1"/>
  <c r="AY38" i="3"/>
  <c r="AX35" i="3"/>
  <c r="AV35" i="3"/>
  <c r="AY86" i="3"/>
  <c r="AY81" i="3" a="1"/>
  <c r="AY81" i="3" s="1"/>
  <c r="AZ81" i="3" s="1"/>
  <c r="BB80" i="3" a="1"/>
  <c r="AW39" i="3" l="1"/>
  <c r="AU39" i="3"/>
  <c r="BB80" i="3"/>
  <c r="BC83" i="3" s="1" a="1"/>
  <c r="BC83" i="3" s="1"/>
  <c r="AT41" i="3" a="1"/>
  <c r="AT41" i="3" s="1"/>
  <c r="BB35" i="3" a="1"/>
  <c r="AU41" i="3" a="1"/>
  <c r="BC34" i="3" a="1"/>
  <c r="BC34" i="3" l="1"/>
  <c r="AU41" i="3"/>
  <c r="BB35" i="3"/>
  <c r="BB34" i="3" s="1" a="1"/>
  <c r="BB34" i="3" s="1"/>
  <c r="BE83" i="3" a="1"/>
  <c r="BE83" i="3" s="1"/>
  <c r="BB81" i="3" a="1"/>
  <c r="BB81" i="3" s="1"/>
  <c r="BE82" i="3"/>
  <c r="BB85" i="3"/>
  <c r="BF85" i="3"/>
  <c r="BC85" i="3"/>
  <c r="BC82" i="3"/>
  <c r="BC81" i="3" a="1"/>
  <c r="BC81" i="3" s="1"/>
  <c r="BD86" i="3"/>
  <c r="BD85" i="3"/>
  <c r="BB86" i="3"/>
  <c r="BC80" i="3"/>
  <c r="BF39" i="3" a="1"/>
  <c r="AZ41" i="3" a="1"/>
  <c r="BF86" i="3" a="1"/>
  <c r="AZ41" i="3" l="1"/>
  <c r="BF39" i="3"/>
  <c r="BF38" i="3"/>
  <c r="BE35" i="3"/>
  <c r="BC33" i="3"/>
  <c r="BD38" i="3"/>
  <c r="BE36" i="3" a="1"/>
  <c r="BE36" i="3" s="1"/>
  <c r="BC35" i="3"/>
  <c r="BC38" i="3"/>
  <c r="BF34" i="3" a="1"/>
  <c r="BF34" i="3" s="1"/>
  <c r="BG34" i="3" s="1"/>
  <c r="BB38" i="3"/>
  <c r="BC36" i="3" a="1"/>
  <c r="BC36" i="3" s="1"/>
  <c r="BF86" i="3"/>
  <c r="BF81" i="3" a="1"/>
  <c r="BF81" i="3" s="1"/>
  <c r="BG81" i="3" s="1"/>
  <c r="AU88" i="3" a="1"/>
  <c r="BD39" i="3" l="1"/>
  <c r="BB39" i="3"/>
  <c r="BA41" i="3" a="1"/>
  <c r="BA41" i="3" s="1"/>
  <c r="AU88" i="3"/>
  <c r="AV91" i="3" s="1" a="1"/>
  <c r="AV91" i="3" s="1"/>
  <c r="AV42" i="3" a="1"/>
  <c r="AU43" i="3" a="1"/>
  <c r="BB41" i="3" a="1"/>
  <c r="BB41" i="3" l="1"/>
  <c r="AU43" i="3"/>
  <c r="AU42" i="3" s="1" a="1"/>
  <c r="AU42" i="3" s="1"/>
  <c r="AV42" i="3"/>
  <c r="AX91" i="3" a="1"/>
  <c r="AX91" i="3" s="1"/>
  <c r="AU89" i="3" a="1"/>
  <c r="AU89" i="3" s="1"/>
  <c r="AU94" i="3"/>
  <c r="AV90" i="3"/>
  <c r="AV88" i="3"/>
  <c r="AW93" i="3"/>
  <c r="AU93" i="3"/>
  <c r="AW94" i="3"/>
  <c r="AV93" i="3"/>
  <c r="AX90" i="3"/>
  <c r="AY93" i="3"/>
  <c r="AV89" i="3" a="1"/>
  <c r="AV89" i="3" s="1"/>
  <c r="BG41" i="3" a="1"/>
  <c r="AY47" i="3" a="1"/>
  <c r="AY94" i="3" a="1"/>
  <c r="AY47" i="3" l="1"/>
  <c r="BG41" i="3"/>
  <c r="AY42" i="3" a="1"/>
  <c r="AY42" i="3" s="1"/>
  <c r="AZ42" i="3" s="1"/>
  <c r="AY46" i="3"/>
  <c r="AX43" i="3"/>
  <c r="AW46" i="3"/>
  <c r="AX44" i="3" a="1"/>
  <c r="AX44" i="3" s="1"/>
  <c r="AV43" i="3"/>
  <c r="AV44" i="3" a="1"/>
  <c r="AV44" i="3" s="1"/>
  <c r="AV41" i="3"/>
  <c r="AV46" i="3"/>
  <c r="AU46" i="3"/>
  <c r="AY94" i="3"/>
  <c r="AY89" i="3" a="1"/>
  <c r="AY89" i="3" s="1"/>
  <c r="AZ89" i="3" s="1"/>
  <c r="BB88" i="3" a="1"/>
  <c r="AU47" i="3" l="1"/>
  <c r="AW47" i="3"/>
  <c r="BB88" i="3"/>
  <c r="BC91" i="3" s="1" a="1"/>
  <c r="BC91" i="3" s="1"/>
  <c r="BI1" i="3" a="1"/>
  <c r="BI1" i="3" s="1"/>
  <c r="BJ1" i="3" a="1"/>
  <c r="BB43" i="3" a="1"/>
  <c r="BC42" i="3" a="1"/>
  <c r="BJ1" i="3" l="1"/>
  <c r="BC42" i="3"/>
  <c r="BB43" i="3"/>
  <c r="BB42" i="3" s="1" a="1"/>
  <c r="BB42" i="3" s="1"/>
  <c r="BE91" i="3" a="1"/>
  <c r="BE91" i="3" s="1"/>
  <c r="BB89" i="3" a="1"/>
  <c r="BB89" i="3" s="1"/>
  <c r="BC89" i="3" a="1"/>
  <c r="BC89" i="3" s="1"/>
  <c r="BB93" i="3"/>
  <c r="BB94" i="3"/>
  <c r="BD94" i="3"/>
  <c r="BC90" i="3"/>
  <c r="BC93" i="3"/>
  <c r="BF93" i="3"/>
  <c r="BC88" i="3"/>
  <c r="BD93" i="3"/>
  <c r="BE90" i="3"/>
  <c r="BO1" i="3" a="1"/>
  <c r="BF47" i="3" a="1"/>
  <c r="BF94" i="3" a="1"/>
  <c r="BO1" i="3" l="1"/>
  <c r="BF47" i="3"/>
  <c r="BF46" i="3"/>
  <c r="BE43" i="3"/>
  <c r="BC41" i="3"/>
  <c r="BD46" i="3"/>
  <c r="BE44" i="3" a="1"/>
  <c r="BE44" i="3" s="1"/>
  <c r="BC43" i="3"/>
  <c r="BC46" i="3"/>
  <c r="BF42" i="3" a="1"/>
  <c r="BF42" i="3" s="1"/>
  <c r="BG42" i="3" s="1"/>
  <c r="BB46" i="3"/>
  <c r="BC44" i="3" a="1"/>
  <c r="BC44" i="3" s="1"/>
  <c r="BF94" i="3"/>
  <c r="BF89" i="3" a="1"/>
  <c r="BF89" i="3" s="1"/>
  <c r="BG89" i="3" s="1"/>
  <c r="BJ48" i="3" a="1"/>
  <c r="BP1" i="3" l="1" a="1"/>
  <c r="BP1" i="3" s="1"/>
  <c r="BD47" i="3"/>
  <c r="BB47" i="3"/>
  <c r="BJ48" i="3"/>
  <c r="BK51" i="3" s="1" a="1"/>
  <c r="BK51" i="3" s="1"/>
  <c r="BJ3" i="3" a="1"/>
  <c r="BK2" i="3" a="1"/>
  <c r="BQ1" i="3" a="1"/>
  <c r="BQ1" i="3" l="1"/>
  <c r="BK2" i="3"/>
  <c r="BJ3" i="3"/>
  <c r="BJ2" i="3" s="1" a="1"/>
  <c r="BJ2" i="3" s="1"/>
  <c r="BK48" i="3"/>
  <c r="BN53" i="3"/>
  <c r="BL54" i="3"/>
  <c r="BK53" i="3"/>
  <c r="BL53" i="3"/>
  <c r="BK49" i="3" a="1"/>
  <c r="BK49" i="3" s="1"/>
  <c r="BJ53" i="3"/>
  <c r="BJ54" i="3"/>
  <c r="BK50" i="3"/>
  <c r="BM50" i="3"/>
  <c r="BM51" i="3" a="1"/>
  <c r="BM51" i="3" s="1"/>
  <c r="BJ49" i="3" a="1"/>
  <c r="BJ49" i="3" s="1"/>
  <c r="BV1" i="3" a="1"/>
  <c r="BN7" i="3" a="1"/>
  <c r="BN54" i="3" a="1"/>
  <c r="BN7" i="3" l="1"/>
  <c r="BV1" i="3"/>
  <c r="BK6" i="3"/>
  <c r="BJ6" i="3"/>
  <c r="BK4" i="3" a="1"/>
  <c r="BK4" i="3" s="1"/>
  <c r="BK1" i="3"/>
  <c r="BK3" i="3"/>
  <c r="BL6" i="3"/>
  <c r="BN2" i="3" a="1"/>
  <c r="BN2" i="3" s="1"/>
  <c r="BO2" i="3" s="1"/>
  <c r="BN6" i="3"/>
  <c r="BM3" i="3"/>
  <c r="BM4" i="3" a="1"/>
  <c r="BM4" i="3" s="1"/>
  <c r="BN54" i="3"/>
  <c r="BN49" i="3" a="1"/>
  <c r="BN49" i="3" s="1"/>
  <c r="BO49" i="3" s="1"/>
  <c r="BQ48" i="3" a="1"/>
  <c r="BL7" i="3" l="1"/>
  <c r="BJ7" i="3"/>
  <c r="BQ48" i="3"/>
  <c r="BR51" i="3" s="1" a="1"/>
  <c r="BR51" i="3" s="1"/>
  <c r="BI9" i="3" a="1"/>
  <c r="BI9" i="3" s="1"/>
  <c r="BJ9" i="3" a="1"/>
  <c r="BR2" i="3" a="1"/>
  <c r="BQ3" i="3" a="1"/>
  <c r="BQ3" i="3" l="1"/>
  <c r="BQ2" i="3" s="1" a="1"/>
  <c r="BQ2" i="3" s="1"/>
  <c r="BR2" i="3"/>
  <c r="BJ9" i="3"/>
  <c r="BT51" i="3" a="1"/>
  <c r="BT51" i="3" s="1"/>
  <c r="BT50" i="3"/>
  <c r="BU53" i="3"/>
  <c r="BR49" i="3" a="1"/>
  <c r="BR49" i="3" s="1"/>
  <c r="BQ54" i="3"/>
  <c r="BS54" i="3"/>
  <c r="BR50" i="3"/>
  <c r="BS53" i="3"/>
  <c r="BR53" i="3"/>
  <c r="BR48" i="3"/>
  <c r="BQ53" i="3"/>
  <c r="BQ49" i="3" a="1"/>
  <c r="BQ49" i="3" s="1"/>
  <c r="BO9" i="3" a="1"/>
  <c r="BU7" i="3" a="1"/>
  <c r="BU54" i="3" a="1"/>
  <c r="BU7" i="3" l="1"/>
  <c r="BO9" i="3"/>
  <c r="BU6" i="3"/>
  <c r="BT3" i="3"/>
  <c r="BR1" i="3"/>
  <c r="BS6" i="3"/>
  <c r="BT4" i="3" a="1"/>
  <c r="BT4" i="3" s="1"/>
  <c r="BR3" i="3"/>
  <c r="BR6" i="3"/>
  <c r="BU2" i="3" a="1"/>
  <c r="BU2" i="3" s="1"/>
  <c r="BV2" i="3" s="1"/>
  <c r="BQ6" i="3"/>
  <c r="BR4" i="3" a="1"/>
  <c r="BR4" i="3" s="1"/>
  <c r="BU54" i="3"/>
  <c r="BU49" i="3" a="1"/>
  <c r="BU49" i="3" s="1"/>
  <c r="BV49" i="3" s="1"/>
  <c r="BJ56" i="3" a="1"/>
  <c r="BS7" i="3" l="1"/>
  <c r="BQ7" i="3"/>
  <c r="BP9" i="3" a="1"/>
  <c r="BP9" i="3" s="1"/>
  <c r="BJ56" i="3"/>
  <c r="BK59" i="3" s="1" a="1"/>
  <c r="BK59" i="3" s="1"/>
  <c r="BQ9" i="3" a="1"/>
  <c r="BK10" i="3" a="1"/>
  <c r="BJ11" i="3" a="1"/>
  <c r="BJ11" i="3" l="1"/>
  <c r="BJ10" i="3" s="1" a="1"/>
  <c r="BJ10" i="3" s="1"/>
  <c r="BK10" i="3"/>
  <c r="BQ9" i="3"/>
  <c r="BK58" i="3"/>
  <c r="BM58" i="3"/>
  <c r="BK57" i="3" a="1"/>
  <c r="BK57" i="3" s="1"/>
  <c r="BK56" i="3"/>
  <c r="BL61" i="3"/>
  <c r="BN61" i="3"/>
  <c r="BJ61" i="3"/>
  <c r="BJ62" i="3"/>
  <c r="BL62" i="3"/>
  <c r="BK61" i="3"/>
  <c r="BJ57" i="3" a="1"/>
  <c r="BJ57" i="3" s="1"/>
  <c r="BM59" i="3" a="1"/>
  <c r="BM59" i="3" s="1"/>
  <c r="BN15" i="3" a="1"/>
  <c r="BV9" i="3" a="1"/>
  <c r="BN62" i="3" a="1"/>
  <c r="BV9" i="3" l="1"/>
  <c r="BN15" i="3"/>
  <c r="BN10" i="3" a="1"/>
  <c r="BN10" i="3" s="1"/>
  <c r="BO10" i="3" s="1"/>
  <c r="BJ14" i="3"/>
  <c r="BK12" i="3" a="1"/>
  <c r="BK12" i="3" s="1"/>
  <c r="BN14" i="3"/>
  <c r="BM11" i="3"/>
  <c r="BL14" i="3"/>
  <c r="BM12" i="3" a="1"/>
  <c r="BM12" i="3" s="1"/>
  <c r="BK11" i="3"/>
  <c r="BK14" i="3"/>
  <c r="BK9" i="3"/>
  <c r="BN62" i="3"/>
  <c r="BN57" i="3" a="1"/>
  <c r="BN57" i="3" s="1"/>
  <c r="BO57" i="3" s="1"/>
  <c r="BQ56" i="3" a="1"/>
  <c r="BL15" i="3" l="1"/>
  <c r="BJ15" i="3"/>
  <c r="BQ56" i="3"/>
  <c r="BR59" i="3" s="1" a="1"/>
  <c r="BR59" i="3" s="1"/>
  <c r="BI17" i="3" a="1"/>
  <c r="BI17" i="3" s="1"/>
  <c r="BJ17" i="3" a="1"/>
  <c r="BQ11" i="3" a="1"/>
  <c r="BR10" i="3" a="1"/>
  <c r="BR10" i="3" l="1"/>
  <c r="BQ11" i="3"/>
  <c r="BQ10" i="3" s="1" a="1"/>
  <c r="BQ10" i="3" s="1"/>
  <c r="BJ17" i="3"/>
  <c r="BQ62" i="3"/>
  <c r="BR57" i="3" a="1"/>
  <c r="BR57" i="3" s="1"/>
  <c r="BR56" i="3"/>
  <c r="BQ61" i="3"/>
  <c r="BS62" i="3"/>
  <c r="BR61" i="3"/>
  <c r="BR58" i="3"/>
  <c r="BS61" i="3"/>
  <c r="BT58" i="3"/>
  <c r="BU61" i="3"/>
  <c r="BQ57" i="3" a="1"/>
  <c r="BQ57" i="3" s="1"/>
  <c r="BT59" i="3" a="1"/>
  <c r="BT59" i="3" s="1"/>
  <c r="BU15" i="3" a="1"/>
  <c r="BO17" i="3" a="1"/>
  <c r="BU62" i="3" a="1"/>
  <c r="BO17" i="3" l="1"/>
  <c r="BU15" i="3"/>
  <c r="BU14" i="3"/>
  <c r="BT11" i="3"/>
  <c r="BR9" i="3"/>
  <c r="BT12" i="3" a="1"/>
  <c r="BT12" i="3" s="1"/>
  <c r="BS14" i="3"/>
  <c r="BR11" i="3"/>
  <c r="BR14" i="3"/>
  <c r="BU10" i="3" a="1"/>
  <c r="BU10" i="3" s="1"/>
  <c r="BV10" i="3" s="1"/>
  <c r="BQ14" i="3"/>
  <c r="BR12" i="3" a="1"/>
  <c r="BR12" i="3" s="1"/>
  <c r="BU62" i="3"/>
  <c r="BU57" i="3" a="1"/>
  <c r="BU57" i="3" s="1"/>
  <c r="BV57" i="3" s="1"/>
  <c r="BJ64" i="3" a="1"/>
  <c r="BS15" i="3" l="1"/>
  <c r="BQ15" i="3"/>
  <c r="BP17" i="3" a="1"/>
  <c r="BP17" i="3" s="1"/>
  <c r="BJ64" i="3"/>
  <c r="BK67" i="3" s="1" a="1"/>
  <c r="BK67" i="3" s="1"/>
  <c r="BJ19" i="3" a="1"/>
  <c r="BK18" i="3" a="1"/>
  <c r="BQ17" i="3" a="1"/>
  <c r="BQ17" i="3" l="1"/>
  <c r="BK18" i="3"/>
  <c r="BJ19" i="3"/>
  <c r="BJ18" i="3" s="1" a="1"/>
  <c r="BJ18" i="3" s="1"/>
  <c r="BJ69" i="3"/>
  <c r="BJ70" i="3"/>
  <c r="BK65" i="3" a="1"/>
  <c r="BK65" i="3" s="1"/>
  <c r="BM66" i="3"/>
  <c r="BK64" i="3"/>
  <c r="BK69" i="3"/>
  <c r="BN69" i="3"/>
  <c r="BL69" i="3"/>
  <c r="BK66" i="3"/>
  <c r="BL70" i="3"/>
  <c r="BM67" i="3" a="1"/>
  <c r="BM67" i="3" s="1"/>
  <c r="BJ65" i="3" a="1"/>
  <c r="BJ65" i="3" s="1"/>
  <c r="BV17" i="3" a="1"/>
  <c r="BN23" i="3" a="1"/>
  <c r="BN70" i="3" a="1"/>
  <c r="BN23" i="3" l="1"/>
  <c r="BV17" i="3"/>
  <c r="BN22" i="3"/>
  <c r="BM19" i="3"/>
  <c r="BL22" i="3"/>
  <c r="BM20" i="3" a="1"/>
  <c r="BM20" i="3" s="1"/>
  <c r="BK19" i="3"/>
  <c r="BK22" i="3"/>
  <c r="BJ22" i="3"/>
  <c r="BK20" i="3" a="1"/>
  <c r="BK20" i="3" s="1"/>
  <c r="BK17" i="3"/>
  <c r="BN18" i="3" a="1"/>
  <c r="BN18" i="3" s="1"/>
  <c r="BO18" i="3" s="1"/>
  <c r="BN70" i="3"/>
  <c r="BN65" i="3" a="1"/>
  <c r="BN65" i="3" s="1"/>
  <c r="BO65" i="3" s="1"/>
  <c r="BQ64" i="3" a="1"/>
  <c r="BL23" i="3" l="1"/>
  <c r="BJ23" i="3"/>
  <c r="BQ64" i="3"/>
  <c r="BR67" i="3" s="1" a="1"/>
  <c r="BR67" i="3" s="1"/>
  <c r="BI25" i="3" a="1"/>
  <c r="BI25" i="3" s="1"/>
  <c r="BR18" i="3" a="1"/>
  <c r="BJ25" i="3" a="1"/>
  <c r="BQ19" i="3" a="1"/>
  <c r="BQ19" i="3" l="1"/>
  <c r="BQ18" i="3" s="1" a="1"/>
  <c r="BQ18" i="3" s="1"/>
  <c r="BJ25" i="3"/>
  <c r="BR18" i="3"/>
  <c r="BQ65" i="3" a="1"/>
  <c r="BQ65" i="3" s="1"/>
  <c r="BS70" i="3"/>
  <c r="BR66" i="3"/>
  <c r="BR64" i="3"/>
  <c r="BU69" i="3"/>
  <c r="BQ69" i="3"/>
  <c r="BQ70" i="3"/>
  <c r="BT66" i="3"/>
  <c r="BS69" i="3"/>
  <c r="BR69" i="3"/>
  <c r="BR65" i="3" a="1"/>
  <c r="BR65" i="3" s="1"/>
  <c r="BT67" i="3" a="1"/>
  <c r="BT67" i="3" s="1"/>
  <c r="BO25" i="3" a="1"/>
  <c r="BU23" i="3" a="1"/>
  <c r="BU70" i="3" a="1"/>
  <c r="BU23" i="3" l="1"/>
  <c r="BO25" i="3"/>
  <c r="BR22" i="3"/>
  <c r="BU18" i="3" a="1"/>
  <c r="BU18" i="3" s="1"/>
  <c r="BV18" i="3" s="1"/>
  <c r="BQ22" i="3"/>
  <c r="BR20" i="3" a="1"/>
  <c r="BR20" i="3" s="1"/>
  <c r="BR19" i="3"/>
  <c r="BT20" i="3" a="1"/>
  <c r="BT20" i="3" s="1"/>
  <c r="BU22" i="3"/>
  <c r="BT19" i="3"/>
  <c r="BR17" i="3"/>
  <c r="BS22" i="3"/>
  <c r="BU70" i="3"/>
  <c r="BU65" i="3" a="1"/>
  <c r="BU65" i="3" s="1"/>
  <c r="BV65" i="3" s="1"/>
  <c r="BJ72" i="3" a="1"/>
  <c r="BS23" i="3" l="1"/>
  <c r="BQ23" i="3"/>
  <c r="BP25" i="3" a="1"/>
  <c r="BP25" i="3" s="1"/>
  <c r="BJ72" i="3"/>
  <c r="BK75" i="3" s="1" a="1"/>
  <c r="BK75" i="3" s="1"/>
  <c r="BJ27" i="3" a="1"/>
  <c r="BQ25" i="3" a="1"/>
  <c r="BK26" i="3" a="1"/>
  <c r="BK26" i="3" l="1"/>
  <c r="BQ25" i="3"/>
  <c r="BJ27" i="3"/>
  <c r="BJ26" i="3" s="1" a="1"/>
  <c r="BJ26" i="3" s="1"/>
  <c r="BN77" i="3"/>
  <c r="BM74" i="3"/>
  <c r="BK77" i="3"/>
  <c r="BK72" i="3"/>
  <c r="BL78" i="3"/>
  <c r="BJ77" i="3"/>
  <c r="BK73" i="3" a="1"/>
  <c r="BK73" i="3" s="1"/>
  <c r="BK74" i="3"/>
  <c r="BJ78" i="3"/>
  <c r="BL77" i="3"/>
  <c r="BM75" i="3" a="1"/>
  <c r="BM75" i="3" s="1"/>
  <c r="BJ73" i="3" a="1"/>
  <c r="BJ73" i="3" s="1"/>
  <c r="BN31" i="3" a="1"/>
  <c r="BV25" i="3" a="1"/>
  <c r="BN78" i="3" a="1"/>
  <c r="BV25" i="3" l="1"/>
  <c r="BN31" i="3"/>
  <c r="BN30" i="3"/>
  <c r="BM27" i="3"/>
  <c r="BL30" i="3"/>
  <c r="BM28" i="3" a="1"/>
  <c r="BM28" i="3" s="1"/>
  <c r="BK27" i="3"/>
  <c r="BK30" i="3"/>
  <c r="BJ30" i="3"/>
  <c r="BK28" i="3" a="1"/>
  <c r="BK28" i="3" s="1"/>
  <c r="BK25" i="3"/>
  <c r="BN26" i="3" a="1"/>
  <c r="BN26" i="3" s="1"/>
  <c r="BO26" i="3" s="1"/>
  <c r="BN78" i="3"/>
  <c r="BN73" i="3" a="1"/>
  <c r="BN73" i="3" s="1"/>
  <c r="BO73" i="3" s="1"/>
  <c r="BQ72" i="3" a="1"/>
  <c r="BL31" i="3" l="1"/>
  <c r="BJ31" i="3"/>
  <c r="BQ72" i="3"/>
  <c r="BR75" i="3" s="1" a="1"/>
  <c r="BR75" i="3" s="1"/>
  <c r="BI33" i="3" a="1"/>
  <c r="BI33" i="3" s="1"/>
  <c r="BR26" i="3" a="1"/>
  <c r="BJ33" i="3" a="1"/>
  <c r="BQ27" i="3" a="1"/>
  <c r="BQ27" i="3" l="1"/>
  <c r="BQ26" i="3" s="1" a="1"/>
  <c r="BQ26" i="3" s="1"/>
  <c r="BJ33" i="3"/>
  <c r="BR26" i="3"/>
  <c r="BR73" i="3" a="1"/>
  <c r="BR73" i="3" s="1"/>
  <c r="BR77" i="3"/>
  <c r="BS78" i="3"/>
  <c r="BR72" i="3"/>
  <c r="BU77" i="3"/>
  <c r="BR74" i="3"/>
  <c r="BQ78" i="3"/>
  <c r="BS77" i="3"/>
  <c r="BT74" i="3"/>
  <c r="BQ77" i="3"/>
  <c r="BQ73" i="3" a="1"/>
  <c r="BQ73" i="3" s="1"/>
  <c r="BT75" i="3" a="1"/>
  <c r="BT75" i="3" s="1"/>
  <c r="BO33" i="3" a="1"/>
  <c r="BU31" i="3" a="1"/>
  <c r="BU78" i="3" a="1"/>
  <c r="BU31" i="3" l="1"/>
  <c r="BO33" i="3"/>
  <c r="BU30" i="3"/>
  <c r="BT27" i="3"/>
  <c r="BR25" i="3"/>
  <c r="BS30" i="3"/>
  <c r="BT28" i="3" a="1"/>
  <c r="BT28" i="3" s="1"/>
  <c r="BR27" i="3"/>
  <c r="BR28" i="3" a="1"/>
  <c r="BR28" i="3" s="1"/>
  <c r="BR30" i="3"/>
  <c r="BU26" i="3" a="1"/>
  <c r="BU26" i="3" s="1"/>
  <c r="BV26" i="3" s="1"/>
  <c r="BQ30" i="3"/>
  <c r="BU78" i="3"/>
  <c r="BU73" i="3" a="1"/>
  <c r="BU73" i="3" s="1"/>
  <c r="BV73" i="3" s="1"/>
  <c r="BJ80" i="3" a="1"/>
  <c r="BP33" i="3" l="1" a="1"/>
  <c r="BP33" i="3" s="1"/>
  <c r="BQ31" i="3"/>
  <c r="BS31" i="3"/>
  <c r="BJ80" i="3"/>
  <c r="BK83" i="3" s="1" a="1"/>
  <c r="BK83" i="3" s="1"/>
  <c r="BJ35" i="3" a="1"/>
  <c r="BQ33" i="3" a="1"/>
  <c r="BK34" i="3" a="1"/>
  <c r="BK34" i="3" l="1"/>
  <c r="BQ33" i="3"/>
  <c r="BJ35" i="3"/>
  <c r="BJ34" i="3" s="1" a="1"/>
  <c r="BJ34" i="3" s="1"/>
  <c r="BK82" i="3"/>
  <c r="BJ86" i="3"/>
  <c r="BN85" i="3"/>
  <c r="BK80" i="3"/>
  <c r="BK85" i="3"/>
  <c r="BL86" i="3"/>
  <c r="BJ85" i="3"/>
  <c r="BM82" i="3"/>
  <c r="BL85" i="3"/>
  <c r="BK81" i="3" a="1"/>
  <c r="BK81" i="3" s="1"/>
  <c r="BJ81" i="3" a="1"/>
  <c r="BJ81" i="3" s="1"/>
  <c r="BM83" i="3" a="1"/>
  <c r="BM83" i="3" s="1"/>
  <c r="BN39" i="3" a="1"/>
  <c r="BV33" i="3" a="1"/>
  <c r="BN86" i="3" a="1"/>
  <c r="BV33" i="3" l="1"/>
  <c r="BN39" i="3"/>
  <c r="BK38" i="3"/>
  <c r="BJ38" i="3"/>
  <c r="BK36" i="3" a="1"/>
  <c r="BK36" i="3" s="1"/>
  <c r="BK33" i="3"/>
  <c r="BN34" i="3" a="1"/>
  <c r="BN34" i="3" s="1"/>
  <c r="BO34" i="3" s="1"/>
  <c r="BL38" i="3"/>
  <c r="BK35" i="3"/>
  <c r="BN38" i="3"/>
  <c r="BM35" i="3"/>
  <c r="BM36" i="3" a="1"/>
  <c r="BM36" i="3" s="1"/>
  <c r="BN86" i="3"/>
  <c r="BN81" i="3" a="1"/>
  <c r="BN81" i="3" s="1"/>
  <c r="BO81" i="3" s="1"/>
  <c r="BQ80" i="3" a="1"/>
  <c r="BL39" i="3" l="1"/>
  <c r="BJ39" i="3"/>
  <c r="BQ80" i="3"/>
  <c r="BR83" i="3" s="1" a="1"/>
  <c r="BR83" i="3" s="1"/>
  <c r="BI41" i="3" a="1"/>
  <c r="BI41" i="3" s="1"/>
  <c r="BQ35" i="3" a="1"/>
  <c r="BR34" i="3" a="1"/>
  <c r="BJ41" i="3" a="1"/>
  <c r="BJ41" i="3" l="1"/>
  <c r="BR34" i="3"/>
  <c r="BQ35" i="3"/>
  <c r="BQ34" i="3" s="1" a="1"/>
  <c r="BQ34" i="3" s="1"/>
  <c r="BR80" i="3"/>
  <c r="BS86" i="3"/>
  <c r="BT82" i="3"/>
  <c r="BR82" i="3"/>
  <c r="BU85" i="3"/>
  <c r="BR85" i="3"/>
  <c r="BQ85" i="3"/>
  <c r="BR81" i="3" a="1"/>
  <c r="BR81" i="3" s="1"/>
  <c r="BQ86" i="3"/>
  <c r="BS85" i="3"/>
  <c r="BQ81" i="3" a="1"/>
  <c r="BQ81" i="3" s="1"/>
  <c r="BT83" i="3" a="1"/>
  <c r="BT83" i="3" s="1"/>
  <c r="BO41" i="3" a="1"/>
  <c r="BU39" i="3" a="1"/>
  <c r="BU86" i="3" a="1"/>
  <c r="BU39" i="3" l="1"/>
  <c r="BO41" i="3"/>
  <c r="BU38" i="3"/>
  <c r="BT35" i="3"/>
  <c r="BR33" i="3"/>
  <c r="BS38" i="3"/>
  <c r="BT36" i="3" a="1"/>
  <c r="BT36" i="3" s="1"/>
  <c r="BR35" i="3"/>
  <c r="BR38" i="3"/>
  <c r="BU34" i="3" a="1"/>
  <c r="BU34" i="3" s="1"/>
  <c r="BV34" i="3" s="1"/>
  <c r="BQ38" i="3"/>
  <c r="BR36" i="3" a="1"/>
  <c r="BR36" i="3" s="1"/>
  <c r="BU86" i="3"/>
  <c r="BU81" i="3" a="1"/>
  <c r="BU81" i="3" s="1"/>
  <c r="BV81" i="3" s="1"/>
  <c r="BJ88" i="3" a="1"/>
  <c r="BP41" i="3" l="1" a="1"/>
  <c r="BP41" i="3" s="1"/>
  <c r="BS39" i="3"/>
  <c r="BQ39" i="3"/>
  <c r="BJ88" i="3"/>
  <c r="BK91" i="3" s="1" a="1"/>
  <c r="BK91" i="3" s="1"/>
  <c r="BK42" i="3" a="1"/>
  <c r="BQ41" i="3" a="1"/>
  <c r="BJ43" i="3" a="1"/>
  <c r="BJ43" i="3" l="1"/>
  <c r="BJ42" i="3" s="1" a="1"/>
  <c r="BJ42" i="3" s="1"/>
  <c r="BQ41" i="3"/>
  <c r="BK42" i="3"/>
  <c r="BN93" i="3"/>
  <c r="BK88" i="3"/>
  <c r="BJ94" i="3"/>
  <c r="BJ93" i="3"/>
  <c r="BL94" i="3"/>
  <c r="BK93" i="3"/>
  <c r="BK89" i="3" a="1"/>
  <c r="BK89" i="3" s="1"/>
  <c r="BL93" i="3"/>
  <c r="BM90" i="3"/>
  <c r="BK90" i="3"/>
  <c r="BM91" i="3" a="1"/>
  <c r="BM91" i="3" s="1"/>
  <c r="BJ89" i="3" a="1"/>
  <c r="BJ89" i="3" s="1"/>
  <c r="BV41" i="3" a="1"/>
  <c r="BN47" i="3" a="1"/>
  <c r="BN94" i="3" a="1"/>
  <c r="BN47" i="3" l="1"/>
  <c r="BV41" i="3"/>
  <c r="BN42" i="3" a="1"/>
  <c r="BN42" i="3" s="1"/>
  <c r="BO42" i="3" s="1"/>
  <c r="BN46" i="3"/>
  <c r="BM43" i="3"/>
  <c r="BL46" i="3"/>
  <c r="BM44" i="3" a="1"/>
  <c r="BM44" i="3" s="1"/>
  <c r="BK43" i="3"/>
  <c r="BJ46" i="3"/>
  <c r="BK41" i="3"/>
  <c r="BK46" i="3"/>
  <c r="BK44" i="3" a="1"/>
  <c r="BK44" i="3" s="1"/>
  <c r="BN94" i="3"/>
  <c r="BN89" i="3" a="1"/>
  <c r="BN89" i="3" s="1"/>
  <c r="BO89" i="3" s="1"/>
  <c r="BQ88" i="3" a="1"/>
  <c r="BL47" i="3" l="1"/>
  <c r="BJ47" i="3"/>
  <c r="BQ88" i="3"/>
  <c r="BR91" i="3" s="1" a="1"/>
  <c r="BR91" i="3" s="1"/>
  <c r="BQ43" i="3" a="1"/>
  <c r="BR42" i="3" a="1"/>
  <c r="BR42" i="3" l="1"/>
  <c r="BQ43" i="3"/>
  <c r="BQ42" i="3" s="1" a="1"/>
  <c r="BQ42" i="3" s="1"/>
  <c r="BS94" i="3"/>
  <c r="BR88" i="3"/>
  <c r="BQ93" i="3"/>
  <c r="BQ94" i="3"/>
  <c r="BR93" i="3"/>
  <c r="BR89" i="3" a="1"/>
  <c r="BR89" i="3" s="1"/>
  <c r="BS93" i="3"/>
  <c r="BU93" i="3"/>
  <c r="BR90" i="3"/>
  <c r="BT90" i="3"/>
  <c r="BT91" i="3" a="1"/>
  <c r="BT91" i="3" s="1"/>
  <c r="BQ89" i="3" a="1"/>
  <c r="BQ89" i="3" s="1"/>
  <c r="BU47" i="3" a="1"/>
  <c r="BU94" i="3" a="1"/>
  <c r="BU47" i="3" l="1"/>
  <c r="BU46" i="3"/>
  <c r="BT43" i="3"/>
  <c r="BR41" i="3"/>
  <c r="BS46" i="3"/>
  <c r="BT44" i="3" a="1"/>
  <c r="BT44" i="3" s="1"/>
  <c r="BR43" i="3"/>
  <c r="BR46" i="3"/>
  <c r="BU42" i="3" a="1"/>
  <c r="BU42" i="3" s="1"/>
  <c r="BV42" i="3" s="1"/>
  <c r="BQ46" i="3"/>
  <c r="BR44" i="3" a="1"/>
  <c r="BR44" i="3" s="1"/>
  <c r="BU94" i="3"/>
  <c r="BU89" i="3" a="1"/>
  <c r="BU89" i="3" s="1"/>
  <c r="BV89" i="3" s="1"/>
  <c r="BS47" i="3" l="1"/>
  <c r="BQ4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<sst xmlns="http://schemas.openxmlformats.org/spreadsheetml/2006/main" count="1553" uniqueCount="570">
  <si>
    <t>＊＊＊</t>
  </si>
  <si>
    <t>数出表</t>
  </si>
  <si>
    <t>上段：園児、下段：先生</t>
  </si>
  <si>
    <t>作成日</t>
  </si>
  <si>
    <t>キャラ弁（学食）</t>
  </si>
  <si>
    <t>キャラ弁当</t>
  </si>
  <si>
    <t>赤</t>
  </si>
  <si>
    <t>カレー</t>
  </si>
  <si>
    <t>おやつ</t>
  </si>
  <si>
    <t>飯あり</t>
  </si>
  <si>
    <t>おにぎり</t>
  </si>
  <si>
    <t>飯なし</t>
  </si>
  <si>
    <t>三角</t>
  </si>
  <si>
    <t>半俵</t>
  </si>
  <si>
    <t>チキンナゲット</t>
  </si>
  <si>
    <t>商品ＣＤ</t>
  </si>
  <si>
    <t>商品区分</t>
  </si>
  <si>
    <t>商品名</t>
  </si>
  <si>
    <t>商品予定名</t>
  </si>
  <si>
    <t>売価単価</t>
  </si>
  <si>
    <t>先生用商品ＣＤ</t>
  </si>
  <si>
    <t>弁当区分</t>
  </si>
  <si>
    <t>出力区分</t>
  </si>
  <si>
    <t>パン箱入数</t>
  </si>
  <si>
    <t>頭準備数（赤の数字）</t>
  </si>
  <si>
    <t>弁当札の要・不要</t>
  </si>
  <si>
    <t>クラス分け名称1</t>
  </si>
  <si>
    <t>クラス分けグラム出力区分1</t>
  </si>
  <si>
    <t>クラス分け名称2</t>
  </si>
  <si>
    <t>クラス分けグラム出力区分2</t>
  </si>
  <si>
    <t>クラス分け名称3</t>
  </si>
  <si>
    <t>クラス分けグラム出力区分3</t>
  </si>
  <si>
    <t>クラス分け名称4</t>
  </si>
  <si>
    <t>クラス分けグラム出力区分4</t>
  </si>
  <si>
    <t>クラス分け名称5</t>
  </si>
  <si>
    <t>クラス分けグラム出力区分5</t>
  </si>
  <si>
    <t>弁当　園児</t>
  </si>
  <si>
    <t>要</t>
  </si>
  <si>
    <t>弁当　先生</t>
  </si>
  <si>
    <t>赤　先生</t>
  </si>
  <si>
    <t>弁当　先生　実習生　</t>
  </si>
  <si>
    <t>赤　　　実習生</t>
  </si>
  <si>
    <t>赤　　　保護者</t>
  </si>
  <si>
    <t>赤　　　管理職</t>
  </si>
  <si>
    <t>パン　</t>
  </si>
  <si>
    <t>パン</t>
  </si>
  <si>
    <t>ﾊﾟﾝ</t>
  </si>
  <si>
    <t>ごはん</t>
  </si>
  <si>
    <t>ｵﾚﾝｼﾞ　先生</t>
  </si>
  <si>
    <t>ｵﾚﾝｼﾞ　実習生</t>
  </si>
  <si>
    <t>ｵﾚﾝｼﾞ　保護者</t>
  </si>
  <si>
    <t>弁当　先生管理職</t>
  </si>
  <si>
    <t>ｵﾚﾝｼﾞ　管理職</t>
  </si>
  <si>
    <t>キャラ</t>
  </si>
  <si>
    <t>キャラ　先生</t>
  </si>
  <si>
    <t>弁当　生徒</t>
  </si>
  <si>
    <t>キャラ（ふたば）</t>
  </si>
  <si>
    <t>ごはん用保温箱</t>
  </si>
  <si>
    <t>キャラ（ふたば）　先生</t>
  </si>
  <si>
    <t>オレンジ</t>
  </si>
  <si>
    <t>オレンジ　先生</t>
  </si>
  <si>
    <t>きいろおにぎり半俵　</t>
  </si>
  <si>
    <t>きいろ　実習生</t>
  </si>
  <si>
    <t>きいろ　保護者</t>
  </si>
  <si>
    <t>ビーフシチュー　園児</t>
  </si>
  <si>
    <t>ビーフシチュー</t>
  </si>
  <si>
    <t>不要</t>
  </si>
  <si>
    <t>皿</t>
  </si>
  <si>
    <t>ビーフシチュー　先生</t>
  </si>
  <si>
    <t>弁当　前日キャンセル30％</t>
  </si>
  <si>
    <t>弁当　前日キャンセル50％</t>
  </si>
  <si>
    <t>弁等　前日キャンセル50％</t>
  </si>
  <si>
    <t>弁当　当日キャンセル50％</t>
  </si>
  <si>
    <t>弁当　当日キャンセル100％</t>
  </si>
  <si>
    <t>園児用弁当　予備・検食</t>
  </si>
  <si>
    <t>先生用弁当　予備・検食</t>
  </si>
  <si>
    <t>パン弁当　園児</t>
  </si>
  <si>
    <t>赤　パン　　</t>
  </si>
  <si>
    <t>パン弁当　先生</t>
  </si>
  <si>
    <t>赤　パン　　先生</t>
  </si>
  <si>
    <t>ｷｬﾗ　パン　</t>
  </si>
  <si>
    <t>ｷｬﾗ　パン　　先生</t>
  </si>
  <si>
    <t>パン　園児</t>
  </si>
  <si>
    <t>パンカップ　</t>
  </si>
  <si>
    <t>パン　先生</t>
  </si>
  <si>
    <t>パンカップ　先生</t>
  </si>
  <si>
    <t>お誕生会　園児</t>
  </si>
  <si>
    <t>お誕生会　</t>
  </si>
  <si>
    <t>ランチ</t>
  </si>
  <si>
    <t>お誕生会　先生</t>
  </si>
  <si>
    <t>七夕ランチ　園児</t>
  </si>
  <si>
    <t>七夕ランチ　</t>
  </si>
  <si>
    <t>七夕ランチ　先生</t>
  </si>
  <si>
    <t>クリスマス　園児</t>
  </si>
  <si>
    <t>クリスマス</t>
  </si>
  <si>
    <t>クリスマス　先生</t>
  </si>
  <si>
    <t>おひなさま　園児</t>
  </si>
  <si>
    <t>おひなさま　</t>
  </si>
  <si>
    <t>おひなさま　先生</t>
  </si>
  <si>
    <t>ランチ　園児</t>
  </si>
  <si>
    <t>ランチ　</t>
  </si>
  <si>
    <t>ランチ　先生</t>
  </si>
  <si>
    <t>カレー　園児</t>
  </si>
  <si>
    <t>ルウ</t>
  </si>
  <si>
    <t>カレー　先生</t>
  </si>
  <si>
    <t>カレー　管理職</t>
  </si>
  <si>
    <t>ハヤシ　園児</t>
  </si>
  <si>
    <t>ハヤシ</t>
  </si>
  <si>
    <t>ハヤシ　先生</t>
  </si>
  <si>
    <t>ハヤシ　管理職</t>
  </si>
  <si>
    <t>シチュー　園児</t>
  </si>
  <si>
    <t>シチュー</t>
  </si>
  <si>
    <t>シチュー　先生</t>
  </si>
  <si>
    <t>カップ</t>
  </si>
  <si>
    <t>シチュー　管理職</t>
  </si>
  <si>
    <t>スープ　園児</t>
  </si>
  <si>
    <t>スープ</t>
  </si>
  <si>
    <t>おわん</t>
  </si>
  <si>
    <t>スープ　先生</t>
  </si>
  <si>
    <t>ハーモニィ　園児</t>
  </si>
  <si>
    <t>ハーモニィ</t>
  </si>
  <si>
    <t>ちゃわん　カップ</t>
  </si>
  <si>
    <t>ハーモニィ　先生</t>
  </si>
  <si>
    <t>ピクニック　園児</t>
  </si>
  <si>
    <t>ピクニック</t>
  </si>
  <si>
    <t>ピクニック　先生</t>
  </si>
  <si>
    <t>クッキング　園児</t>
  </si>
  <si>
    <t>クッキング</t>
  </si>
  <si>
    <t>クッキング　先生</t>
  </si>
  <si>
    <t>バイキング　園児</t>
  </si>
  <si>
    <t>バイキング</t>
  </si>
  <si>
    <t>おにぎり①</t>
  </si>
  <si>
    <t>おにぎり②</t>
  </si>
  <si>
    <t>麺類</t>
  </si>
  <si>
    <t>おかず①</t>
  </si>
  <si>
    <t>おかず②</t>
  </si>
  <si>
    <t>バイキング　先生</t>
  </si>
  <si>
    <t>バイキング　管理職</t>
  </si>
  <si>
    <t>チキンライス　園児</t>
  </si>
  <si>
    <t>チキンライス</t>
  </si>
  <si>
    <t>チキンライス　先生</t>
  </si>
  <si>
    <t>チキンライス　管理職</t>
  </si>
  <si>
    <t>チャーハン　園児</t>
  </si>
  <si>
    <t>チャーハン</t>
  </si>
  <si>
    <t>チャーハン　先生</t>
  </si>
  <si>
    <t>チャーハン　管理職</t>
  </si>
  <si>
    <t>ピラフ　園児</t>
  </si>
  <si>
    <t>ピラフ</t>
  </si>
  <si>
    <t>ピラフ　先生</t>
  </si>
  <si>
    <t>ピラフ　管理職</t>
  </si>
  <si>
    <t>マーボー丼　園児</t>
  </si>
  <si>
    <t>マーボー丼</t>
  </si>
  <si>
    <t>マーボー</t>
  </si>
  <si>
    <t>マーボー丼　先生</t>
  </si>
  <si>
    <t>マーボー丼　管理職</t>
  </si>
  <si>
    <t>牛丼　園児</t>
  </si>
  <si>
    <t>牛丼</t>
  </si>
  <si>
    <t>牛丼　先生</t>
  </si>
  <si>
    <t>牛丼　管理職</t>
  </si>
  <si>
    <t>親子丼　園児</t>
  </si>
  <si>
    <t>親子丼</t>
  </si>
  <si>
    <t>親子丼　先生</t>
  </si>
  <si>
    <t>親子丼　管理職</t>
  </si>
  <si>
    <t>中華丼　園児</t>
  </si>
  <si>
    <t>中華丼</t>
  </si>
  <si>
    <t>中華丼　先生</t>
  </si>
  <si>
    <t>中華丼　管理職</t>
  </si>
  <si>
    <t>豚汁　園児</t>
  </si>
  <si>
    <t>豚汁</t>
  </si>
  <si>
    <t>豚汁　先生</t>
  </si>
  <si>
    <t>豚汁　管理職</t>
  </si>
  <si>
    <t>寿司飯　園児</t>
  </si>
  <si>
    <t>寿司飯</t>
  </si>
  <si>
    <t>寿司飯　先生</t>
  </si>
  <si>
    <t>寿司飯　管理職</t>
  </si>
  <si>
    <t>ごはん　園児</t>
  </si>
  <si>
    <t>ごはん　先生</t>
  </si>
  <si>
    <t>おにぎり　園児</t>
  </si>
  <si>
    <t>おにぎり　先生</t>
  </si>
  <si>
    <t>試食　</t>
  </si>
  <si>
    <t>試食　先生</t>
  </si>
  <si>
    <t>朝食　園児</t>
  </si>
  <si>
    <t>朝食</t>
  </si>
  <si>
    <t>朝食　先生</t>
  </si>
  <si>
    <t>昼食　園児</t>
  </si>
  <si>
    <t>昼食</t>
  </si>
  <si>
    <t>昼食　先生</t>
  </si>
  <si>
    <t>夕食　園児</t>
  </si>
  <si>
    <t>夕食</t>
  </si>
  <si>
    <t>夕食　先生</t>
  </si>
  <si>
    <t>デザート　園児</t>
  </si>
  <si>
    <t>デザート　先生</t>
  </si>
  <si>
    <t>ぜんざい　園児</t>
  </si>
  <si>
    <t>ぜんざい</t>
  </si>
  <si>
    <t>ぜんざい　先生</t>
  </si>
  <si>
    <t>ケーキ　園児</t>
  </si>
  <si>
    <t>ケーキ　先生</t>
  </si>
  <si>
    <t>アーモンド小魚</t>
  </si>
  <si>
    <t>味付小魚</t>
  </si>
  <si>
    <t>アップルジュース</t>
  </si>
  <si>
    <t>オレンジジュース</t>
  </si>
  <si>
    <t>野菜ジュース</t>
  </si>
  <si>
    <t>ミニりんごジュース</t>
  </si>
  <si>
    <t>プチコンク</t>
  </si>
  <si>
    <t>お茶</t>
  </si>
  <si>
    <t>牛乳</t>
  </si>
  <si>
    <t>こんぶ</t>
  </si>
  <si>
    <t>バナナ</t>
  </si>
  <si>
    <t>きなこ</t>
  </si>
  <si>
    <t>ひなあられ</t>
  </si>
  <si>
    <t>いり大豆</t>
  </si>
  <si>
    <t>フルーツカップ</t>
  </si>
  <si>
    <t>みかんゼリー</t>
  </si>
  <si>
    <t>節分豆</t>
  </si>
  <si>
    <t>サラダカップ</t>
  </si>
  <si>
    <t>福神漬け</t>
  </si>
  <si>
    <t>漬物</t>
  </si>
  <si>
    <t>もち米</t>
  </si>
  <si>
    <t>砂糖</t>
  </si>
  <si>
    <t>そうめん</t>
  </si>
  <si>
    <t>ごはんとスープ</t>
  </si>
  <si>
    <t>おちゃわん</t>
  </si>
  <si>
    <t>お弁当</t>
  </si>
  <si>
    <t>鉢盛</t>
  </si>
  <si>
    <t>消費税</t>
  </si>
  <si>
    <t>チーズ</t>
  </si>
  <si>
    <t>おやつ　予備</t>
  </si>
  <si>
    <t>延長用おやつ</t>
  </si>
  <si>
    <t>延長おやつ</t>
  </si>
  <si>
    <t>さつま芋</t>
  </si>
  <si>
    <t>すいか</t>
  </si>
  <si>
    <t>サンドイッチ</t>
  </si>
  <si>
    <t>ジャム</t>
  </si>
  <si>
    <t>ピーナッツバター</t>
  </si>
  <si>
    <t>マヨネーズ</t>
  </si>
  <si>
    <t>レタス</t>
  </si>
  <si>
    <t>チェリー缶</t>
  </si>
  <si>
    <t>ﾁｪﾘｰ缶</t>
  </si>
  <si>
    <t>パイン缶</t>
  </si>
  <si>
    <t>ﾊﾟｲﾝ缶</t>
  </si>
  <si>
    <t>もも缶</t>
  </si>
  <si>
    <t>みかん缶</t>
  </si>
  <si>
    <t>おかずパック　園児</t>
  </si>
  <si>
    <t>おかずパック</t>
  </si>
  <si>
    <t>おやつ　同窓会</t>
  </si>
  <si>
    <t>同窓会</t>
  </si>
  <si>
    <t>からあげ</t>
  </si>
  <si>
    <t>からあげとポテト　同窓会</t>
  </si>
  <si>
    <t>クリームコンフェ</t>
  </si>
  <si>
    <t>クレープ　同窓会</t>
  </si>
  <si>
    <t>ﾁｷﾝﾅｹﾞｯﾄ</t>
  </si>
  <si>
    <t>たこやき</t>
  </si>
  <si>
    <t>ドーナッツ　</t>
  </si>
  <si>
    <t>ドーナツ</t>
  </si>
  <si>
    <t>ハヤシライス　同窓会</t>
  </si>
  <si>
    <t>ｶﾚー</t>
  </si>
  <si>
    <t>プチドック　同窓会</t>
  </si>
  <si>
    <t>フランクフルト</t>
  </si>
  <si>
    <t>ﾌﾗﾝｸﾌﾙﾄ</t>
  </si>
  <si>
    <t>ポテト　同窓会</t>
  </si>
  <si>
    <t>焼きそば　園児</t>
  </si>
  <si>
    <t>焼きそば</t>
  </si>
  <si>
    <t>おかずパック　バザー</t>
  </si>
  <si>
    <t>バザー</t>
  </si>
  <si>
    <t>おやつ　バザー</t>
  </si>
  <si>
    <t>からあげ　バザー</t>
  </si>
  <si>
    <t>からあげとポテト　バザー</t>
  </si>
  <si>
    <t>クリームコンフェ　バザー</t>
  </si>
  <si>
    <t>クレープ　バザー</t>
  </si>
  <si>
    <t>チキンナゲット　バザー</t>
  </si>
  <si>
    <t>おにぎり　バザー</t>
  </si>
  <si>
    <t>たこやき　バザー</t>
  </si>
  <si>
    <t>ドーナッツ　バザー</t>
  </si>
  <si>
    <t>ハヤシライス　バザー</t>
  </si>
  <si>
    <t>カレー　バザー</t>
  </si>
  <si>
    <t>ｶﾚｰ　ﾊﾞｻﾞｰ</t>
  </si>
  <si>
    <t>プチドック</t>
  </si>
  <si>
    <t>ﾌﾟﾁﾄﾞｯｸ</t>
  </si>
  <si>
    <t>フランクフルト　バザー</t>
  </si>
  <si>
    <t>ポテト　バザー</t>
  </si>
  <si>
    <t>焼きそば　先生</t>
  </si>
  <si>
    <t>メディカル</t>
  </si>
  <si>
    <t>ごはん①　８Ｋ</t>
  </si>
  <si>
    <t>ごはん②　８Ｋ</t>
  </si>
  <si>
    <t>ごはん③　８Ｋ</t>
  </si>
  <si>
    <t>管理職</t>
  </si>
  <si>
    <t>実習生</t>
  </si>
  <si>
    <t>保護者様用</t>
  </si>
  <si>
    <t>消毒液</t>
  </si>
  <si>
    <t>フルーツ</t>
  </si>
  <si>
    <t>ケーキ</t>
  </si>
  <si>
    <t>特別ランチ　園児用</t>
  </si>
  <si>
    <t>特別ランチ</t>
  </si>
  <si>
    <t>ルー用保温箱</t>
  </si>
  <si>
    <t>　　　　　用保温箱</t>
  </si>
  <si>
    <t>アーモンドミニフィッシュ</t>
  </si>
  <si>
    <t>ｱｰﾓﾝﾄﾞﾐﾆﾌｨｯｼｭ</t>
  </si>
  <si>
    <t>ミニフィッシュ</t>
  </si>
  <si>
    <t>１０ｇチーズ</t>
  </si>
  <si>
    <t>型抜きチーズ</t>
  </si>
  <si>
    <t>おかわり用保温箱　２K</t>
  </si>
  <si>
    <t>おかわり用保温箱</t>
  </si>
  <si>
    <t>おかわり用保温箱　３K</t>
  </si>
  <si>
    <t>おかわり用保温箱　４K</t>
  </si>
  <si>
    <t>おかわり用保温箱　５K</t>
  </si>
  <si>
    <t>おかわり用保温箱　１K</t>
  </si>
  <si>
    <t>おかわり用保温箱　１．５K</t>
  </si>
  <si>
    <t>おわかり用保温箱　２．５K</t>
  </si>
  <si>
    <t>おかわり用保温箱　２．５K</t>
  </si>
  <si>
    <t>ウィンナー</t>
  </si>
  <si>
    <t>唐揚</t>
  </si>
  <si>
    <t>くま皿</t>
  </si>
  <si>
    <t>つけもの</t>
  </si>
  <si>
    <t>つぼ漬け</t>
  </si>
  <si>
    <t>ﾋﾟﾋﾟﾋﾟﾁｰｽﾞ</t>
  </si>
  <si>
    <t>ｾﾞﾘｰ</t>
  </si>
  <si>
    <t>ゼリー</t>
  </si>
  <si>
    <t>すりおろしｾﾞﾘｰ</t>
  </si>
  <si>
    <t>　　　　　　</t>
  </si>
  <si>
    <t>　.</t>
  </si>
  <si>
    <t>ちゃわん</t>
  </si>
  <si>
    <t>節分豆　QBB福豆5ｇ</t>
  </si>
  <si>
    <t>給食用福豆5ｇ</t>
  </si>
  <si>
    <t>節分豆　肥後福豆10ｇ</t>
  </si>
  <si>
    <t>給食用福豆10ｇ</t>
  </si>
  <si>
    <t>節分豆　肥後福豆ﾐｯｸｽ10ｇ</t>
  </si>
  <si>
    <t>肥後福豆ﾐｯｸｽ10ｇ</t>
  </si>
  <si>
    <t>節分豆　肥後リンカケ10ｇ</t>
  </si>
  <si>
    <t>ミツヤB２０ｇ</t>
  </si>
  <si>
    <t>節分豆　ミツヤA２２ｇ</t>
  </si>
  <si>
    <t>ミツヤA３０ｇ</t>
  </si>
  <si>
    <t>節分豆　肥後煎り大豆</t>
  </si>
  <si>
    <t>肥後煎り大豆</t>
  </si>
  <si>
    <t>ｽﾊﾟｹﾞﾃｨ給食</t>
  </si>
  <si>
    <t>ｽﾊﾟｹﾞﾃｨ</t>
  </si>
  <si>
    <t>ﾐｰﾄｿｰｽ</t>
  </si>
  <si>
    <t>豚汁用保温箱</t>
  </si>
  <si>
    <t>具材用保温箱</t>
  </si>
  <si>
    <t>コロッケ</t>
  </si>
  <si>
    <t>チキンカツ</t>
  </si>
  <si>
    <t>オムレツ</t>
  </si>
  <si>
    <t>とんかつ</t>
  </si>
  <si>
    <t>えだまめ</t>
  </si>
  <si>
    <t>お椀 ｶｯﾌﾟ 皿</t>
  </si>
  <si>
    <t>シューマイ</t>
  </si>
  <si>
    <t>もち</t>
  </si>
  <si>
    <t>給食セット</t>
  </si>
  <si>
    <t>食器</t>
  </si>
  <si>
    <t>主菜</t>
  </si>
  <si>
    <t>副菜</t>
  </si>
  <si>
    <t>スパゲティ</t>
  </si>
  <si>
    <t>ミートソース</t>
  </si>
  <si>
    <t>のり巻きおにぎり</t>
  </si>
  <si>
    <t>わかめおにぎり</t>
  </si>
  <si>
    <t>おかわり用おにぎり</t>
  </si>
  <si>
    <t>おかわり用半俵</t>
  </si>
  <si>
    <t>ドリンク</t>
  </si>
  <si>
    <t>麺</t>
  </si>
  <si>
    <t>汁物</t>
  </si>
  <si>
    <t>保温箱（大）</t>
  </si>
  <si>
    <t>保温箱（小）</t>
  </si>
  <si>
    <t>ルー保温箱（小）</t>
  </si>
  <si>
    <t>カレー皿</t>
  </si>
  <si>
    <t>先生カレー皿</t>
  </si>
  <si>
    <t>寸胴</t>
  </si>
  <si>
    <t>トレー</t>
  </si>
  <si>
    <t>しゃもじ</t>
  </si>
  <si>
    <t>お玉</t>
  </si>
  <si>
    <t>クリアケース</t>
  </si>
  <si>
    <t>パン箱</t>
  </si>
  <si>
    <t>くま</t>
  </si>
  <si>
    <t>ミッフィー</t>
  </si>
  <si>
    <t>ハムスター</t>
  </si>
  <si>
    <t>ｸｯｷﾝｸﾞ　園児</t>
  </si>
  <si>
    <t>ｸｯｷﾝｸﾞ</t>
  </si>
  <si>
    <t>ｸｯｷﾝｸﾞ　先生</t>
  </si>
  <si>
    <t>ﾌﾙｰﾂ</t>
  </si>
  <si>
    <t>牛乳200ｍｌ</t>
  </si>
  <si>
    <t>おでん　園児</t>
  </si>
  <si>
    <t>おでん</t>
  </si>
  <si>
    <t>保温箱</t>
  </si>
  <si>
    <t>おでん　先生</t>
  </si>
  <si>
    <t>パンランチ</t>
  </si>
  <si>
    <t>ﾊﾟﾝﾗﾝﾁ</t>
  </si>
  <si>
    <t>ﾊﾟﾝﾗﾝﾁ　先生</t>
  </si>
  <si>
    <t>中仕切り</t>
  </si>
  <si>
    <t>お好み焼き</t>
  </si>
  <si>
    <t>レモンタルト</t>
  </si>
  <si>
    <t>シークワーシャーゼリー</t>
  </si>
  <si>
    <t>いちごクレープ</t>
  </si>
  <si>
    <t>すりおろしゼリー　もも</t>
  </si>
  <si>
    <t>すりおろしゼリー　りんご</t>
  </si>
  <si>
    <t>うどん　園児</t>
  </si>
  <si>
    <t>うどん</t>
  </si>
  <si>
    <t>うどんスープ</t>
  </si>
  <si>
    <t>うどん　先生</t>
  </si>
  <si>
    <t>ぎょうざクッキング</t>
  </si>
  <si>
    <t>白玉</t>
  </si>
  <si>
    <t>懇親会子供用</t>
  </si>
  <si>
    <t>懇親会大人用</t>
  </si>
  <si>
    <t>お子様用</t>
  </si>
  <si>
    <t>おこさまよう</t>
  </si>
  <si>
    <t>委託</t>
  </si>
  <si>
    <t>フライドポテト</t>
  </si>
  <si>
    <t>ﾌﾗｲﾄﾞﾎﾟﾃﾄ</t>
  </si>
  <si>
    <t>生徒用　弁当</t>
  </si>
  <si>
    <t>ウインナーパン</t>
  </si>
  <si>
    <t>カレーパン</t>
  </si>
  <si>
    <t>天使のほっぺ</t>
  </si>
  <si>
    <t>キャロット紫芋パン</t>
  </si>
  <si>
    <t>園児用おかずパツク　</t>
  </si>
  <si>
    <t>先生用おかずパツク</t>
  </si>
  <si>
    <t>園児用特別ランチ</t>
  </si>
  <si>
    <t>先生用特別ランチ</t>
  </si>
  <si>
    <t>園児用スパゲッティ</t>
  </si>
  <si>
    <t>先生用スパゲッティ</t>
  </si>
  <si>
    <t>園児用弁当　ご飯あり</t>
  </si>
  <si>
    <t>園児用弁当　ご飯なし</t>
  </si>
  <si>
    <t>園児用　スパゲッティ</t>
  </si>
  <si>
    <t>先生用　スパゲッティ</t>
  </si>
  <si>
    <t>食育園児用うどん</t>
  </si>
  <si>
    <t>食育うどん</t>
  </si>
  <si>
    <t>スープ用保温箱</t>
  </si>
  <si>
    <t>食育先生用うどん</t>
  </si>
  <si>
    <t>食育園児用巻き寿司</t>
  </si>
  <si>
    <t>食育先生用巻き寿司</t>
  </si>
  <si>
    <t>食育保護者用巻き寿司</t>
  </si>
  <si>
    <t>ハンバーグピザパン</t>
  </si>
  <si>
    <t>しましまチョコパン</t>
  </si>
  <si>
    <t>しましまメロンパン</t>
  </si>
  <si>
    <t>おにぎりパック</t>
  </si>
  <si>
    <t>焼きおにぎり</t>
  </si>
  <si>
    <t>スイートポテト</t>
  </si>
  <si>
    <t>食育　園児</t>
  </si>
  <si>
    <t>食育</t>
  </si>
  <si>
    <t>おかず③</t>
  </si>
  <si>
    <t>おかず④</t>
  </si>
  <si>
    <t>お皿</t>
  </si>
  <si>
    <t>送料</t>
  </si>
  <si>
    <t>食育　先生</t>
  </si>
  <si>
    <t>ﾊﾟｯｸ弁当　</t>
  </si>
  <si>
    <t>パック弁当</t>
  </si>
  <si>
    <t>ﾊﾟｯｸ弁当</t>
  </si>
  <si>
    <t>ハム</t>
  </si>
  <si>
    <t>ガトーショコラ</t>
  </si>
  <si>
    <t>桜もち</t>
  </si>
  <si>
    <t>お弁当用袋</t>
  </si>
  <si>
    <t>食育園児用ｻﾝﾄﾞｲｯﾁ</t>
  </si>
  <si>
    <t>食育サンドイッチ</t>
  </si>
  <si>
    <t>食育先生用ｻﾝﾄﾞｲｯﾁ</t>
  </si>
  <si>
    <t>食育保護者用ｻﾝﾄﾞｲｯﾁ</t>
  </si>
  <si>
    <t>食育保護者用うどん</t>
  </si>
  <si>
    <t>節分豆　肥後りんかけ　10ｇ</t>
  </si>
  <si>
    <t>節分豆　肥後りんかけ10ｇ</t>
  </si>
  <si>
    <t>節分豆　給食用福豆10ｇ</t>
  </si>
  <si>
    <t>節分豆　10ｇ</t>
  </si>
  <si>
    <t>節分豆　肥後ﾐｯｸｽ10ｇ</t>
  </si>
  <si>
    <t>節分豆　ミツヤ２０ｇ</t>
  </si>
  <si>
    <t>節分豆　ミツヤ２２ｇ</t>
  </si>
  <si>
    <t>特別ランチ　先生用</t>
  </si>
  <si>
    <t>おかずパック　先生</t>
  </si>
  <si>
    <t>夏祭り</t>
  </si>
  <si>
    <t>おやつ　先生用</t>
  </si>
  <si>
    <t>食育園児用寿司とだご汁</t>
  </si>
  <si>
    <t>食育先生用寿司とだご汁</t>
  </si>
  <si>
    <t>食育保護者用寿司とだご汁</t>
  </si>
  <si>
    <t>野菜</t>
  </si>
  <si>
    <t>肉</t>
  </si>
  <si>
    <t>ゼリー　園児</t>
  </si>
  <si>
    <t>ごはんと汁物</t>
  </si>
  <si>
    <t>値引き</t>
  </si>
  <si>
    <t>ひなあられセット</t>
  </si>
  <si>
    <t>ひなあられセット　先生</t>
  </si>
  <si>
    <t>ひなあられセット　先生用</t>
  </si>
  <si>
    <t>おかしセット　園児用</t>
  </si>
  <si>
    <t>おかしセット　先生用</t>
  </si>
  <si>
    <t>焼きうどん</t>
  </si>
  <si>
    <t>焼きうどん　先生用</t>
  </si>
  <si>
    <t>学童　飯有り</t>
  </si>
  <si>
    <t>学童　飯無し</t>
  </si>
  <si>
    <t>予備</t>
  </si>
  <si>
    <t>節分豆　肥後黒糖豆１０ｇ</t>
  </si>
  <si>
    <t>節分豆　ミツヤミックス１８ｇ</t>
  </si>
  <si>
    <t>お別れ会　園児</t>
  </si>
  <si>
    <t>お別れ会　先生</t>
  </si>
  <si>
    <t>弁当　園児（満3歳児）</t>
  </si>
  <si>
    <t>弁当園児（満3歳児）</t>
  </si>
  <si>
    <t>冷めん　園児</t>
  </si>
  <si>
    <t>冷めん</t>
  </si>
  <si>
    <t>冷めん　先生</t>
  </si>
  <si>
    <t>とうもろこし</t>
  </si>
  <si>
    <t>ドライカレー　園児用</t>
  </si>
  <si>
    <t>ドライカレー　</t>
  </si>
  <si>
    <t>ドライカレー　先生用</t>
  </si>
  <si>
    <t>ドライカレー</t>
  </si>
  <si>
    <t>にゅうめん　園児</t>
  </si>
  <si>
    <t>にゅうめん</t>
  </si>
  <si>
    <t>にゅうめん　先生</t>
  </si>
  <si>
    <t>オムライス　園児</t>
  </si>
  <si>
    <t>オムライス</t>
  </si>
  <si>
    <t>オムレツシート</t>
  </si>
  <si>
    <t>オムライス　先生</t>
  </si>
  <si>
    <t>ラーメン　園児</t>
  </si>
  <si>
    <t>ラーメン</t>
  </si>
  <si>
    <t>中華あんかけ</t>
  </si>
  <si>
    <t>ラーメン　先生</t>
  </si>
  <si>
    <t>食育　バイキング　園児</t>
  </si>
  <si>
    <t>食育　バイキング　先生</t>
  </si>
  <si>
    <t>配膳給食　園児</t>
  </si>
  <si>
    <t>配膳給食</t>
  </si>
  <si>
    <t>配膳給食　先生</t>
  </si>
  <si>
    <t>製造加工費</t>
  </si>
  <si>
    <t>配送費</t>
  </si>
  <si>
    <t>事務管理費</t>
  </si>
  <si>
    <t>メロンパン</t>
  </si>
  <si>
    <t>ロールパン</t>
  </si>
  <si>
    <t>ちらし寿司</t>
  </si>
  <si>
    <t>ちらし寿司　先生</t>
  </si>
  <si>
    <t>　</t>
  </si>
  <si>
    <t>クリスマス クッキー　園児</t>
  </si>
  <si>
    <t>クリスマス　クッキー園児</t>
  </si>
  <si>
    <t>クリスマス クッキー　先生</t>
  </si>
  <si>
    <t>クリスマス　クッキー　先生</t>
  </si>
  <si>
    <t>もち給食　園児</t>
  </si>
  <si>
    <t>おもち　３コ</t>
  </si>
  <si>
    <t>もち給食　先生</t>
  </si>
  <si>
    <t>めん給食　園児</t>
  </si>
  <si>
    <t>めん給食　先生</t>
  </si>
  <si>
    <t>豚丼　園児</t>
  </si>
  <si>
    <t>豚丼</t>
  </si>
  <si>
    <t>豚丼　先生</t>
  </si>
  <si>
    <t>ミルクロールパン</t>
  </si>
  <si>
    <t>おにぎりとスープ</t>
  </si>
  <si>
    <t>汁用保温箱　大</t>
  </si>
  <si>
    <t>どんぶり給食　園児</t>
  </si>
  <si>
    <t>どんぶり具</t>
  </si>
  <si>
    <t>どんぶり</t>
  </si>
  <si>
    <t>どんぶり給食　先生</t>
  </si>
  <si>
    <t>容器</t>
  </si>
  <si>
    <t>調整</t>
  </si>
  <si>
    <t>チーズドッグ</t>
  </si>
  <si>
    <t>ワッフル</t>
  </si>
  <si>
    <t>たい焼き（あんこ）</t>
  </si>
  <si>
    <t>たい焼き（カスタード）</t>
  </si>
  <si>
    <t>プリン</t>
  </si>
  <si>
    <t>自園給食　園児</t>
  </si>
  <si>
    <t>自園給食</t>
  </si>
  <si>
    <t>自園給食　先生</t>
  </si>
  <si>
    <t>節分豆　ヨコイ福豆5ｇ</t>
  </si>
  <si>
    <t>節分豆　きなこボーロ福豆5ｇ</t>
  </si>
  <si>
    <t>節分豆　きなこぼーろ福豆5ｇ</t>
  </si>
  <si>
    <t>給食用きなこボーロ</t>
  </si>
  <si>
    <t>節分豆　ｽｲｰﾄﾎﾟﾃﾄ＆ﾌｨｯｼｭ</t>
  </si>
  <si>
    <t>ｽｲｰﾄﾎﾟﾃﾄ＆ﾌｨｯｼｭ</t>
  </si>
  <si>
    <t>ミツヤ節分豆10ｇ</t>
  </si>
  <si>
    <t>三種の福豆</t>
  </si>
  <si>
    <t>節分豆　豆まき用炒り大豆</t>
  </si>
  <si>
    <t>炒り大豆</t>
  </si>
  <si>
    <t>ビーフン　園児</t>
  </si>
  <si>
    <t>ビーフン</t>
  </si>
  <si>
    <t>ビーフン　先生</t>
  </si>
  <si>
    <t>ゼリー　先生</t>
  </si>
  <si>
    <t>もち米　先生</t>
  </si>
  <si>
    <t>給食振り替え分</t>
  </si>
  <si>
    <t>給食（夕食）</t>
  </si>
  <si>
    <t>給食（朝食）</t>
  </si>
  <si>
    <t>セントラル</t>
  </si>
  <si>
    <t>アジフライ</t>
  </si>
  <si>
    <t>包材</t>
  </si>
  <si>
    <t>アレルギーの数を入力してください。</t>
    <rPh sb="6" eb="7">
      <t>カズ</t>
    </rPh>
    <rPh sb="8" eb="10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</si>
</sst>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&quot;箱&quot;"/>
  </numFmts>
  <fonts count="1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 tint="-4.9989318521683403E-2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4"/>
      <name val="ＭＳ Ｐゴシック"/>
      <family val="3"/>
      <charset val="128"/>
    </font>
    <font>
      <sz val="14"/>
      <color theme="1"/>
      <name val="游ゴシック"/>
      <family val="2"/>
      <charset val="128"/>
      <scheme val="minor"/>
    </font>
    <font>
      <b/>
      <sz val="18"/>
      <name val="Arial Black"/>
      <family val="2"/>
    </font>
    <font>
      <b/>
      <sz val="28"/>
      <name val="Arial Black"/>
      <family val="2"/>
    </font>
    <font>
      <sz val="28"/>
      <color theme="1"/>
      <name val="Arial Black"/>
      <family val="2"/>
    </font>
    <font>
      <sz val="12"/>
      <name val="ＭＳ Ｐゴシック"/>
      <family val="3"/>
      <charset val="128"/>
    </font>
    <font>
      <sz val="11"/>
      <color theme="0"/>
      <name val="游ゴシック"/>
      <family val="3"/>
      <charset val="128"/>
      <scheme val="minor"/>
    </font>
    <font>
      <sz val="3"/>
      <color theme="1"/>
      <name val="游ゴシック"/>
      <family val="2"/>
      <charset val="128"/>
      <scheme val="minor"/>
    </font>
    <font>
      <sz val="3"/>
      <color theme="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6"/>
      <color theme="0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vertical="top" wrapText="1" shrinkToFit="1"/>
    </xf>
    <xf numFmtId="0" fontId="0" fillId="2" borderId="13" xfId="0" applyFill="1" applyBorder="1" applyAlignment="1">
      <alignment vertical="top" wrapText="1" shrinkToFit="1"/>
    </xf>
    <xf numFmtId="0" fontId="0" fillId="2" borderId="2" xfId="0" applyFill="1" applyBorder="1" applyAlignment="1">
      <alignment vertical="top" wrapText="1" shrinkToFit="1"/>
    </xf>
    <xf numFmtId="0" fontId="0" fillId="0" borderId="0" xfId="0" applyAlignment="1">
      <alignment vertical="top" wrapText="1"/>
    </xf>
    <xf numFmtId="0" fontId="0" fillId="3" borderId="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0" xfId="0" applyFill="1">
      <alignment vertical="center"/>
    </xf>
    <xf numFmtId="0" fontId="0" fillId="4" borderId="4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top"/>
    </xf>
    <xf numFmtId="0" fontId="8" fillId="0" borderId="0" xfId="0" applyFont="1" applyAlignment="1"/>
    <xf numFmtId="0" fontId="12" fillId="0" borderId="0" xfId="0" applyFont="1" applyAlignment="1">
      <alignment horizontal="left" vertical="center"/>
    </xf>
    <xf numFmtId="0" fontId="6" fillId="0" borderId="13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14" xfId="0" applyFont="1" applyBorder="1">
      <alignment vertical="center"/>
    </xf>
    <xf numFmtId="0" fontId="2" fillId="0" borderId="12" xfId="0" applyFont="1" applyBorder="1" applyAlignment="1">
      <alignment horizontal="left" vertical="center"/>
    </xf>
    <xf numFmtId="0" fontId="6" fillId="0" borderId="6" xfId="0" applyFont="1" applyBorder="1">
      <alignment vertical="center"/>
    </xf>
    <xf numFmtId="0" fontId="6" fillId="0" borderId="11" xfId="0" applyFont="1" applyBorder="1">
      <alignment vertical="center"/>
    </xf>
    <xf numFmtId="0" fontId="14" fillId="0" borderId="8" xfId="0" applyFont="1" applyBorder="1">
      <alignment vertical="center"/>
    </xf>
    <xf numFmtId="0" fontId="6" fillId="0" borderId="0" xfId="0" applyFont="1" applyAlignment="1"/>
    <xf numFmtId="0" fontId="4" fillId="0" borderId="11" xfId="0" applyFont="1" applyBorder="1">
      <alignment vertical="center"/>
    </xf>
    <xf numFmtId="0" fontId="6" fillId="0" borderId="11" xfId="0" applyFont="1" applyBorder="1" applyAlignment="1"/>
    <xf numFmtId="0" fontId="4" fillId="0" borderId="0" xfId="0" applyFont="1" applyAlignment="1"/>
    <xf numFmtId="0" fontId="4" fillId="0" borderId="9" xfId="0" applyFont="1" applyBorder="1">
      <alignment vertical="center"/>
    </xf>
    <xf numFmtId="0" fontId="15" fillId="0" borderId="8" xfId="0" applyFont="1" applyBorder="1">
      <alignment vertical="center"/>
    </xf>
    <xf numFmtId="176" fontId="2" fillId="0" borderId="0" xfId="0" applyNumberFormat="1" applyFont="1" applyAlignment="1">
      <alignment horizontal="right" vertical="center"/>
    </xf>
    <xf numFmtId="0" fontId="6" fillId="0" borderId="1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/>
    <xf numFmtId="0" fontId="9" fillId="0" borderId="5" xfId="0" applyFont="1" applyBorder="1" applyAlignment="1">
      <alignment horizontal="center" vertical="center" wrapText="1"/>
    </xf>
    <xf numFmtId="0" fontId="0" fillId="0" borderId="10" xfId="0" applyBorder="1" applyAlignment="1"/>
    <xf numFmtId="0" fontId="10" fillId="0" borderId="15" xfId="0" applyFont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0" fillId="0" borderId="0" xfId="0" applyAlignment="1">
      <alignment horizontal="center"/>
    </xf>
    <xf numFmtId="0" fontId="11" fillId="0" borderId="15" xfId="0" applyFont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60" zoomScaleNormal="60" workbookViewId="0">
      <selection sqref="A1:XFD1048576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47"/>
  <sheetViews>
    <sheetView zoomScale="60" zoomScaleNormal="60" workbookViewId="0">
      <selection activeCell="G54" sqref="G54"/>
    </sheetView>
  </sheetViews>
  <sheetFormatPr defaultRowHeight="18" x14ac:dyDescent="0.45"/>
  <cols>
    <col min="1" max="1" width="26.69921875" style="14" customWidth="1"/>
    <col min="2" max="11" width="8.796875" style="15" customWidth="1"/>
    <col min="12" max="20" width="11.3984375" style="24" customWidth="1"/>
    <col min="21" max="21" width="11.3984375" style="24" hidden="1" customWidth="1"/>
    <col min="22" max="22" width="32.796875" style="14" customWidth="1"/>
    <col min="23" max="23" width="27.69921875" style="14" customWidth="1"/>
  </cols>
  <sheetData>
    <row r="1" spans="1:23" x14ac:dyDescent="0.45">
      <c r="A1"/>
      <c r="L1" s="15"/>
      <c r="M1" s="15"/>
      <c r="N1" s="15"/>
      <c r="O1" s="15"/>
      <c r="P1" s="15"/>
      <c r="Q1" s="15"/>
      <c r="R1" s="15"/>
      <c r="S1" s="15"/>
      <c r="T1" s="15"/>
      <c r="U1" s="15"/>
      <c r="V1"/>
      <c r="W1"/>
    </row>
    <row r="2" spans="1:23" s="16" customFormat="1" ht="26.4" customHeight="1" x14ac:dyDescent="0.45">
      <c r="A2" s="16" t="str">
        <f>貼り付け用!A2&amp;"　"&amp;貼り付け用!B2&amp;"　"&amp;貼り付け用!C2</f>
        <v>　　</v>
      </c>
      <c r="B2" s="17"/>
      <c r="C2" s="17"/>
      <c r="D2" s="17"/>
      <c r="E2" s="17"/>
      <c r="F2" s="17"/>
      <c r="G2" s="17"/>
      <c r="H2" s="17"/>
      <c r="I2" s="48" t="s">
        <v>0</v>
      </c>
      <c r="J2" s="48"/>
      <c r="K2" s="48" t="s">
        <v>1</v>
      </c>
      <c r="L2" s="48"/>
      <c r="M2" s="48" t="s">
        <v>0</v>
      </c>
      <c r="N2" s="17"/>
      <c r="O2"/>
      <c r="P2"/>
      <c r="Q2"/>
      <c r="R2" t="s">
        <v>2</v>
      </c>
      <c r="S2"/>
      <c r="T2" t="s">
        <v>3</v>
      </c>
      <c r="U2" t="s">
        <v>3</v>
      </c>
      <c r="V2" s="16" t="str">
        <f>貼り付け用!T2&amp;"　"&amp;貼り付け用!U2&amp;"　"&amp;貼り付け用!V2&amp;"　"&amp;貼り付け用!W2</f>
        <v>　　　</v>
      </c>
    </row>
    <row r="3" spans="1:23" x14ac:dyDescent="0.45">
      <c r="A3" s="4"/>
      <c r="B3" s="59" t="s">
        <v>4</v>
      </c>
      <c r="C3" s="60" t="s">
        <v>4</v>
      </c>
      <c r="D3" s="59" t="s">
        <v>5</v>
      </c>
      <c r="E3" s="61" t="s">
        <v>5</v>
      </c>
      <c r="F3" s="60" t="s">
        <v>5</v>
      </c>
      <c r="G3" s="59" t="s">
        <v>6</v>
      </c>
      <c r="H3" s="61" t="s">
        <v>6</v>
      </c>
      <c r="I3" s="61" t="s">
        <v>6</v>
      </c>
      <c r="J3" s="61" t="s">
        <v>6</v>
      </c>
      <c r="K3" s="60" t="s">
        <v>6</v>
      </c>
      <c r="L3" s="21" t="str">
        <f t="array" ref="L3">IFERROR(
INDEX(商品マスタ一覧!$D$1:$D$437,
MATCH(TRUE, ISNUMBER(SEARCH(LEFT(SUBSTITUTE(_xlfn.TEXTJOIN("", TRUE, 貼り付け用!$L$3:$Z$3), "　", ""),3),SUBSTITUTE(商品マスタ一覧!$D$1:$D$437, "　", ""))), 0)), "")</f>
        <v>商品予定名</v>
      </c>
      <c r="M3" s="21" t="str">
        <f t="array" aca="1" ref="M3" ca="1">IFERROR(
IF(MID(SUBSTITUTE(SUBSTITUTE(_xlfn.TEXTJOIN("", TRUE, 貼り付け用!$L$3:$Z$3), "　", ""),T3,""),
M4+1, 3)="","",
INDEX(INDIRECT("商品マスタ一覧!D" &amp; (MATCH(L3, 商品マスタ一覧!$D$1:$D$437, 0)+1) &amp; ":D437"),
MATCH(TRUE, ISNUMBER(SEARCH(
MID(SUBSTITUTE(SUBSTITUTE(_xlfn.TEXTJOIN("", TRUE, 貼り付け用!$L$3:$Z$3), "　", ""),T3,""),
M4+1, 3),
SUBSTITUTE(INDIRECT("商品マスタ一覧!D" &amp; (MATCH(L3, 商品マスタ一覧!$D$1:$D$437, 0)+1) &amp; ":D437"), "　", ""))), 0))),"")</f>
        <v/>
      </c>
      <c r="N3" s="21" t="str">
        <f t="array" aca="1" ref="N3" ca="1">IFERROR(
IF(MID(SUBSTITUTE(SUBSTITUTE(_xlfn.TEXTJOIN("", TRUE, 貼り付け用!$L$3:$Z$3), "　", ""),T3,""),
M4+N4+1, 3)="","",
INDEX(INDIRECT("商品マスタ一覧!D" &amp; (MATCH(M3, 商品マスタ一覧!$D$1:$D$437, 0)+1) &amp; ":D437"),
MATCH(TRUE, ISNUMBER(SEARCH(
MID(SUBSTITUTE(SUBSTITUTE(_xlfn.TEXTJOIN("", TRUE, 貼り付け用!$L$3:$Z$3), "　", ""),T3,""),
M4+N4+1, 3),
SUBSTITUTE(INDIRECT("商品マスタ一覧!D" &amp; (MATCH(M3, 商品マスタ一覧!$D$1:$D$437, 0)+1) &amp; ":D437"), "　", ""))), 0))),"")</f>
        <v/>
      </c>
      <c r="O3" s="21" t="str">
        <f t="array" aca="1" ref="O3" ca="1">IFERROR(
IF(MID(SUBSTITUTE(SUBSTITUTE(_xlfn.TEXTJOIN("", TRUE, 貼り付け用!$L$3:$Z$3), "　", ""),T3,""),
M4+N4+O4+1, 3)="","",
INDEX(INDIRECT("商品マスタ一覧!D" &amp; (MATCH(N3, 商品マスタ一覧!$D$1:$D$437, 0)+1) &amp; ":D437"),
MATCH(TRUE, ISNUMBER(SEARCH(
MID(SUBSTITUTE(SUBSTITUTE(_xlfn.TEXTJOIN("", TRUE, 貼り付け用!$L$3:$Z$3), "　", ""),T3,""),
M4+N4+O4+1, 3),
SUBSTITUTE(INDIRECT("商品マスタ一覧!D" &amp; (MATCH(N3, 商品マスタ一覧!$D$1:$D$437, 0)+1) &amp; ":D437"), "　", ""))), 0))),"")</f>
        <v/>
      </c>
      <c r="P3" s="21" t="str">
        <f t="array" aca="1" ref="P3" ca="1">IFERROR(
IF(MID(SUBSTITUTE(SUBSTITUTE(_xlfn.TEXTJOIN("", TRUE, 貼り付け用!$L$3:$Z$3), "　", ""),T3,""),
M4+N4+O4+P4+1, 3)="","",
INDEX(INDIRECT("商品マスタ一覧!D" &amp; (MATCH(O3, 商品マスタ一覧!$D$1:$D$437, 0)+1) &amp; ":D437"),
MATCH(TRUE, ISNUMBER(SEARCH(
MID(SUBSTITUTE(SUBSTITUTE(_xlfn.TEXTJOIN("", TRUE, 貼り付け用!$L$3:$Z$3), "　", ""),T3,""),
M4+N4+O4+P4+1, 3),
SUBSTITUTE(INDIRECT("商品マスタ一覧!D" &amp; (MATCH(O3, 商品マスタ一覧!$D$1:$D$437, 0)+1) &amp; ":D437"), "　", ""))), 0))),"")</f>
        <v/>
      </c>
      <c r="Q3" s="21" t="str">
        <f t="array" aca="1" ref="Q3" ca="1">IFERROR(
IF(MID(SUBSTITUTE(SUBSTITUTE(_xlfn.TEXTJOIN("", TRUE, 貼り付け用!$L$3:$Z$3), "　", ""),T3,""),
M4+N4+O4+P4+Q4+1, 3)="","",
INDEX(INDIRECT("商品マスタ一覧!D" &amp; (MATCH(P3, 商品マスタ一覧!$D$1:$D$437, 0)+1) &amp; ":D437"),
MATCH(TRUE, ISNUMBER(SEARCH(
MID(SUBSTITUTE(SUBSTITUTE(_xlfn.TEXTJOIN("", TRUE, 貼り付け用!$L$3:$Z$3), "　", ""),T3,""),
M4+N4+O4+P4+Q4+1, 3),
SUBSTITUTE(INDIRECT("商品マスタ一覧!D" &amp; (MATCH(P3, 商品マスタ一覧!$D$1:$D$437, 0)+1) &amp; ":D437"), "　", ""))), 0))),"")</f>
        <v/>
      </c>
      <c r="R3" s="21" t="str">
        <f t="array" aca="1" ref="R3" ca="1">IFERROR(
IF(MID(SUBSTITUTE(SUBSTITUTE(_xlfn.TEXTJOIN("", TRUE, 貼り付け用!$L$3:$Z$3), "　", ""),T3,""),
M4+N4+O4+P4+Q4+R4+1, 3)="","",
INDEX(INDIRECT("商品マスタ一覧!D" &amp; (MATCH(Q3, 商品マスタ一覧!$D$1:$D$437, 0)+1) &amp; ":D437"),
MATCH(TRUE, ISNUMBER(SEARCH(
MID(SUBSTITUTE(SUBSTITUTE(_xlfn.TEXTJOIN("", TRUE, 貼り付け用!$L$3:$Z$3), "　", ""),T3,""),
M4+N4+O4+P4+Q4+R4+1, 3),
SUBSTITUTE(INDIRECT("商品マスタ一覧!D" &amp; (MATCH(Q3, 商品マスタ一覧!$D$1:$D$437, 0)+1) &amp; ":D437"), "　", ""))), 0))),"")</f>
        <v/>
      </c>
      <c r="S3" s="21" t="str">
        <f t="array" aca="1" ref="S3" ca="1">IFERROR(
IF(MID(SUBSTITUTE(SUBSTITUTE(_xlfn.TEXTJOIN("", TRUE, 貼り付け用!$L$3:$Z$3), "　", ""),T3,""),
M4+N4+O4+P4+Q4+R4+S4+1, 3)="","",
INDEX(INDIRECT("商品マスタ一覧!D" &amp; (MATCH(R3, 商品マスタ一覧!$D$1:$D$437, 0)+1) &amp; ":D437"),
MATCH(TRUE, ISNUMBER(SEARCH(
MID(SUBSTITUTE(SUBSTITUTE(_xlfn.TEXTJOIN("", TRUE, 貼り付け用!$L$3:$Z$3), "　", ""),T3,""),
M4+N4+O4+P4+Q4+R4+S4+1, 3),
SUBSTITUTE(INDIRECT("商品マスタ一覧!D" &amp; (MATCH(R3, 商品マスタ一覧!$D$1:$D$437, 0)+1) &amp; ":D437"), "　", ""))), 0))),"")</f>
        <v/>
      </c>
      <c r="T3" s="22" t="s">
        <v>8</v>
      </c>
      <c r="U3" s="22"/>
      <c r="V3" s="6"/>
      <c r="W3" s="7"/>
    </row>
    <row r="4" spans="1:23" x14ac:dyDescent="0.45">
      <c r="A4" s="2">
        <f>貼り付け用!A4</f>
        <v>0</v>
      </c>
      <c r="B4" s="20" t="s">
        <v>9</v>
      </c>
      <c r="C4" s="20" t="s">
        <v>9</v>
      </c>
      <c r="D4" s="20" t="s">
        <v>9</v>
      </c>
      <c r="E4" s="20" t="s">
        <v>10</v>
      </c>
      <c r="F4" s="20" t="s">
        <v>11</v>
      </c>
      <c r="G4" s="20" t="s">
        <v>9</v>
      </c>
      <c r="H4" s="20" t="s">
        <v>9</v>
      </c>
      <c r="I4" s="20" t="s">
        <v>10</v>
      </c>
      <c r="J4" s="20" t="s">
        <v>10</v>
      </c>
      <c r="K4" s="20" t="s">
        <v>11</v>
      </c>
      <c r="L4" s="51"/>
      <c r="M4" s="52">
        <f>IF(L3&lt;&gt;"",IF(AND(COUNTIF(貼り付け用!$L$3:$Z$3,"*"&amp;SUBSTITUTE(L3,"　","")&amp;"*"),LEN(SUBSTITUTE(L3,"　",""))&gt;2),
LEN(SUBSTITUTE(L3,"　","")),
IF(AND(COUNTIF(貼り付け用!$L$3:$Z$3,"*"&amp;LEFT(SUBSTITUTE(L3,"　",""),LEN(SUBSTITUTE(L3,"　",""))-1)&amp;"*"),LEN(LEFT(SUBSTITUTE(L3,"　",""),LEN(SUBSTITUTE(L3,"　",""))-1))&gt;2),
LEN(LEFT(SUBSTITUTE(L3,"　",""),LEN(SUBSTITUTE(L3,"　",""))-1)),
IF(AND(COUNTIF(貼り付け用!$L$3:$Z$3,"*"&amp;LEFT(SUBSTITUTE(L3,"　",""),LEN(SUBSTITUTE(L3,"　",""))-2)&amp;"*"),LEN(LEFT(SUBSTITUTE(L3,"　",""),LEN(SUBSTITUTE(L3,"　",""))-2))&gt;2),
LEN(LEFT(SUBSTITUTE(L3,"　",""),LEN(SUBSTITUTE(L3,"　",""))-2)),
IF(AND(COUNTIF(貼り付け用!$L$3:$Z$3,"*"&amp;LEFT(SUBSTITUTE(L3,"　",""),LEN(SUBSTITUTE(L3,"　",""))-3)&amp;"*"),LEN(LEFT(SUBSTITUTE(L3,"　",""),LEN(SUBSTITUTE(L3,"　",""))-3))&gt;2),
LEN(LEFT(SUBSTITUTE(L3,"　",""),LEN(SUBSTITUTE(L3,"　",""))-3)),
IF(AND(COUNTIF(貼り付け用!$L$3:$Z$3,"*"&amp;LEFT(SUBSTITUTE(L3,"　",""),LEN(SUBSTITUTE(L3,"　",""))-4)&amp;"*"),LEN(LEFT(SUBSTITUTE(L3,"　",""),LEN(SUBSTITUTE(L3,"　",""))-4))&gt;2),
LEN(LEFT(SUBSTITUTE(L3,"　",""),LEN(SUBSTITUTE(L3,"　",""))-4)),
10))))),"")</f>
        <v>10</v>
      </c>
      <c r="N4" s="52" t="str">
        <f ca="1">IF(M3&lt;&gt;"",IF(AND(COUNTIF(貼り付け用!$L$3:$Z$3,"*"&amp;SUBSTITUTE(M3,"　","")&amp;"*"),LEN(SUBSTITUTE(M3,"　",""))&gt;2),
LEN(SUBSTITUTE(M3,"　","")),
IF(AND(COUNTIF(貼り付け用!$L$3:$Z$3,"*"&amp;LEFT(SUBSTITUTE(M3,"　",""),LEN(SUBSTITUTE(M3,"　",""))-1)&amp;"*"),LEN(LEFT(SUBSTITUTE(M3,"　",""),LEN(SUBSTITUTE(M3,"　",""))-1))&gt;2),
LEN(LEFT(SUBSTITUTE(M3,"　",""),LEN(SUBSTITUTE(M3,"　",""))-1)),
IF(AND(COUNTIF(貼り付け用!$L$3:$Z$3,"*"&amp;LEFT(SUBSTITUTE(M3,"　",""),LEN(SUBSTITUTE(M3,"　",""))-2)&amp;"*"),LEN(LEFT(SUBSTITUTE(M3,"　",""),LEN(SUBSTITUTE(M3,"　",""))-2))&gt;2),
LEN(LEFT(SUBSTITUTE(M3,"　",""),LEN(SUBSTITUTE(M3,"　",""))-2)),
IF(AND(COUNTIF(貼り付け用!$L$3:$Z$3,"*"&amp;LEFT(SUBSTITUTE(M3,"　",""),LEN(SUBSTITUTE(M3,"　",""))-3)&amp;"*"),LEN(LEFT(SUBSTITUTE(M3,"　",""),LEN(SUBSTITUTE(M3,"　",""))-3))&gt;2),
LEN(LEFT(SUBSTITUTE(M3,"　",""),LEN(SUBSTITUTE(M3,"　",""))-3)),
IF(AND(COUNTIF(貼り付け用!$L$3:$Z$3,"*"&amp;LEFT(SUBSTITUTE(M3,"　",""),LEN(SUBSTITUTE(M3,"　",""))-4)&amp;"*"),LEN(LEFT(SUBSTITUTE(M3,"　",""),LEN(SUBSTITUTE(M3,"　",""))-4))&gt;2),
LEN(LEFT(SUBSTITUTE(M3,"　",""),LEN(SUBSTITUTE(M3,"　",""))-4)),
10))))),"")</f>
        <v/>
      </c>
      <c r="O4" s="52" t="str">
        <f ca="1">IF(N3&lt;&gt;"",IF(AND(COUNTIF(貼り付け用!$L$3:$Z$3,"*"&amp;SUBSTITUTE(N3,"　","")&amp;"*"),LEN(SUBSTITUTE(N3,"　",""))&gt;2),
LEN(SUBSTITUTE(N3,"　","")),
IF(AND(COUNTIF(貼り付け用!$L$3:$Z$3,"*"&amp;LEFT(SUBSTITUTE(N3,"　",""),LEN(SUBSTITUTE(N3,"　",""))-1)&amp;"*"),LEN(LEFT(SUBSTITUTE(N3,"　",""),LEN(SUBSTITUTE(N3,"　",""))-1))&gt;2),
LEN(LEFT(SUBSTITUTE(N3,"　",""),LEN(SUBSTITUTE(N3,"　",""))-1)),
IF(AND(COUNTIF(貼り付け用!$L$3:$Z$3,"*"&amp;LEFT(SUBSTITUTE(N3,"　",""),LEN(SUBSTITUTE(N3,"　",""))-2)&amp;"*"),LEN(LEFT(SUBSTITUTE(N3,"　",""),LEN(SUBSTITUTE(N3,"　",""))-2))&gt;2),
LEN(LEFT(SUBSTITUTE(N3,"　",""),LEN(SUBSTITUTE(N3,"　",""))-2)),
IF(AND(COUNTIF(貼り付け用!$L$3:$Z$3,"*"&amp;LEFT(SUBSTITUTE(N3,"　",""),LEN(SUBSTITUTE(N3,"　",""))-3)&amp;"*"),LEN(LEFT(SUBSTITUTE(N3,"　",""),LEN(SUBSTITUTE(N3,"　",""))-3))&gt;2),
LEN(LEFT(SUBSTITUTE(N3,"　",""),LEN(SUBSTITUTE(N3,"　",""))-3)),
IF(AND(COUNTIF(貼り付け用!$L$3:$Z$3,"*"&amp;LEFT(SUBSTITUTE(N3,"　",""),LEN(SUBSTITUTE(N3,"　",""))-4)&amp;"*"),LEN(LEFT(SUBSTITUTE(N3,"　",""),LEN(SUBSTITUTE(N3,"　",""))-4))&gt;2),
LEN(LEFT(SUBSTITUTE(N3,"　",""),LEN(SUBSTITUTE(N3,"　",""))-4)),
10))))),"")</f>
        <v/>
      </c>
      <c r="P4" s="52" t="str">
        <f ca="1">IF(O3&lt;&gt;"",IF(AND(COUNTIF(貼り付け用!$L$3:$Z$3,"*"&amp;SUBSTITUTE(O3,"　","")&amp;"*"),LEN(SUBSTITUTE(O3,"　",""))&gt;2),
LEN(SUBSTITUTE(O3,"　","")),
IF(AND(COUNTIF(貼り付け用!$L$3:$Z$3,"*"&amp;LEFT(SUBSTITUTE(O3,"　",""),LEN(SUBSTITUTE(O3,"　",""))-1)&amp;"*"),LEN(LEFT(SUBSTITUTE(O3,"　",""),LEN(SUBSTITUTE(O3,"　",""))-1))&gt;2),
LEN(LEFT(SUBSTITUTE(O3,"　",""),LEN(SUBSTITUTE(O3,"　",""))-1)),
IF(AND(COUNTIF(貼り付け用!$L$3:$Z$3,"*"&amp;LEFT(SUBSTITUTE(O3,"　",""),LEN(SUBSTITUTE(O3,"　",""))-2)&amp;"*"),LEN(LEFT(SUBSTITUTE(O3,"　",""),LEN(SUBSTITUTE(O3,"　",""))-2))&gt;2),
LEN(LEFT(SUBSTITUTE(O3,"　",""),LEN(SUBSTITUTE(O3,"　",""))-2)),
IF(AND(COUNTIF(貼り付け用!$L$3:$Z$3,"*"&amp;LEFT(SUBSTITUTE(O3,"　",""),LEN(SUBSTITUTE(O3,"　",""))-3)&amp;"*"),LEN(LEFT(SUBSTITUTE(O3,"　",""),LEN(SUBSTITUTE(O3,"　",""))-3))&gt;2),
LEN(LEFT(SUBSTITUTE(O3,"　",""),LEN(SUBSTITUTE(O3,"　",""))-3)),
IF(AND(COUNTIF(貼り付け用!$L$3:$Z$3,"*"&amp;LEFT(SUBSTITUTE(O3,"　",""),LEN(SUBSTITUTE(O3,"　",""))-4)&amp;"*"),LEN(LEFT(SUBSTITUTE(O3,"　",""),LEN(SUBSTITUTE(O3,"　",""))-4))&gt;2),
LEN(LEFT(SUBSTITUTE(O3,"　",""),LEN(SUBSTITUTE(O3,"　",""))-4)),
10))))),"")</f>
        <v/>
      </c>
      <c r="Q4" s="52" t="str">
        <f ca="1">IF(P3&lt;&gt;"",IF(AND(COUNTIF(貼り付け用!$L$3:$Z$3,"*"&amp;SUBSTITUTE(P3,"　","")&amp;"*"),LEN(SUBSTITUTE(P3,"　",""))&gt;2),
LEN(SUBSTITUTE(P3,"　","")),
IF(AND(COUNTIF(貼り付け用!$L$3:$Z$3,"*"&amp;LEFT(SUBSTITUTE(P3,"　",""),LEN(SUBSTITUTE(P3,"　",""))-1)&amp;"*"),LEN(LEFT(SUBSTITUTE(P3,"　",""),LEN(SUBSTITUTE(P3,"　",""))-1))&gt;2),
LEN(LEFT(SUBSTITUTE(P3,"　",""),LEN(SUBSTITUTE(P3,"　",""))-1)),
IF(AND(COUNTIF(貼り付け用!$L$3:$Z$3,"*"&amp;LEFT(SUBSTITUTE(P3,"　",""),LEN(SUBSTITUTE(P3,"　",""))-2)&amp;"*"),LEN(LEFT(SUBSTITUTE(P3,"　",""),LEN(SUBSTITUTE(P3,"　",""))-2))&gt;2),
LEN(LEFT(SUBSTITUTE(P3,"　",""),LEN(SUBSTITUTE(P3,"　",""))-2)),
IF(AND(COUNTIF(貼り付け用!$L$3:$Z$3,"*"&amp;LEFT(SUBSTITUTE(P3,"　",""),LEN(SUBSTITUTE(P3,"　",""))-3)&amp;"*"),LEN(LEFT(SUBSTITUTE(P3,"　",""),LEN(SUBSTITUTE(P3,"　",""))-3))&gt;2),
LEN(LEFT(SUBSTITUTE(P3,"　",""),LEN(SUBSTITUTE(P3,"　",""))-3)),
IF(AND(COUNTIF(貼り付け用!$L$3:$Z$3,"*"&amp;LEFT(SUBSTITUTE(P3,"　",""),LEN(SUBSTITUTE(P3,"　",""))-4)&amp;"*"),LEN(LEFT(SUBSTITUTE(P3,"　",""),LEN(SUBSTITUTE(P3,"　",""))-4))&gt;2),
LEN(LEFT(SUBSTITUTE(P3,"　",""),LEN(SUBSTITUTE(P3,"　",""))-4)),
10))))),"")</f>
        <v/>
      </c>
      <c r="R4" s="52" t="str">
        <f ca="1">IF(Q3&lt;&gt;"",IF(AND(COUNTIF(貼り付け用!$L$3:$Z$3,"*"&amp;SUBSTITUTE(Q3,"　","")&amp;"*"),LEN(SUBSTITUTE(Q3,"　",""))&gt;2),
LEN(SUBSTITUTE(Q3,"　","")),
IF(AND(COUNTIF(貼り付け用!$L$3:$Z$3,"*"&amp;LEFT(SUBSTITUTE(Q3,"　",""),LEN(SUBSTITUTE(Q3,"　",""))-1)&amp;"*"),LEN(LEFT(SUBSTITUTE(Q3,"　",""),LEN(SUBSTITUTE(Q3,"　",""))-1))&gt;2),
LEN(LEFT(SUBSTITUTE(Q3,"　",""),LEN(SUBSTITUTE(Q3,"　",""))-1)),
IF(AND(COUNTIF(貼り付け用!$L$3:$Z$3,"*"&amp;LEFT(SUBSTITUTE(Q3,"　",""),LEN(SUBSTITUTE(Q3,"　",""))-2)&amp;"*"),LEN(LEFT(SUBSTITUTE(Q3,"　",""),LEN(SUBSTITUTE(Q3,"　",""))-2))&gt;2),
LEN(LEFT(SUBSTITUTE(Q3,"　",""),LEN(SUBSTITUTE(Q3,"　",""))-2)),
IF(AND(COUNTIF(貼り付け用!$L$3:$Z$3,"*"&amp;LEFT(SUBSTITUTE(Q3,"　",""),LEN(SUBSTITUTE(Q3,"　",""))-3)&amp;"*"),LEN(LEFT(SUBSTITUTE(Q3,"　",""),LEN(SUBSTITUTE(Q3,"　",""))-3))&gt;2),
LEN(LEFT(SUBSTITUTE(Q3,"　",""),LEN(SUBSTITUTE(Q3,"　",""))-3)),
IF(AND(COUNTIF(貼り付け用!$L$3:$Z$3,"*"&amp;LEFT(SUBSTITUTE(Q3,"　",""),LEN(SUBSTITUTE(Q3,"　",""))-4)&amp;"*"),LEN(LEFT(SUBSTITUTE(Q3,"　",""),LEN(SUBSTITUTE(Q3,"　",""))-4))&gt;2),
LEN(LEFT(SUBSTITUTE(Q3,"　",""),LEN(SUBSTITUTE(Q3,"　",""))-4)),
10))))),"")</f>
        <v/>
      </c>
      <c r="S4" s="52" t="str">
        <f ca="1">IF(R3&lt;&gt;"",IF(AND(COUNTIF(貼り付け用!$L$3:$Z$3,"*"&amp;SUBSTITUTE(R3,"　","")&amp;"*"),LEN(SUBSTITUTE(R3,"　",""))&gt;2),
LEN(SUBSTITUTE(R3,"　","")),
IF(AND(COUNTIF(貼り付け用!$L$3:$Z$3,"*"&amp;LEFT(SUBSTITUTE(R3,"　",""),LEN(SUBSTITUTE(R3,"　",""))-1)&amp;"*"),LEN(LEFT(SUBSTITUTE(R3,"　",""),LEN(SUBSTITUTE(R3,"　",""))-1))&gt;2),
LEN(LEFT(SUBSTITUTE(R3,"　",""),LEN(SUBSTITUTE(R3,"　",""))-1)),
IF(AND(COUNTIF(貼り付け用!$L$3:$Z$3,"*"&amp;LEFT(SUBSTITUTE(R3,"　",""),LEN(SUBSTITUTE(R3,"　",""))-2)&amp;"*"),LEN(LEFT(SUBSTITUTE(R3,"　",""),LEN(SUBSTITUTE(R3,"　",""))-2))&gt;2),
LEN(LEFT(SUBSTITUTE(R3,"　",""),LEN(SUBSTITUTE(R3,"　",""))-2)),
IF(AND(COUNTIF(貼り付け用!$L$3:$Z$3,"*"&amp;LEFT(SUBSTITUTE(R3,"　",""),LEN(SUBSTITUTE(R3,"　",""))-3)&amp;"*"),LEN(LEFT(SUBSTITUTE(R3,"　",""),LEN(SUBSTITUTE(R3,"　",""))-3))&gt;2),
LEN(LEFT(SUBSTITUTE(R3,"　",""),LEN(SUBSTITUTE(R3,"　",""))-3)),
IF(AND(COUNTIF(貼り付け用!$L$3:$Z$3,"*"&amp;LEFT(SUBSTITUTE(R3,"　",""),LEN(SUBSTITUTE(R3,"　",""))-4)&amp;"*"),LEN(LEFT(SUBSTITUTE(R3,"　",""),LEN(SUBSTITUTE(R3,"　",""))-4))&gt;2),
LEN(LEFT(SUBSTITUTE(R3,"　",""),LEN(SUBSTITUTE(R3,"　",""))-4)),
10))))),"")</f>
        <v/>
      </c>
      <c r="T4" s="52"/>
      <c r="U4" s="53"/>
      <c r="V4" s="23"/>
      <c r="W4" s="1"/>
    </row>
    <row r="5" spans="1:23" x14ac:dyDescent="0.45">
      <c r="A5" s="3"/>
      <c r="B5" s="20">
        <v>100</v>
      </c>
      <c r="C5" s="20">
        <v>150</v>
      </c>
      <c r="D5" s="20">
        <v>120</v>
      </c>
      <c r="E5" s="20" t="s">
        <v>12</v>
      </c>
      <c r="F5" s="20"/>
      <c r="G5" s="20">
        <v>120</v>
      </c>
      <c r="H5" s="20">
        <v>100</v>
      </c>
      <c r="I5" s="20" t="s">
        <v>12</v>
      </c>
      <c r="J5" s="20" t="s">
        <v>13</v>
      </c>
      <c r="K5" s="20"/>
      <c r="L5" s="22"/>
      <c r="M5" s="22"/>
      <c r="N5" s="22"/>
      <c r="O5" s="22"/>
      <c r="P5" s="22"/>
      <c r="Q5" s="22"/>
      <c r="R5" s="22"/>
      <c r="S5" s="22"/>
      <c r="T5" s="22"/>
      <c r="U5" s="54"/>
      <c r="V5" s="23"/>
      <c r="W5" s="1"/>
    </row>
    <row r="6" spans="1:23" x14ac:dyDescent="0.45">
      <c r="A6" s="5" t="e">
        <f>IF(ROW(A6)+1&gt;=MATCH("*10000*", 貼り付け用!$A:$A, 0),
IF(COUNTIF(A4,"*10000*"),"10001",
IF(COUNTIF(A4,"*10001*"),"10002",
IF(COUNTIF(A4,"*10002*"),"",
IF(COUNTIF(A4,""),"","10000")))),
IF(貼り付け用!A7&lt;&gt;"",貼り付け用!A7,""))</f>
        <v>#N/A</v>
      </c>
      <c r="B6" s="21" t="e">
        <f>IF(ROW(B6)+2&gt;=MATCH("*【合計】*", 貼り付け用!$A:$A, 0),"",
IF(貼り付け用!B7&lt;&gt;"",貼り付け用!B7,""))</f>
        <v>#N/A</v>
      </c>
      <c r="C6" s="21" t="e">
        <f>IF(ROW(C6)+2&gt;=MATCH("*【合計】*", 貼り付け用!$A:$A, 0),"",
IF(貼り付け用!C7&lt;&gt;"",貼り付け用!C7,""))</f>
        <v>#N/A</v>
      </c>
      <c r="D6" s="21" t="e">
        <f>IF(ROW(D6)+2&gt;=MATCH("*【合計】*", 貼り付け用!$A:$A, 0),"",
IF(貼り付け用!D7&lt;&gt;"",貼り付け用!D7,""))</f>
        <v>#N/A</v>
      </c>
      <c r="E6" s="21" t="e">
        <f>IF(ROW(E6)+2&gt;=MATCH("*【合計】*", 貼り付け用!$A:$A, 0),"",
IF(貼り付け用!E7&lt;&gt;"",貼り付け用!E7,""))</f>
        <v>#N/A</v>
      </c>
      <c r="F6" s="21" t="e">
        <f>IF(ROW(F6)+2&gt;=MATCH("*【合計】*", 貼り付け用!$A:$A, 0),"",
IF(貼り付け用!F7&lt;&gt;"",貼り付け用!F7,""))</f>
        <v>#N/A</v>
      </c>
      <c r="G6" s="21" t="e">
        <f>IF(ROW(G6)+2&gt;=MATCH("*【合計】*", 貼り付け用!$A:$A, 0),"",
IF(貼り付け用!G7&lt;&gt;"",貼り付け用!G7,""))</f>
        <v>#N/A</v>
      </c>
      <c r="H6" s="21" t="e">
        <f>IF(ROW(H6)+2&gt;=MATCH("*【合計】*", 貼り付け用!$A:$A, 0),"",
IF(貼り付け用!H7&lt;&gt;"",貼り付け用!H7,""))</f>
        <v>#N/A</v>
      </c>
      <c r="I6" s="21" t="e">
        <f>IF(ROW(I6)+2&gt;=MATCH("*【合計】*", 貼り付け用!$A:$A, 0),"",
IF(貼り付け用!I7&lt;&gt;"",貼り付け用!I7,""))</f>
        <v>#N/A</v>
      </c>
      <c r="J6" s="21" t="e">
        <f>IF(ROW(J6)+2&gt;=MATCH("*【合計】*", 貼り付け用!$A:$A, 0),"",
IF(貼り付け用!J7&lt;&gt;"",貼り付け用!J7,""))</f>
        <v>#N/A</v>
      </c>
      <c r="K6" s="21" t="e">
        <f>IF(ROW(K6)+2&gt;=MATCH("*【合計】*", 貼り付け用!$A:$A, 0),"",
IF(貼り付け用!K7&lt;&gt;"",貼り付け用!K7,""))</f>
        <v>#N/A</v>
      </c>
      <c r="L6" s="21" t="e">
        <f>IF(ROW(L6)+2&gt;=MATCH("*【合計】*", 貼り付け用!$A:$A, 0),"",
IF(L$3&lt;&gt;"",IF(貼り付け用!L7&lt;&gt;"",貼り付け用!L7,""),""))</f>
        <v>#N/A</v>
      </c>
      <c r="M6" s="21" t="e">
        <f>IF(ROW(M6)+2&gt;=MATCH("*【合計】*", 貼り付け用!$A:$A, 0),"",
IF(M$3&lt;&gt;"",IF(貼り付け用!M7&lt;&gt;"",貼り付け用!M7,""),""))</f>
        <v>#N/A</v>
      </c>
      <c r="N6" s="21" t="e">
        <f>IF(ROW(N6)+2&gt;=MATCH("*【合計】*", 貼り付け用!$A:$A, 0),"",
IF(N$3&lt;&gt;"",IF(貼り付け用!N7&lt;&gt;"",貼り付け用!N7,""),""))</f>
        <v>#N/A</v>
      </c>
      <c r="O6" s="21" t="e">
        <f>IF(ROW(O6)+2&gt;=MATCH("*【合計】*", 貼り付け用!$A:$A, 0),"",
IF(O$3&lt;&gt;"",IF(貼り付け用!O7&lt;&gt;"",貼り付け用!O7,""),""))</f>
        <v>#N/A</v>
      </c>
      <c r="P6" s="21" t="e">
        <f>IF(ROW(P6)+2&gt;=MATCH("*【合計】*", 貼り付け用!$A:$A, 0),"",
IF(P$3&lt;&gt;"",IF(貼り付け用!P7&lt;&gt;"",貼り付け用!P7,""),""))</f>
        <v>#N/A</v>
      </c>
      <c r="Q6" s="21" t="e">
        <f>IF(ROW(Q6)+2&gt;=MATCH("*【合計】*", 貼り付け用!$A:$A, 0),"",
IF(Q$3&lt;&gt;"",IF(貼り付け用!Q7&lt;&gt;"",貼り付け用!Q7,""),""))</f>
        <v>#N/A</v>
      </c>
      <c r="R6" s="21" t="e">
        <f>IF(ROW(R6)+2&gt;=MATCH("*【合計】*", 貼り付け用!$A:$A, 0),"",
IF(R$3&lt;&gt;"",IF(貼り付け用!R7&lt;&gt;"",貼り付け用!R7,""),""))</f>
        <v>#N/A</v>
      </c>
      <c r="S6" s="21" t="e">
        <f>IF(ROW(S6)+2&gt;=MATCH("*【合計】*", 貼り付け用!$A:$A, 0),"",
IF(S$3&lt;&gt;"",IF(貼り付け用!S7&lt;&gt;"",貼り付け用!S7,""),""))</f>
        <v>#N/A</v>
      </c>
      <c r="T6" s="21" t="e">
        <f t="array" ref="T6">IF(INDEX(貼り付け用!A:Z, ROW(T6)+1, MATCH("おやつ", 貼り付け用!$A$3:$Z$3, 0))&lt;&gt;0,
INDEX(貼り付け用!A:Z, ROW(T6)+1, MATCH("おやつ", 貼り付け用!$A$3:$Z$3, 0)),"")</f>
        <v>#N/A</v>
      </c>
      <c r="U6" s="18"/>
      <c r="V6" s="5" t="e">
        <f t="array" ref="V6">IF(INDEX(貼り付け用!A:Z, ROW(T6)+1, MATCH("おやつ", 貼り付け用!$A$3:$Z$3, 0)+1)&lt;&gt;0,
INDEX(貼り付け用!A:Z, ROW(T6)+1, MATCH("おやつ", 貼り付け用!$A$3:$Z$3, 0)+1),"")</f>
        <v>#N/A</v>
      </c>
      <c r="W6" s="7" t="e">
        <f t="array" ref="W6">IF(INDEX(貼り付け用!A:Z, ROW(T6)+1, MATCH("おやつ", 貼り付け用!$A$3:$Z$3, 0)+2)&lt;&gt;0,
INDEX(貼り付け用!A:Z, ROW(T6)+1, MATCH("おやつ", 貼り付け用!$A$3:$Z$3, 0)+2),"")</f>
        <v>#N/A</v>
      </c>
    </row>
    <row r="7" spans="1:23" x14ac:dyDescent="0.45">
      <c r="A7" s="8" t="e">
        <f>IF(ROW(A7)+1&gt;=MATCH("*10000*", 貼り付け用!$A:$A, 0),"",
IF(貼り付け用!A8&lt;&gt;"",貼り付け用!A8,""))</f>
        <v>#N/A</v>
      </c>
      <c r="B7" s="3" t="e">
        <f>IF(ROW(B7)+2&gt;=MATCH("*【合計】*", 貼り付け用!$A:$A, 0),"",
IF(貼り付け用!B8&lt;&gt;"",貼り付け用!B8,""))</f>
        <v>#N/A</v>
      </c>
      <c r="C7" s="3" t="e">
        <f>IF(ROW(C7)+2&gt;=MATCH("*【合計】*", 貼り付け用!$A:$A, 0),"",
IF(貼り付け用!C8&lt;&gt;"",貼り付け用!C8,""))</f>
        <v>#N/A</v>
      </c>
      <c r="D7" s="3" t="e">
        <f>IF(ROW(D7)+2&gt;=MATCH("*【合計】*", 貼り付け用!$A:$A, 0),"",
IF(貼り付け用!D8&lt;&gt;"",貼り付け用!D8,""))</f>
        <v>#N/A</v>
      </c>
      <c r="E7" s="3" t="e">
        <f>IF(ROW(E7)+2&gt;=MATCH("*【合計】*", 貼り付け用!$A:$A, 0),"",
IF(貼り付け用!E8&lt;&gt;"",貼り付け用!E8,""))</f>
        <v>#N/A</v>
      </c>
      <c r="F7" s="3" t="e">
        <f>IF(ROW(F7)+2&gt;=MATCH("*【合計】*", 貼り付け用!$A:$A, 0),"",
IF(貼り付け用!F8&lt;&gt;"",貼り付け用!F8,""))</f>
        <v>#N/A</v>
      </c>
      <c r="G7" s="3" t="e">
        <f>IF(ROW(G7)+2&gt;=MATCH("*【合計】*", 貼り付け用!$A:$A, 0),"",
IF(貼り付け用!G8&lt;&gt;"",貼り付け用!G8,""))</f>
        <v>#N/A</v>
      </c>
      <c r="H7" s="3" t="e">
        <f>IF(ROW(H7)+2&gt;=MATCH("*【合計】*", 貼り付け用!$A:$A, 0),"",
IF(貼り付け用!H8&lt;&gt;"",貼り付け用!H8,""))</f>
        <v>#N/A</v>
      </c>
      <c r="I7" s="3" t="e">
        <f>IF(ROW(I7)+2&gt;=MATCH("*【合計】*", 貼り付け用!$A:$A, 0),"",
IF(貼り付け用!I8&lt;&gt;"",貼り付け用!I8,""))</f>
        <v>#N/A</v>
      </c>
      <c r="J7" s="3" t="e">
        <f>IF(ROW(J7)+2&gt;=MATCH("*【合計】*", 貼り付け用!$A:$A, 0),"",
IF(貼り付け用!J8&lt;&gt;"",貼り付け用!J8,""))</f>
        <v>#N/A</v>
      </c>
      <c r="K7" s="3" t="e">
        <f>IF(ROW(K7)+2&gt;=MATCH("*【合計】*", 貼り付け用!$A:$A, 0),"",
IF(貼り付け用!K8&lt;&gt;"",貼り付け用!K8,""))</f>
        <v>#N/A</v>
      </c>
      <c r="L7" s="3" t="e">
        <f>IF(ROW(L7)+2&gt;=MATCH("*【合計】*", 貼り付け用!$A:$A, 0),"",
IF(L$3&lt;&gt;"",IF(貼り付け用!L8&lt;&gt;"",貼り付け用!L8,""),""))</f>
        <v>#N/A</v>
      </c>
      <c r="M7" s="3" t="e">
        <f>IF(ROW(M7)+2&gt;=MATCH("*【合計】*", 貼り付け用!$A:$A, 0),"",
IF(M$3&lt;&gt;"",IF(貼り付け用!M8&lt;&gt;"",貼り付け用!M8,""),""))</f>
        <v>#N/A</v>
      </c>
      <c r="N7" s="3" t="e">
        <f>IF(ROW(N7)+2&gt;=MATCH("*【合計】*", 貼り付け用!$A:$A, 0),"",
IF(N$3&lt;&gt;"",IF(貼り付け用!N8&lt;&gt;"",貼り付け用!N8,""),""))</f>
        <v>#N/A</v>
      </c>
      <c r="O7" s="3" t="e">
        <f>IF(ROW(O7)+2&gt;=MATCH("*【合計】*", 貼り付け用!$A:$A, 0),"",
IF(O$3&lt;&gt;"",IF(貼り付け用!O8&lt;&gt;"",貼り付け用!O8,""),""))</f>
        <v>#N/A</v>
      </c>
      <c r="P7" s="3" t="e">
        <f>IF(ROW(P7)+2&gt;=MATCH("*【合計】*", 貼り付け用!$A:$A, 0),"",
IF(P$3&lt;&gt;"",IF(貼り付け用!P8&lt;&gt;"",貼り付け用!P8,""),""))</f>
        <v>#N/A</v>
      </c>
      <c r="Q7" s="3" t="e">
        <f>IF(ROW(Q7)+2&gt;=MATCH("*【合計】*", 貼り付け用!$A:$A, 0),"",
IF(Q$3&lt;&gt;"",IF(貼り付け用!Q8&lt;&gt;"",貼り付け用!Q8,""),""))</f>
        <v>#N/A</v>
      </c>
      <c r="R7" s="3" t="e">
        <f>IF(ROW(R7)+2&gt;=MATCH("*【合計】*", 貼り付け用!$A:$A, 0),"",
IF(R$3&lt;&gt;"",IF(貼り付け用!R8&lt;&gt;"",貼り付け用!R8,""),""))</f>
        <v>#N/A</v>
      </c>
      <c r="S7" s="3" t="e">
        <f>IF(ROW(S7)+2&gt;=MATCH("*【合計】*", 貼り付け用!$A:$A, 0),"",
IF(S$3&lt;&gt;"",IF(貼り付け用!S8&lt;&gt;"",貼り付け用!S8,""),""))</f>
        <v>#N/A</v>
      </c>
      <c r="T7" s="2" t="e">
        <f t="array" ref="T7">IF(INDEX(貼り付け用!A:Z, ROW(T7)+1, MATCH("おやつ", 貼り付け用!$A$3:$Z$3, 0))&lt;&gt;0,
INDEX(貼り付け用!A:Z, ROW(T7)+1, MATCH("おやつ", 貼り付け用!$A$3:$Z$3, 0)),"")</f>
        <v>#N/A</v>
      </c>
      <c r="U7" s="55"/>
      <c r="V7" s="8" t="e">
        <f t="array" ref="V7">IF(INDEX(貼り付け用!A:Z, ROW(T7)+1, MATCH("おやつ", 貼り付け用!$A$3:$Z$3, 0)+1)&lt;&gt;0,
INDEX(貼り付け用!A:Z, ROW(T7)+1, MATCH("おやつ", 貼り付け用!$A$3:$Z$3, 0)+1),"")</f>
        <v>#N/A</v>
      </c>
      <c r="W7" s="9" t="e">
        <f t="array" ref="W7">IF(INDEX(貼り付け用!A:Z, ROW(T7)+1, MATCH("おやつ", 貼り付け用!$A$3:$Z$3, 0)+2)&lt;&gt;0,
INDEX(貼り付け用!A:Z, ROW(T7)+1, MATCH("おやつ", 貼り付け用!$A$3:$Z$3, 0)+2),"")</f>
        <v>#N/A</v>
      </c>
    </row>
    <row r="8" spans="1:23" x14ac:dyDescent="0.45">
      <c r="A8" s="5" t="e">
        <f>IF(ROW(A8)+1&gt;=MATCH("*10000*", 貼り付け用!$A:$A, 0),
IF(COUNTIF(A6,"*10000*"),"10001",
IF(COUNTIF(A6,"*10001*"),"10002",
IF(COUNTIF(A6,"*10002*"),"",
IF(COUNTIF(A6,""),"","10000")))),
IF(貼り付け用!A9&lt;&gt;"",貼り付け用!A9,""))</f>
        <v>#N/A</v>
      </c>
      <c r="B8" s="21" t="e">
        <f>IF(ROW(B8)+2&gt;=MATCH("*【合計】*", 貼り付け用!$A:$A, 0),"",
IF(貼り付け用!B9&lt;&gt;"",貼り付け用!B9,""))</f>
        <v>#N/A</v>
      </c>
      <c r="C8" s="21" t="e">
        <f>IF(ROW(C8)+2&gt;=MATCH("*【合計】*", 貼り付け用!$A:$A, 0),"",
IF(貼り付け用!C9&lt;&gt;"",貼り付け用!C9,""))</f>
        <v>#N/A</v>
      </c>
      <c r="D8" s="21" t="e">
        <f>IF(ROW(D8)+2&gt;=MATCH("*【合計】*", 貼り付け用!$A:$A, 0),"",
IF(貼り付け用!D9&lt;&gt;"",貼り付け用!D9,""))</f>
        <v>#N/A</v>
      </c>
      <c r="E8" s="21" t="e">
        <f>IF(ROW(E8)+2&gt;=MATCH("*【合計】*", 貼り付け用!$A:$A, 0),"",
IF(貼り付け用!E9&lt;&gt;"",貼り付け用!E9,""))</f>
        <v>#N/A</v>
      </c>
      <c r="F8" s="21" t="e">
        <f>IF(ROW(F8)+2&gt;=MATCH("*【合計】*", 貼り付け用!$A:$A, 0),"",
IF(貼り付け用!F9&lt;&gt;"",貼り付け用!F9,""))</f>
        <v>#N/A</v>
      </c>
      <c r="G8" s="21" t="e">
        <f>IF(ROW(G8)+2&gt;=MATCH("*【合計】*", 貼り付け用!$A:$A, 0),"",
IF(貼り付け用!G9&lt;&gt;"",貼り付け用!G9,""))</f>
        <v>#N/A</v>
      </c>
      <c r="H8" s="21" t="e">
        <f>IF(ROW(H8)+2&gt;=MATCH("*【合計】*", 貼り付け用!$A:$A, 0),"",
IF(貼り付け用!H9&lt;&gt;"",貼り付け用!H9,""))</f>
        <v>#N/A</v>
      </c>
      <c r="I8" s="21" t="e">
        <f>IF(ROW(I8)+2&gt;=MATCH("*【合計】*", 貼り付け用!$A:$A, 0),"",
IF(貼り付け用!I9&lt;&gt;"",貼り付け用!I9,""))</f>
        <v>#N/A</v>
      </c>
      <c r="J8" s="21" t="e">
        <f>IF(ROW(J8)+2&gt;=MATCH("*【合計】*", 貼り付け用!$A:$A, 0),"",
IF(貼り付け用!J9&lt;&gt;"",貼り付け用!J9,""))</f>
        <v>#N/A</v>
      </c>
      <c r="K8" s="21" t="e">
        <f>IF(ROW(K8)+2&gt;=MATCH("*【合計】*", 貼り付け用!$A:$A, 0),"",
IF(貼り付け用!K9&lt;&gt;"",貼り付け用!K9,""))</f>
        <v>#N/A</v>
      </c>
      <c r="L8" s="21" t="e">
        <f>IF(ROW(L8)+2&gt;=MATCH("*【合計】*", 貼り付け用!$A:$A, 0),"",
IF(L$3&lt;&gt;"",IF(貼り付け用!L9&lt;&gt;"",貼り付け用!L9,""),""))</f>
        <v>#N/A</v>
      </c>
      <c r="M8" s="21" t="e">
        <f>IF(ROW(M8)+2&gt;=MATCH("*【合計】*", 貼り付け用!$A:$A, 0),"",
IF(M$3&lt;&gt;"",IF(貼り付け用!M9&lt;&gt;"",貼り付け用!M9,""),""))</f>
        <v>#N/A</v>
      </c>
      <c r="N8" s="21" t="e">
        <f>IF(ROW(N8)+2&gt;=MATCH("*【合計】*", 貼り付け用!$A:$A, 0),"",
IF(N$3&lt;&gt;"",IF(貼り付け用!N9&lt;&gt;"",貼り付け用!N9,""),""))</f>
        <v>#N/A</v>
      </c>
      <c r="O8" s="21" t="e">
        <f>IF(ROW(O8)+2&gt;=MATCH("*【合計】*", 貼り付け用!$A:$A, 0),"",
IF(O$3&lt;&gt;"",IF(貼り付け用!O9&lt;&gt;"",貼り付け用!O9,""),""))</f>
        <v>#N/A</v>
      </c>
      <c r="P8" s="21" t="e">
        <f>IF(ROW(P8)+2&gt;=MATCH("*【合計】*", 貼り付け用!$A:$A, 0),"",
IF(P$3&lt;&gt;"",IF(貼り付け用!P9&lt;&gt;"",貼り付け用!P9,""),""))</f>
        <v>#N/A</v>
      </c>
      <c r="Q8" s="21" t="e">
        <f>IF(ROW(Q8)+2&gt;=MATCH("*【合計】*", 貼り付け用!$A:$A, 0),"",
IF(Q$3&lt;&gt;"",IF(貼り付け用!Q9&lt;&gt;"",貼り付け用!Q9,""),""))</f>
        <v>#N/A</v>
      </c>
      <c r="R8" s="21" t="e">
        <f>IF(ROW(R8)+2&gt;=MATCH("*【合計】*", 貼り付け用!$A:$A, 0),"",
IF(R$3&lt;&gt;"",IF(貼り付け用!R9&lt;&gt;"",貼り付け用!R9,""),""))</f>
        <v>#N/A</v>
      </c>
      <c r="S8" s="21" t="e">
        <f>IF(ROW(S8)+2&gt;=MATCH("*【合計】*", 貼り付け用!$A:$A, 0),"",
IF(S$3&lt;&gt;"",IF(貼り付け用!S9&lt;&gt;"",貼り付け用!S9,""),""))</f>
        <v>#N/A</v>
      </c>
      <c r="T8" s="21" t="e">
        <f t="array" ref="T8">IF(INDEX(貼り付け用!A:Z, ROW(T8)+1, MATCH("おやつ", 貼り付け用!$A$3:$Z$3, 0))&lt;&gt;0,
INDEX(貼り付け用!A:Z, ROW(T8)+1, MATCH("おやつ", 貼り付け用!$A$3:$Z$3, 0)),"")</f>
        <v>#N/A</v>
      </c>
      <c r="U8" s="18"/>
      <c r="V8" s="5" t="e">
        <f t="array" ref="V8">IF(INDEX(貼り付け用!A:Z, ROW(T8)+1, MATCH("おやつ", 貼り付け用!$A$3:$Z$3, 0)+1)&lt;&gt;0,
INDEX(貼り付け用!A:Z, ROW(T8)+1, MATCH("おやつ", 貼り付け用!$A$3:$Z$3, 0)+1),"")</f>
        <v>#N/A</v>
      </c>
      <c r="W8" s="7" t="e">
        <f t="array" ref="W8">IF(INDEX(貼り付け用!A:Z, ROW(T8)+1, MATCH("おやつ", 貼り付け用!$A$3:$Z$3, 0)+2)&lt;&gt;0,
INDEX(貼り付け用!A:Z, ROW(T8)+1, MATCH("おやつ", 貼り付け用!$A$3:$Z$3, 0)+2),"")</f>
        <v>#N/A</v>
      </c>
    </row>
    <row r="9" spans="1:23" x14ac:dyDescent="0.45">
      <c r="A9" s="8" t="e">
        <f>IF(ROW(A9)+1&gt;=MATCH("*10000*", 貼り付け用!$A:$A, 0),"",
IF(貼り付け用!A10&lt;&gt;"",貼り付け用!A10,""))</f>
        <v>#N/A</v>
      </c>
      <c r="B9" s="3" t="e">
        <f>IF(ROW(B9)+2&gt;=MATCH("*【合計】*", 貼り付け用!$A:$A, 0),"",
IF(貼り付け用!B10&lt;&gt;"",貼り付け用!B10,""))</f>
        <v>#N/A</v>
      </c>
      <c r="C9" s="3" t="e">
        <f>IF(ROW(C9)+2&gt;=MATCH("*【合計】*", 貼り付け用!$A:$A, 0),"",
IF(貼り付け用!C10&lt;&gt;"",貼り付け用!C10,""))</f>
        <v>#N/A</v>
      </c>
      <c r="D9" s="3" t="e">
        <f>IF(ROW(D9)+2&gt;=MATCH("*【合計】*", 貼り付け用!$A:$A, 0),"",
IF(貼り付け用!D10&lt;&gt;"",貼り付け用!D10,""))</f>
        <v>#N/A</v>
      </c>
      <c r="E9" s="3" t="e">
        <f>IF(ROW(E9)+2&gt;=MATCH("*【合計】*", 貼り付け用!$A:$A, 0),"",
IF(貼り付け用!E10&lt;&gt;"",貼り付け用!E10,""))</f>
        <v>#N/A</v>
      </c>
      <c r="F9" s="3" t="e">
        <f>IF(ROW(F9)+2&gt;=MATCH("*【合計】*", 貼り付け用!$A:$A, 0),"",
IF(貼り付け用!F10&lt;&gt;"",貼り付け用!F10,""))</f>
        <v>#N/A</v>
      </c>
      <c r="G9" s="3" t="e">
        <f>IF(ROW(G9)+2&gt;=MATCH("*【合計】*", 貼り付け用!$A:$A, 0),"",
IF(貼り付け用!G10&lt;&gt;"",貼り付け用!G10,""))</f>
        <v>#N/A</v>
      </c>
      <c r="H9" s="3" t="e">
        <f>IF(ROW(H9)+2&gt;=MATCH("*【合計】*", 貼り付け用!$A:$A, 0),"",
IF(貼り付け用!H10&lt;&gt;"",貼り付け用!H10,""))</f>
        <v>#N/A</v>
      </c>
      <c r="I9" s="3" t="e">
        <f>IF(ROW(I9)+2&gt;=MATCH("*【合計】*", 貼り付け用!$A:$A, 0),"",
IF(貼り付け用!I10&lt;&gt;"",貼り付け用!I10,""))</f>
        <v>#N/A</v>
      </c>
      <c r="J9" s="3" t="e">
        <f>IF(ROW(J9)+2&gt;=MATCH("*【合計】*", 貼り付け用!$A:$A, 0),"",
IF(貼り付け用!J10&lt;&gt;"",貼り付け用!J10,""))</f>
        <v>#N/A</v>
      </c>
      <c r="K9" s="3" t="e">
        <f>IF(ROW(K9)+2&gt;=MATCH("*【合計】*", 貼り付け用!$A:$A, 0),"",
IF(貼り付け用!K10&lt;&gt;"",貼り付け用!K10,""))</f>
        <v>#N/A</v>
      </c>
      <c r="L9" s="3" t="e">
        <f>IF(ROW(L9)+2&gt;=MATCH("*【合計】*", 貼り付け用!$A:$A, 0),"",
IF(L$3&lt;&gt;"",IF(貼り付け用!L10&lt;&gt;"",貼り付け用!L10,""),""))</f>
        <v>#N/A</v>
      </c>
      <c r="M9" s="3" t="e">
        <f>IF(ROW(M9)+2&gt;=MATCH("*【合計】*", 貼り付け用!$A:$A, 0),"",
IF(M$3&lt;&gt;"",IF(貼り付け用!M10&lt;&gt;"",貼り付け用!M10,""),""))</f>
        <v>#N/A</v>
      </c>
      <c r="N9" s="3" t="e">
        <f>IF(ROW(N9)+2&gt;=MATCH("*【合計】*", 貼り付け用!$A:$A, 0),"",
IF(N$3&lt;&gt;"",IF(貼り付け用!N10&lt;&gt;"",貼り付け用!N10,""),""))</f>
        <v>#N/A</v>
      </c>
      <c r="O9" s="3" t="e">
        <f>IF(ROW(O9)+2&gt;=MATCH("*【合計】*", 貼り付け用!$A:$A, 0),"",
IF(O$3&lt;&gt;"",IF(貼り付け用!O10&lt;&gt;"",貼り付け用!O10,""),""))</f>
        <v>#N/A</v>
      </c>
      <c r="P9" s="3" t="e">
        <f>IF(ROW(P9)+2&gt;=MATCH("*【合計】*", 貼り付け用!$A:$A, 0),"",
IF(P$3&lt;&gt;"",IF(貼り付け用!P10&lt;&gt;"",貼り付け用!P10,""),""))</f>
        <v>#N/A</v>
      </c>
      <c r="Q9" s="3" t="e">
        <f>IF(ROW(Q9)+2&gt;=MATCH("*【合計】*", 貼り付け用!$A:$A, 0),"",
IF(Q$3&lt;&gt;"",IF(貼り付け用!Q10&lt;&gt;"",貼り付け用!Q10,""),""))</f>
        <v>#N/A</v>
      </c>
      <c r="R9" s="3" t="e">
        <f>IF(ROW(R9)+2&gt;=MATCH("*【合計】*", 貼り付け用!$A:$A, 0),"",
IF(R$3&lt;&gt;"",IF(貼り付け用!R10&lt;&gt;"",貼り付け用!R10,""),""))</f>
        <v>#N/A</v>
      </c>
      <c r="S9" s="3" t="e">
        <f>IF(ROW(S9)+2&gt;=MATCH("*【合計】*", 貼り付け用!$A:$A, 0),"",
IF(S$3&lt;&gt;"",IF(貼り付け用!S10&lt;&gt;"",貼り付け用!S10,""),""))</f>
        <v>#N/A</v>
      </c>
      <c r="T9" s="2" t="e">
        <f t="array" ref="T9">IF(INDEX(貼り付け用!A:Z, ROW(T9)+1, MATCH("おやつ", 貼り付け用!$A$3:$Z$3, 0))&lt;&gt;0,
INDEX(貼り付け用!A:Z, ROW(T9)+1, MATCH("おやつ", 貼り付け用!$A$3:$Z$3, 0)),"")</f>
        <v>#N/A</v>
      </c>
      <c r="U9" s="55"/>
      <c r="V9" s="8" t="e">
        <f t="array" ref="V9">IF(INDEX(貼り付け用!A:Z, ROW(T9)+1, MATCH("おやつ", 貼り付け用!$A$3:$Z$3, 0)+1)&lt;&gt;0,
INDEX(貼り付け用!A:Z, ROW(T9)+1, MATCH("おやつ", 貼り付け用!$A$3:$Z$3, 0)+1),"")</f>
        <v>#N/A</v>
      </c>
      <c r="W9" s="9" t="e">
        <f t="array" ref="W9">IF(INDEX(貼り付け用!A:Z, ROW(T9)+1, MATCH("おやつ", 貼り付け用!$A$3:$Z$3, 0)+2)&lt;&gt;0,
INDEX(貼り付け用!A:Z, ROW(T9)+1, MATCH("おやつ", 貼り付け用!$A$3:$Z$3, 0)+2),"")</f>
        <v>#N/A</v>
      </c>
    </row>
    <row r="10" spans="1:23" x14ac:dyDescent="0.45">
      <c r="A10" s="5" t="e">
        <f>IF(ROW(A10)+1&gt;=MATCH("*10000*", 貼り付け用!$A:$A, 0),
IF(COUNTIF(A8,"*10000*"),"10001",
IF(COUNTIF(A8,"*10001*"),"10002",
IF(COUNTIF(A8,"*10002*"),"",
IF(COUNTIF(A8,""),"","10000")))),
IF(貼り付け用!A11&lt;&gt;"",貼り付け用!A11,""))</f>
        <v>#N/A</v>
      </c>
      <c r="B10" s="21" t="e">
        <f>IF(ROW(B10)+2&gt;=MATCH("*【合計】*", 貼り付け用!$A:$A, 0),"",
IF(貼り付け用!B11&lt;&gt;"",貼り付け用!B11,""))</f>
        <v>#N/A</v>
      </c>
      <c r="C10" s="21" t="e">
        <f>IF(ROW(C10)+2&gt;=MATCH("*【合計】*", 貼り付け用!$A:$A, 0),"",
IF(貼り付け用!C11&lt;&gt;"",貼り付け用!C11,""))</f>
        <v>#N/A</v>
      </c>
      <c r="D10" s="21" t="e">
        <f>IF(ROW(D10)+2&gt;=MATCH("*【合計】*", 貼り付け用!$A:$A, 0),"",
IF(貼り付け用!D11&lt;&gt;"",貼り付け用!D11,""))</f>
        <v>#N/A</v>
      </c>
      <c r="E10" s="21" t="e">
        <f>IF(ROW(E10)+2&gt;=MATCH("*【合計】*", 貼り付け用!$A:$A, 0),"",
IF(貼り付け用!E11&lt;&gt;"",貼り付け用!E11,""))</f>
        <v>#N/A</v>
      </c>
      <c r="F10" s="21" t="e">
        <f>IF(ROW(F10)+2&gt;=MATCH("*【合計】*", 貼り付け用!$A:$A, 0),"",
IF(貼り付け用!F11&lt;&gt;"",貼り付け用!F11,""))</f>
        <v>#N/A</v>
      </c>
      <c r="G10" s="21" t="e">
        <f>IF(ROW(G10)+2&gt;=MATCH("*【合計】*", 貼り付け用!$A:$A, 0),"",
IF(貼り付け用!G11&lt;&gt;"",貼り付け用!G11,""))</f>
        <v>#N/A</v>
      </c>
      <c r="H10" s="21" t="e">
        <f>IF(ROW(H10)+2&gt;=MATCH("*【合計】*", 貼り付け用!$A:$A, 0),"",
IF(貼り付け用!H11&lt;&gt;"",貼り付け用!H11,""))</f>
        <v>#N/A</v>
      </c>
      <c r="I10" s="21" t="e">
        <f>IF(ROW(I10)+2&gt;=MATCH("*【合計】*", 貼り付け用!$A:$A, 0),"",
IF(貼り付け用!I11&lt;&gt;"",貼り付け用!I11,""))</f>
        <v>#N/A</v>
      </c>
      <c r="J10" s="21" t="e">
        <f>IF(ROW(J10)+2&gt;=MATCH("*【合計】*", 貼り付け用!$A:$A, 0),"",
IF(貼り付け用!J11&lt;&gt;"",貼り付け用!J11,""))</f>
        <v>#N/A</v>
      </c>
      <c r="K10" s="21" t="e">
        <f>IF(ROW(K10)+2&gt;=MATCH("*【合計】*", 貼り付け用!$A:$A, 0),"",
IF(貼り付け用!K11&lt;&gt;"",貼り付け用!K11,""))</f>
        <v>#N/A</v>
      </c>
      <c r="L10" s="21" t="e">
        <f>IF(ROW(L10)+2&gt;=MATCH("*【合計】*", 貼り付け用!$A:$A, 0),"",
IF(L$3&lt;&gt;"",IF(貼り付け用!L11&lt;&gt;"",貼り付け用!L11,""),""))</f>
        <v>#N/A</v>
      </c>
      <c r="M10" s="21" t="e">
        <f>IF(ROW(M10)+2&gt;=MATCH("*【合計】*", 貼り付け用!$A:$A, 0),"",
IF(M$3&lt;&gt;"",IF(貼り付け用!M11&lt;&gt;"",貼り付け用!M11,""),""))</f>
        <v>#N/A</v>
      </c>
      <c r="N10" s="21" t="e">
        <f>IF(ROW(N10)+2&gt;=MATCH("*【合計】*", 貼り付け用!$A:$A, 0),"",
IF(N$3&lt;&gt;"",IF(貼り付け用!N11&lt;&gt;"",貼り付け用!N11,""),""))</f>
        <v>#N/A</v>
      </c>
      <c r="O10" s="21" t="e">
        <f>IF(ROW(O10)+2&gt;=MATCH("*【合計】*", 貼り付け用!$A:$A, 0),"",
IF(O$3&lt;&gt;"",IF(貼り付け用!O11&lt;&gt;"",貼り付け用!O11,""),""))</f>
        <v>#N/A</v>
      </c>
      <c r="P10" s="21" t="e">
        <f>IF(ROW(P10)+2&gt;=MATCH("*【合計】*", 貼り付け用!$A:$A, 0),"",
IF(P$3&lt;&gt;"",IF(貼り付け用!P11&lt;&gt;"",貼り付け用!P11,""),""))</f>
        <v>#N/A</v>
      </c>
      <c r="Q10" s="21" t="e">
        <f>IF(ROW(Q10)+2&gt;=MATCH("*【合計】*", 貼り付け用!$A:$A, 0),"",
IF(Q$3&lt;&gt;"",IF(貼り付け用!Q11&lt;&gt;"",貼り付け用!Q11,""),""))</f>
        <v>#N/A</v>
      </c>
      <c r="R10" s="21" t="e">
        <f>IF(ROW(R10)+2&gt;=MATCH("*【合計】*", 貼り付け用!$A:$A, 0),"",
IF(R$3&lt;&gt;"",IF(貼り付け用!R11&lt;&gt;"",貼り付け用!R11,""),""))</f>
        <v>#N/A</v>
      </c>
      <c r="S10" s="21" t="e">
        <f>IF(ROW(S10)+2&gt;=MATCH("*【合計】*", 貼り付け用!$A:$A, 0),"",
IF(S$3&lt;&gt;"",IF(貼り付け用!S11&lt;&gt;"",貼り付け用!S11,""),""))</f>
        <v>#N/A</v>
      </c>
      <c r="T10" s="21" t="e">
        <f t="array" ref="T10">IF(INDEX(貼り付け用!A:Z, ROW(T10)+1, MATCH("おやつ", 貼り付け用!$A$3:$Z$3, 0))&lt;&gt;0,
INDEX(貼り付け用!A:Z, ROW(T10)+1, MATCH("おやつ", 貼り付け用!$A$3:$Z$3, 0)),"")</f>
        <v>#N/A</v>
      </c>
      <c r="U10" s="18"/>
      <c r="V10" s="5" t="e">
        <f t="array" ref="V10">IF(INDEX(貼り付け用!A:Z, ROW(T10)+1, MATCH("おやつ", 貼り付け用!$A$3:$Z$3, 0)+1)&lt;&gt;0,
INDEX(貼り付け用!A:Z, ROW(T10)+1, MATCH("おやつ", 貼り付け用!$A$3:$Z$3, 0)+1),"")</f>
        <v>#N/A</v>
      </c>
      <c r="W10" s="7" t="e">
        <f t="array" ref="W10">IF(INDEX(貼り付け用!A:Z, ROW(T10)+1, MATCH("おやつ", 貼り付け用!$A$3:$Z$3, 0)+2)&lt;&gt;0,
INDEX(貼り付け用!A:Z, ROW(T10)+1, MATCH("おやつ", 貼り付け用!$A$3:$Z$3, 0)+2),"")</f>
        <v>#N/A</v>
      </c>
    </row>
    <row r="11" spans="1:23" x14ac:dyDescent="0.45">
      <c r="A11" s="8" t="e">
        <f>IF(ROW(A11)+1&gt;=MATCH("*10000*", 貼り付け用!$A:$A, 0),"",
IF(貼り付け用!A12&lt;&gt;"",貼り付け用!A12,""))</f>
        <v>#N/A</v>
      </c>
      <c r="B11" s="3" t="e">
        <f>IF(ROW(B11)+2&gt;=MATCH("*【合計】*", 貼り付け用!$A:$A, 0),"",
IF(貼り付け用!B12&lt;&gt;"",貼り付け用!B12,""))</f>
        <v>#N/A</v>
      </c>
      <c r="C11" s="3" t="e">
        <f>IF(ROW(C11)+2&gt;=MATCH("*【合計】*", 貼り付け用!$A:$A, 0),"",
IF(貼り付け用!C12&lt;&gt;"",貼り付け用!C12,""))</f>
        <v>#N/A</v>
      </c>
      <c r="D11" s="3" t="e">
        <f>IF(ROW(D11)+2&gt;=MATCH("*【合計】*", 貼り付け用!$A:$A, 0),"",
IF(貼り付け用!D12&lt;&gt;"",貼り付け用!D12,""))</f>
        <v>#N/A</v>
      </c>
      <c r="E11" s="3" t="e">
        <f>IF(ROW(E11)+2&gt;=MATCH("*【合計】*", 貼り付け用!$A:$A, 0),"",
IF(貼り付け用!E12&lt;&gt;"",貼り付け用!E12,""))</f>
        <v>#N/A</v>
      </c>
      <c r="F11" s="3" t="e">
        <f>IF(ROW(F11)+2&gt;=MATCH("*【合計】*", 貼り付け用!$A:$A, 0),"",
IF(貼り付け用!F12&lt;&gt;"",貼り付け用!F12,""))</f>
        <v>#N/A</v>
      </c>
      <c r="G11" s="3" t="e">
        <f>IF(ROW(G11)+2&gt;=MATCH("*【合計】*", 貼り付け用!$A:$A, 0),"",
IF(貼り付け用!G12&lt;&gt;"",貼り付け用!G12,""))</f>
        <v>#N/A</v>
      </c>
      <c r="H11" s="3" t="e">
        <f>IF(ROW(H11)+2&gt;=MATCH("*【合計】*", 貼り付け用!$A:$A, 0),"",
IF(貼り付け用!H12&lt;&gt;"",貼り付け用!H12,""))</f>
        <v>#N/A</v>
      </c>
      <c r="I11" s="3" t="e">
        <f>IF(ROW(I11)+2&gt;=MATCH("*【合計】*", 貼り付け用!$A:$A, 0),"",
IF(貼り付け用!I12&lt;&gt;"",貼り付け用!I12,""))</f>
        <v>#N/A</v>
      </c>
      <c r="J11" s="3" t="e">
        <f>IF(ROW(J11)+2&gt;=MATCH("*【合計】*", 貼り付け用!$A:$A, 0),"",
IF(貼り付け用!J12&lt;&gt;"",貼り付け用!J12,""))</f>
        <v>#N/A</v>
      </c>
      <c r="K11" s="3" t="e">
        <f>IF(ROW(K11)+2&gt;=MATCH("*【合計】*", 貼り付け用!$A:$A, 0),"",
IF(貼り付け用!K12&lt;&gt;"",貼り付け用!K12,""))</f>
        <v>#N/A</v>
      </c>
      <c r="L11" s="3" t="e">
        <f>IF(ROW(L11)+2&gt;=MATCH("*【合計】*", 貼り付け用!$A:$A, 0),"",
IF(L$3&lt;&gt;"",IF(貼り付け用!L12&lt;&gt;"",貼り付け用!L12,""),""))</f>
        <v>#N/A</v>
      </c>
      <c r="M11" s="3" t="e">
        <f>IF(ROW(M11)+2&gt;=MATCH("*【合計】*", 貼り付け用!$A:$A, 0),"",
IF(M$3&lt;&gt;"",IF(貼り付け用!M12&lt;&gt;"",貼り付け用!M12,""),""))</f>
        <v>#N/A</v>
      </c>
      <c r="N11" s="3" t="e">
        <f>IF(ROW(N11)+2&gt;=MATCH("*【合計】*", 貼り付け用!$A:$A, 0),"",
IF(N$3&lt;&gt;"",IF(貼り付け用!N12&lt;&gt;"",貼り付け用!N12,""),""))</f>
        <v>#N/A</v>
      </c>
      <c r="O11" s="3" t="e">
        <f>IF(ROW(O11)+2&gt;=MATCH("*【合計】*", 貼り付け用!$A:$A, 0),"",
IF(O$3&lt;&gt;"",IF(貼り付け用!O12&lt;&gt;"",貼り付け用!O12,""),""))</f>
        <v>#N/A</v>
      </c>
      <c r="P11" s="3" t="e">
        <f>IF(ROW(P11)+2&gt;=MATCH("*【合計】*", 貼り付け用!$A:$A, 0),"",
IF(P$3&lt;&gt;"",IF(貼り付け用!P12&lt;&gt;"",貼り付け用!P12,""),""))</f>
        <v>#N/A</v>
      </c>
      <c r="Q11" s="3" t="e">
        <f>IF(ROW(Q11)+2&gt;=MATCH("*【合計】*", 貼り付け用!$A:$A, 0),"",
IF(Q$3&lt;&gt;"",IF(貼り付け用!Q12&lt;&gt;"",貼り付け用!Q12,""),""))</f>
        <v>#N/A</v>
      </c>
      <c r="R11" s="3" t="e">
        <f>IF(ROW(R11)+2&gt;=MATCH("*【合計】*", 貼り付け用!$A:$A, 0),"",
IF(R$3&lt;&gt;"",IF(貼り付け用!R12&lt;&gt;"",貼り付け用!R12,""),""))</f>
        <v>#N/A</v>
      </c>
      <c r="S11" s="3" t="e">
        <f>IF(ROW(S11)+2&gt;=MATCH("*【合計】*", 貼り付け用!$A:$A, 0),"",
IF(S$3&lt;&gt;"",IF(貼り付け用!S12&lt;&gt;"",貼り付け用!S12,""),""))</f>
        <v>#N/A</v>
      </c>
      <c r="T11" s="2" t="e">
        <f t="array" ref="T11">IF(INDEX(貼り付け用!A:Z, ROW(T11)+1, MATCH("おやつ", 貼り付け用!$A$3:$Z$3, 0))&lt;&gt;0,
INDEX(貼り付け用!A:Z, ROW(T11)+1, MATCH("おやつ", 貼り付け用!$A$3:$Z$3, 0)),"")</f>
        <v>#N/A</v>
      </c>
      <c r="U11" s="55"/>
      <c r="V11" s="8" t="e">
        <f t="array" ref="V11">IF(INDEX(貼り付け用!A:Z, ROW(T11)+1, MATCH("おやつ", 貼り付け用!$A$3:$Z$3, 0)+1)&lt;&gt;0,
INDEX(貼り付け用!A:Z, ROW(T11)+1, MATCH("おやつ", 貼り付け用!$A$3:$Z$3, 0)+1),"")</f>
        <v>#N/A</v>
      </c>
      <c r="W11" s="9" t="e">
        <f t="array" ref="W11">IF(INDEX(貼り付け用!A:Z, ROW(T11)+1, MATCH("おやつ", 貼り付け用!$A$3:$Z$3, 0)+2)&lt;&gt;0,
INDEX(貼り付け用!A:Z, ROW(T11)+1, MATCH("おやつ", 貼り付け用!$A$3:$Z$3, 0)+2),"")</f>
        <v>#N/A</v>
      </c>
    </row>
    <row r="12" spans="1:23" x14ac:dyDescent="0.45">
      <c r="A12" s="5" t="e">
        <f>IF(ROW(A12)+1&gt;=MATCH("*10000*", 貼り付け用!$A:$A, 0),
IF(COUNTIF(A10,"*10000*"),"10001",
IF(COUNTIF(A10,"*10001*"),"10002",
IF(COUNTIF(A10,"*10002*"),"",
IF(COUNTIF(A10,""),"","10000")))),
IF(貼り付け用!A13&lt;&gt;"",貼り付け用!A13,""))</f>
        <v>#N/A</v>
      </c>
      <c r="B12" s="21" t="e">
        <f>IF(ROW(B12)+2&gt;=MATCH("*【合計】*", 貼り付け用!$A:$A, 0),"",
IF(貼り付け用!B13&lt;&gt;"",貼り付け用!B13,""))</f>
        <v>#N/A</v>
      </c>
      <c r="C12" s="21" t="e">
        <f>IF(ROW(C12)+2&gt;=MATCH("*【合計】*", 貼り付け用!$A:$A, 0),"",
IF(貼り付け用!C13&lt;&gt;"",貼り付け用!C13,""))</f>
        <v>#N/A</v>
      </c>
      <c r="D12" s="21" t="e">
        <f>IF(ROW(D12)+2&gt;=MATCH("*【合計】*", 貼り付け用!$A:$A, 0),"",
IF(貼り付け用!D13&lt;&gt;"",貼り付け用!D13,""))</f>
        <v>#N/A</v>
      </c>
      <c r="E12" s="21" t="e">
        <f>IF(ROW(E12)+2&gt;=MATCH("*【合計】*", 貼り付け用!$A:$A, 0),"",
IF(貼り付け用!E13&lt;&gt;"",貼り付け用!E13,""))</f>
        <v>#N/A</v>
      </c>
      <c r="F12" s="21" t="e">
        <f>IF(ROW(F12)+2&gt;=MATCH("*【合計】*", 貼り付け用!$A:$A, 0),"",
IF(貼り付け用!F13&lt;&gt;"",貼り付け用!F13,""))</f>
        <v>#N/A</v>
      </c>
      <c r="G12" s="21" t="e">
        <f>IF(ROW(G12)+2&gt;=MATCH("*【合計】*", 貼り付け用!$A:$A, 0),"",
IF(貼り付け用!G13&lt;&gt;"",貼り付け用!G13,""))</f>
        <v>#N/A</v>
      </c>
      <c r="H12" s="21" t="e">
        <f>IF(ROW(H12)+2&gt;=MATCH("*【合計】*", 貼り付け用!$A:$A, 0),"",
IF(貼り付け用!H13&lt;&gt;"",貼り付け用!H13,""))</f>
        <v>#N/A</v>
      </c>
      <c r="I12" s="21" t="e">
        <f>IF(ROW(I12)+2&gt;=MATCH("*【合計】*", 貼り付け用!$A:$A, 0),"",
IF(貼り付け用!I13&lt;&gt;"",貼り付け用!I13,""))</f>
        <v>#N/A</v>
      </c>
      <c r="J12" s="21" t="e">
        <f>IF(ROW(J12)+2&gt;=MATCH("*【合計】*", 貼り付け用!$A:$A, 0),"",
IF(貼り付け用!J13&lt;&gt;"",貼り付け用!J13,""))</f>
        <v>#N/A</v>
      </c>
      <c r="K12" s="21" t="e">
        <f>IF(ROW(K12)+2&gt;=MATCH("*【合計】*", 貼り付け用!$A:$A, 0),"",
IF(貼り付け用!K13&lt;&gt;"",貼り付け用!K13,""))</f>
        <v>#N/A</v>
      </c>
      <c r="L12" s="21" t="e">
        <f>IF(ROW(L12)+2&gt;=MATCH("*【合計】*", 貼り付け用!$A:$A, 0),"",
IF(L$3&lt;&gt;"",IF(貼り付け用!L13&lt;&gt;"",貼り付け用!L13,""),""))</f>
        <v>#N/A</v>
      </c>
      <c r="M12" s="21" t="e">
        <f>IF(ROW(M12)+2&gt;=MATCH("*【合計】*", 貼り付け用!$A:$A, 0),"",
IF(M$3&lt;&gt;"",IF(貼り付け用!M13&lt;&gt;"",貼り付け用!M13,""),""))</f>
        <v>#N/A</v>
      </c>
      <c r="N12" s="21" t="e">
        <f>IF(ROW(N12)+2&gt;=MATCH("*【合計】*", 貼り付け用!$A:$A, 0),"",
IF(N$3&lt;&gt;"",IF(貼り付け用!N13&lt;&gt;"",貼り付け用!N13,""),""))</f>
        <v>#N/A</v>
      </c>
      <c r="O12" s="21" t="e">
        <f>IF(ROW(O12)+2&gt;=MATCH("*【合計】*", 貼り付け用!$A:$A, 0),"",
IF(O$3&lt;&gt;"",IF(貼り付け用!O13&lt;&gt;"",貼り付け用!O13,""),""))</f>
        <v>#N/A</v>
      </c>
      <c r="P12" s="21" t="e">
        <f>IF(ROW(P12)+2&gt;=MATCH("*【合計】*", 貼り付け用!$A:$A, 0),"",
IF(P$3&lt;&gt;"",IF(貼り付け用!P13&lt;&gt;"",貼り付け用!P13,""),""))</f>
        <v>#N/A</v>
      </c>
      <c r="Q12" s="21" t="e">
        <f>IF(ROW(Q12)+2&gt;=MATCH("*【合計】*", 貼り付け用!$A:$A, 0),"",
IF(Q$3&lt;&gt;"",IF(貼り付け用!Q13&lt;&gt;"",貼り付け用!Q13,""),""))</f>
        <v>#N/A</v>
      </c>
      <c r="R12" s="21" t="e">
        <f>IF(ROW(R12)+2&gt;=MATCH("*【合計】*", 貼り付け用!$A:$A, 0),"",
IF(R$3&lt;&gt;"",IF(貼り付け用!R13&lt;&gt;"",貼り付け用!R13,""),""))</f>
        <v>#N/A</v>
      </c>
      <c r="S12" s="21" t="e">
        <f>IF(ROW(S12)+2&gt;=MATCH("*【合計】*", 貼り付け用!$A:$A, 0),"",
IF(S$3&lt;&gt;"",IF(貼り付け用!S13&lt;&gt;"",貼り付け用!S13,""),""))</f>
        <v>#N/A</v>
      </c>
      <c r="T12" s="21" t="e">
        <f t="array" ref="T12">IF(INDEX(貼り付け用!A:Z, ROW(T12)+1, MATCH("おやつ", 貼り付け用!$A$3:$Z$3, 0))&lt;&gt;0,
INDEX(貼り付け用!A:Z, ROW(T12)+1, MATCH("おやつ", 貼り付け用!$A$3:$Z$3, 0)),"")</f>
        <v>#N/A</v>
      </c>
      <c r="U12" s="18"/>
      <c r="V12" s="5" t="e">
        <f t="array" ref="V12">IF(INDEX(貼り付け用!A:Z, ROW(T12)+1, MATCH("おやつ", 貼り付け用!$A$3:$Z$3, 0)+1)&lt;&gt;0,
INDEX(貼り付け用!A:Z, ROW(T12)+1, MATCH("おやつ", 貼り付け用!$A$3:$Z$3, 0)+1),"")</f>
        <v>#N/A</v>
      </c>
      <c r="W12" s="7" t="e">
        <f t="array" ref="W12">IF(INDEX(貼り付け用!A:Z, ROW(T12)+1, MATCH("おやつ", 貼り付け用!$A$3:$Z$3, 0)+2)&lt;&gt;0,
INDEX(貼り付け用!A:Z, ROW(T12)+1, MATCH("おやつ", 貼り付け用!$A$3:$Z$3, 0)+2),"")</f>
        <v>#N/A</v>
      </c>
    </row>
    <row r="13" spans="1:23" x14ac:dyDescent="0.45">
      <c r="A13" s="8" t="e">
        <f>IF(ROW(A13)+1&gt;=MATCH("*10000*", 貼り付け用!$A:$A, 0),"",
IF(貼り付け用!A14&lt;&gt;"",貼り付け用!A14,""))</f>
        <v>#N/A</v>
      </c>
      <c r="B13" s="3" t="e">
        <f>IF(ROW(B13)+2&gt;=MATCH("*【合計】*", 貼り付け用!$A:$A, 0),"",
IF(貼り付け用!B14&lt;&gt;"",貼り付け用!B14,""))</f>
        <v>#N/A</v>
      </c>
      <c r="C13" s="3" t="e">
        <f>IF(ROW(C13)+2&gt;=MATCH("*【合計】*", 貼り付け用!$A:$A, 0),"",
IF(貼り付け用!C14&lt;&gt;"",貼り付け用!C14,""))</f>
        <v>#N/A</v>
      </c>
      <c r="D13" s="3" t="e">
        <f>IF(ROW(D13)+2&gt;=MATCH("*【合計】*", 貼り付け用!$A:$A, 0),"",
IF(貼り付け用!D14&lt;&gt;"",貼り付け用!D14,""))</f>
        <v>#N/A</v>
      </c>
      <c r="E13" s="3" t="e">
        <f>IF(ROW(E13)+2&gt;=MATCH("*【合計】*", 貼り付け用!$A:$A, 0),"",
IF(貼り付け用!E14&lt;&gt;"",貼り付け用!E14,""))</f>
        <v>#N/A</v>
      </c>
      <c r="F13" s="3" t="e">
        <f>IF(ROW(F13)+2&gt;=MATCH("*【合計】*", 貼り付け用!$A:$A, 0),"",
IF(貼り付け用!F14&lt;&gt;"",貼り付け用!F14,""))</f>
        <v>#N/A</v>
      </c>
      <c r="G13" s="3" t="e">
        <f>IF(ROW(G13)+2&gt;=MATCH("*【合計】*", 貼り付け用!$A:$A, 0),"",
IF(貼り付け用!G14&lt;&gt;"",貼り付け用!G14,""))</f>
        <v>#N/A</v>
      </c>
      <c r="H13" s="3" t="e">
        <f>IF(ROW(H13)+2&gt;=MATCH("*【合計】*", 貼り付け用!$A:$A, 0),"",
IF(貼り付け用!H14&lt;&gt;"",貼り付け用!H14,""))</f>
        <v>#N/A</v>
      </c>
      <c r="I13" s="3" t="e">
        <f>IF(ROW(I13)+2&gt;=MATCH("*【合計】*", 貼り付け用!$A:$A, 0),"",
IF(貼り付け用!I14&lt;&gt;"",貼り付け用!I14,""))</f>
        <v>#N/A</v>
      </c>
      <c r="J13" s="3" t="e">
        <f>IF(ROW(J13)+2&gt;=MATCH("*【合計】*", 貼り付け用!$A:$A, 0),"",
IF(貼り付け用!J14&lt;&gt;"",貼り付け用!J14,""))</f>
        <v>#N/A</v>
      </c>
      <c r="K13" s="3" t="e">
        <f>IF(ROW(K13)+2&gt;=MATCH("*【合計】*", 貼り付け用!$A:$A, 0),"",
IF(貼り付け用!K14&lt;&gt;"",貼り付け用!K14,""))</f>
        <v>#N/A</v>
      </c>
      <c r="L13" s="3" t="e">
        <f>IF(ROW(L13)+2&gt;=MATCH("*【合計】*", 貼り付け用!$A:$A, 0),"",
IF(L$3&lt;&gt;"",IF(貼り付け用!L14&lt;&gt;"",貼り付け用!L14,""),""))</f>
        <v>#N/A</v>
      </c>
      <c r="M13" s="3" t="e">
        <f>IF(ROW(M13)+2&gt;=MATCH("*【合計】*", 貼り付け用!$A:$A, 0),"",
IF(M$3&lt;&gt;"",IF(貼り付け用!M14&lt;&gt;"",貼り付け用!M14,""),""))</f>
        <v>#N/A</v>
      </c>
      <c r="N13" s="3" t="e">
        <f>IF(ROW(N13)+2&gt;=MATCH("*【合計】*", 貼り付け用!$A:$A, 0),"",
IF(N$3&lt;&gt;"",IF(貼り付け用!N14&lt;&gt;"",貼り付け用!N14,""),""))</f>
        <v>#N/A</v>
      </c>
      <c r="O13" s="3" t="e">
        <f>IF(ROW(O13)+2&gt;=MATCH("*【合計】*", 貼り付け用!$A:$A, 0),"",
IF(O$3&lt;&gt;"",IF(貼り付け用!O14&lt;&gt;"",貼り付け用!O14,""),""))</f>
        <v>#N/A</v>
      </c>
      <c r="P13" s="3" t="e">
        <f>IF(ROW(P13)+2&gt;=MATCH("*【合計】*", 貼り付け用!$A:$A, 0),"",
IF(P$3&lt;&gt;"",IF(貼り付け用!P14&lt;&gt;"",貼り付け用!P14,""),""))</f>
        <v>#N/A</v>
      </c>
      <c r="Q13" s="3" t="e">
        <f>IF(ROW(Q13)+2&gt;=MATCH("*【合計】*", 貼り付け用!$A:$A, 0),"",
IF(Q$3&lt;&gt;"",IF(貼り付け用!Q14&lt;&gt;"",貼り付け用!Q14,""),""))</f>
        <v>#N/A</v>
      </c>
      <c r="R13" s="3" t="e">
        <f>IF(ROW(R13)+2&gt;=MATCH("*【合計】*", 貼り付け用!$A:$A, 0),"",
IF(R$3&lt;&gt;"",IF(貼り付け用!R14&lt;&gt;"",貼り付け用!R14,""),""))</f>
        <v>#N/A</v>
      </c>
      <c r="S13" s="3" t="e">
        <f>IF(ROW(S13)+2&gt;=MATCH("*【合計】*", 貼り付け用!$A:$A, 0),"",
IF(S$3&lt;&gt;"",IF(貼り付け用!S14&lt;&gt;"",貼り付け用!S14,""),""))</f>
        <v>#N/A</v>
      </c>
      <c r="T13" s="2" t="e">
        <f t="array" ref="T13">IF(INDEX(貼り付け用!A:Z, ROW(T13)+1, MATCH("おやつ", 貼り付け用!$A$3:$Z$3, 0))&lt;&gt;0,
INDEX(貼り付け用!A:Z, ROW(T13)+1, MATCH("おやつ", 貼り付け用!$A$3:$Z$3, 0)),"")</f>
        <v>#N/A</v>
      </c>
      <c r="U13" s="55"/>
      <c r="V13" s="8" t="e">
        <f t="array" ref="V13">IF(INDEX(貼り付け用!A:Z, ROW(T13)+1, MATCH("おやつ", 貼り付け用!$A$3:$Z$3, 0)+1)&lt;&gt;0,
INDEX(貼り付け用!A:Z, ROW(T13)+1, MATCH("おやつ", 貼り付け用!$A$3:$Z$3, 0)+1),"")</f>
        <v>#N/A</v>
      </c>
      <c r="W13" s="9" t="e">
        <f t="array" ref="W13">IF(INDEX(貼り付け用!A:Z, ROW(T13)+1, MATCH("おやつ", 貼り付け用!$A$3:$Z$3, 0)+2)&lt;&gt;0,
INDEX(貼り付け用!A:Z, ROW(T13)+1, MATCH("おやつ", 貼り付け用!$A$3:$Z$3, 0)+2),"")</f>
        <v>#N/A</v>
      </c>
    </row>
    <row r="14" spans="1:23" x14ac:dyDescent="0.45">
      <c r="A14" s="5" t="e">
        <f>IF(ROW(A14)+1&gt;=MATCH("*10000*", 貼り付け用!$A:$A, 0),
IF(COUNTIF(A12,"*10000*"),"10001",
IF(COUNTIF(A12,"*10001*"),"10002",
IF(COUNTIF(A12,"*10002*"),"",
IF(COUNTIF(A12,""),"","10000")))),
IF(貼り付け用!A15&lt;&gt;"",貼り付け用!A15,""))</f>
        <v>#N/A</v>
      </c>
      <c r="B14" s="21" t="e">
        <f>IF(ROW(B14)+2&gt;=MATCH("*【合計】*", 貼り付け用!$A:$A, 0),"",
IF(貼り付け用!B15&lt;&gt;"",貼り付け用!B15,""))</f>
        <v>#N/A</v>
      </c>
      <c r="C14" s="21" t="e">
        <f>IF(ROW(C14)+2&gt;=MATCH("*【合計】*", 貼り付け用!$A:$A, 0),"",
IF(貼り付け用!C15&lt;&gt;"",貼り付け用!C15,""))</f>
        <v>#N/A</v>
      </c>
      <c r="D14" s="21" t="e">
        <f>IF(ROW(D14)+2&gt;=MATCH("*【合計】*", 貼り付け用!$A:$A, 0),"",
IF(貼り付け用!D15&lt;&gt;"",貼り付け用!D15,""))</f>
        <v>#N/A</v>
      </c>
      <c r="E14" s="21" t="e">
        <f>IF(ROW(E14)+2&gt;=MATCH("*【合計】*", 貼り付け用!$A:$A, 0),"",
IF(貼り付け用!E15&lt;&gt;"",貼り付け用!E15,""))</f>
        <v>#N/A</v>
      </c>
      <c r="F14" s="21" t="e">
        <f>IF(ROW(F14)+2&gt;=MATCH("*【合計】*", 貼り付け用!$A:$A, 0),"",
IF(貼り付け用!F15&lt;&gt;"",貼り付け用!F15,""))</f>
        <v>#N/A</v>
      </c>
      <c r="G14" s="21" t="e">
        <f>IF(ROW(G14)+2&gt;=MATCH("*【合計】*", 貼り付け用!$A:$A, 0),"",
IF(貼り付け用!G15&lt;&gt;"",貼り付け用!G15,""))</f>
        <v>#N/A</v>
      </c>
      <c r="H14" s="21" t="e">
        <f>IF(ROW(H14)+2&gt;=MATCH("*【合計】*", 貼り付け用!$A:$A, 0),"",
IF(貼り付け用!H15&lt;&gt;"",貼り付け用!H15,""))</f>
        <v>#N/A</v>
      </c>
      <c r="I14" s="21" t="e">
        <f>IF(ROW(I14)+2&gt;=MATCH("*【合計】*", 貼り付け用!$A:$A, 0),"",
IF(貼り付け用!I15&lt;&gt;"",貼り付け用!I15,""))</f>
        <v>#N/A</v>
      </c>
      <c r="J14" s="21" t="e">
        <f>IF(ROW(J14)+2&gt;=MATCH("*【合計】*", 貼り付け用!$A:$A, 0),"",
IF(貼り付け用!J15&lt;&gt;"",貼り付け用!J15,""))</f>
        <v>#N/A</v>
      </c>
      <c r="K14" s="21" t="e">
        <f>IF(ROW(K14)+2&gt;=MATCH("*【合計】*", 貼り付け用!$A:$A, 0),"",
IF(貼り付け用!K15&lt;&gt;"",貼り付け用!K15,""))</f>
        <v>#N/A</v>
      </c>
      <c r="L14" s="21" t="e">
        <f>IF(ROW(L14)+2&gt;=MATCH("*【合計】*", 貼り付け用!$A:$A, 0),"",
IF(L$3&lt;&gt;"",IF(貼り付け用!L15&lt;&gt;"",貼り付け用!L15,""),""))</f>
        <v>#N/A</v>
      </c>
      <c r="M14" s="21" t="e">
        <f>IF(ROW(M14)+2&gt;=MATCH("*【合計】*", 貼り付け用!$A:$A, 0),"",
IF(M$3&lt;&gt;"",IF(貼り付け用!M15&lt;&gt;"",貼り付け用!M15,""),""))</f>
        <v>#N/A</v>
      </c>
      <c r="N14" s="21" t="e">
        <f>IF(ROW(N14)+2&gt;=MATCH("*【合計】*", 貼り付け用!$A:$A, 0),"",
IF(N$3&lt;&gt;"",IF(貼り付け用!N15&lt;&gt;"",貼り付け用!N15,""),""))</f>
        <v>#N/A</v>
      </c>
      <c r="O14" s="21" t="e">
        <f>IF(ROW(O14)+2&gt;=MATCH("*【合計】*", 貼り付け用!$A:$A, 0),"",
IF(O$3&lt;&gt;"",IF(貼り付け用!O15&lt;&gt;"",貼り付け用!O15,""),""))</f>
        <v>#N/A</v>
      </c>
      <c r="P14" s="21" t="e">
        <f>IF(ROW(P14)+2&gt;=MATCH("*【合計】*", 貼り付け用!$A:$A, 0),"",
IF(P$3&lt;&gt;"",IF(貼り付け用!P15&lt;&gt;"",貼り付け用!P15,""),""))</f>
        <v>#N/A</v>
      </c>
      <c r="Q14" s="21" t="e">
        <f>IF(ROW(Q14)+2&gt;=MATCH("*【合計】*", 貼り付け用!$A:$A, 0),"",
IF(Q$3&lt;&gt;"",IF(貼り付け用!Q15&lt;&gt;"",貼り付け用!Q15,""),""))</f>
        <v>#N/A</v>
      </c>
      <c r="R14" s="21" t="e">
        <f>IF(ROW(R14)+2&gt;=MATCH("*【合計】*", 貼り付け用!$A:$A, 0),"",
IF(R$3&lt;&gt;"",IF(貼り付け用!R15&lt;&gt;"",貼り付け用!R15,""),""))</f>
        <v>#N/A</v>
      </c>
      <c r="S14" s="21" t="e">
        <f>IF(ROW(S14)+2&gt;=MATCH("*【合計】*", 貼り付け用!$A:$A, 0),"",
IF(S$3&lt;&gt;"",IF(貼り付け用!S15&lt;&gt;"",貼り付け用!S15,""),""))</f>
        <v>#N/A</v>
      </c>
      <c r="T14" s="21" t="e">
        <f t="array" ref="T14">IF(INDEX(貼り付け用!A:Z, ROW(T14)+1, MATCH("おやつ", 貼り付け用!$A$3:$Z$3, 0))&lt;&gt;0,
INDEX(貼り付け用!A:Z, ROW(T14)+1, MATCH("おやつ", 貼り付け用!$A$3:$Z$3, 0)),"")</f>
        <v>#N/A</v>
      </c>
      <c r="U14" s="18"/>
      <c r="V14" s="5" t="e">
        <f t="array" ref="V14">IF(INDEX(貼り付け用!A:Z, ROW(T14)+1, MATCH("おやつ", 貼り付け用!$A$3:$Z$3, 0)+1)&lt;&gt;0,
INDEX(貼り付け用!A:Z, ROW(T14)+1, MATCH("おやつ", 貼り付け用!$A$3:$Z$3, 0)+1),"")</f>
        <v>#N/A</v>
      </c>
      <c r="W14" s="7" t="e">
        <f t="array" ref="W14">IF(INDEX(貼り付け用!A:Z, ROW(T14)+1, MATCH("おやつ", 貼り付け用!$A$3:$Z$3, 0)+2)&lt;&gt;0,
INDEX(貼り付け用!A:Z, ROW(T14)+1, MATCH("おやつ", 貼り付け用!$A$3:$Z$3, 0)+2),"")</f>
        <v>#N/A</v>
      </c>
    </row>
    <row r="15" spans="1:23" x14ac:dyDescent="0.45">
      <c r="A15" s="8" t="e">
        <f>IF(ROW(A15)+1&gt;=MATCH("*10000*", 貼り付け用!$A:$A, 0),"",
IF(貼り付け用!A16&lt;&gt;"",貼り付け用!A16,""))</f>
        <v>#N/A</v>
      </c>
      <c r="B15" s="3" t="e">
        <f>IF(ROW(B15)+2&gt;=MATCH("*【合計】*", 貼り付け用!$A:$A, 0),"",
IF(貼り付け用!B16&lt;&gt;"",貼り付け用!B16,""))</f>
        <v>#N/A</v>
      </c>
      <c r="C15" s="3" t="e">
        <f>IF(ROW(C15)+2&gt;=MATCH("*【合計】*", 貼り付け用!$A:$A, 0),"",
IF(貼り付け用!C16&lt;&gt;"",貼り付け用!C16,""))</f>
        <v>#N/A</v>
      </c>
      <c r="D15" s="3" t="e">
        <f>IF(ROW(D15)+2&gt;=MATCH("*【合計】*", 貼り付け用!$A:$A, 0),"",
IF(貼り付け用!D16&lt;&gt;"",貼り付け用!D16,""))</f>
        <v>#N/A</v>
      </c>
      <c r="E15" s="3" t="e">
        <f>IF(ROW(E15)+2&gt;=MATCH("*【合計】*", 貼り付け用!$A:$A, 0),"",
IF(貼り付け用!E16&lt;&gt;"",貼り付け用!E16,""))</f>
        <v>#N/A</v>
      </c>
      <c r="F15" s="3" t="e">
        <f>IF(ROW(F15)+2&gt;=MATCH("*【合計】*", 貼り付け用!$A:$A, 0),"",
IF(貼り付け用!F16&lt;&gt;"",貼り付け用!F16,""))</f>
        <v>#N/A</v>
      </c>
      <c r="G15" s="3" t="e">
        <f>IF(ROW(G15)+2&gt;=MATCH("*【合計】*", 貼り付け用!$A:$A, 0),"",
IF(貼り付け用!G16&lt;&gt;"",貼り付け用!G16,""))</f>
        <v>#N/A</v>
      </c>
      <c r="H15" s="3" t="e">
        <f>IF(ROW(H15)+2&gt;=MATCH("*【合計】*", 貼り付け用!$A:$A, 0),"",
IF(貼り付け用!H16&lt;&gt;"",貼り付け用!H16,""))</f>
        <v>#N/A</v>
      </c>
      <c r="I15" s="3" t="e">
        <f>IF(ROW(I15)+2&gt;=MATCH("*【合計】*", 貼り付け用!$A:$A, 0),"",
IF(貼り付け用!I16&lt;&gt;"",貼り付け用!I16,""))</f>
        <v>#N/A</v>
      </c>
      <c r="J15" s="3" t="e">
        <f>IF(ROW(J15)+2&gt;=MATCH("*【合計】*", 貼り付け用!$A:$A, 0),"",
IF(貼り付け用!J16&lt;&gt;"",貼り付け用!J16,""))</f>
        <v>#N/A</v>
      </c>
      <c r="K15" s="3" t="e">
        <f>IF(ROW(K15)+2&gt;=MATCH("*【合計】*", 貼り付け用!$A:$A, 0),"",
IF(貼り付け用!K16&lt;&gt;"",貼り付け用!K16,""))</f>
        <v>#N/A</v>
      </c>
      <c r="L15" s="3" t="e">
        <f>IF(ROW(L15)+2&gt;=MATCH("*【合計】*", 貼り付け用!$A:$A, 0),"",
IF(L$3&lt;&gt;"",IF(貼り付け用!L16&lt;&gt;"",貼り付け用!L16,""),""))</f>
        <v>#N/A</v>
      </c>
      <c r="M15" s="3" t="e">
        <f>IF(ROW(M15)+2&gt;=MATCH("*【合計】*", 貼り付け用!$A:$A, 0),"",
IF(M$3&lt;&gt;"",IF(貼り付け用!M16&lt;&gt;"",貼り付け用!M16,""),""))</f>
        <v>#N/A</v>
      </c>
      <c r="N15" s="3" t="e">
        <f>IF(ROW(N15)+2&gt;=MATCH("*【合計】*", 貼り付け用!$A:$A, 0),"",
IF(N$3&lt;&gt;"",IF(貼り付け用!N16&lt;&gt;"",貼り付け用!N16,""),""))</f>
        <v>#N/A</v>
      </c>
      <c r="O15" s="3" t="e">
        <f>IF(ROW(O15)+2&gt;=MATCH("*【合計】*", 貼り付け用!$A:$A, 0),"",
IF(O$3&lt;&gt;"",IF(貼り付け用!O16&lt;&gt;"",貼り付け用!O16,""),""))</f>
        <v>#N/A</v>
      </c>
      <c r="P15" s="3" t="e">
        <f>IF(ROW(P15)+2&gt;=MATCH("*【合計】*", 貼り付け用!$A:$A, 0),"",
IF(P$3&lt;&gt;"",IF(貼り付け用!P16&lt;&gt;"",貼り付け用!P16,""),""))</f>
        <v>#N/A</v>
      </c>
      <c r="Q15" s="3" t="e">
        <f>IF(ROW(Q15)+2&gt;=MATCH("*【合計】*", 貼り付け用!$A:$A, 0),"",
IF(Q$3&lt;&gt;"",IF(貼り付け用!Q16&lt;&gt;"",貼り付け用!Q16,""),""))</f>
        <v>#N/A</v>
      </c>
      <c r="R15" s="3" t="e">
        <f>IF(ROW(R15)+2&gt;=MATCH("*【合計】*", 貼り付け用!$A:$A, 0),"",
IF(R$3&lt;&gt;"",IF(貼り付け用!R16&lt;&gt;"",貼り付け用!R16,""),""))</f>
        <v>#N/A</v>
      </c>
      <c r="S15" s="3" t="e">
        <f>IF(ROW(S15)+2&gt;=MATCH("*【合計】*", 貼り付け用!$A:$A, 0),"",
IF(S$3&lt;&gt;"",IF(貼り付け用!S16&lt;&gt;"",貼り付け用!S16,""),""))</f>
        <v>#N/A</v>
      </c>
      <c r="T15" s="2" t="e">
        <f t="array" ref="T15">IF(INDEX(貼り付け用!A:Z, ROW(T15)+1, MATCH("おやつ", 貼り付け用!$A$3:$Z$3, 0))&lt;&gt;0,
INDEX(貼り付け用!A:Z, ROW(T15)+1, MATCH("おやつ", 貼り付け用!$A$3:$Z$3, 0)),"")</f>
        <v>#N/A</v>
      </c>
      <c r="U15" s="55"/>
      <c r="V15" s="8" t="e">
        <f t="array" ref="V15">IF(INDEX(貼り付け用!A:Z, ROW(T15)+1, MATCH("おやつ", 貼り付け用!$A$3:$Z$3, 0)+1)&lt;&gt;0,
INDEX(貼り付け用!A:Z, ROW(T15)+1, MATCH("おやつ", 貼り付け用!$A$3:$Z$3, 0)+1),"")</f>
        <v>#N/A</v>
      </c>
      <c r="W15" s="9" t="e">
        <f t="array" ref="W15">IF(INDEX(貼り付け用!A:Z, ROW(T15)+1, MATCH("おやつ", 貼り付け用!$A$3:$Z$3, 0)+2)&lt;&gt;0,
INDEX(貼り付け用!A:Z, ROW(T15)+1, MATCH("おやつ", 貼り付け用!$A$3:$Z$3, 0)+2),"")</f>
        <v>#N/A</v>
      </c>
    </row>
    <row r="16" spans="1:23" x14ac:dyDescent="0.45">
      <c r="A16" s="5" t="e">
        <f>IF(ROW(A16)+1&gt;=MATCH("*10000*", 貼り付け用!$A:$A, 0),
IF(COUNTIF(A14,"*10000*"),"10001",
IF(COUNTIF(A14,"*10001*"),"10002",
IF(COUNTIF(A14,"*10002*"),"",
IF(COUNTIF(A14,""),"","10000")))),
IF(貼り付け用!A17&lt;&gt;"",貼り付け用!A17,""))</f>
        <v>#N/A</v>
      </c>
      <c r="B16" s="21" t="e">
        <f>IF(ROW(B16)+2&gt;=MATCH("*【合計】*", 貼り付け用!$A:$A, 0),"",
IF(貼り付け用!B17&lt;&gt;"",貼り付け用!B17,""))</f>
        <v>#N/A</v>
      </c>
      <c r="C16" s="21" t="e">
        <f>IF(ROW(C16)+2&gt;=MATCH("*【合計】*", 貼り付け用!$A:$A, 0),"",
IF(貼り付け用!C17&lt;&gt;"",貼り付け用!C17,""))</f>
        <v>#N/A</v>
      </c>
      <c r="D16" s="21" t="e">
        <f>IF(ROW(D16)+2&gt;=MATCH("*【合計】*", 貼り付け用!$A:$A, 0),"",
IF(貼り付け用!D17&lt;&gt;"",貼り付け用!D17,""))</f>
        <v>#N/A</v>
      </c>
      <c r="E16" s="21" t="e">
        <f>IF(ROW(E16)+2&gt;=MATCH("*【合計】*", 貼り付け用!$A:$A, 0),"",
IF(貼り付け用!E17&lt;&gt;"",貼り付け用!E17,""))</f>
        <v>#N/A</v>
      </c>
      <c r="F16" s="21" t="e">
        <f>IF(ROW(F16)+2&gt;=MATCH("*【合計】*", 貼り付け用!$A:$A, 0),"",
IF(貼り付け用!F17&lt;&gt;"",貼り付け用!F17,""))</f>
        <v>#N/A</v>
      </c>
      <c r="G16" s="21" t="e">
        <f>IF(ROW(G16)+2&gt;=MATCH("*【合計】*", 貼り付け用!$A:$A, 0),"",
IF(貼り付け用!G17&lt;&gt;"",貼り付け用!G17,""))</f>
        <v>#N/A</v>
      </c>
      <c r="H16" s="21" t="e">
        <f>IF(ROW(H16)+2&gt;=MATCH("*【合計】*", 貼り付け用!$A:$A, 0),"",
IF(貼り付け用!H17&lt;&gt;"",貼り付け用!H17,""))</f>
        <v>#N/A</v>
      </c>
      <c r="I16" s="21" t="e">
        <f>IF(ROW(I16)+2&gt;=MATCH("*【合計】*", 貼り付け用!$A:$A, 0),"",
IF(貼り付け用!I17&lt;&gt;"",貼り付け用!I17,""))</f>
        <v>#N/A</v>
      </c>
      <c r="J16" s="21" t="e">
        <f>IF(ROW(J16)+2&gt;=MATCH("*【合計】*", 貼り付け用!$A:$A, 0),"",
IF(貼り付け用!J17&lt;&gt;"",貼り付け用!J17,""))</f>
        <v>#N/A</v>
      </c>
      <c r="K16" s="21" t="e">
        <f>IF(ROW(K16)+2&gt;=MATCH("*【合計】*", 貼り付け用!$A:$A, 0),"",
IF(貼り付け用!K17&lt;&gt;"",貼り付け用!K17,""))</f>
        <v>#N/A</v>
      </c>
      <c r="L16" s="21" t="e">
        <f>IF(ROW(L16)+2&gt;=MATCH("*【合計】*", 貼り付け用!$A:$A, 0),"",
IF(L$3&lt;&gt;"",IF(貼り付け用!L17&lt;&gt;"",貼り付け用!L17,""),""))</f>
        <v>#N/A</v>
      </c>
      <c r="M16" s="21" t="e">
        <f>IF(ROW(M16)+2&gt;=MATCH("*【合計】*", 貼り付け用!$A:$A, 0),"",
IF(M$3&lt;&gt;"",IF(貼り付け用!M17&lt;&gt;"",貼り付け用!M17,""),""))</f>
        <v>#N/A</v>
      </c>
      <c r="N16" s="21" t="e">
        <f>IF(ROW(N16)+2&gt;=MATCH("*【合計】*", 貼り付け用!$A:$A, 0),"",
IF(N$3&lt;&gt;"",IF(貼り付け用!N17&lt;&gt;"",貼り付け用!N17,""),""))</f>
        <v>#N/A</v>
      </c>
      <c r="O16" s="21" t="e">
        <f>IF(ROW(O16)+2&gt;=MATCH("*【合計】*", 貼り付け用!$A:$A, 0),"",
IF(O$3&lt;&gt;"",IF(貼り付け用!O17&lt;&gt;"",貼り付け用!O17,""),""))</f>
        <v>#N/A</v>
      </c>
      <c r="P16" s="21" t="e">
        <f>IF(ROW(P16)+2&gt;=MATCH("*【合計】*", 貼り付け用!$A:$A, 0),"",
IF(P$3&lt;&gt;"",IF(貼り付け用!P17&lt;&gt;"",貼り付け用!P17,""),""))</f>
        <v>#N/A</v>
      </c>
      <c r="Q16" s="21" t="e">
        <f>IF(ROW(Q16)+2&gt;=MATCH("*【合計】*", 貼り付け用!$A:$A, 0),"",
IF(Q$3&lt;&gt;"",IF(貼り付け用!Q17&lt;&gt;"",貼り付け用!Q17,""),""))</f>
        <v>#N/A</v>
      </c>
      <c r="R16" s="21" t="e">
        <f>IF(ROW(R16)+2&gt;=MATCH("*【合計】*", 貼り付け用!$A:$A, 0),"",
IF(R$3&lt;&gt;"",IF(貼り付け用!R17&lt;&gt;"",貼り付け用!R17,""),""))</f>
        <v>#N/A</v>
      </c>
      <c r="S16" s="21" t="e">
        <f>IF(ROW(S16)+2&gt;=MATCH("*【合計】*", 貼り付け用!$A:$A, 0),"",
IF(S$3&lt;&gt;"",IF(貼り付け用!S17&lt;&gt;"",貼り付け用!S17,""),""))</f>
        <v>#N/A</v>
      </c>
      <c r="T16" s="21" t="e">
        <f t="array" ref="T16">IF(INDEX(貼り付け用!A:Z, ROW(T16)+1, MATCH("おやつ", 貼り付け用!$A$3:$Z$3, 0))&lt;&gt;0,
INDEX(貼り付け用!A:Z, ROW(T16)+1, MATCH("おやつ", 貼り付け用!$A$3:$Z$3, 0)),"")</f>
        <v>#N/A</v>
      </c>
      <c r="U16" s="18"/>
      <c r="V16" s="5" t="e">
        <f t="array" ref="V16">IF(INDEX(貼り付け用!A:Z, ROW(T16)+1, MATCH("おやつ", 貼り付け用!$A$3:$Z$3, 0)+1)&lt;&gt;0,
INDEX(貼り付け用!A:Z, ROW(T16)+1, MATCH("おやつ", 貼り付け用!$A$3:$Z$3, 0)+1),"")</f>
        <v>#N/A</v>
      </c>
      <c r="W16" s="7" t="e">
        <f t="array" ref="W16">IF(INDEX(貼り付け用!A:Z, ROW(T16)+1, MATCH("おやつ", 貼り付け用!$A$3:$Z$3, 0)+2)&lt;&gt;0,
INDEX(貼り付け用!A:Z, ROW(T16)+1, MATCH("おやつ", 貼り付け用!$A$3:$Z$3, 0)+2),"")</f>
        <v>#N/A</v>
      </c>
    </row>
    <row r="17" spans="1:23" x14ac:dyDescent="0.45">
      <c r="A17" s="8" t="e">
        <f>IF(ROW(A17)+1&gt;=MATCH("*10000*", 貼り付け用!$A:$A, 0),"",
IF(貼り付け用!A18&lt;&gt;"",貼り付け用!A18,""))</f>
        <v>#N/A</v>
      </c>
      <c r="B17" s="3" t="e">
        <f>IF(ROW(B17)+2&gt;=MATCH("*【合計】*", 貼り付け用!$A:$A, 0),"",
IF(貼り付け用!B18&lt;&gt;"",貼り付け用!B18,""))</f>
        <v>#N/A</v>
      </c>
      <c r="C17" s="3" t="e">
        <f>IF(ROW(C17)+2&gt;=MATCH("*【合計】*", 貼り付け用!$A:$A, 0),"",
IF(貼り付け用!C18&lt;&gt;"",貼り付け用!C18,""))</f>
        <v>#N/A</v>
      </c>
      <c r="D17" s="3" t="e">
        <f>IF(ROW(D17)+2&gt;=MATCH("*【合計】*", 貼り付け用!$A:$A, 0),"",
IF(貼り付け用!D18&lt;&gt;"",貼り付け用!D18,""))</f>
        <v>#N/A</v>
      </c>
      <c r="E17" s="3" t="e">
        <f>IF(ROW(E17)+2&gt;=MATCH("*【合計】*", 貼り付け用!$A:$A, 0),"",
IF(貼り付け用!E18&lt;&gt;"",貼り付け用!E18,""))</f>
        <v>#N/A</v>
      </c>
      <c r="F17" s="3" t="e">
        <f>IF(ROW(F17)+2&gt;=MATCH("*【合計】*", 貼り付け用!$A:$A, 0),"",
IF(貼り付け用!F18&lt;&gt;"",貼り付け用!F18,""))</f>
        <v>#N/A</v>
      </c>
      <c r="G17" s="3" t="e">
        <f>IF(ROW(G17)+2&gt;=MATCH("*【合計】*", 貼り付け用!$A:$A, 0),"",
IF(貼り付け用!G18&lt;&gt;"",貼り付け用!G18,""))</f>
        <v>#N/A</v>
      </c>
      <c r="H17" s="3" t="e">
        <f>IF(ROW(H17)+2&gt;=MATCH("*【合計】*", 貼り付け用!$A:$A, 0),"",
IF(貼り付け用!H18&lt;&gt;"",貼り付け用!H18,""))</f>
        <v>#N/A</v>
      </c>
      <c r="I17" s="3" t="e">
        <f>IF(ROW(I17)+2&gt;=MATCH("*【合計】*", 貼り付け用!$A:$A, 0),"",
IF(貼り付け用!I18&lt;&gt;"",貼り付け用!I18,""))</f>
        <v>#N/A</v>
      </c>
      <c r="J17" s="3" t="e">
        <f>IF(ROW(J17)+2&gt;=MATCH("*【合計】*", 貼り付け用!$A:$A, 0),"",
IF(貼り付け用!J18&lt;&gt;"",貼り付け用!J18,""))</f>
        <v>#N/A</v>
      </c>
      <c r="K17" s="3" t="e">
        <f>IF(ROW(K17)+2&gt;=MATCH("*【合計】*", 貼り付け用!$A:$A, 0),"",
IF(貼り付け用!K18&lt;&gt;"",貼り付け用!K18,""))</f>
        <v>#N/A</v>
      </c>
      <c r="L17" s="3" t="e">
        <f>IF(ROW(L17)+2&gt;=MATCH("*【合計】*", 貼り付け用!$A:$A, 0),"",
IF(L$3&lt;&gt;"",IF(貼り付け用!L18&lt;&gt;"",貼り付け用!L18,""),""))</f>
        <v>#N/A</v>
      </c>
      <c r="M17" s="3" t="e">
        <f>IF(ROW(M17)+2&gt;=MATCH("*【合計】*", 貼り付け用!$A:$A, 0),"",
IF(M$3&lt;&gt;"",IF(貼り付け用!M18&lt;&gt;"",貼り付け用!M18,""),""))</f>
        <v>#N/A</v>
      </c>
      <c r="N17" s="3" t="e">
        <f>IF(ROW(N17)+2&gt;=MATCH("*【合計】*", 貼り付け用!$A:$A, 0),"",
IF(N$3&lt;&gt;"",IF(貼り付け用!N18&lt;&gt;"",貼り付け用!N18,""),""))</f>
        <v>#N/A</v>
      </c>
      <c r="O17" s="3" t="e">
        <f>IF(ROW(O17)+2&gt;=MATCH("*【合計】*", 貼り付け用!$A:$A, 0),"",
IF(O$3&lt;&gt;"",IF(貼り付け用!O18&lt;&gt;"",貼り付け用!O18,""),""))</f>
        <v>#N/A</v>
      </c>
      <c r="P17" s="3" t="e">
        <f>IF(ROW(P17)+2&gt;=MATCH("*【合計】*", 貼り付け用!$A:$A, 0),"",
IF(P$3&lt;&gt;"",IF(貼り付け用!P18&lt;&gt;"",貼り付け用!P18,""),""))</f>
        <v>#N/A</v>
      </c>
      <c r="Q17" s="3" t="e">
        <f>IF(ROW(Q17)+2&gt;=MATCH("*【合計】*", 貼り付け用!$A:$A, 0),"",
IF(Q$3&lt;&gt;"",IF(貼り付け用!Q18&lt;&gt;"",貼り付け用!Q18,""),""))</f>
        <v>#N/A</v>
      </c>
      <c r="R17" s="3" t="e">
        <f>IF(ROW(R17)+2&gt;=MATCH("*【合計】*", 貼り付け用!$A:$A, 0),"",
IF(R$3&lt;&gt;"",IF(貼り付け用!R18&lt;&gt;"",貼り付け用!R18,""),""))</f>
        <v>#N/A</v>
      </c>
      <c r="S17" s="3" t="e">
        <f>IF(ROW(S17)+2&gt;=MATCH("*【合計】*", 貼り付け用!$A:$A, 0),"",
IF(S$3&lt;&gt;"",IF(貼り付け用!S18&lt;&gt;"",貼り付け用!S18,""),""))</f>
        <v>#N/A</v>
      </c>
      <c r="T17" s="2" t="e">
        <f t="array" ref="T17">IF(INDEX(貼り付け用!A:Z, ROW(T17)+1, MATCH("おやつ", 貼り付け用!$A$3:$Z$3, 0))&lt;&gt;0,
INDEX(貼り付け用!A:Z, ROW(T17)+1, MATCH("おやつ", 貼り付け用!$A$3:$Z$3, 0)),"")</f>
        <v>#N/A</v>
      </c>
      <c r="U17" s="55"/>
      <c r="V17" s="8" t="e">
        <f t="array" ref="V17">IF(INDEX(貼り付け用!A:Z, ROW(T17)+1, MATCH("おやつ", 貼り付け用!$A$3:$Z$3, 0)+1)&lt;&gt;0,
INDEX(貼り付け用!A:Z, ROW(T17)+1, MATCH("おやつ", 貼り付け用!$A$3:$Z$3, 0)+1),"")</f>
        <v>#N/A</v>
      </c>
      <c r="W17" s="9" t="e">
        <f t="array" ref="W17">IF(INDEX(貼り付け用!A:Z, ROW(T17)+1, MATCH("おやつ", 貼り付け用!$A$3:$Z$3, 0)+2)&lt;&gt;0,
INDEX(貼り付け用!A:Z, ROW(T17)+1, MATCH("おやつ", 貼り付け用!$A$3:$Z$3, 0)+2),"")</f>
        <v>#N/A</v>
      </c>
    </row>
    <row r="18" spans="1:23" x14ac:dyDescent="0.45">
      <c r="A18" s="5" t="e">
        <f>IF(ROW(A18)+1&gt;=MATCH("*10000*", 貼り付け用!$A:$A, 0),
IF(COUNTIF(A16,"*10000*"),"10001",
IF(COUNTIF(A16,"*10001*"),"10002",
IF(COUNTIF(A16,"*10002*"),"",
IF(COUNTIF(A16,""),"","10000")))),
IF(貼り付け用!A19&lt;&gt;"",貼り付け用!A19,""))</f>
        <v>#N/A</v>
      </c>
      <c r="B18" s="21" t="e">
        <f>IF(ROW(B18)+2&gt;=MATCH("*【合計】*", 貼り付け用!$A:$A, 0),"",
IF(貼り付け用!B19&lt;&gt;"",貼り付け用!B19,""))</f>
        <v>#N/A</v>
      </c>
      <c r="C18" s="21" t="e">
        <f>IF(ROW(C18)+2&gt;=MATCH("*【合計】*", 貼り付け用!$A:$A, 0),"",
IF(貼り付け用!C19&lt;&gt;"",貼り付け用!C19,""))</f>
        <v>#N/A</v>
      </c>
      <c r="D18" s="21" t="e">
        <f>IF(ROW(D18)+2&gt;=MATCH("*【合計】*", 貼り付け用!$A:$A, 0),"",
IF(貼り付け用!D19&lt;&gt;"",貼り付け用!D19,""))</f>
        <v>#N/A</v>
      </c>
      <c r="E18" s="21" t="e">
        <f>IF(ROW(E18)+2&gt;=MATCH("*【合計】*", 貼り付け用!$A:$A, 0),"",
IF(貼り付け用!E19&lt;&gt;"",貼り付け用!E19,""))</f>
        <v>#N/A</v>
      </c>
      <c r="F18" s="21" t="e">
        <f>IF(ROW(F18)+2&gt;=MATCH("*【合計】*", 貼り付け用!$A:$A, 0),"",
IF(貼り付け用!F19&lt;&gt;"",貼り付け用!F19,""))</f>
        <v>#N/A</v>
      </c>
      <c r="G18" s="21" t="e">
        <f>IF(ROW(G18)+2&gt;=MATCH("*【合計】*", 貼り付け用!$A:$A, 0),"",
IF(貼り付け用!G19&lt;&gt;"",貼り付け用!G19,""))</f>
        <v>#N/A</v>
      </c>
      <c r="H18" s="21" t="e">
        <f>IF(ROW(H18)+2&gt;=MATCH("*【合計】*", 貼り付け用!$A:$A, 0),"",
IF(貼り付け用!H19&lt;&gt;"",貼り付け用!H19,""))</f>
        <v>#N/A</v>
      </c>
      <c r="I18" s="21" t="e">
        <f>IF(ROW(I18)+2&gt;=MATCH("*【合計】*", 貼り付け用!$A:$A, 0),"",
IF(貼り付け用!I19&lt;&gt;"",貼り付け用!I19,""))</f>
        <v>#N/A</v>
      </c>
      <c r="J18" s="21" t="e">
        <f>IF(ROW(J18)+2&gt;=MATCH("*【合計】*", 貼り付け用!$A:$A, 0),"",
IF(貼り付け用!J19&lt;&gt;"",貼り付け用!J19,""))</f>
        <v>#N/A</v>
      </c>
      <c r="K18" s="21" t="e">
        <f>IF(ROW(K18)+2&gt;=MATCH("*【合計】*", 貼り付け用!$A:$A, 0),"",
IF(貼り付け用!K19&lt;&gt;"",貼り付け用!K19,""))</f>
        <v>#N/A</v>
      </c>
      <c r="L18" s="21" t="e">
        <f>IF(ROW(L18)+2&gt;=MATCH("*【合計】*", 貼り付け用!$A:$A, 0),"",
IF(L$3&lt;&gt;"",IF(貼り付け用!L19&lt;&gt;"",貼り付け用!L19,""),""))</f>
        <v>#N/A</v>
      </c>
      <c r="M18" s="21" t="e">
        <f>IF(ROW(M18)+2&gt;=MATCH("*【合計】*", 貼り付け用!$A:$A, 0),"",
IF(M$3&lt;&gt;"",IF(貼り付け用!M19&lt;&gt;"",貼り付け用!M19,""),""))</f>
        <v>#N/A</v>
      </c>
      <c r="N18" s="21" t="e">
        <f>IF(ROW(N18)+2&gt;=MATCH("*【合計】*", 貼り付け用!$A:$A, 0),"",
IF(N$3&lt;&gt;"",IF(貼り付け用!N19&lt;&gt;"",貼り付け用!N19,""),""))</f>
        <v>#N/A</v>
      </c>
      <c r="O18" s="21" t="e">
        <f>IF(ROW(O18)+2&gt;=MATCH("*【合計】*", 貼り付け用!$A:$A, 0),"",
IF(O$3&lt;&gt;"",IF(貼り付け用!O19&lt;&gt;"",貼り付け用!O19,""),""))</f>
        <v>#N/A</v>
      </c>
      <c r="P18" s="21" t="e">
        <f>IF(ROW(P18)+2&gt;=MATCH("*【合計】*", 貼り付け用!$A:$A, 0),"",
IF(P$3&lt;&gt;"",IF(貼り付け用!P19&lt;&gt;"",貼り付け用!P19,""),""))</f>
        <v>#N/A</v>
      </c>
      <c r="Q18" s="21" t="e">
        <f>IF(ROW(Q18)+2&gt;=MATCH("*【合計】*", 貼り付け用!$A:$A, 0),"",
IF(Q$3&lt;&gt;"",IF(貼り付け用!Q19&lt;&gt;"",貼り付け用!Q19,""),""))</f>
        <v>#N/A</v>
      </c>
      <c r="R18" s="21" t="e">
        <f>IF(ROW(R18)+2&gt;=MATCH("*【合計】*", 貼り付け用!$A:$A, 0),"",
IF(R$3&lt;&gt;"",IF(貼り付け用!R19&lt;&gt;"",貼り付け用!R19,""),""))</f>
        <v>#N/A</v>
      </c>
      <c r="S18" s="21" t="e">
        <f>IF(ROW(S18)+2&gt;=MATCH("*【合計】*", 貼り付け用!$A:$A, 0),"",
IF(S$3&lt;&gt;"",IF(貼り付け用!S19&lt;&gt;"",貼り付け用!S19,""),""))</f>
        <v>#N/A</v>
      </c>
      <c r="T18" s="21" t="e">
        <f t="array" ref="T18">IF(INDEX(貼り付け用!A:Z, ROW(T18)+1, MATCH("おやつ", 貼り付け用!$A$3:$Z$3, 0))&lt;&gt;0,
INDEX(貼り付け用!A:Z, ROW(T18)+1, MATCH("おやつ", 貼り付け用!$A$3:$Z$3, 0)),"")</f>
        <v>#N/A</v>
      </c>
      <c r="U18" s="18"/>
      <c r="V18" s="5" t="e">
        <f t="array" ref="V18">IF(INDEX(貼り付け用!A:Z, ROW(T18)+1, MATCH("おやつ", 貼り付け用!$A$3:$Z$3, 0)+1)&lt;&gt;0,
INDEX(貼り付け用!A:Z, ROW(T18)+1, MATCH("おやつ", 貼り付け用!$A$3:$Z$3, 0)+1),"")</f>
        <v>#N/A</v>
      </c>
      <c r="W18" s="7" t="e">
        <f t="array" ref="W18">IF(INDEX(貼り付け用!A:Z, ROW(T18)+1, MATCH("おやつ", 貼り付け用!$A$3:$Z$3, 0)+2)&lt;&gt;0,
INDEX(貼り付け用!A:Z, ROW(T18)+1, MATCH("おやつ", 貼り付け用!$A$3:$Z$3, 0)+2),"")</f>
        <v>#N/A</v>
      </c>
    </row>
    <row r="19" spans="1:23" x14ac:dyDescent="0.45">
      <c r="A19" s="8" t="e">
        <f>IF(ROW(A19)+1&gt;=MATCH("*10000*", 貼り付け用!$A:$A, 0),"",
IF(貼り付け用!A20&lt;&gt;"",貼り付け用!A20,""))</f>
        <v>#N/A</v>
      </c>
      <c r="B19" s="3" t="e">
        <f>IF(ROW(B19)+2&gt;=MATCH("*【合計】*", 貼り付け用!$A:$A, 0),"",
IF(貼り付け用!B20&lt;&gt;"",貼り付け用!B20,""))</f>
        <v>#N/A</v>
      </c>
      <c r="C19" s="3" t="e">
        <f>IF(ROW(C19)+2&gt;=MATCH("*【合計】*", 貼り付け用!$A:$A, 0),"",
IF(貼り付け用!C20&lt;&gt;"",貼り付け用!C20,""))</f>
        <v>#N/A</v>
      </c>
      <c r="D19" s="3" t="e">
        <f>IF(ROW(D19)+2&gt;=MATCH("*【合計】*", 貼り付け用!$A:$A, 0),"",
IF(貼り付け用!D20&lt;&gt;"",貼り付け用!D20,""))</f>
        <v>#N/A</v>
      </c>
      <c r="E19" s="3" t="e">
        <f>IF(ROW(E19)+2&gt;=MATCH("*【合計】*", 貼り付け用!$A:$A, 0),"",
IF(貼り付け用!E20&lt;&gt;"",貼り付け用!E20,""))</f>
        <v>#N/A</v>
      </c>
      <c r="F19" s="3" t="e">
        <f>IF(ROW(F19)+2&gt;=MATCH("*【合計】*", 貼り付け用!$A:$A, 0),"",
IF(貼り付け用!F20&lt;&gt;"",貼り付け用!F20,""))</f>
        <v>#N/A</v>
      </c>
      <c r="G19" s="3" t="e">
        <f>IF(ROW(G19)+2&gt;=MATCH("*【合計】*", 貼り付け用!$A:$A, 0),"",
IF(貼り付け用!G20&lt;&gt;"",貼り付け用!G20,""))</f>
        <v>#N/A</v>
      </c>
      <c r="H19" s="3" t="e">
        <f>IF(ROW(H19)+2&gt;=MATCH("*【合計】*", 貼り付け用!$A:$A, 0),"",
IF(貼り付け用!H20&lt;&gt;"",貼り付け用!H20,""))</f>
        <v>#N/A</v>
      </c>
      <c r="I19" s="3" t="e">
        <f>IF(ROW(I19)+2&gt;=MATCH("*【合計】*", 貼り付け用!$A:$A, 0),"",
IF(貼り付け用!I20&lt;&gt;"",貼り付け用!I20,""))</f>
        <v>#N/A</v>
      </c>
      <c r="J19" s="3" t="e">
        <f>IF(ROW(J19)+2&gt;=MATCH("*【合計】*", 貼り付け用!$A:$A, 0),"",
IF(貼り付け用!J20&lt;&gt;"",貼り付け用!J20,""))</f>
        <v>#N/A</v>
      </c>
      <c r="K19" s="3" t="e">
        <f>IF(ROW(K19)+2&gt;=MATCH("*【合計】*", 貼り付け用!$A:$A, 0),"",
IF(貼り付け用!K20&lt;&gt;"",貼り付け用!K20,""))</f>
        <v>#N/A</v>
      </c>
      <c r="L19" s="3" t="e">
        <f>IF(ROW(L19)+2&gt;=MATCH("*【合計】*", 貼り付け用!$A:$A, 0),"",
IF(L$3&lt;&gt;"",IF(貼り付け用!L20&lt;&gt;"",貼り付け用!L20,""),""))</f>
        <v>#N/A</v>
      </c>
      <c r="M19" s="3" t="e">
        <f>IF(ROW(M19)+2&gt;=MATCH("*【合計】*", 貼り付け用!$A:$A, 0),"",
IF(M$3&lt;&gt;"",IF(貼り付け用!M20&lt;&gt;"",貼り付け用!M20,""),""))</f>
        <v>#N/A</v>
      </c>
      <c r="N19" s="3" t="e">
        <f>IF(ROW(N19)+2&gt;=MATCH("*【合計】*", 貼り付け用!$A:$A, 0),"",
IF(N$3&lt;&gt;"",IF(貼り付け用!N20&lt;&gt;"",貼り付け用!N20,""),""))</f>
        <v>#N/A</v>
      </c>
      <c r="O19" s="3" t="e">
        <f>IF(ROW(O19)+2&gt;=MATCH("*【合計】*", 貼り付け用!$A:$A, 0),"",
IF(O$3&lt;&gt;"",IF(貼り付け用!O20&lt;&gt;"",貼り付け用!O20,""),""))</f>
        <v>#N/A</v>
      </c>
      <c r="P19" s="3" t="e">
        <f>IF(ROW(P19)+2&gt;=MATCH("*【合計】*", 貼り付け用!$A:$A, 0),"",
IF(P$3&lt;&gt;"",IF(貼り付け用!P20&lt;&gt;"",貼り付け用!P20,""),""))</f>
        <v>#N/A</v>
      </c>
      <c r="Q19" s="3" t="e">
        <f>IF(ROW(Q19)+2&gt;=MATCH("*【合計】*", 貼り付け用!$A:$A, 0),"",
IF(Q$3&lt;&gt;"",IF(貼り付け用!Q20&lt;&gt;"",貼り付け用!Q20,""),""))</f>
        <v>#N/A</v>
      </c>
      <c r="R19" s="3" t="e">
        <f>IF(ROW(R19)+2&gt;=MATCH("*【合計】*", 貼り付け用!$A:$A, 0),"",
IF(R$3&lt;&gt;"",IF(貼り付け用!R20&lt;&gt;"",貼り付け用!R20,""),""))</f>
        <v>#N/A</v>
      </c>
      <c r="S19" s="3" t="e">
        <f>IF(ROW(S19)+2&gt;=MATCH("*【合計】*", 貼り付け用!$A:$A, 0),"",
IF(S$3&lt;&gt;"",IF(貼り付け用!S20&lt;&gt;"",貼り付け用!S20,""),""))</f>
        <v>#N/A</v>
      </c>
      <c r="T19" s="2" t="e">
        <f t="array" ref="T19">IF(INDEX(貼り付け用!A:Z, ROW(T19)+1, MATCH("おやつ", 貼り付け用!$A$3:$Z$3, 0))&lt;&gt;0,
INDEX(貼り付け用!A:Z, ROW(T19)+1, MATCH("おやつ", 貼り付け用!$A$3:$Z$3, 0)),"")</f>
        <v>#N/A</v>
      </c>
      <c r="U19" s="55"/>
      <c r="V19" s="8" t="e">
        <f t="array" ref="V19">IF(INDEX(貼り付け用!A:Z, ROW(T19)+1, MATCH("おやつ", 貼り付け用!$A$3:$Z$3, 0)+1)&lt;&gt;0,
INDEX(貼り付け用!A:Z, ROW(T19)+1, MATCH("おやつ", 貼り付け用!$A$3:$Z$3, 0)+1),"")</f>
        <v>#N/A</v>
      </c>
      <c r="W19" s="9" t="e">
        <f t="array" ref="W19">IF(INDEX(貼り付け用!A:Z, ROW(T19)+1, MATCH("おやつ", 貼り付け用!$A$3:$Z$3, 0)+2)&lt;&gt;0,
INDEX(貼り付け用!A:Z, ROW(T19)+1, MATCH("おやつ", 貼り付け用!$A$3:$Z$3, 0)+2),"")</f>
        <v>#N/A</v>
      </c>
    </row>
    <row r="20" spans="1:23" x14ac:dyDescent="0.45">
      <c r="A20" s="5" t="e">
        <f>IF(ROW(A20)+1&gt;=MATCH("*10000*", 貼り付け用!$A:$A, 0),
IF(COUNTIF(A18,"*10000*"),"10001",
IF(COUNTIF(A18,"*10001*"),"10002",
IF(COUNTIF(A18,"*10002*"),"",
IF(COUNTIF(A18,""),"","10000")))),
IF(貼り付け用!A21&lt;&gt;"",貼り付け用!A21,""))</f>
        <v>#N/A</v>
      </c>
      <c r="B20" s="21" t="e">
        <f>IF(ROW(B20)+2&gt;=MATCH("*【合計】*", 貼り付け用!$A:$A, 0),"",
IF(貼り付け用!B21&lt;&gt;"",貼り付け用!B21,""))</f>
        <v>#N/A</v>
      </c>
      <c r="C20" s="21" t="e">
        <f>IF(ROW(C20)+2&gt;=MATCH("*【合計】*", 貼り付け用!$A:$A, 0),"",
IF(貼り付け用!C21&lt;&gt;"",貼り付け用!C21,""))</f>
        <v>#N/A</v>
      </c>
      <c r="D20" s="21" t="e">
        <f>IF(ROW(D20)+2&gt;=MATCH("*【合計】*", 貼り付け用!$A:$A, 0),"",
IF(貼り付け用!D21&lt;&gt;"",貼り付け用!D21,""))</f>
        <v>#N/A</v>
      </c>
      <c r="E20" s="21" t="e">
        <f>IF(ROW(E20)+2&gt;=MATCH("*【合計】*", 貼り付け用!$A:$A, 0),"",
IF(貼り付け用!E21&lt;&gt;"",貼り付け用!E21,""))</f>
        <v>#N/A</v>
      </c>
      <c r="F20" s="21" t="e">
        <f>IF(ROW(F20)+2&gt;=MATCH("*【合計】*", 貼り付け用!$A:$A, 0),"",
IF(貼り付け用!F21&lt;&gt;"",貼り付け用!F21,""))</f>
        <v>#N/A</v>
      </c>
      <c r="G20" s="21" t="e">
        <f>IF(ROW(G20)+2&gt;=MATCH("*【合計】*", 貼り付け用!$A:$A, 0),"",
IF(貼り付け用!G21&lt;&gt;"",貼り付け用!G21,""))</f>
        <v>#N/A</v>
      </c>
      <c r="H20" s="21" t="e">
        <f>IF(ROW(H20)+2&gt;=MATCH("*【合計】*", 貼り付け用!$A:$A, 0),"",
IF(貼り付け用!H21&lt;&gt;"",貼り付け用!H21,""))</f>
        <v>#N/A</v>
      </c>
      <c r="I20" s="21" t="e">
        <f>IF(ROW(I20)+2&gt;=MATCH("*【合計】*", 貼り付け用!$A:$A, 0),"",
IF(貼り付け用!I21&lt;&gt;"",貼り付け用!I21,""))</f>
        <v>#N/A</v>
      </c>
      <c r="J20" s="21" t="e">
        <f>IF(ROW(J20)+2&gt;=MATCH("*【合計】*", 貼り付け用!$A:$A, 0),"",
IF(貼り付け用!J21&lt;&gt;"",貼り付け用!J21,""))</f>
        <v>#N/A</v>
      </c>
      <c r="K20" s="21" t="e">
        <f>IF(ROW(K20)+2&gt;=MATCH("*【合計】*", 貼り付け用!$A:$A, 0),"",
IF(貼り付け用!K21&lt;&gt;"",貼り付け用!K21,""))</f>
        <v>#N/A</v>
      </c>
      <c r="L20" s="21" t="e">
        <f>IF(ROW(L20)+2&gt;=MATCH("*【合計】*", 貼り付け用!$A:$A, 0),"",
IF(L$3&lt;&gt;"",IF(貼り付け用!L21&lt;&gt;"",貼り付け用!L21,""),""))</f>
        <v>#N/A</v>
      </c>
      <c r="M20" s="21" t="e">
        <f>IF(ROW(M20)+2&gt;=MATCH("*【合計】*", 貼り付け用!$A:$A, 0),"",
IF(M$3&lt;&gt;"",IF(貼り付け用!M21&lt;&gt;"",貼り付け用!M21,""),""))</f>
        <v>#N/A</v>
      </c>
      <c r="N20" s="21" t="e">
        <f>IF(ROW(N20)+2&gt;=MATCH("*【合計】*", 貼り付け用!$A:$A, 0),"",
IF(N$3&lt;&gt;"",IF(貼り付け用!N21&lt;&gt;"",貼り付け用!N21,""),""))</f>
        <v>#N/A</v>
      </c>
      <c r="O20" s="21" t="e">
        <f>IF(ROW(O20)+2&gt;=MATCH("*【合計】*", 貼り付け用!$A:$A, 0),"",
IF(O$3&lt;&gt;"",IF(貼り付け用!O21&lt;&gt;"",貼り付け用!O21,""),""))</f>
        <v>#N/A</v>
      </c>
      <c r="P20" s="21" t="e">
        <f>IF(ROW(P20)+2&gt;=MATCH("*【合計】*", 貼り付け用!$A:$A, 0),"",
IF(P$3&lt;&gt;"",IF(貼り付け用!P21&lt;&gt;"",貼り付け用!P21,""),""))</f>
        <v>#N/A</v>
      </c>
      <c r="Q20" s="21" t="e">
        <f>IF(ROW(Q20)+2&gt;=MATCH("*【合計】*", 貼り付け用!$A:$A, 0),"",
IF(Q$3&lt;&gt;"",IF(貼り付け用!Q21&lt;&gt;"",貼り付け用!Q21,""),""))</f>
        <v>#N/A</v>
      </c>
      <c r="R20" s="21" t="e">
        <f>IF(ROW(R20)+2&gt;=MATCH("*【合計】*", 貼り付け用!$A:$A, 0),"",
IF(R$3&lt;&gt;"",IF(貼り付け用!R21&lt;&gt;"",貼り付け用!R21,""),""))</f>
        <v>#N/A</v>
      </c>
      <c r="S20" s="21" t="e">
        <f>IF(ROW(S20)+2&gt;=MATCH("*【合計】*", 貼り付け用!$A:$A, 0),"",
IF(S$3&lt;&gt;"",IF(貼り付け用!S21&lt;&gt;"",貼り付け用!S21,""),""))</f>
        <v>#N/A</v>
      </c>
      <c r="T20" s="21" t="e">
        <f t="array" ref="T20">IF(INDEX(貼り付け用!A:Z, ROW(T20)+1, MATCH("おやつ", 貼り付け用!$A$3:$Z$3, 0))&lt;&gt;0,
INDEX(貼り付け用!A:Z, ROW(T20)+1, MATCH("おやつ", 貼り付け用!$A$3:$Z$3, 0)),"")</f>
        <v>#N/A</v>
      </c>
      <c r="U20" s="18"/>
      <c r="V20" s="5" t="e">
        <f t="array" ref="V20">IF(INDEX(貼り付け用!A:Z, ROW(T20)+1, MATCH("おやつ", 貼り付け用!$A$3:$Z$3, 0)+1)&lt;&gt;0,
INDEX(貼り付け用!A:Z, ROW(T20)+1, MATCH("おやつ", 貼り付け用!$A$3:$Z$3, 0)+1),"")</f>
        <v>#N/A</v>
      </c>
      <c r="W20" s="7" t="e">
        <f t="array" ref="W20">IF(INDEX(貼り付け用!A:Z, ROW(T20)+1, MATCH("おやつ", 貼り付け用!$A$3:$Z$3, 0)+2)&lt;&gt;0,
INDEX(貼り付け用!A:Z, ROW(T20)+1, MATCH("おやつ", 貼り付け用!$A$3:$Z$3, 0)+2),"")</f>
        <v>#N/A</v>
      </c>
    </row>
    <row r="21" spans="1:23" x14ac:dyDescent="0.45">
      <c r="A21" s="8" t="e">
        <f>IF(ROW(A21)+1&gt;=MATCH("*10000*", 貼り付け用!$A:$A, 0),"",
IF(貼り付け用!A22&lt;&gt;"",貼り付け用!A22,""))</f>
        <v>#N/A</v>
      </c>
      <c r="B21" s="3" t="e">
        <f>IF(ROW(B21)+2&gt;=MATCH("*【合計】*", 貼り付け用!$A:$A, 0),"",
IF(貼り付け用!B22&lt;&gt;"",貼り付け用!B22,""))</f>
        <v>#N/A</v>
      </c>
      <c r="C21" s="3" t="e">
        <f>IF(ROW(C21)+2&gt;=MATCH("*【合計】*", 貼り付け用!$A:$A, 0),"",
IF(貼り付け用!C22&lt;&gt;"",貼り付け用!C22,""))</f>
        <v>#N/A</v>
      </c>
      <c r="D21" s="3" t="e">
        <f>IF(ROW(D21)+2&gt;=MATCH("*【合計】*", 貼り付け用!$A:$A, 0),"",
IF(貼り付け用!D22&lt;&gt;"",貼り付け用!D22,""))</f>
        <v>#N/A</v>
      </c>
      <c r="E21" s="3" t="e">
        <f>IF(ROW(E21)+2&gt;=MATCH("*【合計】*", 貼り付け用!$A:$A, 0),"",
IF(貼り付け用!E22&lt;&gt;"",貼り付け用!E22,""))</f>
        <v>#N/A</v>
      </c>
      <c r="F21" s="3" t="e">
        <f>IF(ROW(F21)+2&gt;=MATCH("*【合計】*", 貼り付け用!$A:$A, 0),"",
IF(貼り付け用!F22&lt;&gt;"",貼り付け用!F22,""))</f>
        <v>#N/A</v>
      </c>
      <c r="G21" s="3" t="e">
        <f>IF(ROW(G21)+2&gt;=MATCH("*【合計】*", 貼り付け用!$A:$A, 0),"",
IF(貼り付け用!G22&lt;&gt;"",貼り付け用!G22,""))</f>
        <v>#N/A</v>
      </c>
      <c r="H21" s="3" t="e">
        <f>IF(ROW(H21)+2&gt;=MATCH("*【合計】*", 貼り付け用!$A:$A, 0),"",
IF(貼り付け用!H22&lt;&gt;"",貼り付け用!H22,""))</f>
        <v>#N/A</v>
      </c>
      <c r="I21" s="3" t="e">
        <f>IF(ROW(I21)+2&gt;=MATCH("*【合計】*", 貼り付け用!$A:$A, 0),"",
IF(貼り付け用!I22&lt;&gt;"",貼り付け用!I22,""))</f>
        <v>#N/A</v>
      </c>
      <c r="J21" s="3" t="e">
        <f>IF(ROW(J21)+2&gt;=MATCH("*【合計】*", 貼り付け用!$A:$A, 0),"",
IF(貼り付け用!J22&lt;&gt;"",貼り付け用!J22,""))</f>
        <v>#N/A</v>
      </c>
      <c r="K21" s="3" t="e">
        <f>IF(ROW(K21)+2&gt;=MATCH("*【合計】*", 貼り付け用!$A:$A, 0),"",
IF(貼り付け用!K22&lt;&gt;"",貼り付け用!K22,""))</f>
        <v>#N/A</v>
      </c>
      <c r="L21" s="3" t="e">
        <f>IF(ROW(L21)+2&gt;=MATCH("*【合計】*", 貼り付け用!$A:$A, 0),"",
IF(L$3&lt;&gt;"",IF(貼り付け用!L22&lt;&gt;"",貼り付け用!L22,""),""))</f>
        <v>#N/A</v>
      </c>
      <c r="M21" s="3" t="e">
        <f>IF(ROW(M21)+2&gt;=MATCH("*【合計】*", 貼り付け用!$A:$A, 0),"",
IF(M$3&lt;&gt;"",IF(貼り付け用!M22&lt;&gt;"",貼り付け用!M22,""),""))</f>
        <v>#N/A</v>
      </c>
      <c r="N21" s="3" t="e">
        <f>IF(ROW(N21)+2&gt;=MATCH("*【合計】*", 貼り付け用!$A:$A, 0),"",
IF(N$3&lt;&gt;"",IF(貼り付け用!N22&lt;&gt;"",貼り付け用!N22,""),""))</f>
        <v>#N/A</v>
      </c>
      <c r="O21" s="3" t="e">
        <f>IF(ROW(O21)+2&gt;=MATCH("*【合計】*", 貼り付け用!$A:$A, 0),"",
IF(O$3&lt;&gt;"",IF(貼り付け用!O22&lt;&gt;"",貼り付け用!O22,""),""))</f>
        <v>#N/A</v>
      </c>
      <c r="P21" s="3" t="e">
        <f>IF(ROW(P21)+2&gt;=MATCH("*【合計】*", 貼り付け用!$A:$A, 0),"",
IF(P$3&lt;&gt;"",IF(貼り付け用!P22&lt;&gt;"",貼り付け用!P22,""),""))</f>
        <v>#N/A</v>
      </c>
      <c r="Q21" s="3" t="e">
        <f>IF(ROW(Q21)+2&gt;=MATCH("*【合計】*", 貼り付け用!$A:$A, 0),"",
IF(Q$3&lt;&gt;"",IF(貼り付け用!Q22&lt;&gt;"",貼り付け用!Q22,""),""))</f>
        <v>#N/A</v>
      </c>
      <c r="R21" s="3" t="e">
        <f>IF(ROW(R21)+2&gt;=MATCH("*【合計】*", 貼り付け用!$A:$A, 0),"",
IF(R$3&lt;&gt;"",IF(貼り付け用!R22&lt;&gt;"",貼り付け用!R22,""),""))</f>
        <v>#N/A</v>
      </c>
      <c r="S21" s="3" t="e">
        <f>IF(ROW(S21)+2&gt;=MATCH("*【合計】*", 貼り付け用!$A:$A, 0),"",
IF(S$3&lt;&gt;"",IF(貼り付け用!S22&lt;&gt;"",貼り付け用!S22,""),""))</f>
        <v>#N/A</v>
      </c>
      <c r="T21" s="2" t="e">
        <f t="array" ref="T21">IF(INDEX(貼り付け用!A:Z, ROW(T21)+1, MATCH("おやつ", 貼り付け用!$A$3:$Z$3, 0))&lt;&gt;0,
INDEX(貼り付け用!A:Z, ROW(T21)+1, MATCH("おやつ", 貼り付け用!$A$3:$Z$3, 0)),"")</f>
        <v>#N/A</v>
      </c>
      <c r="U21" s="55"/>
      <c r="V21" s="8" t="e">
        <f t="array" ref="V21">IF(INDEX(貼り付け用!A:Z, ROW(T21)+1, MATCH("おやつ", 貼り付け用!$A$3:$Z$3, 0)+1)&lt;&gt;0,
INDEX(貼り付け用!A:Z, ROW(T21)+1, MATCH("おやつ", 貼り付け用!$A$3:$Z$3, 0)+1),"")</f>
        <v>#N/A</v>
      </c>
      <c r="W21" s="9" t="e">
        <f t="array" ref="W21">IF(INDEX(貼り付け用!A:Z, ROW(T21)+1, MATCH("おやつ", 貼り付け用!$A$3:$Z$3, 0)+2)&lt;&gt;0,
INDEX(貼り付け用!A:Z, ROW(T21)+1, MATCH("おやつ", 貼り付け用!$A$3:$Z$3, 0)+2),"")</f>
        <v>#N/A</v>
      </c>
    </row>
    <row r="22" spans="1:23" x14ac:dyDescent="0.45">
      <c r="A22" s="5" t="e">
        <f>IF(ROW(A22)+1&gt;=MATCH("*10000*", 貼り付け用!$A:$A, 0),
IF(COUNTIF(A20,"*10000*"),"10001",
IF(COUNTIF(A20,"*10001*"),"10002",
IF(COUNTIF(A20,"*10002*"),"",
IF(COUNTIF(A20,""),"","10000")))),
IF(貼り付け用!A23&lt;&gt;"",貼り付け用!A23,""))</f>
        <v>#N/A</v>
      </c>
      <c r="B22" s="21" t="e">
        <f>IF(ROW(B22)+2&gt;=MATCH("*【合計】*", 貼り付け用!$A:$A, 0),"",
IF(貼り付け用!B23&lt;&gt;"",貼り付け用!B23,""))</f>
        <v>#N/A</v>
      </c>
      <c r="C22" s="21" t="e">
        <f>IF(ROW(C22)+2&gt;=MATCH("*【合計】*", 貼り付け用!$A:$A, 0),"",
IF(貼り付け用!C23&lt;&gt;"",貼り付け用!C23,""))</f>
        <v>#N/A</v>
      </c>
      <c r="D22" s="21" t="e">
        <f>IF(ROW(D22)+2&gt;=MATCH("*【合計】*", 貼り付け用!$A:$A, 0),"",
IF(貼り付け用!D23&lt;&gt;"",貼り付け用!D23,""))</f>
        <v>#N/A</v>
      </c>
      <c r="E22" s="21" t="e">
        <f>IF(ROW(E22)+2&gt;=MATCH("*【合計】*", 貼り付け用!$A:$A, 0),"",
IF(貼り付け用!E23&lt;&gt;"",貼り付け用!E23,""))</f>
        <v>#N/A</v>
      </c>
      <c r="F22" s="21" t="e">
        <f>IF(ROW(F22)+2&gt;=MATCH("*【合計】*", 貼り付け用!$A:$A, 0),"",
IF(貼り付け用!F23&lt;&gt;"",貼り付け用!F23,""))</f>
        <v>#N/A</v>
      </c>
      <c r="G22" s="21" t="e">
        <f>IF(ROW(G22)+2&gt;=MATCH("*【合計】*", 貼り付け用!$A:$A, 0),"",
IF(貼り付け用!G23&lt;&gt;"",貼り付け用!G23,""))</f>
        <v>#N/A</v>
      </c>
      <c r="H22" s="21" t="e">
        <f>IF(ROW(H22)+2&gt;=MATCH("*【合計】*", 貼り付け用!$A:$A, 0),"",
IF(貼り付け用!H23&lt;&gt;"",貼り付け用!H23,""))</f>
        <v>#N/A</v>
      </c>
      <c r="I22" s="21" t="e">
        <f>IF(ROW(I22)+2&gt;=MATCH("*【合計】*", 貼り付け用!$A:$A, 0),"",
IF(貼り付け用!I23&lt;&gt;"",貼り付け用!I23,""))</f>
        <v>#N/A</v>
      </c>
      <c r="J22" s="21" t="e">
        <f>IF(ROW(J22)+2&gt;=MATCH("*【合計】*", 貼り付け用!$A:$A, 0),"",
IF(貼り付け用!J23&lt;&gt;"",貼り付け用!J23,""))</f>
        <v>#N/A</v>
      </c>
      <c r="K22" s="21" t="e">
        <f>IF(ROW(K22)+2&gt;=MATCH("*【合計】*", 貼り付け用!$A:$A, 0),"",
IF(貼り付け用!K23&lt;&gt;"",貼り付け用!K23,""))</f>
        <v>#N/A</v>
      </c>
      <c r="L22" s="21" t="e">
        <f>IF(ROW(L22)+2&gt;=MATCH("*【合計】*", 貼り付け用!$A:$A, 0),"",
IF(L$3&lt;&gt;"",IF(貼り付け用!L23&lt;&gt;"",貼り付け用!L23,""),""))</f>
        <v>#N/A</v>
      </c>
      <c r="M22" s="21" t="e">
        <f>IF(ROW(M22)+2&gt;=MATCH("*【合計】*", 貼り付け用!$A:$A, 0),"",
IF(M$3&lt;&gt;"",IF(貼り付け用!M23&lt;&gt;"",貼り付け用!M23,""),""))</f>
        <v>#N/A</v>
      </c>
      <c r="N22" s="21" t="e">
        <f>IF(ROW(N22)+2&gt;=MATCH("*【合計】*", 貼り付け用!$A:$A, 0),"",
IF(N$3&lt;&gt;"",IF(貼り付け用!N23&lt;&gt;"",貼り付け用!N23,""),""))</f>
        <v>#N/A</v>
      </c>
      <c r="O22" s="21" t="e">
        <f>IF(ROW(O22)+2&gt;=MATCH("*【合計】*", 貼り付け用!$A:$A, 0),"",
IF(O$3&lt;&gt;"",IF(貼り付け用!O23&lt;&gt;"",貼り付け用!O23,""),""))</f>
        <v>#N/A</v>
      </c>
      <c r="P22" s="21" t="e">
        <f>IF(ROW(P22)+2&gt;=MATCH("*【合計】*", 貼り付け用!$A:$A, 0),"",
IF(P$3&lt;&gt;"",IF(貼り付け用!P23&lt;&gt;"",貼り付け用!P23,""),""))</f>
        <v>#N/A</v>
      </c>
      <c r="Q22" s="21" t="e">
        <f>IF(ROW(Q22)+2&gt;=MATCH("*【合計】*", 貼り付け用!$A:$A, 0),"",
IF(Q$3&lt;&gt;"",IF(貼り付け用!Q23&lt;&gt;"",貼り付け用!Q23,""),""))</f>
        <v>#N/A</v>
      </c>
      <c r="R22" s="21" t="e">
        <f>IF(ROW(R22)+2&gt;=MATCH("*【合計】*", 貼り付け用!$A:$A, 0),"",
IF(R$3&lt;&gt;"",IF(貼り付け用!R23&lt;&gt;"",貼り付け用!R23,""),""))</f>
        <v>#N/A</v>
      </c>
      <c r="S22" s="21" t="e">
        <f>IF(ROW(S22)+2&gt;=MATCH("*【合計】*", 貼り付け用!$A:$A, 0),"",
IF(S$3&lt;&gt;"",IF(貼り付け用!S23&lt;&gt;"",貼り付け用!S23,""),""))</f>
        <v>#N/A</v>
      </c>
      <c r="T22" s="21" t="e">
        <f t="array" ref="T22">IF(INDEX(貼り付け用!A:Z, ROW(T22)+1, MATCH("おやつ", 貼り付け用!$A$3:$Z$3, 0))&lt;&gt;0,
INDEX(貼り付け用!A:Z, ROW(T22)+1, MATCH("おやつ", 貼り付け用!$A$3:$Z$3, 0)),"")</f>
        <v>#N/A</v>
      </c>
      <c r="U22" s="18"/>
      <c r="V22" s="5" t="e">
        <f t="array" ref="V22">IF(INDEX(貼り付け用!A:Z, ROW(T22)+1, MATCH("おやつ", 貼り付け用!$A$3:$Z$3, 0)+1)&lt;&gt;0,
INDEX(貼り付け用!A:Z, ROW(T22)+1, MATCH("おやつ", 貼り付け用!$A$3:$Z$3, 0)+1),"")</f>
        <v>#N/A</v>
      </c>
      <c r="W22" s="7" t="e">
        <f t="array" ref="W22">IF(INDEX(貼り付け用!A:Z, ROW(T22)+1, MATCH("おやつ", 貼り付け用!$A$3:$Z$3, 0)+2)&lt;&gt;0,
INDEX(貼り付け用!A:Z, ROW(T22)+1, MATCH("おやつ", 貼り付け用!$A$3:$Z$3, 0)+2),"")</f>
        <v>#N/A</v>
      </c>
    </row>
    <row r="23" spans="1:23" x14ac:dyDescent="0.45">
      <c r="A23" s="8" t="e">
        <f>IF(ROW(A23)+1&gt;=MATCH("*10000*", 貼り付け用!$A:$A, 0),"",
IF(貼り付け用!A24&lt;&gt;"",貼り付け用!A24,""))</f>
        <v>#N/A</v>
      </c>
      <c r="B23" s="3" t="e">
        <f>IF(ROW(B23)+2&gt;=MATCH("*【合計】*", 貼り付け用!$A:$A, 0),"",
IF(貼り付け用!B24&lt;&gt;"",貼り付け用!B24,""))</f>
        <v>#N/A</v>
      </c>
      <c r="C23" s="3" t="e">
        <f>IF(ROW(C23)+2&gt;=MATCH("*【合計】*", 貼り付け用!$A:$A, 0),"",
IF(貼り付け用!C24&lt;&gt;"",貼り付け用!C24,""))</f>
        <v>#N/A</v>
      </c>
      <c r="D23" s="3" t="e">
        <f>IF(ROW(D23)+2&gt;=MATCH("*【合計】*", 貼り付け用!$A:$A, 0),"",
IF(貼り付け用!D24&lt;&gt;"",貼り付け用!D24,""))</f>
        <v>#N/A</v>
      </c>
      <c r="E23" s="3" t="e">
        <f>IF(ROW(E23)+2&gt;=MATCH("*【合計】*", 貼り付け用!$A:$A, 0),"",
IF(貼り付け用!E24&lt;&gt;"",貼り付け用!E24,""))</f>
        <v>#N/A</v>
      </c>
      <c r="F23" s="3" t="e">
        <f>IF(ROW(F23)+2&gt;=MATCH("*【合計】*", 貼り付け用!$A:$A, 0),"",
IF(貼り付け用!F24&lt;&gt;"",貼り付け用!F24,""))</f>
        <v>#N/A</v>
      </c>
      <c r="G23" s="3" t="e">
        <f>IF(ROW(G23)+2&gt;=MATCH("*【合計】*", 貼り付け用!$A:$A, 0),"",
IF(貼り付け用!G24&lt;&gt;"",貼り付け用!G24,""))</f>
        <v>#N/A</v>
      </c>
      <c r="H23" s="3" t="e">
        <f>IF(ROW(H23)+2&gt;=MATCH("*【合計】*", 貼り付け用!$A:$A, 0),"",
IF(貼り付け用!H24&lt;&gt;"",貼り付け用!H24,""))</f>
        <v>#N/A</v>
      </c>
      <c r="I23" s="3" t="e">
        <f>IF(ROW(I23)+2&gt;=MATCH("*【合計】*", 貼り付け用!$A:$A, 0),"",
IF(貼り付け用!I24&lt;&gt;"",貼り付け用!I24,""))</f>
        <v>#N/A</v>
      </c>
      <c r="J23" s="3" t="e">
        <f>IF(ROW(J23)+2&gt;=MATCH("*【合計】*", 貼り付け用!$A:$A, 0),"",
IF(貼り付け用!J24&lt;&gt;"",貼り付け用!J24,""))</f>
        <v>#N/A</v>
      </c>
      <c r="K23" s="3" t="e">
        <f>IF(ROW(K23)+2&gt;=MATCH("*【合計】*", 貼り付け用!$A:$A, 0),"",
IF(貼り付け用!K24&lt;&gt;"",貼り付け用!K24,""))</f>
        <v>#N/A</v>
      </c>
      <c r="L23" s="3" t="e">
        <f>IF(ROW(L23)+2&gt;=MATCH("*【合計】*", 貼り付け用!$A:$A, 0),"",
IF(L$3&lt;&gt;"",IF(貼り付け用!L24&lt;&gt;"",貼り付け用!L24,""),""))</f>
        <v>#N/A</v>
      </c>
      <c r="M23" s="3" t="e">
        <f>IF(ROW(M23)+2&gt;=MATCH("*【合計】*", 貼り付け用!$A:$A, 0),"",
IF(M$3&lt;&gt;"",IF(貼り付け用!M24&lt;&gt;"",貼り付け用!M24,""),""))</f>
        <v>#N/A</v>
      </c>
      <c r="N23" s="3" t="e">
        <f>IF(ROW(N23)+2&gt;=MATCH("*【合計】*", 貼り付け用!$A:$A, 0),"",
IF(N$3&lt;&gt;"",IF(貼り付け用!N24&lt;&gt;"",貼り付け用!N24,""),""))</f>
        <v>#N/A</v>
      </c>
      <c r="O23" s="3" t="e">
        <f>IF(ROW(O23)+2&gt;=MATCH("*【合計】*", 貼り付け用!$A:$A, 0),"",
IF(O$3&lt;&gt;"",IF(貼り付け用!O24&lt;&gt;"",貼り付け用!O24,""),""))</f>
        <v>#N/A</v>
      </c>
      <c r="P23" s="3" t="e">
        <f>IF(ROW(P23)+2&gt;=MATCH("*【合計】*", 貼り付け用!$A:$A, 0),"",
IF(P$3&lt;&gt;"",IF(貼り付け用!P24&lt;&gt;"",貼り付け用!P24,""),""))</f>
        <v>#N/A</v>
      </c>
      <c r="Q23" s="3" t="e">
        <f>IF(ROW(Q23)+2&gt;=MATCH("*【合計】*", 貼り付け用!$A:$A, 0),"",
IF(Q$3&lt;&gt;"",IF(貼り付け用!Q24&lt;&gt;"",貼り付け用!Q24,""),""))</f>
        <v>#N/A</v>
      </c>
      <c r="R23" s="3" t="e">
        <f>IF(ROW(R23)+2&gt;=MATCH("*【合計】*", 貼り付け用!$A:$A, 0),"",
IF(R$3&lt;&gt;"",IF(貼り付け用!R24&lt;&gt;"",貼り付け用!R24,""),""))</f>
        <v>#N/A</v>
      </c>
      <c r="S23" s="3" t="e">
        <f>IF(ROW(S23)+2&gt;=MATCH("*【合計】*", 貼り付け用!$A:$A, 0),"",
IF(S$3&lt;&gt;"",IF(貼り付け用!S24&lt;&gt;"",貼り付け用!S24,""),""))</f>
        <v>#N/A</v>
      </c>
      <c r="T23" s="2" t="e">
        <f t="array" ref="T23">IF(INDEX(貼り付け用!A:Z, ROW(T23)+1, MATCH("おやつ", 貼り付け用!$A$3:$Z$3, 0))&lt;&gt;0,
INDEX(貼り付け用!A:Z, ROW(T23)+1, MATCH("おやつ", 貼り付け用!$A$3:$Z$3, 0)),"")</f>
        <v>#N/A</v>
      </c>
      <c r="U23" s="55"/>
      <c r="V23" s="8" t="e">
        <f t="array" ref="V23">IF(INDEX(貼り付け用!A:Z, ROW(T23)+1, MATCH("おやつ", 貼り付け用!$A$3:$Z$3, 0)+1)&lt;&gt;0,
INDEX(貼り付け用!A:Z, ROW(T23)+1, MATCH("おやつ", 貼り付け用!$A$3:$Z$3, 0)+1),"")</f>
        <v>#N/A</v>
      </c>
      <c r="W23" s="9" t="e">
        <f t="array" ref="W23">IF(INDEX(貼り付け用!A:Z, ROW(T23)+1, MATCH("おやつ", 貼り付け用!$A$3:$Z$3, 0)+2)&lt;&gt;0,
INDEX(貼り付け用!A:Z, ROW(T23)+1, MATCH("おやつ", 貼り付け用!$A$3:$Z$3, 0)+2),"")</f>
        <v>#N/A</v>
      </c>
    </row>
    <row r="24" spans="1:23" x14ac:dyDescent="0.45">
      <c r="A24" s="5" t="e">
        <f>IF(ROW(A24)+1&gt;=MATCH("*10000*", 貼り付け用!$A:$A, 0),
IF(COUNTIF(A22,"*10000*"),"10001",
IF(COUNTIF(A22,"*10001*"),"10002",
IF(COUNTIF(A22,"*10002*"),"",
IF(COUNTIF(A22,""),"","10000")))),
IF(貼り付け用!A25&lt;&gt;"",貼り付け用!A25,""))</f>
        <v>#N/A</v>
      </c>
      <c r="B24" s="21" t="e">
        <f>IF(ROW(B24)+2&gt;=MATCH("*【合計】*", 貼り付け用!$A:$A, 0),"",
IF(貼り付け用!B25&lt;&gt;"",貼り付け用!B25,""))</f>
        <v>#N/A</v>
      </c>
      <c r="C24" s="21" t="e">
        <f>IF(ROW(C24)+2&gt;=MATCH("*【合計】*", 貼り付け用!$A:$A, 0),"",
IF(貼り付け用!C25&lt;&gt;"",貼り付け用!C25,""))</f>
        <v>#N/A</v>
      </c>
      <c r="D24" s="21" t="e">
        <f>IF(ROW(D24)+2&gt;=MATCH("*【合計】*", 貼り付け用!$A:$A, 0),"",
IF(貼り付け用!D25&lt;&gt;"",貼り付け用!D25,""))</f>
        <v>#N/A</v>
      </c>
      <c r="E24" s="21" t="e">
        <f>IF(ROW(E24)+2&gt;=MATCH("*【合計】*", 貼り付け用!$A:$A, 0),"",
IF(貼り付け用!E25&lt;&gt;"",貼り付け用!E25,""))</f>
        <v>#N/A</v>
      </c>
      <c r="F24" s="21" t="e">
        <f>IF(ROW(F24)+2&gt;=MATCH("*【合計】*", 貼り付け用!$A:$A, 0),"",
IF(貼り付け用!F25&lt;&gt;"",貼り付け用!F25,""))</f>
        <v>#N/A</v>
      </c>
      <c r="G24" s="21" t="e">
        <f>IF(ROW(G24)+2&gt;=MATCH("*【合計】*", 貼り付け用!$A:$A, 0),"",
IF(貼り付け用!G25&lt;&gt;"",貼り付け用!G25,""))</f>
        <v>#N/A</v>
      </c>
      <c r="H24" s="21" t="e">
        <f>IF(ROW(H24)+2&gt;=MATCH("*【合計】*", 貼り付け用!$A:$A, 0),"",
IF(貼り付け用!H25&lt;&gt;"",貼り付け用!H25,""))</f>
        <v>#N/A</v>
      </c>
      <c r="I24" s="21" t="e">
        <f>IF(ROW(I24)+2&gt;=MATCH("*【合計】*", 貼り付け用!$A:$A, 0),"",
IF(貼り付け用!I25&lt;&gt;"",貼り付け用!I25,""))</f>
        <v>#N/A</v>
      </c>
      <c r="J24" s="21" t="e">
        <f>IF(ROW(J24)+2&gt;=MATCH("*【合計】*", 貼り付け用!$A:$A, 0),"",
IF(貼り付け用!J25&lt;&gt;"",貼り付け用!J25,""))</f>
        <v>#N/A</v>
      </c>
      <c r="K24" s="21" t="e">
        <f>IF(ROW(K24)+2&gt;=MATCH("*【合計】*", 貼り付け用!$A:$A, 0),"",
IF(貼り付け用!K25&lt;&gt;"",貼り付け用!K25,""))</f>
        <v>#N/A</v>
      </c>
      <c r="L24" s="21" t="e">
        <f>IF(ROW(L24)+2&gt;=MATCH("*【合計】*", 貼り付け用!$A:$A, 0),"",
IF(L$3&lt;&gt;"",IF(貼り付け用!L25&lt;&gt;"",貼り付け用!L25,""),""))</f>
        <v>#N/A</v>
      </c>
      <c r="M24" s="21" t="e">
        <f>IF(ROW(M24)+2&gt;=MATCH("*【合計】*", 貼り付け用!$A:$A, 0),"",
IF(M$3&lt;&gt;"",IF(貼り付け用!M25&lt;&gt;"",貼り付け用!M25,""),""))</f>
        <v>#N/A</v>
      </c>
      <c r="N24" s="21" t="e">
        <f>IF(ROW(N24)+2&gt;=MATCH("*【合計】*", 貼り付け用!$A:$A, 0),"",
IF(N$3&lt;&gt;"",IF(貼り付け用!N25&lt;&gt;"",貼り付け用!N25,""),""))</f>
        <v>#N/A</v>
      </c>
      <c r="O24" s="21" t="e">
        <f>IF(ROW(O24)+2&gt;=MATCH("*【合計】*", 貼り付け用!$A:$A, 0),"",
IF(O$3&lt;&gt;"",IF(貼り付け用!O25&lt;&gt;"",貼り付け用!O25,""),""))</f>
        <v>#N/A</v>
      </c>
      <c r="P24" s="21" t="e">
        <f>IF(ROW(P24)+2&gt;=MATCH("*【合計】*", 貼り付け用!$A:$A, 0),"",
IF(P$3&lt;&gt;"",IF(貼り付け用!P25&lt;&gt;"",貼り付け用!P25,""),""))</f>
        <v>#N/A</v>
      </c>
      <c r="Q24" s="21" t="e">
        <f>IF(ROW(Q24)+2&gt;=MATCH("*【合計】*", 貼り付け用!$A:$A, 0),"",
IF(Q$3&lt;&gt;"",IF(貼り付け用!Q25&lt;&gt;"",貼り付け用!Q25,""),""))</f>
        <v>#N/A</v>
      </c>
      <c r="R24" s="21" t="e">
        <f>IF(ROW(R24)+2&gt;=MATCH("*【合計】*", 貼り付け用!$A:$A, 0),"",
IF(R$3&lt;&gt;"",IF(貼り付け用!R25&lt;&gt;"",貼り付け用!R25,""),""))</f>
        <v>#N/A</v>
      </c>
      <c r="S24" s="21" t="e">
        <f>IF(ROW(S24)+2&gt;=MATCH("*【合計】*", 貼り付け用!$A:$A, 0),"",
IF(S$3&lt;&gt;"",IF(貼り付け用!S25&lt;&gt;"",貼り付け用!S25,""),""))</f>
        <v>#N/A</v>
      </c>
      <c r="T24" s="21" t="e">
        <f t="array" ref="T24">IF(INDEX(貼り付け用!A:Z, ROW(T24)+1, MATCH("おやつ", 貼り付け用!$A$3:$Z$3, 0))&lt;&gt;0,
INDEX(貼り付け用!A:Z, ROW(T24)+1, MATCH("おやつ", 貼り付け用!$A$3:$Z$3, 0)),"")</f>
        <v>#N/A</v>
      </c>
      <c r="U24" s="18"/>
      <c r="V24" s="5" t="e">
        <f t="array" ref="V24">IF(INDEX(貼り付け用!A:Z, ROW(T24)+1, MATCH("おやつ", 貼り付け用!$A$3:$Z$3, 0)+1)&lt;&gt;0,
INDEX(貼り付け用!A:Z, ROW(T24)+1, MATCH("おやつ", 貼り付け用!$A$3:$Z$3, 0)+1),"")</f>
        <v>#N/A</v>
      </c>
      <c r="W24" s="7" t="e">
        <f t="array" ref="W24">IF(INDEX(貼り付け用!A:Z, ROW(T24)+1, MATCH("おやつ", 貼り付け用!$A$3:$Z$3, 0)+2)&lt;&gt;0,
INDEX(貼り付け用!A:Z, ROW(T24)+1, MATCH("おやつ", 貼り付け用!$A$3:$Z$3, 0)+2),"")</f>
        <v>#N/A</v>
      </c>
    </row>
    <row r="25" spans="1:23" x14ac:dyDescent="0.45">
      <c r="A25" s="8" t="e">
        <f>IF(ROW(A25)+1&gt;=MATCH("*10000*", 貼り付け用!$A:$A, 0),"",
IF(貼り付け用!A26&lt;&gt;"",貼り付け用!A26,""))</f>
        <v>#N/A</v>
      </c>
      <c r="B25" s="3" t="e">
        <f>IF(ROW(B25)+2&gt;=MATCH("*【合計】*", 貼り付け用!$A:$A, 0),"",
IF(貼り付け用!B26&lt;&gt;"",貼り付け用!B26,""))</f>
        <v>#N/A</v>
      </c>
      <c r="C25" s="3" t="e">
        <f>IF(ROW(C25)+2&gt;=MATCH("*【合計】*", 貼り付け用!$A:$A, 0),"",
IF(貼り付け用!C26&lt;&gt;"",貼り付け用!C26,""))</f>
        <v>#N/A</v>
      </c>
      <c r="D25" s="3" t="e">
        <f>IF(ROW(D25)+2&gt;=MATCH("*【合計】*", 貼り付け用!$A:$A, 0),"",
IF(貼り付け用!D26&lt;&gt;"",貼り付け用!D26,""))</f>
        <v>#N/A</v>
      </c>
      <c r="E25" s="3" t="e">
        <f>IF(ROW(E25)+2&gt;=MATCH("*【合計】*", 貼り付け用!$A:$A, 0),"",
IF(貼り付け用!E26&lt;&gt;"",貼り付け用!E26,""))</f>
        <v>#N/A</v>
      </c>
      <c r="F25" s="3" t="e">
        <f>IF(ROW(F25)+2&gt;=MATCH("*【合計】*", 貼り付け用!$A:$A, 0),"",
IF(貼り付け用!F26&lt;&gt;"",貼り付け用!F26,""))</f>
        <v>#N/A</v>
      </c>
      <c r="G25" s="3" t="e">
        <f>IF(ROW(G25)+2&gt;=MATCH("*【合計】*", 貼り付け用!$A:$A, 0),"",
IF(貼り付け用!G26&lt;&gt;"",貼り付け用!G26,""))</f>
        <v>#N/A</v>
      </c>
      <c r="H25" s="3" t="e">
        <f>IF(ROW(H25)+2&gt;=MATCH("*【合計】*", 貼り付け用!$A:$A, 0),"",
IF(貼り付け用!H26&lt;&gt;"",貼り付け用!H26,""))</f>
        <v>#N/A</v>
      </c>
      <c r="I25" s="3" t="e">
        <f>IF(ROW(I25)+2&gt;=MATCH("*【合計】*", 貼り付け用!$A:$A, 0),"",
IF(貼り付け用!I26&lt;&gt;"",貼り付け用!I26,""))</f>
        <v>#N/A</v>
      </c>
      <c r="J25" s="3" t="e">
        <f>IF(ROW(J25)+2&gt;=MATCH("*【合計】*", 貼り付け用!$A:$A, 0),"",
IF(貼り付け用!J26&lt;&gt;"",貼り付け用!J26,""))</f>
        <v>#N/A</v>
      </c>
      <c r="K25" s="3" t="e">
        <f>IF(ROW(K25)+2&gt;=MATCH("*【合計】*", 貼り付け用!$A:$A, 0),"",
IF(貼り付け用!K26&lt;&gt;"",貼り付け用!K26,""))</f>
        <v>#N/A</v>
      </c>
      <c r="L25" s="3" t="e">
        <f>IF(ROW(L25)+2&gt;=MATCH("*【合計】*", 貼り付け用!$A:$A, 0),"",
IF(L$3&lt;&gt;"",IF(貼り付け用!L26&lt;&gt;"",貼り付け用!L26,""),""))</f>
        <v>#N/A</v>
      </c>
      <c r="M25" s="3" t="e">
        <f>IF(ROW(M25)+2&gt;=MATCH("*【合計】*", 貼り付け用!$A:$A, 0),"",
IF(M$3&lt;&gt;"",IF(貼り付け用!M26&lt;&gt;"",貼り付け用!M26,""),""))</f>
        <v>#N/A</v>
      </c>
      <c r="N25" s="3" t="e">
        <f>IF(ROW(N25)+2&gt;=MATCH("*【合計】*", 貼り付け用!$A:$A, 0),"",
IF(N$3&lt;&gt;"",IF(貼り付け用!N26&lt;&gt;"",貼り付け用!N26,""),""))</f>
        <v>#N/A</v>
      </c>
      <c r="O25" s="3" t="e">
        <f>IF(ROW(O25)+2&gt;=MATCH("*【合計】*", 貼り付け用!$A:$A, 0),"",
IF(O$3&lt;&gt;"",IF(貼り付け用!O26&lt;&gt;"",貼り付け用!O26,""),""))</f>
        <v>#N/A</v>
      </c>
      <c r="P25" s="3" t="e">
        <f>IF(ROW(P25)+2&gt;=MATCH("*【合計】*", 貼り付け用!$A:$A, 0),"",
IF(P$3&lt;&gt;"",IF(貼り付け用!P26&lt;&gt;"",貼り付け用!P26,""),""))</f>
        <v>#N/A</v>
      </c>
      <c r="Q25" s="3" t="e">
        <f>IF(ROW(Q25)+2&gt;=MATCH("*【合計】*", 貼り付け用!$A:$A, 0),"",
IF(Q$3&lt;&gt;"",IF(貼り付け用!Q26&lt;&gt;"",貼り付け用!Q26,""),""))</f>
        <v>#N/A</v>
      </c>
      <c r="R25" s="3" t="e">
        <f>IF(ROW(R25)+2&gt;=MATCH("*【合計】*", 貼り付け用!$A:$A, 0),"",
IF(R$3&lt;&gt;"",IF(貼り付け用!R26&lt;&gt;"",貼り付け用!R26,""),""))</f>
        <v>#N/A</v>
      </c>
      <c r="S25" s="3" t="e">
        <f>IF(ROW(S25)+2&gt;=MATCH("*【合計】*", 貼り付け用!$A:$A, 0),"",
IF(S$3&lt;&gt;"",IF(貼り付け用!S26&lt;&gt;"",貼り付け用!S26,""),""))</f>
        <v>#N/A</v>
      </c>
      <c r="T25" s="2" t="e">
        <f t="array" ref="T25">IF(INDEX(貼り付け用!A:Z, ROW(T25)+1, MATCH("おやつ", 貼り付け用!$A$3:$Z$3, 0))&lt;&gt;0,
INDEX(貼り付け用!A:Z, ROW(T25)+1, MATCH("おやつ", 貼り付け用!$A$3:$Z$3, 0)),"")</f>
        <v>#N/A</v>
      </c>
      <c r="U25" s="55"/>
      <c r="V25" s="8" t="e">
        <f t="array" ref="V25">IF(INDEX(貼り付け用!A:Z, ROW(T25)+1, MATCH("おやつ", 貼り付け用!$A$3:$Z$3, 0)+1)&lt;&gt;0,
INDEX(貼り付け用!A:Z, ROW(T25)+1, MATCH("おやつ", 貼り付け用!$A$3:$Z$3, 0)+1),"")</f>
        <v>#N/A</v>
      </c>
      <c r="W25" s="9" t="e">
        <f t="array" ref="W25">IF(INDEX(貼り付け用!A:Z, ROW(T25)+1, MATCH("おやつ", 貼り付け用!$A$3:$Z$3, 0)+2)&lt;&gt;0,
INDEX(貼り付け用!A:Z, ROW(T25)+1, MATCH("おやつ", 貼り付け用!$A$3:$Z$3, 0)+2),"")</f>
        <v>#N/A</v>
      </c>
    </row>
    <row r="26" spans="1:23" x14ac:dyDescent="0.45">
      <c r="A26" s="5" t="e">
        <f>IF(ROW(A26)+1&gt;=MATCH("*10000*", 貼り付け用!$A:$A, 0),
IF(COUNTIF(A24,"*10000*"),"10001",
IF(COUNTIF(A24,"*10001*"),"10002",
IF(COUNTIF(A24,"*10002*"),"",
IF(COUNTIF(A24,""),"","10000")))),
IF(貼り付け用!A27&lt;&gt;"",貼り付け用!A27,""))</f>
        <v>#N/A</v>
      </c>
      <c r="B26" s="21" t="e">
        <f>IF(ROW(B26)+2&gt;=MATCH("*【合計】*", 貼り付け用!$A:$A, 0),"",
IF(貼り付け用!B27&lt;&gt;"",貼り付け用!B27,""))</f>
        <v>#N/A</v>
      </c>
      <c r="C26" s="21" t="e">
        <f>IF(ROW(C26)+2&gt;=MATCH("*【合計】*", 貼り付け用!$A:$A, 0),"",
IF(貼り付け用!C27&lt;&gt;"",貼り付け用!C27,""))</f>
        <v>#N/A</v>
      </c>
      <c r="D26" s="21" t="e">
        <f>IF(ROW(D26)+2&gt;=MATCH("*【合計】*", 貼り付け用!$A:$A, 0),"",
IF(貼り付け用!D27&lt;&gt;"",貼り付け用!D27,""))</f>
        <v>#N/A</v>
      </c>
      <c r="E26" s="21" t="e">
        <f>IF(ROW(E26)+2&gt;=MATCH("*【合計】*", 貼り付け用!$A:$A, 0),"",
IF(貼り付け用!E27&lt;&gt;"",貼り付け用!E27,""))</f>
        <v>#N/A</v>
      </c>
      <c r="F26" s="21" t="e">
        <f>IF(ROW(F26)+2&gt;=MATCH("*【合計】*", 貼り付け用!$A:$A, 0),"",
IF(貼り付け用!F27&lt;&gt;"",貼り付け用!F27,""))</f>
        <v>#N/A</v>
      </c>
      <c r="G26" s="21" t="e">
        <f>IF(ROW(G26)+2&gt;=MATCH("*【合計】*", 貼り付け用!$A:$A, 0),"",
IF(貼り付け用!G27&lt;&gt;"",貼り付け用!G27,""))</f>
        <v>#N/A</v>
      </c>
      <c r="H26" s="21" t="e">
        <f>IF(ROW(H26)+2&gt;=MATCH("*【合計】*", 貼り付け用!$A:$A, 0),"",
IF(貼り付け用!H27&lt;&gt;"",貼り付け用!H27,""))</f>
        <v>#N/A</v>
      </c>
      <c r="I26" s="21" t="e">
        <f>IF(ROW(I26)+2&gt;=MATCH("*【合計】*", 貼り付け用!$A:$A, 0),"",
IF(貼り付け用!I27&lt;&gt;"",貼り付け用!I27,""))</f>
        <v>#N/A</v>
      </c>
      <c r="J26" s="21" t="e">
        <f>IF(ROW(J26)+2&gt;=MATCH("*【合計】*", 貼り付け用!$A:$A, 0),"",
IF(貼り付け用!J27&lt;&gt;"",貼り付け用!J27,""))</f>
        <v>#N/A</v>
      </c>
      <c r="K26" s="21" t="e">
        <f>IF(ROW(K26)+2&gt;=MATCH("*【合計】*", 貼り付け用!$A:$A, 0),"",
IF(貼り付け用!K27&lt;&gt;"",貼り付け用!K27,""))</f>
        <v>#N/A</v>
      </c>
      <c r="L26" s="21" t="e">
        <f>IF(ROW(L26)+2&gt;=MATCH("*【合計】*", 貼り付け用!$A:$A, 0),"",
IF(L$3&lt;&gt;"",IF(貼り付け用!L27&lt;&gt;"",貼り付け用!L27,""),""))</f>
        <v>#N/A</v>
      </c>
      <c r="M26" s="21" t="e">
        <f>IF(ROW(M26)+2&gt;=MATCH("*【合計】*", 貼り付け用!$A:$A, 0),"",
IF(M$3&lt;&gt;"",IF(貼り付け用!M27&lt;&gt;"",貼り付け用!M27,""),""))</f>
        <v>#N/A</v>
      </c>
      <c r="N26" s="21" t="e">
        <f>IF(ROW(N26)+2&gt;=MATCH("*【合計】*", 貼り付け用!$A:$A, 0),"",
IF(N$3&lt;&gt;"",IF(貼り付け用!N27&lt;&gt;"",貼り付け用!N27,""),""))</f>
        <v>#N/A</v>
      </c>
      <c r="O26" s="21" t="e">
        <f>IF(ROW(O26)+2&gt;=MATCH("*【合計】*", 貼り付け用!$A:$A, 0),"",
IF(O$3&lt;&gt;"",IF(貼り付け用!O27&lt;&gt;"",貼り付け用!O27,""),""))</f>
        <v>#N/A</v>
      </c>
      <c r="P26" s="21" t="e">
        <f>IF(ROW(P26)+2&gt;=MATCH("*【合計】*", 貼り付け用!$A:$A, 0),"",
IF(P$3&lt;&gt;"",IF(貼り付け用!P27&lt;&gt;"",貼り付け用!P27,""),""))</f>
        <v>#N/A</v>
      </c>
      <c r="Q26" s="21" t="e">
        <f>IF(ROW(Q26)+2&gt;=MATCH("*【合計】*", 貼り付け用!$A:$A, 0),"",
IF(Q$3&lt;&gt;"",IF(貼り付け用!Q27&lt;&gt;"",貼り付け用!Q27,""),""))</f>
        <v>#N/A</v>
      </c>
      <c r="R26" s="21" t="e">
        <f>IF(ROW(R26)+2&gt;=MATCH("*【合計】*", 貼り付け用!$A:$A, 0),"",
IF(R$3&lt;&gt;"",IF(貼り付け用!R27&lt;&gt;"",貼り付け用!R27,""),""))</f>
        <v>#N/A</v>
      </c>
      <c r="S26" s="21" t="e">
        <f>IF(ROW(S26)+2&gt;=MATCH("*【合計】*", 貼り付け用!$A:$A, 0),"",
IF(S$3&lt;&gt;"",IF(貼り付け用!S27&lt;&gt;"",貼り付け用!S27,""),""))</f>
        <v>#N/A</v>
      </c>
      <c r="T26" s="21" t="e">
        <f t="array" ref="T26">IF(INDEX(貼り付け用!A:Z, ROW(T26)+1, MATCH("おやつ", 貼り付け用!$A$3:$Z$3, 0))&lt;&gt;0,
INDEX(貼り付け用!A:Z, ROW(T26)+1, MATCH("おやつ", 貼り付け用!$A$3:$Z$3, 0)),"")</f>
        <v>#N/A</v>
      </c>
      <c r="U26" s="18"/>
      <c r="V26" s="5" t="e">
        <f t="array" ref="V26">IF(INDEX(貼り付け用!A:Z, ROW(T26)+1, MATCH("おやつ", 貼り付け用!$A$3:$Z$3, 0)+1)&lt;&gt;0,
INDEX(貼り付け用!A:Z, ROW(T26)+1, MATCH("おやつ", 貼り付け用!$A$3:$Z$3, 0)+1),"")</f>
        <v>#N/A</v>
      </c>
      <c r="W26" s="7" t="e">
        <f t="array" ref="W26">IF(INDEX(貼り付け用!A:Z, ROW(T26)+1, MATCH("おやつ", 貼り付け用!$A$3:$Z$3, 0)+2)&lt;&gt;0,
INDEX(貼り付け用!A:Z, ROW(T26)+1, MATCH("おやつ", 貼り付け用!$A$3:$Z$3, 0)+2),"")</f>
        <v>#N/A</v>
      </c>
    </row>
    <row r="27" spans="1:23" x14ac:dyDescent="0.45">
      <c r="A27" s="8" t="e">
        <f>IF(ROW(A27)+1&gt;=MATCH("*10000*", 貼り付け用!$A:$A, 0),"",
IF(貼り付け用!A28&lt;&gt;"",貼り付け用!A28,""))</f>
        <v>#N/A</v>
      </c>
      <c r="B27" s="3" t="e">
        <f>IF(ROW(B27)+2&gt;=MATCH("*【合計】*", 貼り付け用!$A:$A, 0),"",
IF(貼り付け用!B28&lt;&gt;"",貼り付け用!B28,""))</f>
        <v>#N/A</v>
      </c>
      <c r="C27" s="3" t="e">
        <f>IF(ROW(C27)+2&gt;=MATCH("*【合計】*", 貼り付け用!$A:$A, 0),"",
IF(貼り付け用!C28&lt;&gt;"",貼り付け用!C28,""))</f>
        <v>#N/A</v>
      </c>
      <c r="D27" s="3" t="e">
        <f>IF(ROW(D27)+2&gt;=MATCH("*【合計】*", 貼り付け用!$A:$A, 0),"",
IF(貼り付け用!D28&lt;&gt;"",貼り付け用!D28,""))</f>
        <v>#N/A</v>
      </c>
      <c r="E27" s="3" t="e">
        <f>IF(ROW(E27)+2&gt;=MATCH("*【合計】*", 貼り付け用!$A:$A, 0),"",
IF(貼り付け用!E28&lt;&gt;"",貼り付け用!E28,""))</f>
        <v>#N/A</v>
      </c>
      <c r="F27" s="3" t="e">
        <f>IF(ROW(F27)+2&gt;=MATCH("*【合計】*", 貼り付け用!$A:$A, 0),"",
IF(貼り付け用!F28&lt;&gt;"",貼り付け用!F28,""))</f>
        <v>#N/A</v>
      </c>
      <c r="G27" s="3" t="e">
        <f>IF(ROW(G27)+2&gt;=MATCH("*【合計】*", 貼り付け用!$A:$A, 0),"",
IF(貼り付け用!G28&lt;&gt;"",貼り付け用!G28,""))</f>
        <v>#N/A</v>
      </c>
      <c r="H27" s="3" t="e">
        <f>IF(ROW(H27)+2&gt;=MATCH("*【合計】*", 貼り付け用!$A:$A, 0),"",
IF(貼り付け用!H28&lt;&gt;"",貼り付け用!H28,""))</f>
        <v>#N/A</v>
      </c>
      <c r="I27" s="3" t="e">
        <f>IF(ROW(I27)+2&gt;=MATCH("*【合計】*", 貼り付け用!$A:$A, 0),"",
IF(貼り付け用!I28&lt;&gt;"",貼り付け用!I28,""))</f>
        <v>#N/A</v>
      </c>
      <c r="J27" s="3" t="e">
        <f>IF(ROW(J27)+2&gt;=MATCH("*【合計】*", 貼り付け用!$A:$A, 0),"",
IF(貼り付け用!J28&lt;&gt;"",貼り付け用!J28,""))</f>
        <v>#N/A</v>
      </c>
      <c r="K27" s="3" t="e">
        <f>IF(ROW(K27)+2&gt;=MATCH("*【合計】*", 貼り付け用!$A:$A, 0),"",
IF(貼り付け用!K28&lt;&gt;"",貼り付け用!K28,""))</f>
        <v>#N/A</v>
      </c>
      <c r="L27" s="3" t="e">
        <f>IF(ROW(L27)+2&gt;=MATCH("*【合計】*", 貼り付け用!$A:$A, 0),"",
IF(L$3&lt;&gt;"",IF(貼り付け用!L28&lt;&gt;"",貼り付け用!L28,""),""))</f>
        <v>#N/A</v>
      </c>
      <c r="M27" s="3" t="e">
        <f>IF(ROW(M27)+2&gt;=MATCH("*【合計】*", 貼り付け用!$A:$A, 0),"",
IF(M$3&lt;&gt;"",IF(貼り付け用!M28&lt;&gt;"",貼り付け用!M28,""),""))</f>
        <v>#N/A</v>
      </c>
      <c r="N27" s="3" t="e">
        <f>IF(ROW(N27)+2&gt;=MATCH("*【合計】*", 貼り付け用!$A:$A, 0),"",
IF(N$3&lt;&gt;"",IF(貼り付け用!N28&lt;&gt;"",貼り付け用!N28,""),""))</f>
        <v>#N/A</v>
      </c>
      <c r="O27" s="3" t="e">
        <f>IF(ROW(O27)+2&gt;=MATCH("*【合計】*", 貼り付け用!$A:$A, 0),"",
IF(O$3&lt;&gt;"",IF(貼り付け用!O28&lt;&gt;"",貼り付け用!O28,""),""))</f>
        <v>#N/A</v>
      </c>
      <c r="P27" s="3" t="e">
        <f>IF(ROW(P27)+2&gt;=MATCH("*【合計】*", 貼り付け用!$A:$A, 0),"",
IF(P$3&lt;&gt;"",IF(貼り付け用!P28&lt;&gt;"",貼り付け用!P28,""),""))</f>
        <v>#N/A</v>
      </c>
      <c r="Q27" s="3" t="e">
        <f>IF(ROW(Q27)+2&gt;=MATCH("*【合計】*", 貼り付け用!$A:$A, 0),"",
IF(Q$3&lt;&gt;"",IF(貼り付け用!Q28&lt;&gt;"",貼り付け用!Q28,""),""))</f>
        <v>#N/A</v>
      </c>
      <c r="R27" s="3" t="e">
        <f>IF(ROW(R27)+2&gt;=MATCH("*【合計】*", 貼り付け用!$A:$A, 0),"",
IF(R$3&lt;&gt;"",IF(貼り付け用!R28&lt;&gt;"",貼り付け用!R28,""),""))</f>
        <v>#N/A</v>
      </c>
      <c r="S27" s="3" t="e">
        <f>IF(ROW(S27)+2&gt;=MATCH("*【合計】*", 貼り付け用!$A:$A, 0),"",
IF(S$3&lt;&gt;"",IF(貼り付け用!S28&lt;&gt;"",貼り付け用!S28,""),""))</f>
        <v>#N/A</v>
      </c>
      <c r="T27" s="2" t="e">
        <f t="array" ref="T27">IF(INDEX(貼り付け用!A:Z, ROW(T27)+1, MATCH("おやつ", 貼り付け用!$A$3:$Z$3, 0))&lt;&gt;0,
INDEX(貼り付け用!A:Z, ROW(T27)+1, MATCH("おやつ", 貼り付け用!$A$3:$Z$3, 0)),"")</f>
        <v>#N/A</v>
      </c>
      <c r="U27" s="55"/>
      <c r="V27" s="8" t="e">
        <f t="array" ref="V27">IF(INDEX(貼り付け用!A:Z, ROW(T27)+1, MATCH("おやつ", 貼り付け用!$A$3:$Z$3, 0)+1)&lt;&gt;0,
INDEX(貼り付け用!A:Z, ROW(T27)+1, MATCH("おやつ", 貼り付け用!$A$3:$Z$3, 0)+1),"")</f>
        <v>#N/A</v>
      </c>
      <c r="W27" s="9" t="e">
        <f t="array" ref="W27">IF(INDEX(貼り付け用!A:Z, ROW(T27)+1, MATCH("おやつ", 貼り付け用!$A$3:$Z$3, 0)+2)&lt;&gt;0,
INDEX(貼り付け用!A:Z, ROW(T27)+1, MATCH("おやつ", 貼り付け用!$A$3:$Z$3, 0)+2),"")</f>
        <v>#N/A</v>
      </c>
    </row>
    <row r="28" spans="1:23" x14ac:dyDescent="0.45">
      <c r="A28" s="5" t="e">
        <f>IF(ROW(A28)+1&gt;=MATCH("*10000*", 貼り付け用!$A:$A, 0),
IF(COUNTIF(A26,"*10000*"),"10001",
IF(COUNTIF(A26,"*10001*"),"10002",
IF(COUNTIF(A26,"*10002*"),"",
IF(COUNTIF(A26,""),"","10000")))),
IF(貼り付け用!A29&lt;&gt;"",貼り付け用!A29,""))</f>
        <v>#N/A</v>
      </c>
      <c r="B28" s="21" t="e">
        <f>IF(ROW(B28)+2&gt;=MATCH("*【合計】*", 貼り付け用!$A:$A, 0),"",
IF(貼り付け用!B29&lt;&gt;"",貼り付け用!B29,""))</f>
        <v>#N/A</v>
      </c>
      <c r="C28" s="21" t="e">
        <f>IF(ROW(C28)+2&gt;=MATCH("*【合計】*", 貼り付け用!$A:$A, 0),"",
IF(貼り付け用!C29&lt;&gt;"",貼り付け用!C29,""))</f>
        <v>#N/A</v>
      </c>
      <c r="D28" s="21" t="e">
        <f>IF(ROW(D28)+2&gt;=MATCH("*【合計】*", 貼り付け用!$A:$A, 0),"",
IF(貼り付け用!D29&lt;&gt;"",貼り付け用!D29,""))</f>
        <v>#N/A</v>
      </c>
      <c r="E28" s="21" t="e">
        <f>IF(ROW(E28)+2&gt;=MATCH("*【合計】*", 貼り付け用!$A:$A, 0),"",
IF(貼り付け用!E29&lt;&gt;"",貼り付け用!E29,""))</f>
        <v>#N/A</v>
      </c>
      <c r="F28" s="21" t="e">
        <f>IF(ROW(F28)+2&gt;=MATCH("*【合計】*", 貼り付け用!$A:$A, 0),"",
IF(貼り付け用!F29&lt;&gt;"",貼り付け用!F29,""))</f>
        <v>#N/A</v>
      </c>
      <c r="G28" s="21" t="e">
        <f>IF(ROW(G28)+2&gt;=MATCH("*【合計】*", 貼り付け用!$A:$A, 0),"",
IF(貼り付け用!G29&lt;&gt;"",貼り付け用!G29,""))</f>
        <v>#N/A</v>
      </c>
      <c r="H28" s="21" t="e">
        <f>IF(ROW(H28)+2&gt;=MATCH("*【合計】*", 貼り付け用!$A:$A, 0),"",
IF(貼り付け用!H29&lt;&gt;"",貼り付け用!H29,""))</f>
        <v>#N/A</v>
      </c>
      <c r="I28" s="21" t="e">
        <f>IF(ROW(I28)+2&gt;=MATCH("*【合計】*", 貼り付け用!$A:$A, 0),"",
IF(貼り付け用!I29&lt;&gt;"",貼り付け用!I29,""))</f>
        <v>#N/A</v>
      </c>
      <c r="J28" s="21" t="e">
        <f>IF(ROW(J28)+2&gt;=MATCH("*【合計】*", 貼り付け用!$A:$A, 0),"",
IF(貼り付け用!J29&lt;&gt;"",貼り付け用!J29,""))</f>
        <v>#N/A</v>
      </c>
      <c r="K28" s="21" t="e">
        <f>IF(ROW(K28)+2&gt;=MATCH("*【合計】*", 貼り付け用!$A:$A, 0),"",
IF(貼り付け用!K29&lt;&gt;"",貼り付け用!K29,""))</f>
        <v>#N/A</v>
      </c>
      <c r="L28" s="21" t="e">
        <f>IF(ROW(L28)+2&gt;=MATCH("*【合計】*", 貼り付け用!$A:$A, 0),"",
IF(L$3&lt;&gt;"",IF(貼り付け用!L29&lt;&gt;"",貼り付け用!L29,""),""))</f>
        <v>#N/A</v>
      </c>
      <c r="M28" s="21" t="e">
        <f>IF(ROW(M28)+2&gt;=MATCH("*【合計】*", 貼り付け用!$A:$A, 0),"",
IF(M$3&lt;&gt;"",IF(貼り付け用!M29&lt;&gt;"",貼り付け用!M29,""),""))</f>
        <v>#N/A</v>
      </c>
      <c r="N28" s="21" t="e">
        <f>IF(ROW(N28)+2&gt;=MATCH("*【合計】*", 貼り付け用!$A:$A, 0),"",
IF(N$3&lt;&gt;"",IF(貼り付け用!N29&lt;&gt;"",貼り付け用!N29,""),""))</f>
        <v>#N/A</v>
      </c>
      <c r="O28" s="21" t="e">
        <f>IF(ROW(O28)+2&gt;=MATCH("*【合計】*", 貼り付け用!$A:$A, 0),"",
IF(O$3&lt;&gt;"",IF(貼り付け用!O29&lt;&gt;"",貼り付け用!O29,""),""))</f>
        <v>#N/A</v>
      </c>
      <c r="P28" s="21" t="e">
        <f>IF(ROW(P28)+2&gt;=MATCH("*【合計】*", 貼り付け用!$A:$A, 0),"",
IF(P$3&lt;&gt;"",IF(貼り付け用!P29&lt;&gt;"",貼り付け用!P29,""),""))</f>
        <v>#N/A</v>
      </c>
      <c r="Q28" s="21" t="e">
        <f>IF(ROW(Q28)+2&gt;=MATCH("*【合計】*", 貼り付け用!$A:$A, 0),"",
IF(Q$3&lt;&gt;"",IF(貼り付け用!Q29&lt;&gt;"",貼り付け用!Q29,""),""))</f>
        <v>#N/A</v>
      </c>
      <c r="R28" s="21" t="e">
        <f>IF(ROW(R28)+2&gt;=MATCH("*【合計】*", 貼り付け用!$A:$A, 0),"",
IF(R$3&lt;&gt;"",IF(貼り付け用!R29&lt;&gt;"",貼り付け用!R29,""),""))</f>
        <v>#N/A</v>
      </c>
      <c r="S28" s="21" t="e">
        <f>IF(ROW(S28)+2&gt;=MATCH("*【合計】*", 貼り付け用!$A:$A, 0),"",
IF(S$3&lt;&gt;"",IF(貼り付け用!S29&lt;&gt;"",貼り付け用!S29,""),""))</f>
        <v>#N/A</v>
      </c>
      <c r="T28" s="21" t="e">
        <f t="array" ref="T28">IF(INDEX(貼り付け用!A:Z, ROW(T28)+1, MATCH("おやつ", 貼り付け用!$A$3:$Z$3, 0))&lt;&gt;0,
INDEX(貼り付け用!A:Z, ROW(T28)+1, MATCH("おやつ", 貼り付け用!$A$3:$Z$3, 0)),"")</f>
        <v>#N/A</v>
      </c>
      <c r="U28" s="18"/>
      <c r="V28" s="5" t="e">
        <f t="array" ref="V28">IF(INDEX(貼り付け用!A:Z, ROW(T28)+1, MATCH("おやつ", 貼り付け用!$A$3:$Z$3, 0)+1)&lt;&gt;0,
INDEX(貼り付け用!A:Z, ROW(T28)+1, MATCH("おやつ", 貼り付け用!$A$3:$Z$3, 0)+1),"")</f>
        <v>#N/A</v>
      </c>
      <c r="W28" s="7" t="e">
        <f t="array" ref="W28">IF(INDEX(貼り付け用!A:Z, ROW(T28)+1, MATCH("おやつ", 貼り付け用!$A$3:$Z$3, 0)+2)&lt;&gt;0,
INDEX(貼り付け用!A:Z, ROW(T28)+1, MATCH("おやつ", 貼り付け用!$A$3:$Z$3, 0)+2),"")</f>
        <v>#N/A</v>
      </c>
    </row>
    <row r="29" spans="1:23" x14ac:dyDescent="0.45">
      <c r="A29" s="8" t="e">
        <f>IF(ROW(A29)+1&gt;=MATCH("*10000*", 貼り付け用!$A:$A, 0),"",
IF(貼り付け用!A30&lt;&gt;"",貼り付け用!A30,""))</f>
        <v>#N/A</v>
      </c>
      <c r="B29" s="3" t="e">
        <f>IF(ROW(B29)+2&gt;=MATCH("*【合計】*", 貼り付け用!$A:$A, 0),"",
IF(貼り付け用!B30&lt;&gt;"",貼り付け用!B30,""))</f>
        <v>#N/A</v>
      </c>
      <c r="C29" s="3" t="e">
        <f>IF(ROW(C29)+2&gt;=MATCH("*【合計】*", 貼り付け用!$A:$A, 0),"",
IF(貼り付け用!C30&lt;&gt;"",貼り付け用!C30,""))</f>
        <v>#N/A</v>
      </c>
      <c r="D29" s="3" t="e">
        <f>IF(ROW(D29)+2&gt;=MATCH("*【合計】*", 貼り付け用!$A:$A, 0),"",
IF(貼り付け用!D30&lt;&gt;"",貼り付け用!D30,""))</f>
        <v>#N/A</v>
      </c>
      <c r="E29" s="3" t="e">
        <f>IF(ROW(E29)+2&gt;=MATCH("*【合計】*", 貼り付け用!$A:$A, 0),"",
IF(貼り付け用!E30&lt;&gt;"",貼り付け用!E30,""))</f>
        <v>#N/A</v>
      </c>
      <c r="F29" s="3" t="e">
        <f>IF(ROW(F29)+2&gt;=MATCH("*【合計】*", 貼り付け用!$A:$A, 0),"",
IF(貼り付け用!F30&lt;&gt;"",貼り付け用!F30,""))</f>
        <v>#N/A</v>
      </c>
      <c r="G29" s="3" t="e">
        <f>IF(ROW(G29)+2&gt;=MATCH("*【合計】*", 貼り付け用!$A:$A, 0),"",
IF(貼り付け用!G30&lt;&gt;"",貼り付け用!G30,""))</f>
        <v>#N/A</v>
      </c>
      <c r="H29" s="3" t="e">
        <f>IF(ROW(H29)+2&gt;=MATCH("*【合計】*", 貼り付け用!$A:$A, 0),"",
IF(貼り付け用!H30&lt;&gt;"",貼り付け用!H30,""))</f>
        <v>#N/A</v>
      </c>
      <c r="I29" s="3" t="e">
        <f>IF(ROW(I29)+2&gt;=MATCH("*【合計】*", 貼り付け用!$A:$A, 0),"",
IF(貼り付け用!I30&lt;&gt;"",貼り付け用!I30,""))</f>
        <v>#N/A</v>
      </c>
      <c r="J29" s="3" t="e">
        <f>IF(ROW(J29)+2&gt;=MATCH("*【合計】*", 貼り付け用!$A:$A, 0),"",
IF(貼り付け用!J30&lt;&gt;"",貼り付け用!J30,""))</f>
        <v>#N/A</v>
      </c>
      <c r="K29" s="3" t="e">
        <f>IF(ROW(K29)+2&gt;=MATCH("*【合計】*", 貼り付け用!$A:$A, 0),"",
IF(貼り付け用!K30&lt;&gt;"",貼り付け用!K30,""))</f>
        <v>#N/A</v>
      </c>
      <c r="L29" s="3" t="e">
        <f>IF(ROW(L29)+2&gt;=MATCH("*【合計】*", 貼り付け用!$A:$A, 0),"",
IF(L$3&lt;&gt;"",IF(貼り付け用!L30&lt;&gt;"",貼り付け用!L30,""),""))</f>
        <v>#N/A</v>
      </c>
      <c r="M29" s="3" t="e">
        <f>IF(ROW(M29)+2&gt;=MATCH("*【合計】*", 貼り付け用!$A:$A, 0),"",
IF(M$3&lt;&gt;"",IF(貼り付け用!M30&lt;&gt;"",貼り付け用!M30,""),""))</f>
        <v>#N/A</v>
      </c>
      <c r="N29" s="3" t="e">
        <f>IF(ROW(N29)+2&gt;=MATCH("*【合計】*", 貼り付け用!$A:$A, 0),"",
IF(N$3&lt;&gt;"",IF(貼り付け用!N30&lt;&gt;"",貼り付け用!N30,""),""))</f>
        <v>#N/A</v>
      </c>
      <c r="O29" s="3" t="e">
        <f>IF(ROW(O29)+2&gt;=MATCH("*【合計】*", 貼り付け用!$A:$A, 0),"",
IF(O$3&lt;&gt;"",IF(貼り付け用!O30&lt;&gt;"",貼り付け用!O30,""),""))</f>
        <v>#N/A</v>
      </c>
      <c r="P29" s="3" t="e">
        <f>IF(ROW(P29)+2&gt;=MATCH("*【合計】*", 貼り付け用!$A:$A, 0),"",
IF(P$3&lt;&gt;"",IF(貼り付け用!P30&lt;&gt;"",貼り付け用!P30,""),""))</f>
        <v>#N/A</v>
      </c>
      <c r="Q29" s="3" t="e">
        <f>IF(ROW(Q29)+2&gt;=MATCH("*【合計】*", 貼り付け用!$A:$A, 0),"",
IF(Q$3&lt;&gt;"",IF(貼り付け用!Q30&lt;&gt;"",貼り付け用!Q30,""),""))</f>
        <v>#N/A</v>
      </c>
      <c r="R29" s="3" t="e">
        <f>IF(ROW(R29)+2&gt;=MATCH("*【合計】*", 貼り付け用!$A:$A, 0),"",
IF(R$3&lt;&gt;"",IF(貼り付け用!R30&lt;&gt;"",貼り付け用!R30,""),""))</f>
        <v>#N/A</v>
      </c>
      <c r="S29" s="3" t="e">
        <f>IF(ROW(S29)+2&gt;=MATCH("*【合計】*", 貼り付け用!$A:$A, 0),"",
IF(S$3&lt;&gt;"",IF(貼り付け用!S30&lt;&gt;"",貼り付け用!S30,""),""))</f>
        <v>#N/A</v>
      </c>
      <c r="T29" s="2" t="e">
        <f t="array" ref="T29">IF(INDEX(貼り付け用!A:Z, ROW(T29)+1, MATCH("おやつ", 貼り付け用!$A$3:$Z$3, 0))&lt;&gt;0,
INDEX(貼り付け用!A:Z, ROW(T29)+1, MATCH("おやつ", 貼り付け用!$A$3:$Z$3, 0)),"")</f>
        <v>#N/A</v>
      </c>
      <c r="U29" s="55"/>
      <c r="V29" s="8" t="e">
        <f t="array" ref="V29">IF(INDEX(貼り付け用!A:Z, ROW(T29)+1, MATCH("おやつ", 貼り付け用!$A$3:$Z$3, 0)+1)&lt;&gt;0,
INDEX(貼り付け用!A:Z, ROW(T29)+1, MATCH("おやつ", 貼り付け用!$A$3:$Z$3, 0)+1),"")</f>
        <v>#N/A</v>
      </c>
      <c r="W29" s="9" t="e">
        <f t="array" ref="W29">IF(INDEX(貼り付け用!A:Z, ROW(T29)+1, MATCH("おやつ", 貼り付け用!$A$3:$Z$3, 0)+2)&lt;&gt;0,
INDEX(貼り付け用!A:Z, ROW(T29)+1, MATCH("おやつ", 貼り付け用!$A$3:$Z$3, 0)+2),"")</f>
        <v>#N/A</v>
      </c>
    </row>
    <row r="30" spans="1:23" x14ac:dyDescent="0.45">
      <c r="A30" s="5" t="e">
        <f>IF(ROW(A30)+1&gt;=MATCH("*10000*", 貼り付け用!$A:$A, 0),
IF(COUNTIF(A28,"*10000*"),"10001",
IF(COUNTIF(A28,"*10001*"),"10002",
IF(COUNTIF(A28,"*10002*"),"",
IF(COUNTIF(A28,""),"","10000")))),
IF(貼り付け用!A31&lt;&gt;"",貼り付け用!A31,""))</f>
        <v>#N/A</v>
      </c>
      <c r="B30" s="21" t="e">
        <f>IF(ROW(B30)+2&gt;=MATCH("*【合計】*", 貼り付け用!$A:$A, 0),"",
IF(貼り付け用!B31&lt;&gt;"",貼り付け用!B31,""))</f>
        <v>#N/A</v>
      </c>
      <c r="C30" s="21" t="e">
        <f>IF(ROW(C30)+2&gt;=MATCH("*【合計】*", 貼り付け用!$A:$A, 0),"",
IF(貼り付け用!C31&lt;&gt;"",貼り付け用!C31,""))</f>
        <v>#N/A</v>
      </c>
      <c r="D30" s="21" t="e">
        <f>IF(ROW(D30)+2&gt;=MATCH("*【合計】*", 貼り付け用!$A:$A, 0),"",
IF(貼り付け用!D31&lt;&gt;"",貼り付け用!D31,""))</f>
        <v>#N/A</v>
      </c>
      <c r="E30" s="21" t="e">
        <f>IF(ROW(E30)+2&gt;=MATCH("*【合計】*", 貼り付け用!$A:$A, 0),"",
IF(貼り付け用!E31&lt;&gt;"",貼り付け用!E31,""))</f>
        <v>#N/A</v>
      </c>
      <c r="F30" s="21" t="e">
        <f>IF(ROW(F30)+2&gt;=MATCH("*【合計】*", 貼り付け用!$A:$A, 0),"",
IF(貼り付け用!F31&lt;&gt;"",貼り付け用!F31,""))</f>
        <v>#N/A</v>
      </c>
      <c r="G30" s="21" t="e">
        <f>IF(ROW(G30)+2&gt;=MATCH("*【合計】*", 貼り付け用!$A:$A, 0),"",
IF(貼り付け用!G31&lt;&gt;"",貼り付け用!G31,""))</f>
        <v>#N/A</v>
      </c>
      <c r="H30" s="21" t="e">
        <f>IF(ROW(H30)+2&gt;=MATCH("*【合計】*", 貼り付け用!$A:$A, 0),"",
IF(貼り付け用!H31&lt;&gt;"",貼り付け用!H31,""))</f>
        <v>#N/A</v>
      </c>
      <c r="I30" s="21" t="e">
        <f>IF(ROW(I30)+2&gt;=MATCH("*【合計】*", 貼り付け用!$A:$A, 0),"",
IF(貼り付け用!I31&lt;&gt;"",貼り付け用!I31,""))</f>
        <v>#N/A</v>
      </c>
      <c r="J30" s="21" t="e">
        <f>IF(ROW(J30)+2&gt;=MATCH("*【合計】*", 貼り付け用!$A:$A, 0),"",
IF(貼り付け用!J31&lt;&gt;"",貼り付け用!J31,""))</f>
        <v>#N/A</v>
      </c>
      <c r="K30" s="21" t="e">
        <f>IF(ROW(K30)+2&gt;=MATCH("*【合計】*", 貼り付け用!$A:$A, 0),"",
IF(貼り付け用!K31&lt;&gt;"",貼り付け用!K31,""))</f>
        <v>#N/A</v>
      </c>
      <c r="L30" s="21" t="e">
        <f>IF(ROW(L30)+2&gt;=MATCH("*【合計】*", 貼り付け用!$A:$A, 0),"",
IF(L$3&lt;&gt;"",IF(貼り付け用!L31&lt;&gt;"",貼り付け用!L31,""),""))</f>
        <v>#N/A</v>
      </c>
      <c r="M30" s="21" t="e">
        <f>IF(ROW(M30)+2&gt;=MATCH("*【合計】*", 貼り付け用!$A:$A, 0),"",
IF(M$3&lt;&gt;"",IF(貼り付け用!M31&lt;&gt;"",貼り付け用!M31,""),""))</f>
        <v>#N/A</v>
      </c>
      <c r="N30" s="21" t="e">
        <f>IF(ROW(N30)+2&gt;=MATCH("*【合計】*", 貼り付け用!$A:$A, 0),"",
IF(N$3&lt;&gt;"",IF(貼り付け用!N31&lt;&gt;"",貼り付け用!N31,""),""))</f>
        <v>#N/A</v>
      </c>
      <c r="O30" s="21" t="e">
        <f>IF(ROW(O30)+2&gt;=MATCH("*【合計】*", 貼り付け用!$A:$A, 0),"",
IF(O$3&lt;&gt;"",IF(貼り付け用!O31&lt;&gt;"",貼り付け用!O31,""),""))</f>
        <v>#N/A</v>
      </c>
      <c r="P30" s="21" t="e">
        <f>IF(ROW(P30)+2&gt;=MATCH("*【合計】*", 貼り付け用!$A:$A, 0),"",
IF(P$3&lt;&gt;"",IF(貼り付け用!P31&lt;&gt;"",貼り付け用!P31,""),""))</f>
        <v>#N/A</v>
      </c>
      <c r="Q30" s="21" t="e">
        <f>IF(ROW(Q30)+2&gt;=MATCH("*【合計】*", 貼り付け用!$A:$A, 0),"",
IF(Q$3&lt;&gt;"",IF(貼り付け用!Q31&lt;&gt;"",貼り付け用!Q31,""),""))</f>
        <v>#N/A</v>
      </c>
      <c r="R30" s="21" t="e">
        <f>IF(ROW(R30)+2&gt;=MATCH("*【合計】*", 貼り付け用!$A:$A, 0),"",
IF(R$3&lt;&gt;"",IF(貼り付け用!R31&lt;&gt;"",貼り付け用!R31,""),""))</f>
        <v>#N/A</v>
      </c>
      <c r="S30" s="21" t="e">
        <f>IF(ROW(S30)+2&gt;=MATCH("*【合計】*", 貼り付け用!$A:$A, 0),"",
IF(S$3&lt;&gt;"",IF(貼り付け用!S31&lt;&gt;"",貼り付け用!S31,""),""))</f>
        <v>#N/A</v>
      </c>
      <c r="T30" s="21" t="e">
        <f t="array" ref="T30">IF(INDEX(貼り付け用!A:Z, ROW(T30)+1, MATCH("おやつ", 貼り付け用!$A$3:$Z$3, 0))&lt;&gt;0,
INDEX(貼り付け用!A:Z, ROW(T30)+1, MATCH("おやつ", 貼り付け用!$A$3:$Z$3, 0)),"")</f>
        <v>#N/A</v>
      </c>
      <c r="U30" s="18"/>
      <c r="V30" s="5" t="e">
        <f t="array" ref="V30">IF(INDEX(貼り付け用!A:Z, ROW(T30)+1, MATCH("おやつ", 貼り付け用!$A$3:$Z$3, 0)+1)&lt;&gt;0,
INDEX(貼り付け用!A:Z, ROW(T30)+1, MATCH("おやつ", 貼り付け用!$A$3:$Z$3, 0)+1),"")</f>
        <v>#N/A</v>
      </c>
      <c r="W30" s="7" t="e">
        <f t="array" ref="W30">IF(INDEX(貼り付け用!A:Z, ROW(T30)+1, MATCH("おやつ", 貼り付け用!$A$3:$Z$3, 0)+2)&lt;&gt;0,
INDEX(貼り付け用!A:Z, ROW(T30)+1, MATCH("おやつ", 貼り付け用!$A$3:$Z$3, 0)+2),"")</f>
        <v>#N/A</v>
      </c>
    </row>
    <row r="31" spans="1:23" x14ac:dyDescent="0.45">
      <c r="A31" s="8" t="e">
        <f>IF(ROW(A31)+1&gt;=MATCH("*10000*", 貼り付け用!$A:$A, 0),"",
IF(貼り付け用!A32&lt;&gt;"",貼り付け用!A32,""))</f>
        <v>#N/A</v>
      </c>
      <c r="B31" s="3" t="e">
        <f>IF(ROW(B31)+2&gt;=MATCH("*【合計】*", 貼り付け用!$A:$A, 0),"",
IF(貼り付け用!B32&lt;&gt;"",貼り付け用!B32,""))</f>
        <v>#N/A</v>
      </c>
      <c r="C31" s="3" t="e">
        <f>IF(ROW(C31)+2&gt;=MATCH("*【合計】*", 貼り付け用!$A:$A, 0),"",
IF(貼り付け用!C32&lt;&gt;"",貼り付け用!C32,""))</f>
        <v>#N/A</v>
      </c>
      <c r="D31" s="3" t="e">
        <f>IF(ROW(D31)+2&gt;=MATCH("*【合計】*", 貼り付け用!$A:$A, 0),"",
IF(貼り付け用!D32&lt;&gt;"",貼り付け用!D32,""))</f>
        <v>#N/A</v>
      </c>
      <c r="E31" s="3" t="e">
        <f>IF(ROW(E31)+2&gt;=MATCH("*【合計】*", 貼り付け用!$A:$A, 0),"",
IF(貼り付け用!E32&lt;&gt;"",貼り付け用!E32,""))</f>
        <v>#N/A</v>
      </c>
      <c r="F31" s="3" t="e">
        <f>IF(ROW(F31)+2&gt;=MATCH("*【合計】*", 貼り付け用!$A:$A, 0),"",
IF(貼り付け用!F32&lt;&gt;"",貼り付け用!F32,""))</f>
        <v>#N/A</v>
      </c>
      <c r="G31" s="3" t="e">
        <f>IF(ROW(G31)+2&gt;=MATCH("*【合計】*", 貼り付け用!$A:$A, 0),"",
IF(貼り付け用!G32&lt;&gt;"",貼り付け用!G32,""))</f>
        <v>#N/A</v>
      </c>
      <c r="H31" s="3" t="e">
        <f>IF(ROW(H31)+2&gt;=MATCH("*【合計】*", 貼り付け用!$A:$A, 0),"",
IF(貼り付け用!H32&lt;&gt;"",貼り付け用!H32,""))</f>
        <v>#N/A</v>
      </c>
      <c r="I31" s="3" t="e">
        <f>IF(ROW(I31)+2&gt;=MATCH("*【合計】*", 貼り付け用!$A:$A, 0),"",
IF(貼り付け用!I32&lt;&gt;"",貼り付け用!I32,""))</f>
        <v>#N/A</v>
      </c>
      <c r="J31" s="3" t="e">
        <f>IF(ROW(J31)+2&gt;=MATCH("*【合計】*", 貼り付け用!$A:$A, 0),"",
IF(貼り付け用!J32&lt;&gt;"",貼り付け用!J32,""))</f>
        <v>#N/A</v>
      </c>
      <c r="K31" s="3" t="e">
        <f>IF(ROW(K31)+2&gt;=MATCH("*【合計】*", 貼り付け用!$A:$A, 0),"",
IF(貼り付け用!K32&lt;&gt;"",貼り付け用!K32,""))</f>
        <v>#N/A</v>
      </c>
      <c r="L31" s="3" t="e">
        <f>IF(ROW(L31)+2&gt;=MATCH("*【合計】*", 貼り付け用!$A:$A, 0),"",
IF(L$3&lt;&gt;"",IF(貼り付け用!L32&lt;&gt;"",貼り付け用!L32,""),""))</f>
        <v>#N/A</v>
      </c>
      <c r="M31" s="3" t="e">
        <f>IF(ROW(M31)+2&gt;=MATCH("*【合計】*", 貼り付け用!$A:$A, 0),"",
IF(M$3&lt;&gt;"",IF(貼り付け用!M32&lt;&gt;"",貼り付け用!M32,""),""))</f>
        <v>#N/A</v>
      </c>
      <c r="N31" s="3" t="e">
        <f>IF(ROW(N31)+2&gt;=MATCH("*【合計】*", 貼り付け用!$A:$A, 0),"",
IF(N$3&lt;&gt;"",IF(貼り付け用!N32&lt;&gt;"",貼り付け用!N32,""),""))</f>
        <v>#N/A</v>
      </c>
      <c r="O31" s="3" t="e">
        <f>IF(ROW(O31)+2&gt;=MATCH("*【合計】*", 貼り付け用!$A:$A, 0),"",
IF(O$3&lt;&gt;"",IF(貼り付け用!O32&lt;&gt;"",貼り付け用!O32,""),""))</f>
        <v>#N/A</v>
      </c>
      <c r="P31" s="3" t="e">
        <f>IF(ROW(P31)+2&gt;=MATCH("*【合計】*", 貼り付け用!$A:$A, 0),"",
IF(P$3&lt;&gt;"",IF(貼り付け用!P32&lt;&gt;"",貼り付け用!P32,""),""))</f>
        <v>#N/A</v>
      </c>
      <c r="Q31" s="3" t="e">
        <f>IF(ROW(Q31)+2&gt;=MATCH("*【合計】*", 貼り付け用!$A:$A, 0),"",
IF(Q$3&lt;&gt;"",IF(貼り付け用!Q32&lt;&gt;"",貼り付け用!Q32,""),""))</f>
        <v>#N/A</v>
      </c>
      <c r="R31" s="3" t="e">
        <f>IF(ROW(R31)+2&gt;=MATCH("*【合計】*", 貼り付け用!$A:$A, 0),"",
IF(R$3&lt;&gt;"",IF(貼り付け用!R32&lt;&gt;"",貼り付け用!R32,""),""))</f>
        <v>#N/A</v>
      </c>
      <c r="S31" s="3" t="e">
        <f>IF(ROW(S31)+2&gt;=MATCH("*【合計】*", 貼り付け用!$A:$A, 0),"",
IF(S$3&lt;&gt;"",IF(貼り付け用!S32&lt;&gt;"",貼り付け用!S32,""),""))</f>
        <v>#N/A</v>
      </c>
      <c r="T31" s="2" t="e">
        <f t="array" ref="T31">IF(INDEX(貼り付け用!A:Z, ROW(T31)+1, MATCH("おやつ", 貼り付け用!$A$3:$Z$3, 0))&lt;&gt;0,
INDEX(貼り付け用!A:Z, ROW(T31)+1, MATCH("おやつ", 貼り付け用!$A$3:$Z$3, 0)),"")</f>
        <v>#N/A</v>
      </c>
      <c r="U31" s="55"/>
      <c r="V31" s="8" t="e">
        <f t="array" ref="V31">IF(INDEX(貼り付け用!A:Z, ROW(T31)+1, MATCH("おやつ", 貼り付け用!$A$3:$Z$3, 0)+1)&lt;&gt;0,
INDEX(貼り付け用!A:Z, ROW(T31)+1, MATCH("おやつ", 貼り付け用!$A$3:$Z$3, 0)+1),"")</f>
        <v>#N/A</v>
      </c>
      <c r="W31" s="9" t="e">
        <f t="array" ref="W31">IF(INDEX(貼り付け用!A:Z, ROW(T31)+1, MATCH("おやつ", 貼り付け用!$A$3:$Z$3, 0)+2)&lt;&gt;0,
INDEX(貼り付け用!A:Z, ROW(T31)+1, MATCH("おやつ", 貼り付け用!$A$3:$Z$3, 0)+2),"")</f>
        <v>#N/A</v>
      </c>
    </row>
    <row r="32" spans="1:23" x14ac:dyDescent="0.45">
      <c r="A32" s="5" t="e">
        <f>IF(ROW(A32)+1&gt;=MATCH("*10000*", 貼り付け用!$A:$A, 0),
IF(COUNTIF(A30,"*10000*"),"10001",
IF(COUNTIF(A30,"*10001*"),"10002",
IF(COUNTIF(A30,"*10002*"),"",
IF(COUNTIF(A30,""),"","10000")))),
IF(貼り付け用!A33&lt;&gt;"",貼り付け用!A33,""))</f>
        <v>#N/A</v>
      </c>
      <c r="B32" s="21" t="e">
        <f>IF(ROW(B32)+2&gt;=MATCH("*【合計】*", 貼り付け用!$A:$A, 0),"",
IF(貼り付け用!B33&lt;&gt;"",貼り付け用!B33,""))</f>
        <v>#N/A</v>
      </c>
      <c r="C32" s="21" t="e">
        <f>IF(ROW(C32)+2&gt;=MATCH("*【合計】*", 貼り付け用!$A:$A, 0),"",
IF(貼り付け用!C33&lt;&gt;"",貼り付け用!C33,""))</f>
        <v>#N/A</v>
      </c>
      <c r="D32" s="21" t="e">
        <f>IF(ROW(D32)+2&gt;=MATCH("*【合計】*", 貼り付け用!$A:$A, 0),"",
IF(貼り付け用!D33&lt;&gt;"",貼り付け用!D33,""))</f>
        <v>#N/A</v>
      </c>
      <c r="E32" s="21" t="e">
        <f>IF(ROW(E32)+2&gt;=MATCH("*【合計】*", 貼り付け用!$A:$A, 0),"",
IF(貼り付け用!E33&lt;&gt;"",貼り付け用!E33,""))</f>
        <v>#N/A</v>
      </c>
      <c r="F32" s="21" t="e">
        <f>IF(ROW(F32)+2&gt;=MATCH("*【合計】*", 貼り付け用!$A:$A, 0),"",
IF(貼り付け用!F33&lt;&gt;"",貼り付け用!F33,""))</f>
        <v>#N/A</v>
      </c>
      <c r="G32" s="21" t="e">
        <f>IF(ROW(G32)+2&gt;=MATCH("*【合計】*", 貼り付け用!$A:$A, 0),"",
IF(貼り付け用!G33&lt;&gt;"",貼り付け用!G33,""))</f>
        <v>#N/A</v>
      </c>
      <c r="H32" s="21" t="e">
        <f>IF(ROW(H32)+2&gt;=MATCH("*【合計】*", 貼り付け用!$A:$A, 0),"",
IF(貼り付け用!H33&lt;&gt;"",貼り付け用!H33,""))</f>
        <v>#N/A</v>
      </c>
      <c r="I32" s="21" t="e">
        <f>IF(ROW(I32)+2&gt;=MATCH("*【合計】*", 貼り付け用!$A:$A, 0),"",
IF(貼り付け用!I33&lt;&gt;"",貼り付け用!I33,""))</f>
        <v>#N/A</v>
      </c>
      <c r="J32" s="21" t="e">
        <f>IF(ROW(J32)+2&gt;=MATCH("*【合計】*", 貼り付け用!$A:$A, 0),"",
IF(貼り付け用!J33&lt;&gt;"",貼り付け用!J33,""))</f>
        <v>#N/A</v>
      </c>
      <c r="K32" s="21" t="e">
        <f>IF(ROW(K32)+2&gt;=MATCH("*【合計】*", 貼り付け用!$A:$A, 0),"",
IF(貼り付け用!K33&lt;&gt;"",貼り付け用!K33,""))</f>
        <v>#N/A</v>
      </c>
      <c r="L32" s="21" t="e">
        <f>IF(ROW(L32)+2&gt;=MATCH("*【合計】*", 貼り付け用!$A:$A, 0),"",
IF(L$3&lt;&gt;"",IF(貼り付け用!L33&lt;&gt;"",貼り付け用!L33,""),""))</f>
        <v>#N/A</v>
      </c>
      <c r="M32" s="21" t="e">
        <f>IF(ROW(M32)+2&gt;=MATCH("*【合計】*", 貼り付け用!$A:$A, 0),"",
IF(M$3&lt;&gt;"",IF(貼り付け用!M33&lt;&gt;"",貼り付け用!M33,""),""))</f>
        <v>#N/A</v>
      </c>
      <c r="N32" s="21" t="e">
        <f>IF(ROW(N32)+2&gt;=MATCH("*【合計】*", 貼り付け用!$A:$A, 0),"",
IF(N$3&lt;&gt;"",IF(貼り付け用!N33&lt;&gt;"",貼り付け用!N33,""),""))</f>
        <v>#N/A</v>
      </c>
      <c r="O32" s="21" t="e">
        <f>IF(ROW(O32)+2&gt;=MATCH("*【合計】*", 貼り付け用!$A:$A, 0),"",
IF(O$3&lt;&gt;"",IF(貼り付け用!O33&lt;&gt;"",貼り付け用!O33,""),""))</f>
        <v>#N/A</v>
      </c>
      <c r="P32" s="21" t="e">
        <f>IF(ROW(P32)+2&gt;=MATCH("*【合計】*", 貼り付け用!$A:$A, 0),"",
IF(P$3&lt;&gt;"",IF(貼り付け用!P33&lt;&gt;"",貼り付け用!P33,""),""))</f>
        <v>#N/A</v>
      </c>
      <c r="Q32" s="21" t="e">
        <f>IF(ROW(Q32)+2&gt;=MATCH("*【合計】*", 貼り付け用!$A:$A, 0),"",
IF(Q$3&lt;&gt;"",IF(貼り付け用!Q33&lt;&gt;"",貼り付け用!Q33,""),""))</f>
        <v>#N/A</v>
      </c>
      <c r="R32" s="21" t="e">
        <f>IF(ROW(R32)+2&gt;=MATCH("*【合計】*", 貼り付け用!$A:$A, 0),"",
IF(R$3&lt;&gt;"",IF(貼り付け用!R33&lt;&gt;"",貼り付け用!R33,""),""))</f>
        <v>#N/A</v>
      </c>
      <c r="S32" s="21" t="e">
        <f>IF(ROW(S32)+2&gt;=MATCH("*【合計】*", 貼り付け用!$A:$A, 0),"",
IF(S$3&lt;&gt;"",IF(貼り付け用!S33&lt;&gt;"",貼り付け用!S33,""),""))</f>
        <v>#N/A</v>
      </c>
      <c r="T32" s="21" t="e">
        <f t="array" ref="T32">IF(INDEX(貼り付け用!A:Z, ROW(T32)+1, MATCH("おやつ", 貼り付け用!$A$3:$Z$3, 0))&lt;&gt;0,
INDEX(貼り付け用!A:Z, ROW(T32)+1, MATCH("おやつ", 貼り付け用!$A$3:$Z$3, 0)),"")</f>
        <v>#N/A</v>
      </c>
      <c r="U32" s="18"/>
      <c r="V32" s="5" t="e">
        <f t="array" ref="V32">IF(INDEX(貼り付け用!A:Z, ROW(T32)+1, MATCH("おやつ", 貼り付け用!$A$3:$Z$3, 0)+1)&lt;&gt;0,
INDEX(貼り付け用!A:Z, ROW(T32)+1, MATCH("おやつ", 貼り付け用!$A$3:$Z$3, 0)+1),"")</f>
        <v>#N/A</v>
      </c>
      <c r="W32" s="7" t="e">
        <f t="array" ref="W32">IF(INDEX(貼り付け用!A:Z, ROW(T32)+1, MATCH("おやつ", 貼り付け用!$A$3:$Z$3, 0)+2)&lt;&gt;0,
INDEX(貼り付け用!A:Z, ROW(T32)+1, MATCH("おやつ", 貼り付け用!$A$3:$Z$3, 0)+2),"")</f>
        <v>#N/A</v>
      </c>
    </row>
    <row r="33" spans="1:23" x14ac:dyDescent="0.45">
      <c r="A33" s="8" t="e">
        <f>IF(ROW(A33)+1&gt;=MATCH("*10000*", 貼り付け用!$A:$A, 0),"",
IF(貼り付け用!A34&lt;&gt;"",貼り付け用!A34,""))</f>
        <v>#N/A</v>
      </c>
      <c r="B33" s="3" t="e">
        <f>IF(ROW(B33)+2&gt;=MATCH("*【合計】*", 貼り付け用!$A:$A, 0),"",
IF(貼り付け用!B34&lt;&gt;"",貼り付け用!B34,""))</f>
        <v>#N/A</v>
      </c>
      <c r="C33" s="3" t="e">
        <f>IF(ROW(C33)+2&gt;=MATCH("*【合計】*", 貼り付け用!$A:$A, 0),"",
IF(貼り付け用!C34&lt;&gt;"",貼り付け用!C34,""))</f>
        <v>#N/A</v>
      </c>
      <c r="D33" s="3" t="e">
        <f>IF(ROW(D33)+2&gt;=MATCH("*【合計】*", 貼り付け用!$A:$A, 0),"",
IF(貼り付け用!D34&lt;&gt;"",貼り付け用!D34,""))</f>
        <v>#N/A</v>
      </c>
      <c r="E33" s="3" t="e">
        <f>IF(ROW(E33)+2&gt;=MATCH("*【合計】*", 貼り付け用!$A:$A, 0),"",
IF(貼り付け用!E34&lt;&gt;"",貼り付け用!E34,""))</f>
        <v>#N/A</v>
      </c>
      <c r="F33" s="3" t="e">
        <f>IF(ROW(F33)+2&gt;=MATCH("*【合計】*", 貼り付け用!$A:$A, 0),"",
IF(貼り付け用!F34&lt;&gt;"",貼り付け用!F34,""))</f>
        <v>#N/A</v>
      </c>
      <c r="G33" s="3" t="e">
        <f>IF(ROW(G33)+2&gt;=MATCH("*【合計】*", 貼り付け用!$A:$A, 0),"",
IF(貼り付け用!G34&lt;&gt;"",貼り付け用!G34,""))</f>
        <v>#N/A</v>
      </c>
      <c r="H33" s="3" t="e">
        <f>IF(ROW(H33)+2&gt;=MATCH("*【合計】*", 貼り付け用!$A:$A, 0),"",
IF(貼り付け用!H34&lt;&gt;"",貼り付け用!H34,""))</f>
        <v>#N/A</v>
      </c>
      <c r="I33" s="3" t="e">
        <f>IF(ROW(I33)+2&gt;=MATCH("*【合計】*", 貼り付け用!$A:$A, 0),"",
IF(貼り付け用!I34&lt;&gt;"",貼り付け用!I34,""))</f>
        <v>#N/A</v>
      </c>
      <c r="J33" s="3" t="e">
        <f>IF(ROW(J33)+2&gt;=MATCH("*【合計】*", 貼り付け用!$A:$A, 0),"",
IF(貼り付け用!J34&lt;&gt;"",貼り付け用!J34,""))</f>
        <v>#N/A</v>
      </c>
      <c r="K33" s="3" t="e">
        <f>IF(ROW(K33)+2&gt;=MATCH("*【合計】*", 貼り付け用!$A:$A, 0),"",
IF(貼り付け用!K34&lt;&gt;"",貼り付け用!K34,""))</f>
        <v>#N/A</v>
      </c>
      <c r="L33" s="3" t="e">
        <f>IF(ROW(L33)+2&gt;=MATCH("*【合計】*", 貼り付け用!$A:$A, 0),"",
IF(L$3&lt;&gt;"",IF(貼り付け用!L34&lt;&gt;"",貼り付け用!L34,""),""))</f>
        <v>#N/A</v>
      </c>
      <c r="M33" s="3" t="e">
        <f>IF(ROW(M33)+2&gt;=MATCH("*【合計】*", 貼り付け用!$A:$A, 0),"",
IF(M$3&lt;&gt;"",IF(貼り付け用!M34&lt;&gt;"",貼り付け用!M34,""),""))</f>
        <v>#N/A</v>
      </c>
      <c r="N33" s="3" t="e">
        <f>IF(ROW(N33)+2&gt;=MATCH("*【合計】*", 貼り付け用!$A:$A, 0),"",
IF(N$3&lt;&gt;"",IF(貼り付け用!N34&lt;&gt;"",貼り付け用!N34,""),""))</f>
        <v>#N/A</v>
      </c>
      <c r="O33" s="3" t="e">
        <f>IF(ROW(O33)+2&gt;=MATCH("*【合計】*", 貼り付け用!$A:$A, 0),"",
IF(O$3&lt;&gt;"",IF(貼り付け用!O34&lt;&gt;"",貼り付け用!O34,""),""))</f>
        <v>#N/A</v>
      </c>
      <c r="P33" s="3" t="e">
        <f>IF(ROW(P33)+2&gt;=MATCH("*【合計】*", 貼り付け用!$A:$A, 0),"",
IF(P$3&lt;&gt;"",IF(貼り付け用!P34&lt;&gt;"",貼り付け用!P34,""),""))</f>
        <v>#N/A</v>
      </c>
      <c r="Q33" s="3" t="e">
        <f>IF(ROW(Q33)+2&gt;=MATCH("*【合計】*", 貼り付け用!$A:$A, 0),"",
IF(Q$3&lt;&gt;"",IF(貼り付け用!Q34&lt;&gt;"",貼り付け用!Q34,""),""))</f>
        <v>#N/A</v>
      </c>
      <c r="R33" s="3" t="e">
        <f>IF(ROW(R33)+2&gt;=MATCH("*【合計】*", 貼り付け用!$A:$A, 0),"",
IF(R$3&lt;&gt;"",IF(貼り付け用!R34&lt;&gt;"",貼り付け用!R34,""),""))</f>
        <v>#N/A</v>
      </c>
      <c r="S33" s="3" t="e">
        <f>IF(ROW(S33)+2&gt;=MATCH("*【合計】*", 貼り付け用!$A:$A, 0),"",
IF(S$3&lt;&gt;"",IF(貼り付け用!S34&lt;&gt;"",貼り付け用!S34,""),""))</f>
        <v>#N/A</v>
      </c>
      <c r="T33" s="2" t="e">
        <f t="array" ref="T33">IF(INDEX(貼り付け用!A:Z, ROW(T33)+1, MATCH("おやつ", 貼り付け用!$A$3:$Z$3, 0))&lt;&gt;0,
INDEX(貼り付け用!A:Z, ROW(T33)+1, MATCH("おやつ", 貼り付け用!$A$3:$Z$3, 0)),"")</f>
        <v>#N/A</v>
      </c>
      <c r="U33" s="55"/>
      <c r="V33" s="8" t="e">
        <f t="array" ref="V33">IF(INDEX(貼り付け用!A:Z, ROW(T33)+1, MATCH("おやつ", 貼り付け用!$A$3:$Z$3, 0)+1)&lt;&gt;0,
INDEX(貼り付け用!A:Z, ROW(T33)+1, MATCH("おやつ", 貼り付け用!$A$3:$Z$3, 0)+1),"")</f>
        <v>#N/A</v>
      </c>
      <c r="W33" s="9" t="e">
        <f t="array" ref="W33">IF(INDEX(貼り付け用!A:Z, ROW(T33)+1, MATCH("おやつ", 貼り付け用!$A$3:$Z$3, 0)+2)&lt;&gt;0,
INDEX(貼り付け用!A:Z, ROW(T33)+1, MATCH("おやつ", 貼り付け用!$A$3:$Z$3, 0)+2),"")</f>
        <v>#N/A</v>
      </c>
    </row>
    <row r="34" spans="1:23" x14ac:dyDescent="0.45">
      <c r="A34" s="5" t="e">
        <f>IF(ROW(A34)+1&gt;=MATCH("*10000*", 貼り付け用!$A:$A, 0),
IF(COUNTIF(A32,"*10000*"),"10001",
IF(COUNTIF(A32,"*10001*"),"10002",
IF(COUNTIF(A32,"*10002*"),"",
IF(COUNTIF(A32,""),"","10000")))),
IF(貼り付け用!A35&lt;&gt;"",貼り付け用!A35,""))</f>
        <v>#N/A</v>
      </c>
      <c r="B34" s="21" t="e">
        <f>IF(ROW(B34)+2&gt;=MATCH("*【合計】*", 貼り付け用!$A:$A, 0),"",
IF(貼り付け用!B35&lt;&gt;"",貼り付け用!B35,""))</f>
        <v>#N/A</v>
      </c>
      <c r="C34" s="21" t="e">
        <f>IF(ROW(C34)+2&gt;=MATCH("*【合計】*", 貼り付け用!$A:$A, 0),"",
IF(貼り付け用!C35&lt;&gt;"",貼り付け用!C35,""))</f>
        <v>#N/A</v>
      </c>
      <c r="D34" s="21" t="e">
        <f>IF(ROW(D34)+2&gt;=MATCH("*【合計】*", 貼り付け用!$A:$A, 0),"",
IF(貼り付け用!D35&lt;&gt;"",貼り付け用!D35,""))</f>
        <v>#N/A</v>
      </c>
      <c r="E34" s="21" t="e">
        <f>IF(ROW(E34)+2&gt;=MATCH("*【合計】*", 貼り付け用!$A:$A, 0),"",
IF(貼り付け用!E35&lt;&gt;"",貼り付け用!E35,""))</f>
        <v>#N/A</v>
      </c>
      <c r="F34" s="21" t="e">
        <f>IF(ROW(F34)+2&gt;=MATCH("*【合計】*", 貼り付け用!$A:$A, 0),"",
IF(貼り付け用!F35&lt;&gt;"",貼り付け用!F35,""))</f>
        <v>#N/A</v>
      </c>
      <c r="G34" s="21" t="e">
        <f>IF(ROW(G34)+2&gt;=MATCH("*【合計】*", 貼り付け用!$A:$A, 0),"",
IF(貼り付け用!G35&lt;&gt;"",貼り付け用!G35,""))</f>
        <v>#N/A</v>
      </c>
      <c r="H34" s="21" t="e">
        <f>IF(ROW(H34)+2&gt;=MATCH("*【合計】*", 貼り付け用!$A:$A, 0),"",
IF(貼り付け用!H35&lt;&gt;"",貼り付け用!H35,""))</f>
        <v>#N/A</v>
      </c>
      <c r="I34" s="21" t="e">
        <f>IF(ROW(I34)+2&gt;=MATCH("*【合計】*", 貼り付け用!$A:$A, 0),"",
IF(貼り付け用!I35&lt;&gt;"",貼り付け用!I35,""))</f>
        <v>#N/A</v>
      </c>
      <c r="J34" s="21" t="e">
        <f>IF(ROW(J34)+2&gt;=MATCH("*【合計】*", 貼り付け用!$A:$A, 0),"",
IF(貼り付け用!J35&lt;&gt;"",貼り付け用!J35,""))</f>
        <v>#N/A</v>
      </c>
      <c r="K34" s="21" t="e">
        <f>IF(ROW(K34)+2&gt;=MATCH("*【合計】*", 貼り付け用!$A:$A, 0),"",
IF(貼り付け用!K35&lt;&gt;"",貼り付け用!K35,""))</f>
        <v>#N/A</v>
      </c>
      <c r="L34" s="21" t="e">
        <f>IF(ROW(L34)+2&gt;=MATCH("*【合計】*", 貼り付け用!$A:$A, 0),"",
IF(L$3&lt;&gt;"",IF(貼り付け用!L35&lt;&gt;"",貼り付け用!L35,""),""))</f>
        <v>#N/A</v>
      </c>
      <c r="M34" s="21" t="e">
        <f>IF(ROW(M34)+2&gt;=MATCH("*【合計】*", 貼り付け用!$A:$A, 0),"",
IF(M$3&lt;&gt;"",IF(貼り付け用!M35&lt;&gt;"",貼り付け用!M35,""),""))</f>
        <v>#N/A</v>
      </c>
      <c r="N34" s="21" t="e">
        <f>IF(ROW(N34)+2&gt;=MATCH("*【合計】*", 貼り付け用!$A:$A, 0),"",
IF(N$3&lt;&gt;"",IF(貼り付け用!N35&lt;&gt;"",貼り付け用!N35,""),""))</f>
        <v>#N/A</v>
      </c>
      <c r="O34" s="21" t="e">
        <f>IF(ROW(O34)+2&gt;=MATCH("*【合計】*", 貼り付け用!$A:$A, 0),"",
IF(O$3&lt;&gt;"",IF(貼り付け用!O35&lt;&gt;"",貼り付け用!O35,""),""))</f>
        <v>#N/A</v>
      </c>
      <c r="P34" s="21" t="e">
        <f>IF(ROW(P34)+2&gt;=MATCH("*【合計】*", 貼り付け用!$A:$A, 0),"",
IF(P$3&lt;&gt;"",IF(貼り付け用!P35&lt;&gt;"",貼り付け用!P35,""),""))</f>
        <v>#N/A</v>
      </c>
      <c r="Q34" s="21" t="e">
        <f>IF(ROW(Q34)+2&gt;=MATCH("*【合計】*", 貼り付け用!$A:$A, 0),"",
IF(Q$3&lt;&gt;"",IF(貼り付け用!Q35&lt;&gt;"",貼り付け用!Q35,""),""))</f>
        <v>#N/A</v>
      </c>
      <c r="R34" s="21" t="e">
        <f>IF(ROW(R34)+2&gt;=MATCH("*【合計】*", 貼り付け用!$A:$A, 0),"",
IF(R$3&lt;&gt;"",IF(貼り付け用!R35&lt;&gt;"",貼り付け用!R35,""),""))</f>
        <v>#N/A</v>
      </c>
      <c r="S34" s="21" t="e">
        <f>IF(ROW(S34)+2&gt;=MATCH("*【合計】*", 貼り付け用!$A:$A, 0),"",
IF(S$3&lt;&gt;"",IF(貼り付け用!S35&lt;&gt;"",貼り付け用!S35,""),""))</f>
        <v>#N/A</v>
      </c>
      <c r="T34" s="21" t="e">
        <f t="array" ref="T34">IF(INDEX(貼り付け用!A:Z, ROW(T34)+1, MATCH("おやつ", 貼り付け用!$A$3:$Z$3, 0))&lt;&gt;0,
INDEX(貼り付け用!A:Z, ROW(T34)+1, MATCH("おやつ", 貼り付け用!$A$3:$Z$3, 0)),"")</f>
        <v>#N/A</v>
      </c>
      <c r="U34" s="18"/>
      <c r="V34" s="5" t="e">
        <f t="array" ref="V34">IF(INDEX(貼り付け用!A:Z, ROW(T34)+1, MATCH("おやつ", 貼り付け用!$A$3:$Z$3, 0)+1)&lt;&gt;0,
INDEX(貼り付け用!A:Z, ROW(T34)+1, MATCH("おやつ", 貼り付け用!$A$3:$Z$3, 0)+1),"")</f>
        <v>#N/A</v>
      </c>
      <c r="W34" s="7" t="e">
        <f t="array" ref="W34">IF(INDEX(貼り付け用!A:Z, ROW(T34)+1, MATCH("おやつ", 貼り付け用!$A$3:$Z$3, 0)+2)&lt;&gt;0,
INDEX(貼り付け用!A:Z, ROW(T34)+1, MATCH("おやつ", 貼り付け用!$A$3:$Z$3, 0)+2),"")</f>
        <v>#N/A</v>
      </c>
    </row>
    <row r="35" spans="1:23" x14ac:dyDescent="0.45">
      <c r="A35" s="8" t="e">
        <f>IF(ROW(A35)+1&gt;=MATCH("*10000*", 貼り付け用!$A:$A, 0),"",
IF(貼り付け用!A36&lt;&gt;"",貼り付け用!A36,""))</f>
        <v>#N/A</v>
      </c>
      <c r="B35" s="3" t="e">
        <f>IF(ROW(B35)+2&gt;=MATCH("*【合計】*", 貼り付け用!$A:$A, 0),"",
IF(貼り付け用!B36&lt;&gt;"",貼り付け用!B36,""))</f>
        <v>#N/A</v>
      </c>
      <c r="C35" s="3" t="e">
        <f>IF(ROW(C35)+2&gt;=MATCH("*【合計】*", 貼り付け用!$A:$A, 0),"",
IF(貼り付け用!C36&lt;&gt;"",貼り付け用!C36,""))</f>
        <v>#N/A</v>
      </c>
      <c r="D35" s="3" t="e">
        <f>IF(ROW(D35)+2&gt;=MATCH("*【合計】*", 貼り付け用!$A:$A, 0),"",
IF(貼り付け用!D36&lt;&gt;"",貼り付け用!D36,""))</f>
        <v>#N/A</v>
      </c>
      <c r="E35" s="3" t="e">
        <f>IF(ROW(E35)+2&gt;=MATCH("*【合計】*", 貼り付け用!$A:$A, 0),"",
IF(貼り付け用!E36&lt;&gt;"",貼り付け用!E36,""))</f>
        <v>#N/A</v>
      </c>
      <c r="F35" s="3" t="e">
        <f>IF(ROW(F35)+2&gt;=MATCH("*【合計】*", 貼り付け用!$A:$A, 0),"",
IF(貼り付け用!F36&lt;&gt;"",貼り付け用!F36,""))</f>
        <v>#N/A</v>
      </c>
      <c r="G35" s="3" t="e">
        <f>IF(ROW(G35)+2&gt;=MATCH("*【合計】*", 貼り付け用!$A:$A, 0),"",
IF(貼り付け用!G36&lt;&gt;"",貼り付け用!G36,""))</f>
        <v>#N/A</v>
      </c>
      <c r="H35" s="3" t="e">
        <f>IF(ROW(H35)+2&gt;=MATCH("*【合計】*", 貼り付け用!$A:$A, 0),"",
IF(貼り付け用!H36&lt;&gt;"",貼り付け用!H36,""))</f>
        <v>#N/A</v>
      </c>
      <c r="I35" s="3" t="e">
        <f>IF(ROW(I35)+2&gt;=MATCH("*【合計】*", 貼り付け用!$A:$A, 0),"",
IF(貼り付け用!I36&lt;&gt;"",貼り付け用!I36,""))</f>
        <v>#N/A</v>
      </c>
      <c r="J35" s="3" t="e">
        <f>IF(ROW(J35)+2&gt;=MATCH("*【合計】*", 貼り付け用!$A:$A, 0),"",
IF(貼り付け用!J36&lt;&gt;"",貼り付け用!J36,""))</f>
        <v>#N/A</v>
      </c>
      <c r="K35" s="3" t="e">
        <f>IF(ROW(K35)+2&gt;=MATCH("*【合計】*", 貼り付け用!$A:$A, 0),"",
IF(貼り付け用!K36&lt;&gt;"",貼り付け用!K36,""))</f>
        <v>#N/A</v>
      </c>
      <c r="L35" s="3" t="e">
        <f>IF(ROW(L35)+2&gt;=MATCH("*【合計】*", 貼り付け用!$A:$A, 0),"",
IF(L$3&lt;&gt;"",IF(貼り付け用!L36&lt;&gt;"",貼り付け用!L36,""),""))</f>
        <v>#N/A</v>
      </c>
      <c r="M35" s="3" t="e">
        <f>IF(ROW(M35)+2&gt;=MATCH("*【合計】*", 貼り付け用!$A:$A, 0),"",
IF(M$3&lt;&gt;"",IF(貼り付け用!M36&lt;&gt;"",貼り付け用!M36,""),""))</f>
        <v>#N/A</v>
      </c>
      <c r="N35" s="3" t="e">
        <f>IF(ROW(N35)+2&gt;=MATCH("*【合計】*", 貼り付け用!$A:$A, 0),"",
IF(N$3&lt;&gt;"",IF(貼り付け用!N36&lt;&gt;"",貼り付け用!N36,""),""))</f>
        <v>#N/A</v>
      </c>
      <c r="O35" s="3" t="e">
        <f>IF(ROW(O35)+2&gt;=MATCH("*【合計】*", 貼り付け用!$A:$A, 0),"",
IF(O$3&lt;&gt;"",IF(貼り付け用!O36&lt;&gt;"",貼り付け用!O36,""),""))</f>
        <v>#N/A</v>
      </c>
      <c r="P35" s="3" t="e">
        <f>IF(ROW(P35)+2&gt;=MATCH("*【合計】*", 貼り付け用!$A:$A, 0),"",
IF(P$3&lt;&gt;"",IF(貼り付け用!P36&lt;&gt;"",貼り付け用!P36,""),""))</f>
        <v>#N/A</v>
      </c>
      <c r="Q35" s="3" t="e">
        <f>IF(ROW(Q35)+2&gt;=MATCH("*【合計】*", 貼り付け用!$A:$A, 0),"",
IF(Q$3&lt;&gt;"",IF(貼り付け用!Q36&lt;&gt;"",貼り付け用!Q36,""),""))</f>
        <v>#N/A</v>
      </c>
      <c r="R35" s="3" t="e">
        <f>IF(ROW(R35)+2&gt;=MATCH("*【合計】*", 貼り付け用!$A:$A, 0),"",
IF(R$3&lt;&gt;"",IF(貼り付け用!R36&lt;&gt;"",貼り付け用!R36,""),""))</f>
        <v>#N/A</v>
      </c>
      <c r="S35" s="3" t="e">
        <f>IF(ROW(S35)+2&gt;=MATCH("*【合計】*", 貼り付け用!$A:$A, 0),"",
IF(S$3&lt;&gt;"",IF(貼り付け用!S36&lt;&gt;"",貼り付け用!S36,""),""))</f>
        <v>#N/A</v>
      </c>
      <c r="T35" s="2" t="e">
        <f t="array" ref="T35">IF(INDEX(貼り付け用!A:Z, ROW(T35)+1, MATCH("おやつ", 貼り付け用!$A$3:$Z$3, 0))&lt;&gt;0,
INDEX(貼り付け用!A:Z, ROW(T35)+1, MATCH("おやつ", 貼り付け用!$A$3:$Z$3, 0)),"")</f>
        <v>#N/A</v>
      </c>
      <c r="U35" s="55"/>
      <c r="V35" s="8" t="e">
        <f t="array" ref="V35">IF(INDEX(貼り付け用!A:Z, ROW(T35)+1, MATCH("おやつ", 貼り付け用!$A$3:$Z$3, 0)+1)&lt;&gt;0,
INDEX(貼り付け用!A:Z, ROW(T35)+1, MATCH("おやつ", 貼り付け用!$A$3:$Z$3, 0)+1),"")</f>
        <v>#N/A</v>
      </c>
      <c r="W35" s="9" t="e">
        <f t="array" ref="W35">IF(INDEX(貼り付け用!A:Z, ROW(T35)+1, MATCH("おやつ", 貼り付け用!$A$3:$Z$3, 0)+2)&lt;&gt;0,
INDEX(貼り付け用!A:Z, ROW(T35)+1, MATCH("おやつ", 貼り付け用!$A$3:$Z$3, 0)+2),"")</f>
        <v>#N/A</v>
      </c>
    </row>
    <row r="36" spans="1:23" x14ac:dyDescent="0.45">
      <c r="A36" s="5" t="e">
        <f>IF(ROW(A36)+1&gt;=MATCH("*10000*", 貼り付け用!$A:$A, 0),
IF(COUNTIF(A34,"*10000*"),"10001",
IF(COUNTIF(A34,"*10001*"),"10002",
IF(COUNTIF(A34,"*10002*"),"",
IF(COUNTIF(A34,""),"","10000")))),
IF(貼り付け用!A37&lt;&gt;"",貼り付け用!A37,""))</f>
        <v>#N/A</v>
      </c>
      <c r="B36" s="21" t="e">
        <f>IF(ROW(B36)+2&gt;=MATCH("*【合計】*", 貼り付け用!$A:$A, 0),"",
IF(貼り付け用!B37&lt;&gt;"",貼り付け用!B37,""))</f>
        <v>#N/A</v>
      </c>
      <c r="C36" s="21" t="e">
        <f>IF(ROW(C36)+2&gt;=MATCH("*【合計】*", 貼り付け用!$A:$A, 0),"",
IF(貼り付け用!C37&lt;&gt;"",貼り付け用!C37,""))</f>
        <v>#N/A</v>
      </c>
      <c r="D36" s="21" t="e">
        <f>IF(ROW(D36)+2&gt;=MATCH("*【合計】*", 貼り付け用!$A:$A, 0),"",
IF(貼り付け用!D37&lt;&gt;"",貼り付け用!D37,""))</f>
        <v>#N/A</v>
      </c>
      <c r="E36" s="21" t="e">
        <f>IF(ROW(E36)+2&gt;=MATCH("*【合計】*", 貼り付け用!$A:$A, 0),"",
IF(貼り付け用!E37&lt;&gt;"",貼り付け用!E37,""))</f>
        <v>#N/A</v>
      </c>
      <c r="F36" s="21" t="e">
        <f>IF(ROW(F36)+2&gt;=MATCH("*【合計】*", 貼り付け用!$A:$A, 0),"",
IF(貼り付け用!F37&lt;&gt;"",貼り付け用!F37,""))</f>
        <v>#N/A</v>
      </c>
      <c r="G36" s="21" t="e">
        <f>IF(ROW(G36)+2&gt;=MATCH("*【合計】*", 貼り付け用!$A:$A, 0),"",
IF(貼り付け用!G37&lt;&gt;"",貼り付け用!G37,""))</f>
        <v>#N/A</v>
      </c>
      <c r="H36" s="21" t="e">
        <f>IF(ROW(H36)+2&gt;=MATCH("*【合計】*", 貼り付け用!$A:$A, 0),"",
IF(貼り付け用!H37&lt;&gt;"",貼り付け用!H37,""))</f>
        <v>#N/A</v>
      </c>
      <c r="I36" s="21" t="e">
        <f>IF(ROW(I36)+2&gt;=MATCH("*【合計】*", 貼り付け用!$A:$A, 0),"",
IF(貼り付け用!I37&lt;&gt;"",貼り付け用!I37,""))</f>
        <v>#N/A</v>
      </c>
      <c r="J36" s="21" t="e">
        <f>IF(ROW(J36)+2&gt;=MATCH("*【合計】*", 貼り付け用!$A:$A, 0),"",
IF(貼り付け用!J37&lt;&gt;"",貼り付け用!J37,""))</f>
        <v>#N/A</v>
      </c>
      <c r="K36" s="21" t="e">
        <f>IF(ROW(K36)+2&gt;=MATCH("*【合計】*", 貼り付け用!$A:$A, 0),"",
IF(貼り付け用!K37&lt;&gt;"",貼り付け用!K37,""))</f>
        <v>#N/A</v>
      </c>
      <c r="L36" s="21" t="e">
        <f>IF(ROW(L36)+2&gt;=MATCH("*【合計】*", 貼り付け用!$A:$A, 0),"",
IF(L$3&lt;&gt;"",IF(貼り付け用!L37&lt;&gt;"",貼り付け用!L37,""),""))</f>
        <v>#N/A</v>
      </c>
      <c r="M36" s="21" t="e">
        <f>IF(ROW(M36)+2&gt;=MATCH("*【合計】*", 貼り付け用!$A:$A, 0),"",
IF(M$3&lt;&gt;"",IF(貼り付け用!M37&lt;&gt;"",貼り付け用!M37,""),""))</f>
        <v>#N/A</v>
      </c>
      <c r="N36" s="21" t="e">
        <f>IF(ROW(N36)+2&gt;=MATCH("*【合計】*", 貼り付け用!$A:$A, 0),"",
IF(N$3&lt;&gt;"",IF(貼り付け用!N37&lt;&gt;"",貼り付け用!N37,""),""))</f>
        <v>#N/A</v>
      </c>
      <c r="O36" s="21" t="e">
        <f>IF(ROW(O36)+2&gt;=MATCH("*【合計】*", 貼り付け用!$A:$A, 0),"",
IF(O$3&lt;&gt;"",IF(貼り付け用!O37&lt;&gt;"",貼り付け用!O37,""),""))</f>
        <v>#N/A</v>
      </c>
      <c r="P36" s="21" t="e">
        <f>IF(ROW(P36)+2&gt;=MATCH("*【合計】*", 貼り付け用!$A:$A, 0),"",
IF(P$3&lt;&gt;"",IF(貼り付け用!P37&lt;&gt;"",貼り付け用!P37,""),""))</f>
        <v>#N/A</v>
      </c>
      <c r="Q36" s="21" t="e">
        <f>IF(ROW(Q36)+2&gt;=MATCH("*【合計】*", 貼り付け用!$A:$A, 0),"",
IF(Q$3&lt;&gt;"",IF(貼り付け用!Q37&lt;&gt;"",貼り付け用!Q37,""),""))</f>
        <v>#N/A</v>
      </c>
      <c r="R36" s="21" t="e">
        <f>IF(ROW(R36)+2&gt;=MATCH("*【合計】*", 貼り付け用!$A:$A, 0),"",
IF(R$3&lt;&gt;"",IF(貼り付け用!R37&lt;&gt;"",貼り付け用!R37,""),""))</f>
        <v>#N/A</v>
      </c>
      <c r="S36" s="21" t="e">
        <f>IF(ROW(S36)+2&gt;=MATCH("*【合計】*", 貼り付け用!$A:$A, 0),"",
IF(S$3&lt;&gt;"",IF(貼り付け用!S37&lt;&gt;"",貼り付け用!S37,""),""))</f>
        <v>#N/A</v>
      </c>
      <c r="T36" s="21" t="e">
        <f t="array" ref="T36">IF(INDEX(貼り付け用!A:Z, ROW(T36)+1, MATCH("おやつ", 貼り付け用!$A$3:$Z$3, 0))&lt;&gt;0,
INDEX(貼り付け用!A:Z, ROW(T36)+1, MATCH("おやつ", 貼り付け用!$A$3:$Z$3, 0)),"")</f>
        <v>#N/A</v>
      </c>
      <c r="U36" s="18"/>
      <c r="V36" s="5" t="e">
        <f t="array" ref="V36">IF(INDEX(貼り付け用!A:Z, ROW(T36)+1, MATCH("おやつ", 貼り付け用!$A$3:$Z$3, 0)+1)&lt;&gt;0,
INDEX(貼り付け用!A:Z, ROW(T36)+1, MATCH("おやつ", 貼り付け用!$A$3:$Z$3, 0)+1),"")</f>
        <v>#N/A</v>
      </c>
      <c r="W36" s="7" t="e">
        <f t="array" ref="W36">IF(INDEX(貼り付け用!A:Z, ROW(T36)+1, MATCH("おやつ", 貼り付け用!$A$3:$Z$3, 0)+2)&lt;&gt;0,
INDEX(貼り付け用!A:Z, ROW(T36)+1, MATCH("おやつ", 貼り付け用!$A$3:$Z$3, 0)+2),"")</f>
        <v>#N/A</v>
      </c>
    </row>
    <row r="37" spans="1:23" x14ac:dyDescent="0.45">
      <c r="A37" s="8" t="e">
        <f>IF(ROW(A37)+1&gt;=MATCH("*10000*", 貼り付け用!$A:$A, 0),"",
IF(貼り付け用!A38&lt;&gt;"",貼り付け用!A38,""))</f>
        <v>#N/A</v>
      </c>
      <c r="B37" s="3" t="e">
        <f>IF(ROW(B37)+2&gt;=MATCH("*【合計】*", 貼り付け用!$A:$A, 0),"",
IF(貼り付け用!B38&lt;&gt;"",貼り付け用!B38,""))</f>
        <v>#N/A</v>
      </c>
      <c r="C37" s="3" t="e">
        <f>IF(ROW(C37)+2&gt;=MATCH("*【合計】*", 貼り付け用!$A:$A, 0),"",
IF(貼り付け用!C38&lt;&gt;"",貼り付け用!C38,""))</f>
        <v>#N/A</v>
      </c>
      <c r="D37" s="3" t="e">
        <f>IF(ROW(D37)+2&gt;=MATCH("*【合計】*", 貼り付け用!$A:$A, 0),"",
IF(貼り付け用!D38&lt;&gt;"",貼り付け用!D38,""))</f>
        <v>#N/A</v>
      </c>
      <c r="E37" s="3" t="e">
        <f>IF(ROW(E37)+2&gt;=MATCH("*【合計】*", 貼り付け用!$A:$A, 0),"",
IF(貼り付け用!E38&lt;&gt;"",貼り付け用!E38,""))</f>
        <v>#N/A</v>
      </c>
      <c r="F37" s="3" t="e">
        <f>IF(ROW(F37)+2&gt;=MATCH("*【合計】*", 貼り付け用!$A:$A, 0),"",
IF(貼り付け用!F38&lt;&gt;"",貼り付け用!F38,""))</f>
        <v>#N/A</v>
      </c>
      <c r="G37" s="3" t="e">
        <f>IF(ROW(G37)+2&gt;=MATCH("*【合計】*", 貼り付け用!$A:$A, 0),"",
IF(貼り付け用!G38&lt;&gt;"",貼り付け用!G38,""))</f>
        <v>#N/A</v>
      </c>
      <c r="H37" s="3" t="e">
        <f>IF(ROW(H37)+2&gt;=MATCH("*【合計】*", 貼り付け用!$A:$A, 0),"",
IF(貼り付け用!H38&lt;&gt;"",貼り付け用!H38,""))</f>
        <v>#N/A</v>
      </c>
      <c r="I37" s="3" t="e">
        <f>IF(ROW(I37)+2&gt;=MATCH("*【合計】*", 貼り付け用!$A:$A, 0),"",
IF(貼り付け用!I38&lt;&gt;"",貼り付け用!I38,""))</f>
        <v>#N/A</v>
      </c>
      <c r="J37" s="3" t="e">
        <f>IF(ROW(J37)+2&gt;=MATCH("*【合計】*", 貼り付け用!$A:$A, 0),"",
IF(貼り付け用!J38&lt;&gt;"",貼り付け用!J38,""))</f>
        <v>#N/A</v>
      </c>
      <c r="K37" s="3" t="e">
        <f>IF(ROW(K37)+2&gt;=MATCH("*【合計】*", 貼り付け用!$A:$A, 0),"",
IF(貼り付け用!K38&lt;&gt;"",貼り付け用!K38,""))</f>
        <v>#N/A</v>
      </c>
      <c r="L37" s="3" t="e">
        <f>IF(ROW(L37)+2&gt;=MATCH("*【合計】*", 貼り付け用!$A:$A, 0),"",
IF(L$3&lt;&gt;"",IF(貼り付け用!L38&lt;&gt;"",貼り付け用!L38,""),""))</f>
        <v>#N/A</v>
      </c>
      <c r="M37" s="3" t="e">
        <f>IF(ROW(M37)+2&gt;=MATCH("*【合計】*", 貼り付け用!$A:$A, 0),"",
IF(M$3&lt;&gt;"",IF(貼り付け用!M38&lt;&gt;"",貼り付け用!M38,""),""))</f>
        <v>#N/A</v>
      </c>
      <c r="N37" s="3" t="e">
        <f>IF(ROW(N37)+2&gt;=MATCH("*【合計】*", 貼り付け用!$A:$A, 0),"",
IF(N$3&lt;&gt;"",IF(貼り付け用!N38&lt;&gt;"",貼り付け用!N38,""),""))</f>
        <v>#N/A</v>
      </c>
      <c r="O37" s="3" t="e">
        <f>IF(ROW(O37)+2&gt;=MATCH("*【合計】*", 貼り付け用!$A:$A, 0),"",
IF(O$3&lt;&gt;"",IF(貼り付け用!O38&lt;&gt;"",貼り付け用!O38,""),""))</f>
        <v>#N/A</v>
      </c>
      <c r="P37" s="3" t="e">
        <f>IF(ROW(P37)+2&gt;=MATCH("*【合計】*", 貼り付け用!$A:$A, 0),"",
IF(P$3&lt;&gt;"",IF(貼り付け用!P38&lt;&gt;"",貼り付け用!P38,""),""))</f>
        <v>#N/A</v>
      </c>
      <c r="Q37" s="3" t="e">
        <f>IF(ROW(Q37)+2&gt;=MATCH("*【合計】*", 貼り付け用!$A:$A, 0),"",
IF(Q$3&lt;&gt;"",IF(貼り付け用!Q38&lt;&gt;"",貼り付け用!Q38,""),""))</f>
        <v>#N/A</v>
      </c>
      <c r="R37" s="3" t="e">
        <f>IF(ROW(R37)+2&gt;=MATCH("*【合計】*", 貼り付け用!$A:$A, 0),"",
IF(R$3&lt;&gt;"",IF(貼り付け用!R38&lt;&gt;"",貼り付け用!R38,""),""))</f>
        <v>#N/A</v>
      </c>
      <c r="S37" s="3" t="e">
        <f>IF(ROW(S37)+2&gt;=MATCH("*【合計】*", 貼り付け用!$A:$A, 0),"",
IF(S$3&lt;&gt;"",IF(貼り付け用!S38&lt;&gt;"",貼り付け用!S38,""),""))</f>
        <v>#N/A</v>
      </c>
      <c r="T37" s="2" t="e">
        <f t="array" ref="T37">IF(INDEX(貼り付け用!A:Z, ROW(T37)+1, MATCH("おやつ", 貼り付け用!$A$3:$Z$3, 0))&lt;&gt;0,
INDEX(貼り付け用!A:Z, ROW(T37)+1, MATCH("おやつ", 貼り付け用!$A$3:$Z$3, 0)),"")</f>
        <v>#N/A</v>
      </c>
      <c r="U37" s="55"/>
      <c r="V37" s="8" t="e">
        <f t="array" ref="V37">IF(INDEX(貼り付け用!A:Z, ROW(T37)+1, MATCH("おやつ", 貼り付け用!$A$3:$Z$3, 0)+1)&lt;&gt;0,
INDEX(貼り付け用!A:Z, ROW(T37)+1, MATCH("おやつ", 貼り付け用!$A$3:$Z$3, 0)+1),"")</f>
        <v>#N/A</v>
      </c>
      <c r="W37" s="9" t="e">
        <f t="array" ref="W37">IF(INDEX(貼り付け用!A:Z, ROW(T37)+1, MATCH("おやつ", 貼り付け用!$A$3:$Z$3, 0)+2)&lt;&gt;0,
INDEX(貼り付け用!A:Z, ROW(T37)+1, MATCH("おやつ", 貼り付け用!$A$3:$Z$3, 0)+2),"")</f>
        <v>#N/A</v>
      </c>
    </row>
    <row r="38" spans="1:23" x14ac:dyDescent="0.45">
      <c r="A38" s="5" t="e">
        <f>IF(ROW(A38)+1&gt;=MATCH("*10000*", 貼り付け用!$A:$A, 0),
IF(COUNTIF(A36,"*10000*"),"10001",
IF(COUNTIF(A36,"*10001*"),"10002",
IF(COUNTIF(A36,"*10002*"),"",
IF(COUNTIF(A36,""),"","10000")))),
IF(貼り付け用!A39&lt;&gt;"",貼り付け用!A39,""))</f>
        <v>#N/A</v>
      </c>
      <c r="B38" s="21" t="e">
        <f>IF(ROW(B38)+2&gt;=MATCH("*【合計】*", 貼り付け用!$A:$A, 0),"",
IF(貼り付け用!B39&lt;&gt;"",貼り付け用!B39,""))</f>
        <v>#N/A</v>
      </c>
      <c r="C38" s="21" t="e">
        <f>IF(ROW(C38)+2&gt;=MATCH("*【合計】*", 貼り付け用!$A:$A, 0),"",
IF(貼り付け用!C39&lt;&gt;"",貼り付け用!C39,""))</f>
        <v>#N/A</v>
      </c>
      <c r="D38" s="21" t="e">
        <f>IF(ROW(D38)+2&gt;=MATCH("*【合計】*", 貼り付け用!$A:$A, 0),"",
IF(貼り付け用!D39&lt;&gt;"",貼り付け用!D39,""))</f>
        <v>#N/A</v>
      </c>
      <c r="E38" s="21" t="e">
        <f>IF(ROW(E38)+2&gt;=MATCH("*【合計】*", 貼り付け用!$A:$A, 0),"",
IF(貼り付け用!E39&lt;&gt;"",貼り付け用!E39,""))</f>
        <v>#N/A</v>
      </c>
      <c r="F38" s="21" t="e">
        <f>IF(ROW(F38)+2&gt;=MATCH("*【合計】*", 貼り付け用!$A:$A, 0),"",
IF(貼り付け用!F39&lt;&gt;"",貼り付け用!F39,""))</f>
        <v>#N/A</v>
      </c>
      <c r="G38" s="21" t="e">
        <f>IF(ROW(G38)+2&gt;=MATCH("*【合計】*", 貼り付け用!$A:$A, 0),"",
IF(貼り付け用!G39&lt;&gt;"",貼り付け用!G39,""))</f>
        <v>#N/A</v>
      </c>
      <c r="H38" s="21" t="e">
        <f>IF(ROW(H38)+2&gt;=MATCH("*【合計】*", 貼り付け用!$A:$A, 0),"",
IF(貼り付け用!H39&lt;&gt;"",貼り付け用!H39,""))</f>
        <v>#N/A</v>
      </c>
      <c r="I38" s="21" t="e">
        <f>IF(ROW(I38)+2&gt;=MATCH("*【合計】*", 貼り付け用!$A:$A, 0),"",
IF(貼り付け用!I39&lt;&gt;"",貼り付け用!I39,""))</f>
        <v>#N/A</v>
      </c>
      <c r="J38" s="21" t="e">
        <f>IF(ROW(J38)+2&gt;=MATCH("*【合計】*", 貼り付け用!$A:$A, 0),"",
IF(貼り付け用!J39&lt;&gt;"",貼り付け用!J39,""))</f>
        <v>#N/A</v>
      </c>
      <c r="K38" s="21" t="e">
        <f>IF(ROW(K38)+2&gt;=MATCH("*【合計】*", 貼り付け用!$A:$A, 0),"",
IF(貼り付け用!K39&lt;&gt;"",貼り付け用!K39,""))</f>
        <v>#N/A</v>
      </c>
      <c r="L38" s="21" t="e">
        <f>IF(ROW(L38)+2&gt;=MATCH("*【合計】*", 貼り付け用!$A:$A, 0),"",
IF(L$3&lt;&gt;"",IF(貼り付け用!L39&lt;&gt;"",貼り付け用!L39,""),""))</f>
        <v>#N/A</v>
      </c>
      <c r="M38" s="21" t="e">
        <f>IF(ROW(M38)+2&gt;=MATCH("*【合計】*", 貼り付け用!$A:$A, 0),"",
IF(M$3&lt;&gt;"",IF(貼り付け用!M39&lt;&gt;"",貼り付け用!M39,""),""))</f>
        <v>#N/A</v>
      </c>
      <c r="N38" s="21" t="e">
        <f>IF(ROW(N38)+2&gt;=MATCH("*【合計】*", 貼り付け用!$A:$A, 0),"",
IF(N$3&lt;&gt;"",IF(貼り付け用!N39&lt;&gt;"",貼り付け用!N39,""),""))</f>
        <v>#N/A</v>
      </c>
      <c r="O38" s="21" t="e">
        <f>IF(ROW(O38)+2&gt;=MATCH("*【合計】*", 貼り付け用!$A:$A, 0),"",
IF(O$3&lt;&gt;"",IF(貼り付け用!O39&lt;&gt;"",貼り付け用!O39,""),""))</f>
        <v>#N/A</v>
      </c>
      <c r="P38" s="21" t="e">
        <f>IF(ROW(P38)+2&gt;=MATCH("*【合計】*", 貼り付け用!$A:$A, 0),"",
IF(P$3&lt;&gt;"",IF(貼り付け用!P39&lt;&gt;"",貼り付け用!P39,""),""))</f>
        <v>#N/A</v>
      </c>
      <c r="Q38" s="21" t="e">
        <f>IF(ROW(Q38)+2&gt;=MATCH("*【合計】*", 貼り付け用!$A:$A, 0),"",
IF(Q$3&lt;&gt;"",IF(貼り付け用!Q39&lt;&gt;"",貼り付け用!Q39,""),""))</f>
        <v>#N/A</v>
      </c>
      <c r="R38" s="21" t="e">
        <f>IF(ROW(R38)+2&gt;=MATCH("*【合計】*", 貼り付け用!$A:$A, 0),"",
IF(R$3&lt;&gt;"",IF(貼り付け用!R39&lt;&gt;"",貼り付け用!R39,""),""))</f>
        <v>#N/A</v>
      </c>
      <c r="S38" s="21" t="e">
        <f>IF(ROW(S38)+2&gt;=MATCH("*【合計】*", 貼り付け用!$A:$A, 0),"",
IF(S$3&lt;&gt;"",IF(貼り付け用!S39&lt;&gt;"",貼り付け用!S39,""),""))</f>
        <v>#N/A</v>
      </c>
      <c r="T38" s="21" t="e">
        <f t="array" ref="T38">IF(INDEX(貼り付け用!A:Z, ROW(T38)+1, MATCH("おやつ", 貼り付け用!$A$3:$Z$3, 0))&lt;&gt;0,
INDEX(貼り付け用!A:Z, ROW(T38)+1, MATCH("おやつ", 貼り付け用!$A$3:$Z$3, 0)),"")</f>
        <v>#N/A</v>
      </c>
      <c r="U38" s="18"/>
      <c r="V38" s="5" t="e">
        <f t="array" ref="V38">IF(INDEX(貼り付け用!A:Z, ROW(T38)+1, MATCH("おやつ", 貼り付け用!$A$3:$Z$3, 0)+1)&lt;&gt;0,
INDEX(貼り付け用!A:Z, ROW(T38)+1, MATCH("おやつ", 貼り付け用!$A$3:$Z$3, 0)+1),"")</f>
        <v>#N/A</v>
      </c>
      <c r="W38" s="7" t="e">
        <f t="array" ref="W38">IF(INDEX(貼り付け用!A:Z, ROW(T38)+1, MATCH("おやつ", 貼り付け用!$A$3:$Z$3, 0)+2)&lt;&gt;0,
INDEX(貼り付け用!A:Z, ROW(T38)+1, MATCH("おやつ", 貼り付け用!$A$3:$Z$3, 0)+2),"")</f>
        <v>#N/A</v>
      </c>
    </row>
    <row r="39" spans="1:23" x14ac:dyDescent="0.45">
      <c r="A39" s="8" t="e">
        <f>IF(ROW(A39)+1&gt;=MATCH("*10000*", 貼り付け用!$A:$A, 0),"",
IF(貼り付け用!A40&lt;&gt;"",貼り付け用!A40,""))</f>
        <v>#N/A</v>
      </c>
      <c r="B39" s="3" t="e">
        <f>IF(ROW(B39)+2&gt;=MATCH("*【合計】*", 貼り付け用!$A:$A, 0),"",
IF(貼り付け用!B40&lt;&gt;"",貼り付け用!B40,""))</f>
        <v>#N/A</v>
      </c>
      <c r="C39" s="3" t="e">
        <f>IF(ROW(C39)+2&gt;=MATCH("*【合計】*", 貼り付け用!$A:$A, 0),"",
IF(貼り付け用!C40&lt;&gt;"",貼り付け用!C40,""))</f>
        <v>#N/A</v>
      </c>
      <c r="D39" s="3" t="e">
        <f>IF(ROW(D39)+2&gt;=MATCH("*【合計】*", 貼り付け用!$A:$A, 0),"",
IF(貼り付け用!D40&lt;&gt;"",貼り付け用!D40,""))</f>
        <v>#N/A</v>
      </c>
      <c r="E39" s="3" t="e">
        <f>IF(ROW(E39)+2&gt;=MATCH("*【合計】*", 貼り付け用!$A:$A, 0),"",
IF(貼り付け用!E40&lt;&gt;"",貼り付け用!E40,""))</f>
        <v>#N/A</v>
      </c>
      <c r="F39" s="3" t="e">
        <f>IF(ROW(F39)+2&gt;=MATCH("*【合計】*", 貼り付け用!$A:$A, 0),"",
IF(貼り付け用!F40&lt;&gt;"",貼り付け用!F40,""))</f>
        <v>#N/A</v>
      </c>
      <c r="G39" s="3" t="e">
        <f>IF(ROW(G39)+2&gt;=MATCH("*【合計】*", 貼り付け用!$A:$A, 0),"",
IF(貼り付け用!G40&lt;&gt;"",貼り付け用!G40,""))</f>
        <v>#N/A</v>
      </c>
      <c r="H39" s="3" t="e">
        <f>IF(ROW(H39)+2&gt;=MATCH("*【合計】*", 貼り付け用!$A:$A, 0),"",
IF(貼り付け用!H40&lt;&gt;"",貼り付け用!H40,""))</f>
        <v>#N/A</v>
      </c>
      <c r="I39" s="3" t="e">
        <f>IF(ROW(I39)+2&gt;=MATCH("*【合計】*", 貼り付け用!$A:$A, 0),"",
IF(貼り付け用!I40&lt;&gt;"",貼り付け用!I40,""))</f>
        <v>#N/A</v>
      </c>
      <c r="J39" s="3" t="e">
        <f>IF(ROW(J39)+2&gt;=MATCH("*【合計】*", 貼り付け用!$A:$A, 0),"",
IF(貼り付け用!J40&lt;&gt;"",貼り付け用!J40,""))</f>
        <v>#N/A</v>
      </c>
      <c r="K39" s="3" t="e">
        <f>IF(ROW(K39)+2&gt;=MATCH("*【合計】*", 貼り付け用!$A:$A, 0),"",
IF(貼り付け用!K40&lt;&gt;"",貼り付け用!K40,""))</f>
        <v>#N/A</v>
      </c>
      <c r="L39" s="3" t="e">
        <f>IF(ROW(L39)+2&gt;=MATCH("*【合計】*", 貼り付け用!$A:$A, 0),"",
IF(L$3&lt;&gt;"",IF(貼り付け用!L40&lt;&gt;"",貼り付け用!L40,""),""))</f>
        <v>#N/A</v>
      </c>
      <c r="M39" s="3" t="e">
        <f>IF(ROW(M39)+2&gt;=MATCH("*【合計】*", 貼り付け用!$A:$A, 0),"",
IF(M$3&lt;&gt;"",IF(貼り付け用!M40&lt;&gt;"",貼り付け用!M40,""),""))</f>
        <v>#N/A</v>
      </c>
      <c r="N39" s="3" t="e">
        <f>IF(ROW(N39)+2&gt;=MATCH("*【合計】*", 貼り付け用!$A:$A, 0),"",
IF(N$3&lt;&gt;"",IF(貼り付け用!N40&lt;&gt;"",貼り付け用!N40,""),""))</f>
        <v>#N/A</v>
      </c>
      <c r="O39" s="3" t="e">
        <f>IF(ROW(O39)+2&gt;=MATCH("*【合計】*", 貼り付け用!$A:$A, 0),"",
IF(O$3&lt;&gt;"",IF(貼り付け用!O40&lt;&gt;"",貼り付け用!O40,""),""))</f>
        <v>#N/A</v>
      </c>
      <c r="P39" s="3" t="e">
        <f>IF(ROW(P39)+2&gt;=MATCH("*【合計】*", 貼り付け用!$A:$A, 0),"",
IF(P$3&lt;&gt;"",IF(貼り付け用!P40&lt;&gt;"",貼り付け用!P40,""),""))</f>
        <v>#N/A</v>
      </c>
      <c r="Q39" s="3" t="e">
        <f>IF(ROW(Q39)+2&gt;=MATCH("*【合計】*", 貼り付け用!$A:$A, 0),"",
IF(Q$3&lt;&gt;"",IF(貼り付け用!Q40&lt;&gt;"",貼り付け用!Q40,""),""))</f>
        <v>#N/A</v>
      </c>
      <c r="R39" s="3" t="e">
        <f>IF(ROW(R39)+2&gt;=MATCH("*【合計】*", 貼り付け用!$A:$A, 0),"",
IF(R$3&lt;&gt;"",IF(貼り付け用!R40&lt;&gt;"",貼り付け用!R40,""),""))</f>
        <v>#N/A</v>
      </c>
      <c r="S39" s="3" t="e">
        <f>IF(ROW(S39)+2&gt;=MATCH("*【合計】*", 貼り付け用!$A:$A, 0),"",
IF(S$3&lt;&gt;"",IF(貼り付け用!S40&lt;&gt;"",貼り付け用!S40,""),""))</f>
        <v>#N/A</v>
      </c>
      <c r="T39" s="2" t="e">
        <f t="array" ref="T39">IF(INDEX(貼り付け用!A:Z, ROW(T39)+1, MATCH("おやつ", 貼り付け用!$A$3:$Z$3, 0))&lt;&gt;0,
INDEX(貼り付け用!A:Z, ROW(T39)+1, MATCH("おやつ", 貼り付け用!$A$3:$Z$3, 0)),"")</f>
        <v>#N/A</v>
      </c>
      <c r="U39" s="55"/>
      <c r="V39" s="8" t="e">
        <f t="array" ref="V39">IF(INDEX(貼り付け用!A:Z, ROW(T39)+1, MATCH("おやつ", 貼り付け用!$A$3:$Z$3, 0)+1)&lt;&gt;0,
INDEX(貼り付け用!A:Z, ROW(T39)+1, MATCH("おやつ", 貼り付け用!$A$3:$Z$3, 0)+1),"")</f>
        <v>#N/A</v>
      </c>
      <c r="W39" s="9" t="e">
        <f t="array" ref="W39">IF(INDEX(貼り付け用!A:Z, ROW(T39)+1, MATCH("おやつ", 貼り付け用!$A$3:$Z$3, 0)+2)&lt;&gt;0,
INDEX(貼り付け用!A:Z, ROW(T39)+1, MATCH("おやつ", 貼り付け用!$A$3:$Z$3, 0)+2),"")</f>
        <v>#N/A</v>
      </c>
    </row>
    <row r="40" spans="1:23" x14ac:dyDescent="0.45">
      <c r="A40" s="5" t="e">
        <f>IF(ROW(A40)+1&gt;=MATCH("*10000*", 貼り付け用!$A:$A, 0),
IF(COUNTIF(A38,"*10000*"),"10001",
IF(COUNTIF(A38,"*10001*"),"10002",
IF(COUNTIF(A38,"*10002*"),"",
IF(COUNTIF(A38,""),"","10000")))),
IF(貼り付け用!A41&lt;&gt;"",貼り付け用!A41,""))</f>
        <v>#N/A</v>
      </c>
      <c r="B40" s="21" t="e">
        <f>IF(ROW(B40)+2&gt;=MATCH("*【合計】*", 貼り付け用!$A:$A, 0),"",
IF(貼り付け用!B41&lt;&gt;"",貼り付け用!B41,""))</f>
        <v>#N/A</v>
      </c>
      <c r="C40" s="21" t="e">
        <f>IF(ROW(C40)+2&gt;=MATCH("*【合計】*", 貼り付け用!$A:$A, 0),"",
IF(貼り付け用!C41&lt;&gt;"",貼り付け用!C41,""))</f>
        <v>#N/A</v>
      </c>
      <c r="D40" s="21" t="e">
        <f>IF(ROW(D40)+2&gt;=MATCH("*【合計】*", 貼り付け用!$A:$A, 0),"",
IF(貼り付け用!D41&lt;&gt;"",貼り付け用!D41,""))</f>
        <v>#N/A</v>
      </c>
      <c r="E40" s="21" t="e">
        <f>IF(ROW(E40)+2&gt;=MATCH("*【合計】*", 貼り付け用!$A:$A, 0),"",
IF(貼り付け用!E41&lt;&gt;"",貼り付け用!E41,""))</f>
        <v>#N/A</v>
      </c>
      <c r="F40" s="21" t="e">
        <f>IF(ROW(F40)+2&gt;=MATCH("*【合計】*", 貼り付け用!$A:$A, 0),"",
IF(貼り付け用!F41&lt;&gt;"",貼り付け用!F41,""))</f>
        <v>#N/A</v>
      </c>
      <c r="G40" s="21" t="e">
        <f>IF(ROW(G40)+2&gt;=MATCH("*【合計】*", 貼り付け用!$A:$A, 0),"",
IF(貼り付け用!G41&lt;&gt;"",貼り付け用!G41,""))</f>
        <v>#N/A</v>
      </c>
      <c r="H40" s="21" t="e">
        <f>IF(ROW(H40)+2&gt;=MATCH("*【合計】*", 貼り付け用!$A:$A, 0),"",
IF(貼り付け用!H41&lt;&gt;"",貼り付け用!H41,""))</f>
        <v>#N/A</v>
      </c>
      <c r="I40" s="21" t="e">
        <f>IF(ROW(I40)+2&gt;=MATCH("*【合計】*", 貼り付け用!$A:$A, 0),"",
IF(貼り付け用!I41&lt;&gt;"",貼り付け用!I41,""))</f>
        <v>#N/A</v>
      </c>
      <c r="J40" s="21" t="e">
        <f>IF(ROW(J40)+2&gt;=MATCH("*【合計】*", 貼り付け用!$A:$A, 0),"",
IF(貼り付け用!J41&lt;&gt;"",貼り付け用!J41,""))</f>
        <v>#N/A</v>
      </c>
      <c r="K40" s="21" t="e">
        <f>IF(ROW(K40)+2&gt;=MATCH("*【合計】*", 貼り付け用!$A:$A, 0),"",
IF(貼り付け用!K41&lt;&gt;"",貼り付け用!K41,""))</f>
        <v>#N/A</v>
      </c>
      <c r="L40" s="21" t="e">
        <f>IF(ROW(L40)+2&gt;=MATCH("*【合計】*", 貼り付け用!$A:$A, 0),"",
IF(L$3&lt;&gt;"",IF(貼り付け用!L41&lt;&gt;"",貼り付け用!L41,""),""))</f>
        <v>#N/A</v>
      </c>
      <c r="M40" s="21" t="e">
        <f>IF(ROW(M40)+2&gt;=MATCH("*【合計】*", 貼り付け用!$A:$A, 0),"",
IF(M$3&lt;&gt;"",IF(貼り付け用!M41&lt;&gt;"",貼り付け用!M41,""),""))</f>
        <v>#N/A</v>
      </c>
      <c r="N40" s="21" t="e">
        <f>IF(ROW(N40)+2&gt;=MATCH("*【合計】*", 貼り付け用!$A:$A, 0),"",
IF(N$3&lt;&gt;"",IF(貼り付け用!N41&lt;&gt;"",貼り付け用!N41,""),""))</f>
        <v>#N/A</v>
      </c>
      <c r="O40" s="21" t="e">
        <f>IF(ROW(O40)+2&gt;=MATCH("*【合計】*", 貼り付け用!$A:$A, 0),"",
IF(O$3&lt;&gt;"",IF(貼り付け用!O41&lt;&gt;"",貼り付け用!O41,""),""))</f>
        <v>#N/A</v>
      </c>
      <c r="P40" s="21" t="e">
        <f>IF(ROW(P40)+2&gt;=MATCH("*【合計】*", 貼り付け用!$A:$A, 0),"",
IF(P$3&lt;&gt;"",IF(貼り付け用!P41&lt;&gt;"",貼り付け用!P41,""),""))</f>
        <v>#N/A</v>
      </c>
      <c r="Q40" s="21" t="e">
        <f>IF(ROW(Q40)+2&gt;=MATCH("*【合計】*", 貼り付け用!$A:$A, 0),"",
IF(Q$3&lt;&gt;"",IF(貼り付け用!Q41&lt;&gt;"",貼り付け用!Q41,""),""))</f>
        <v>#N/A</v>
      </c>
      <c r="R40" s="21" t="e">
        <f>IF(ROW(R40)+2&gt;=MATCH("*【合計】*", 貼り付け用!$A:$A, 0),"",
IF(R$3&lt;&gt;"",IF(貼り付け用!R41&lt;&gt;"",貼り付け用!R41,""),""))</f>
        <v>#N/A</v>
      </c>
      <c r="S40" s="21" t="e">
        <f>IF(ROW(S40)+2&gt;=MATCH("*【合計】*", 貼り付け用!$A:$A, 0),"",
IF(S$3&lt;&gt;"",IF(貼り付け用!S41&lt;&gt;"",貼り付け用!S41,""),""))</f>
        <v>#N/A</v>
      </c>
      <c r="T40" s="21" t="e">
        <f t="array" ref="T40">IF(INDEX(貼り付け用!A:Z, ROW(T40)+1, MATCH("おやつ", 貼り付け用!$A$3:$Z$3, 0))&lt;&gt;0,
INDEX(貼り付け用!A:Z, ROW(T40)+1, MATCH("おやつ", 貼り付け用!$A$3:$Z$3, 0)),"")</f>
        <v>#N/A</v>
      </c>
      <c r="U40" s="18"/>
      <c r="V40" s="5" t="e">
        <f t="array" ref="V40">IF(INDEX(貼り付け用!A:Z, ROW(T40)+1, MATCH("おやつ", 貼り付け用!$A$3:$Z$3, 0)+1)&lt;&gt;0,
INDEX(貼り付け用!A:Z, ROW(T40)+1, MATCH("おやつ", 貼り付け用!$A$3:$Z$3, 0)+1),"")</f>
        <v>#N/A</v>
      </c>
      <c r="W40" s="7" t="e">
        <f t="array" ref="W40">IF(INDEX(貼り付け用!A:Z, ROW(T40)+1, MATCH("おやつ", 貼り付け用!$A$3:$Z$3, 0)+2)&lt;&gt;0,
INDEX(貼り付け用!A:Z, ROW(T40)+1, MATCH("おやつ", 貼り付け用!$A$3:$Z$3, 0)+2),"")</f>
        <v>#N/A</v>
      </c>
    </row>
    <row r="41" spans="1:23" x14ac:dyDescent="0.45">
      <c r="A41" s="8" t="e">
        <f>IF(ROW(A41)+1&gt;=MATCH("*10000*", 貼り付け用!$A:$A, 0),"",
IF(貼り付け用!A42&lt;&gt;"",貼り付け用!A42,""))</f>
        <v>#N/A</v>
      </c>
      <c r="B41" s="3" t="e">
        <f>IF(ROW(B41)+2&gt;=MATCH("*【合計】*", 貼り付け用!$A:$A, 0),"",
IF(貼り付け用!B42&lt;&gt;"",貼り付け用!B42,""))</f>
        <v>#N/A</v>
      </c>
      <c r="C41" s="3" t="e">
        <f>IF(ROW(C41)+2&gt;=MATCH("*【合計】*", 貼り付け用!$A:$A, 0),"",
IF(貼り付け用!C42&lt;&gt;"",貼り付け用!C42,""))</f>
        <v>#N/A</v>
      </c>
      <c r="D41" s="3" t="e">
        <f>IF(ROW(D41)+2&gt;=MATCH("*【合計】*", 貼り付け用!$A:$A, 0),"",
IF(貼り付け用!D42&lt;&gt;"",貼り付け用!D42,""))</f>
        <v>#N/A</v>
      </c>
      <c r="E41" s="3" t="e">
        <f>IF(ROW(E41)+2&gt;=MATCH("*【合計】*", 貼り付け用!$A:$A, 0),"",
IF(貼り付け用!E42&lt;&gt;"",貼り付け用!E42,""))</f>
        <v>#N/A</v>
      </c>
      <c r="F41" s="3" t="e">
        <f>IF(ROW(F41)+2&gt;=MATCH("*【合計】*", 貼り付け用!$A:$A, 0),"",
IF(貼り付け用!F42&lt;&gt;"",貼り付け用!F42,""))</f>
        <v>#N/A</v>
      </c>
      <c r="G41" s="3" t="e">
        <f>IF(ROW(G41)+2&gt;=MATCH("*【合計】*", 貼り付け用!$A:$A, 0),"",
IF(貼り付け用!G42&lt;&gt;"",貼り付け用!G42,""))</f>
        <v>#N/A</v>
      </c>
      <c r="H41" s="3" t="e">
        <f>IF(ROW(H41)+2&gt;=MATCH("*【合計】*", 貼り付け用!$A:$A, 0),"",
IF(貼り付け用!H42&lt;&gt;"",貼り付け用!H42,""))</f>
        <v>#N/A</v>
      </c>
      <c r="I41" s="3" t="e">
        <f>IF(ROW(I41)+2&gt;=MATCH("*【合計】*", 貼り付け用!$A:$A, 0),"",
IF(貼り付け用!I42&lt;&gt;"",貼り付け用!I42,""))</f>
        <v>#N/A</v>
      </c>
      <c r="J41" s="3" t="e">
        <f>IF(ROW(J41)+2&gt;=MATCH("*【合計】*", 貼り付け用!$A:$A, 0),"",
IF(貼り付け用!J42&lt;&gt;"",貼り付け用!J42,""))</f>
        <v>#N/A</v>
      </c>
      <c r="K41" s="3" t="e">
        <f>IF(ROW(K41)+2&gt;=MATCH("*【合計】*", 貼り付け用!$A:$A, 0),"",
IF(貼り付け用!K42&lt;&gt;"",貼り付け用!K42,""))</f>
        <v>#N/A</v>
      </c>
      <c r="L41" s="3" t="e">
        <f>IF(ROW(L41)+2&gt;=MATCH("*【合計】*", 貼り付け用!$A:$A, 0),"",
IF(L$3&lt;&gt;"",IF(貼り付け用!L42&lt;&gt;"",貼り付け用!L42,""),""))</f>
        <v>#N/A</v>
      </c>
      <c r="M41" s="3" t="e">
        <f>IF(ROW(M41)+2&gt;=MATCH("*【合計】*", 貼り付け用!$A:$A, 0),"",
IF(M$3&lt;&gt;"",IF(貼り付け用!M42&lt;&gt;"",貼り付け用!M42,""),""))</f>
        <v>#N/A</v>
      </c>
      <c r="N41" s="3" t="e">
        <f>IF(ROW(N41)+2&gt;=MATCH("*【合計】*", 貼り付け用!$A:$A, 0),"",
IF(N$3&lt;&gt;"",IF(貼り付け用!N42&lt;&gt;"",貼り付け用!N42,""),""))</f>
        <v>#N/A</v>
      </c>
      <c r="O41" s="3" t="e">
        <f>IF(ROW(O41)+2&gt;=MATCH("*【合計】*", 貼り付け用!$A:$A, 0),"",
IF(O$3&lt;&gt;"",IF(貼り付け用!O42&lt;&gt;"",貼り付け用!O42,""),""))</f>
        <v>#N/A</v>
      </c>
      <c r="P41" s="3" t="e">
        <f>IF(ROW(P41)+2&gt;=MATCH("*【合計】*", 貼り付け用!$A:$A, 0),"",
IF(P$3&lt;&gt;"",IF(貼り付け用!P42&lt;&gt;"",貼り付け用!P42,""),""))</f>
        <v>#N/A</v>
      </c>
      <c r="Q41" s="3" t="e">
        <f>IF(ROW(Q41)+2&gt;=MATCH("*【合計】*", 貼り付け用!$A:$A, 0),"",
IF(Q$3&lt;&gt;"",IF(貼り付け用!Q42&lt;&gt;"",貼り付け用!Q42,""),""))</f>
        <v>#N/A</v>
      </c>
      <c r="R41" s="3" t="e">
        <f>IF(ROW(R41)+2&gt;=MATCH("*【合計】*", 貼り付け用!$A:$A, 0),"",
IF(R$3&lt;&gt;"",IF(貼り付け用!R42&lt;&gt;"",貼り付け用!R42,""),""))</f>
        <v>#N/A</v>
      </c>
      <c r="S41" s="3" t="e">
        <f>IF(ROW(S41)+2&gt;=MATCH("*【合計】*", 貼り付け用!$A:$A, 0),"",
IF(S$3&lt;&gt;"",IF(貼り付け用!S42&lt;&gt;"",貼り付け用!S42,""),""))</f>
        <v>#N/A</v>
      </c>
      <c r="T41" s="2" t="e">
        <f t="array" ref="T41">IF(INDEX(貼り付け用!A:Z, ROW(T41)+1, MATCH("おやつ", 貼り付け用!$A$3:$Z$3, 0))&lt;&gt;0,
INDEX(貼り付け用!A:Z, ROW(T41)+1, MATCH("おやつ", 貼り付け用!$A$3:$Z$3, 0)),"")</f>
        <v>#N/A</v>
      </c>
      <c r="U41" s="55"/>
      <c r="V41" s="8" t="e">
        <f t="array" ref="V41">IF(INDEX(貼り付け用!A:Z, ROW(T41)+1, MATCH("おやつ", 貼り付け用!$A$3:$Z$3, 0)+1)&lt;&gt;0,
INDEX(貼り付け用!A:Z, ROW(T41)+1, MATCH("おやつ", 貼り付け用!$A$3:$Z$3, 0)+1),"")</f>
        <v>#N/A</v>
      </c>
      <c r="W41" s="9" t="e">
        <f t="array" ref="W41">IF(INDEX(貼り付け用!A:Z, ROW(T41)+1, MATCH("おやつ", 貼り付け用!$A$3:$Z$3, 0)+2)&lt;&gt;0,
INDEX(貼り付け用!A:Z, ROW(T41)+1, MATCH("おやつ", 貼り付け用!$A$3:$Z$3, 0)+2),"")</f>
        <v>#N/A</v>
      </c>
    </row>
    <row r="42" spans="1:23" x14ac:dyDescent="0.45">
      <c r="A42" s="5" t="e">
        <f>IF(ROW(A42)+1&gt;=MATCH("*10000*", 貼り付け用!$A:$A, 0),
IF(COUNTIF(A40,"*10000*"),"10001",
IF(COUNTIF(A40,"*10001*"),"10002",
IF(COUNTIF(A40,"*10002*"),"",
IF(COUNTIF(A40,""),"","10000")))),
IF(貼り付け用!A43&lt;&gt;"",貼り付け用!A43,""))</f>
        <v>#N/A</v>
      </c>
      <c r="B42" s="21" t="e">
        <f>IF(ROW(B42)+2&gt;=MATCH("*【合計】*", 貼り付け用!$A:$A, 0),"",
IF(貼り付け用!B43&lt;&gt;"",貼り付け用!B43,""))</f>
        <v>#N/A</v>
      </c>
      <c r="C42" s="21" t="e">
        <f>IF(ROW(C42)+2&gt;=MATCH("*【合計】*", 貼り付け用!$A:$A, 0),"",
IF(貼り付け用!C43&lt;&gt;"",貼り付け用!C43,""))</f>
        <v>#N/A</v>
      </c>
      <c r="D42" s="21" t="e">
        <f>IF(ROW(D42)+2&gt;=MATCH("*【合計】*", 貼り付け用!$A:$A, 0),"",
IF(貼り付け用!D43&lt;&gt;"",貼り付け用!D43,""))</f>
        <v>#N/A</v>
      </c>
      <c r="E42" s="21" t="e">
        <f>IF(ROW(E42)+2&gt;=MATCH("*【合計】*", 貼り付け用!$A:$A, 0),"",
IF(貼り付け用!E43&lt;&gt;"",貼り付け用!E43,""))</f>
        <v>#N/A</v>
      </c>
      <c r="F42" s="21" t="e">
        <f>IF(ROW(F42)+2&gt;=MATCH("*【合計】*", 貼り付け用!$A:$A, 0),"",
IF(貼り付け用!F43&lt;&gt;"",貼り付け用!F43,""))</f>
        <v>#N/A</v>
      </c>
      <c r="G42" s="21" t="e">
        <f>IF(ROW(G42)+2&gt;=MATCH("*【合計】*", 貼り付け用!$A:$A, 0),"",
IF(貼り付け用!G43&lt;&gt;"",貼り付け用!G43,""))</f>
        <v>#N/A</v>
      </c>
      <c r="H42" s="21" t="e">
        <f>IF(ROW(H42)+2&gt;=MATCH("*【合計】*", 貼り付け用!$A:$A, 0),"",
IF(貼り付け用!H43&lt;&gt;"",貼り付け用!H43,""))</f>
        <v>#N/A</v>
      </c>
      <c r="I42" s="21" t="e">
        <f>IF(ROW(I42)+2&gt;=MATCH("*【合計】*", 貼り付け用!$A:$A, 0),"",
IF(貼り付け用!I43&lt;&gt;"",貼り付け用!I43,""))</f>
        <v>#N/A</v>
      </c>
      <c r="J42" s="21" t="e">
        <f>IF(ROW(J42)+2&gt;=MATCH("*【合計】*", 貼り付け用!$A:$A, 0),"",
IF(貼り付け用!J43&lt;&gt;"",貼り付け用!J43,""))</f>
        <v>#N/A</v>
      </c>
      <c r="K42" s="21" t="e">
        <f>IF(ROW(K42)+2&gt;=MATCH("*【合計】*", 貼り付け用!$A:$A, 0),"",
IF(貼り付け用!K43&lt;&gt;"",貼り付け用!K43,""))</f>
        <v>#N/A</v>
      </c>
      <c r="L42" s="21" t="e">
        <f>IF(ROW(L42)+2&gt;=MATCH("*【合計】*", 貼り付け用!$A:$A, 0),"",
IF(L$3&lt;&gt;"",IF(貼り付け用!L43&lt;&gt;"",貼り付け用!L43,""),""))</f>
        <v>#N/A</v>
      </c>
      <c r="M42" s="21" t="e">
        <f>IF(ROW(M42)+2&gt;=MATCH("*【合計】*", 貼り付け用!$A:$A, 0),"",
IF(M$3&lt;&gt;"",IF(貼り付け用!M43&lt;&gt;"",貼り付け用!M43,""),""))</f>
        <v>#N/A</v>
      </c>
      <c r="N42" s="21" t="e">
        <f>IF(ROW(N42)+2&gt;=MATCH("*【合計】*", 貼り付け用!$A:$A, 0),"",
IF(N$3&lt;&gt;"",IF(貼り付け用!N43&lt;&gt;"",貼り付け用!N43,""),""))</f>
        <v>#N/A</v>
      </c>
      <c r="O42" s="21" t="e">
        <f>IF(ROW(O42)+2&gt;=MATCH("*【合計】*", 貼り付け用!$A:$A, 0),"",
IF(O$3&lt;&gt;"",IF(貼り付け用!O43&lt;&gt;"",貼り付け用!O43,""),""))</f>
        <v>#N/A</v>
      </c>
      <c r="P42" s="21" t="e">
        <f>IF(ROW(P42)+2&gt;=MATCH("*【合計】*", 貼り付け用!$A:$A, 0),"",
IF(P$3&lt;&gt;"",IF(貼り付け用!P43&lt;&gt;"",貼り付け用!P43,""),""))</f>
        <v>#N/A</v>
      </c>
      <c r="Q42" s="21" t="e">
        <f>IF(ROW(Q42)+2&gt;=MATCH("*【合計】*", 貼り付け用!$A:$A, 0),"",
IF(Q$3&lt;&gt;"",IF(貼り付け用!Q43&lt;&gt;"",貼り付け用!Q43,""),""))</f>
        <v>#N/A</v>
      </c>
      <c r="R42" s="21" t="e">
        <f>IF(ROW(R42)+2&gt;=MATCH("*【合計】*", 貼り付け用!$A:$A, 0),"",
IF(R$3&lt;&gt;"",IF(貼り付け用!R43&lt;&gt;"",貼り付け用!R43,""),""))</f>
        <v>#N/A</v>
      </c>
      <c r="S42" s="21" t="e">
        <f>IF(ROW(S42)+2&gt;=MATCH("*【合計】*", 貼り付け用!$A:$A, 0),"",
IF(S$3&lt;&gt;"",IF(貼り付け用!S43&lt;&gt;"",貼り付け用!S43,""),""))</f>
        <v>#N/A</v>
      </c>
      <c r="T42" s="21" t="e">
        <f t="array" ref="T42">IF(INDEX(貼り付け用!A:Z, ROW(T42)+1, MATCH("おやつ", 貼り付け用!$A$3:$Z$3, 0))&lt;&gt;0,
INDEX(貼り付け用!A:Z, ROW(T42)+1, MATCH("おやつ", 貼り付け用!$A$3:$Z$3, 0)),"")</f>
        <v>#N/A</v>
      </c>
      <c r="U42" s="18"/>
      <c r="V42" s="5" t="e">
        <f t="array" ref="V42">IF(INDEX(貼り付け用!A:Z, ROW(T42)+1, MATCH("おやつ", 貼り付け用!$A$3:$Z$3, 0)+1)&lt;&gt;0,
INDEX(貼り付け用!A:Z, ROW(T42)+1, MATCH("おやつ", 貼り付け用!$A$3:$Z$3, 0)+1),"")</f>
        <v>#N/A</v>
      </c>
      <c r="W42" s="7" t="e">
        <f t="array" ref="W42">IF(INDEX(貼り付け用!A:Z, ROW(T42)+1, MATCH("おやつ", 貼り付け用!$A$3:$Z$3, 0)+2)&lt;&gt;0,
INDEX(貼り付け用!A:Z, ROW(T42)+1, MATCH("おやつ", 貼り付け用!$A$3:$Z$3, 0)+2),"")</f>
        <v>#N/A</v>
      </c>
    </row>
    <row r="43" spans="1:23" x14ac:dyDescent="0.45">
      <c r="A43" s="8" t="e">
        <f>IF(ROW(A43)+1&gt;=MATCH("*10000*", 貼り付け用!$A:$A, 0),"",
IF(貼り付け用!A44&lt;&gt;"",貼り付け用!A44,""))</f>
        <v>#N/A</v>
      </c>
      <c r="B43" s="3" t="e">
        <f>IF(ROW(B43)+2&gt;=MATCH("*【合計】*", 貼り付け用!$A:$A, 0),"",
IF(貼り付け用!B44&lt;&gt;"",貼り付け用!B44,""))</f>
        <v>#N/A</v>
      </c>
      <c r="C43" s="3" t="e">
        <f>IF(ROW(C43)+2&gt;=MATCH("*【合計】*", 貼り付け用!$A:$A, 0),"",
IF(貼り付け用!C44&lt;&gt;"",貼り付け用!C44,""))</f>
        <v>#N/A</v>
      </c>
      <c r="D43" s="3" t="e">
        <f>IF(ROW(D43)+2&gt;=MATCH("*【合計】*", 貼り付け用!$A:$A, 0),"",
IF(貼り付け用!D44&lt;&gt;"",貼り付け用!D44,""))</f>
        <v>#N/A</v>
      </c>
      <c r="E43" s="3" t="e">
        <f>IF(ROW(E43)+2&gt;=MATCH("*【合計】*", 貼り付け用!$A:$A, 0),"",
IF(貼り付け用!E44&lt;&gt;"",貼り付け用!E44,""))</f>
        <v>#N/A</v>
      </c>
      <c r="F43" s="3" t="e">
        <f>IF(ROW(F43)+2&gt;=MATCH("*【合計】*", 貼り付け用!$A:$A, 0),"",
IF(貼り付け用!F44&lt;&gt;"",貼り付け用!F44,""))</f>
        <v>#N/A</v>
      </c>
      <c r="G43" s="3" t="e">
        <f>IF(ROW(G43)+2&gt;=MATCH("*【合計】*", 貼り付け用!$A:$A, 0),"",
IF(貼り付け用!G44&lt;&gt;"",貼り付け用!G44,""))</f>
        <v>#N/A</v>
      </c>
      <c r="H43" s="3" t="e">
        <f>IF(ROW(H43)+2&gt;=MATCH("*【合計】*", 貼り付け用!$A:$A, 0),"",
IF(貼り付け用!H44&lt;&gt;"",貼り付け用!H44,""))</f>
        <v>#N/A</v>
      </c>
      <c r="I43" s="3" t="e">
        <f>IF(ROW(I43)+2&gt;=MATCH("*【合計】*", 貼り付け用!$A:$A, 0),"",
IF(貼り付け用!I44&lt;&gt;"",貼り付け用!I44,""))</f>
        <v>#N/A</v>
      </c>
      <c r="J43" s="3" t="e">
        <f>IF(ROW(J43)+2&gt;=MATCH("*【合計】*", 貼り付け用!$A:$A, 0),"",
IF(貼り付け用!J44&lt;&gt;"",貼り付け用!J44,""))</f>
        <v>#N/A</v>
      </c>
      <c r="K43" s="3" t="e">
        <f>IF(ROW(K43)+2&gt;=MATCH("*【合計】*", 貼り付け用!$A:$A, 0),"",
IF(貼り付け用!K44&lt;&gt;"",貼り付け用!K44,""))</f>
        <v>#N/A</v>
      </c>
      <c r="L43" s="3" t="e">
        <f>IF(ROW(L43)+2&gt;=MATCH("*【合計】*", 貼り付け用!$A:$A, 0),"",
IF(L$3&lt;&gt;"",IF(貼り付け用!L44&lt;&gt;"",貼り付け用!L44,""),""))</f>
        <v>#N/A</v>
      </c>
      <c r="M43" s="3" t="e">
        <f>IF(ROW(M43)+2&gt;=MATCH("*【合計】*", 貼り付け用!$A:$A, 0),"",
IF(M$3&lt;&gt;"",IF(貼り付け用!M44&lt;&gt;"",貼り付け用!M44,""),""))</f>
        <v>#N/A</v>
      </c>
      <c r="N43" s="3" t="e">
        <f>IF(ROW(N43)+2&gt;=MATCH("*【合計】*", 貼り付け用!$A:$A, 0),"",
IF(N$3&lt;&gt;"",IF(貼り付け用!N44&lt;&gt;"",貼り付け用!N44,""),""))</f>
        <v>#N/A</v>
      </c>
      <c r="O43" s="3" t="e">
        <f>IF(ROW(O43)+2&gt;=MATCH("*【合計】*", 貼り付け用!$A:$A, 0),"",
IF(O$3&lt;&gt;"",IF(貼り付け用!O44&lt;&gt;"",貼り付け用!O44,""),""))</f>
        <v>#N/A</v>
      </c>
      <c r="P43" s="3" t="e">
        <f>IF(ROW(P43)+2&gt;=MATCH("*【合計】*", 貼り付け用!$A:$A, 0),"",
IF(P$3&lt;&gt;"",IF(貼り付け用!P44&lt;&gt;"",貼り付け用!P44,""),""))</f>
        <v>#N/A</v>
      </c>
      <c r="Q43" s="3" t="e">
        <f>IF(ROW(Q43)+2&gt;=MATCH("*【合計】*", 貼り付け用!$A:$A, 0),"",
IF(Q$3&lt;&gt;"",IF(貼り付け用!Q44&lt;&gt;"",貼り付け用!Q44,""),""))</f>
        <v>#N/A</v>
      </c>
      <c r="R43" s="3" t="e">
        <f>IF(ROW(R43)+2&gt;=MATCH("*【合計】*", 貼り付け用!$A:$A, 0),"",
IF(R$3&lt;&gt;"",IF(貼り付け用!R44&lt;&gt;"",貼り付け用!R44,""),""))</f>
        <v>#N/A</v>
      </c>
      <c r="S43" s="3" t="e">
        <f>IF(ROW(S43)+2&gt;=MATCH("*【合計】*", 貼り付け用!$A:$A, 0),"",
IF(S$3&lt;&gt;"",IF(貼り付け用!S44&lt;&gt;"",貼り付け用!S44,""),""))</f>
        <v>#N/A</v>
      </c>
      <c r="T43" s="2" t="e">
        <f t="array" ref="T43">IF(INDEX(貼り付け用!A:Z, ROW(T43)+1, MATCH("おやつ", 貼り付け用!$A$3:$Z$3, 0))&lt;&gt;0,
INDEX(貼り付け用!A:Z, ROW(T43)+1, MATCH("おやつ", 貼り付け用!$A$3:$Z$3, 0)),"")</f>
        <v>#N/A</v>
      </c>
      <c r="U43" s="55"/>
      <c r="V43" s="8" t="e">
        <f t="array" ref="V43">IF(INDEX(貼り付け用!A:Z, ROW(T43)+1, MATCH("おやつ", 貼り付け用!$A$3:$Z$3, 0)+1)&lt;&gt;0,
INDEX(貼り付け用!A:Z, ROW(T43)+1, MATCH("おやつ", 貼り付け用!$A$3:$Z$3, 0)+1),"")</f>
        <v>#N/A</v>
      </c>
      <c r="W43" s="9" t="e">
        <f t="array" ref="W43">IF(INDEX(貼り付け用!A:Z, ROW(T43)+1, MATCH("おやつ", 貼り付け用!$A$3:$Z$3, 0)+2)&lt;&gt;0,
INDEX(貼り付け用!A:Z, ROW(T43)+1, MATCH("おやつ", 貼り付け用!$A$3:$Z$3, 0)+2),"")</f>
        <v>#N/A</v>
      </c>
    </row>
    <row r="44" spans="1:23" x14ac:dyDescent="0.45">
      <c r="A44" s="5" t="e">
        <f>IF(ROW(A44)+1&gt;=MATCH("*10000*", 貼り付け用!$A:$A, 0),
IF(COUNTIF(A42,"*10000*"),"10001",
IF(COUNTIF(A42,"*10001*"),"10002",
IF(COUNTIF(A42,"*10002*"),"",
IF(COUNTIF(A42,""),"","10000")))),
IF(貼り付け用!A45&lt;&gt;"",貼り付け用!A45,""))</f>
        <v>#N/A</v>
      </c>
      <c r="B44" s="21" t="e">
        <f>IF(ROW(B44)+2&gt;=MATCH("*【合計】*", 貼り付け用!$A:$A, 0),"",
IF(貼り付け用!B45&lt;&gt;"",貼り付け用!B45,""))</f>
        <v>#N/A</v>
      </c>
      <c r="C44" s="21" t="e">
        <f>IF(ROW(C44)+2&gt;=MATCH("*【合計】*", 貼り付け用!$A:$A, 0),"",
IF(貼り付け用!C45&lt;&gt;"",貼り付け用!C45,""))</f>
        <v>#N/A</v>
      </c>
      <c r="D44" s="21" t="e">
        <f>IF(ROW(D44)+2&gt;=MATCH("*【合計】*", 貼り付け用!$A:$A, 0),"",
IF(貼り付け用!D45&lt;&gt;"",貼り付け用!D45,""))</f>
        <v>#N/A</v>
      </c>
      <c r="E44" s="21" t="e">
        <f>IF(ROW(E44)+2&gt;=MATCH("*【合計】*", 貼り付け用!$A:$A, 0),"",
IF(貼り付け用!E45&lt;&gt;"",貼り付け用!E45,""))</f>
        <v>#N/A</v>
      </c>
      <c r="F44" s="21" t="e">
        <f>IF(ROW(F44)+2&gt;=MATCH("*【合計】*", 貼り付け用!$A:$A, 0),"",
IF(貼り付け用!F45&lt;&gt;"",貼り付け用!F45,""))</f>
        <v>#N/A</v>
      </c>
      <c r="G44" s="21" t="e">
        <f>IF(ROW(G44)+2&gt;=MATCH("*【合計】*", 貼り付け用!$A:$A, 0),"",
IF(貼り付け用!G45&lt;&gt;"",貼り付け用!G45,""))</f>
        <v>#N/A</v>
      </c>
      <c r="H44" s="21" t="e">
        <f>IF(ROW(H44)+2&gt;=MATCH("*【合計】*", 貼り付け用!$A:$A, 0),"",
IF(貼り付け用!H45&lt;&gt;"",貼り付け用!H45,""))</f>
        <v>#N/A</v>
      </c>
      <c r="I44" s="21" t="e">
        <f>IF(ROW(I44)+2&gt;=MATCH("*【合計】*", 貼り付け用!$A:$A, 0),"",
IF(貼り付け用!I45&lt;&gt;"",貼り付け用!I45,""))</f>
        <v>#N/A</v>
      </c>
      <c r="J44" s="21" t="e">
        <f>IF(ROW(J44)+2&gt;=MATCH("*【合計】*", 貼り付け用!$A:$A, 0),"",
IF(貼り付け用!J45&lt;&gt;"",貼り付け用!J45,""))</f>
        <v>#N/A</v>
      </c>
      <c r="K44" s="21" t="e">
        <f>IF(ROW(K44)+2&gt;=MATCH("*【合計】*", 貼り付け用!$A:$A, 0),"",
IF(貼り付け用!K45&lt;&gt;"",貼り付け用!K45,""))</f>
        <v>#N/A</v>
      </c>
      <c r="L44" s="21" t="e">
        <f>IF(ROW(L44)+2&gt;=MATCH("*【合計】*", 貼り付け用!$A:$A, 0),"",
IF(L$3&lt;&gt;"",IF(貼り付け用!L45&lt;&gt;"",貼り付け用!L45,""),""))</f>
        <v>#N/A</v>
      </c>
      <c r="M44" s="21" t="e">
        <f>IF(ROW(M44)+2&gt;=MATCH("*【合計】*", 貼り付け用!$A:$A, 0),"",
IF(M$3&lt;&gt;"",IF(貼り付け用!M45&lt;&gt;"",貼り付け用!M45,""),""))</f>
        <v>#N/A</v>
      </c>
      <c r="N44" s="21" t="e">
        <f>IF(ROW(N44)+2&gt;=MATCH("*【合計】*", 貼り付け用!$A:$A, 0),"",
IF(N$3&lt;&gt;"",IF(貼り付け用!N45&lt;&gt;"",貼り付け用!N45,""),""))</f>
        <v>#N/A</v>
      </c>
      <c r="O44" s="21" t="e">
        <f>IF(ROW(O44)+2&gt;=MATCH("*【合計】*", 貼り付け用!$A:$A, 0),"",
IF(O$3&lt;&gt;"",IF(貼り付け用!O45&lt;&gt;"",貼り付け用!O45,""),""))</f>
        <v>#N/A</v>
      </c>
      <c r="P44" s="21" t="e">
        <f>IF(ROW(P44)+2&gt;=MATCH("*【合計】*", 貼り付け用!$A:$A, 0),"",
IF(P$3&lt;&gt;"",IF(貼り付け用!P45&lt;&gt;"",貼り付け用!P45,""),""))</f>
        <v>#N/A</v>
      </c>
      <c r="Q44" s="21" t="e">
        <f>IF(ROW(Q44)+2&gt;=MATCH("*【合計】*", 貼り付け用!$A:$A, 0),"",
IF(Q$3&lt;&gt;"",IF(貼り付け用!Q45&lt;&gt;"",貼り付け用!Q45,""),""))</f>
        <v>#N/A</v>
      </c>
      <c r="R44" s="21" t="e">
        <f>IF(ROW(R44)+2&gt;=MATCH("*【合計】*", 貼り付け用!$A:$A, 0),"",
IF(R$3&lt;&gt;"",IF(貼り付け用!R45&lt;&gt;"",貼り付け用!R45,""),""))</f>
        <v>#N/A</v>
      </c>
      <c r="S44" s="21" t="e">
        <f>IF(ROW(S44)+2&gt;=MATCH("*【合計】*", 貼り付け用!$A:$A, 0),"",
IF(S$3&lt;&gt;"",IF(貼り付け用!S45&lt;&gt;"",貼り付け用!S45,""),""))</f>
        <v>#N/A</v>
      </c>
      <c r="T44" s="21" t="e">
        <f t="array" ref="T44">IF(INDEX(貼り付け用!A:Z, ROW(T44)+1, MATCH("おやつ", 貼り付け用!$A$3:$Z$3, 0))&lt;&gt;0,
INDEX(貼り付け用!A:Z, ROW(T44)+1, MATCH("おやつ", 貼り付け用!$A$3:$Z$3, 0)),"")</f>
        <v>#N/A</v>
      </c>
      <c r="U44" s="18"/>
      <c r="V44" s="5" t="e">
        <f t="array" ref="V44">IF(INDEX(貼り付け用!A:Z, ROW(T44)+1, MATCH("おやつ", 貼り付け用!$A$3:$Z$3, 0)+1)&lt;&gt;0,
INDEX(貼り付け用!A:Z, ROW(T44)+1, MATCH("おやつ", 貼り付け用!$A$3:$Z$3, 0)+1),"")</f>
        <v>#N/A</v>
      </c>
      <c r="W44" s="7" t="e">
        <f t="array" ref="W44">IF(INDEX(貼り付け用!A:Z, ROW(T44)+1, MATCH("おやつ", 貼り付け用!$A$3:$Z$3, 0)+2)&lt;&gt;0,
INDEX(貼り付け用!A:Z, ROW(T44)+1, MATCH("おやつ", 貼り付け用!$A$3:$Z$3, 0)+2),"")</f>
        <v>#N/A</v>
      </c>
    </row>
    <row r="45" spans="1:23" x14ac:dyDescent="0.45">
      <c r="A45" s="8" t="e">
        <f>IF(ROW(A45)+1&gt;=MATCH("*10000*", 貼り付け用!$A:$A, 0),"",
IF(貼り付け用!A46&lt;&gt;"",貼り付け用!A46,""))</f>
        <v>#N/A</v>
      </c>
      <c r="B45" s="3" t="e">
        <f>IF(ROW(B45)+2&gt;=MATCH("*【合計】*", 貼り付け用!$A:$A, 0),"",
IF(貼り付け用!B46&lt;&gt;"",貼り付け用!B46,""))</f>
        <v>#N/A</v>
      </c>
      <c r="C45" s="3" t="e">
        <f>IF(ROW(C45)+2&gt;=MATCH("*【合計】*", 貼り付け用!$A:$A, 0),"",
IF(貼り付け用!C46&lt;&gt;"",貼り付け用!C46,""))</f>
        <v>#N/A</v>
      </c>
      <c r="D45" s="3" t="e">
        <f>IF(ROW(D45)+2&gt;=MATCH("*【合計】*", 貼り付け用!$A:$A, 0),"",
IF(貼り付け用!D46&lt;&gt;"",貼り付け用!D46,""))</f>
        <v>#N/A</v>
      </c>
      <c r="E45" s="3" t="e">
        <f>IF(ROW(E45)+2&gt;=MATCH("*【合計】*", 貼り付け用!$A:$A, 0),"",
IF(貼り付け用!E46&lt;&gt;"",貼り付け用!E46,""))</f>
        <v>#N/A</v>
      </c>
      <c r="F45" s="3" t="e">
        <f>IF(ROW(F45)+2&gt;=MATCH("*【合計】*", 貼り付け用!$A:$A, 0),"",
IF(貼り付け用!F46&lt;&gt;"",貼り付け用!F46,""))</f>
        <v>#N/A</v>
      </c>
      <c r="G45" s="3" t="e">
        <f>IF(ROW(G45)+2&gt;=MATCH("*【合計】*", 貼り付け用!$A:$A, 0),"",
IF(貼り付け用!G46&lt;&gt;"",貼り付け用!G46,""))</f>
        <v>#N/A</v>
      </c>
      <c r="H45" s="3" t="e">
        <f>IF(ROW(H45)+2&gt;=MATCH("*【合計】*", 貼り付け用!$A:$A, 0),"",
IF(貼り付け用!H46&lt;&gt;"",貼り付け用!H46,""))</f>
        <v>#N/A</v>
      </c>
      <c r="I45" s="3" t="e">
        <f>IF(ROW(I45)+2&gt;=MATCH("*【合計】*", 貼り付け用!$A:$A, 0),"",
IF(貼り付け用!I46&lt;&gt;"",貼り付け用!I46,""))</f>
        <v>#N/A</v>
      </c>
      <c r="J45" s="3" t="e">
        <f>IF(ROW(J45)+2&gt;=MATCH("*【合計】*", 貼り付け用!$A:$A, 0),"",
IF(貼り付け用!J46&lt;&gt;"",貼り付け用!J46,""))</f>
        <v>#N/A</v>
      </c>
      <c r="K45" s="3" t="e">
        <f>IF(ROW(K45)+2&gt;=MATCH("*【合計】*", 貼り付け用!$A:$A, 0),"",
IF(貼り付け用!K46&lt;&gt;"",貼り付け用!K46,""))</f>
        <v>#N/A</v>
      </c>
      <c r="L45" s="3" t="e">
        <f>IF(ROW(L45)+2&gt;=MATCH("*【合計】*", 貼り付け用!$A:$A, 0),"",
IF(L$3&lt;&gt;"",IF(貼り付け用!L46&lt;&gt;"",貼り付け用!L46,""),""))</f>
        <v>#N/A</v>
      </c>
      <c r="M45" s="3" t="e">
        <f>IF(ROW(M45)+2&gt;=MATCH("*【合計】*", 貼り付け用!$A:$A, 0),"",
IF(M$3&lt;&gt;"",IF(貼り付け用!M46&lt;&gt;"",貼り付け用!M46,""),""))</f>
        <v>#N/A</v>
      </c>
      <c r="N45" s="3" t="e">
        <f>IF(ROW(N45)+2&gt;=MATCH("*【合計】*", 貼り付け用!$A:$A, 0),"",
IF(N$3&lt;&gt;"",IF(貼り付け用!N46&lt;&gt;"",貼り付け用!N46,""),""))</f>
        <v>#N/A</v>
      </c>
      <c r="O45" s="3" t="e">
        <f>IF(ROW(O45)+2&gt;=MATCH("*【合計】*", 貼り付け用!$A:$A, 0),"",
IF(O$3&lt;&gt;"",IF(貼り付け用!O46&lt;&gt;"",貼り付け用!O46,""),""))</f>
        <v>#N/A</v>
      </c>
      <c r="P45" s="3" t="e">
        <f>IF(ROW(P45)+2&gt;=MATCH("*【合計】*", 貼り付け用!$A:$A, 0),"",
IF(P$3&lt;&gt;"",IF(貼り付け用!P46&lt;&gt;"",貼り付け用!P46,""),""))</f>
        <v>#N/A</v>
      </c>
      <c r="Q45" s="3" t="e">
        <f>IF(ROW(Q45)+2&gt;=MATCH("*【合計】*", 貼り付け用!$A:$A, 0),"",
IF(Q$3&lt;&gt;"",IF(貼り付け用!Q46&lt;&gt;"",貼り付け用!Q46,""),""))</f>
        <v>#N/A</v>
      </c>
      <c r="R45" s="3" t="e">
        <f>IF(ROW(R45)+2&gt;=MATCH("*【合計】*", 貼り付け用!$A:$A, 0),"",
IF(R$3&lt;&gt;"",IF(貼り付け用!R46&lt;&gt;"",貼り付け用!R46,""),""))</f>
        <v>#N/A</v>
      </c>
      <c r="S45" s="3" t="e">
        <f>IF(ROW(S45)+2&gt;=MATCH("*【合計】*", 貼り付け用!$A:$A, 0),"",
IF(S$3&lt;&gt;"",IF(貼り付け用!S46&lt;&gt;"",貼り付け用!S46,""),""))</f>
        <v>#N/A</v>
      </c>
      <c r="T45" s="2" t="e">
        <f t="array" ref="T45">IF(INDEX(貼り付け用!A:Z, ROW(T45)+1, MATCH("おやつ", 貼り付け用!$A$3:$Z$3, 0))&lt;&gt;0,
INDEX(貼り付け用!A:Z, ROW(T45)+1, MATCH("おやつ", 貼り付け用!$A$3:$Z$3, 0)),"")</f>
        <v>#N/A</v>
      </c>
      <c r="U45" s="55"/>
      <c r="V45" s="8" t="e">
        <f t="array" ref="V45">IF(INDEX(貼り付け用!A:Z, ROW(T45)+1, MATCH("おやつ", 貼り付け用!$A$3:$Z$3, 0)+1)&lt;&gt;0,
INDEX(貼り付け用!A:Z, ROW(T45)+1, MATCH("おやつ", 貼り付け用!$A$3:$Z$3, 0)+1),"")</f>
        <v>#N/A</v>
      </c>
      <c r="W45" s="9" t="e">
        <f t="array" ref="W45">IF(INDEX(貼り付け用!A:Z, ROW(T45)+1, MATCH("おやつ", 貼り付け用!$A$3:$Z$3, 0)+2)&lt;&gt;0,
INDEX(貼り付け用!A:Z, ROW(T45)+1, MATCH("おやつ", 貼り付け用!$A$3:$Z$3, 0)+2),"")</f>
        <v>#N/A</v>
      </c>
    </row>
    <row r="46" spans="1:23" x14ac:dyDescent="0.45">
      <c r="A46" s="5" t="e">
        <f>IF(ROW(A46)+1&gt;=MATCH("*10000*", 貼り付け用!$A:$A, 0),
IF(COUNTIF(A44,"*10000*"),"10001",
IF(COUNTIF(A44,"*10001*"),"10002",
IF(COUNTIF(A44,"*10002*"),"",
IF(COUNTIF(A44,""),"","10000")))),
IF(貼り付け用!A47&lt;&gt;"",貼り付け用!A47,""))</f>
        <v>#N/A</v>
      </c>
      <c r="B46" s="21" t="e">
        <f>IF(ROW(B46)+2&gt;=MATCH("*【合計】*", 貼り付け用!$A:$A, 0),"",
IF(貼り付け用!B47&lt;&gt;"",貼り付け用!B47,""))</f>
        <v>#N/A</v>
      </c>
      <c r="C46" s="21" t="e">
        <f>IF(ROW(C46)+2&gt;=MATCH("*【合計】*", 貼り付け用!$A:$A, 0),"",
IF(貼り付け用!C47&lt;&gt;"",貼り付け用!C47,""))</f>
        <v>#N/A</v>
      </c>
      <c r="D46" s="21" t="e">
        <f>IF(ROW(D46)+2&gt;=MATCH("*【合計】*", 貼り付け用!$A:$A, 0),"",
IF(貼り付け用!D47&lt;&gt;"",貼り付け用!D47,""))</f>
        <v>#N/A</v>
      </c>
      <c r="E46" s="21" t="e">
        <f>IF(ROW(E46)+2&gt;=MATCH("*【合計】*", 貼り付け用!$A:$A, 0),"",
IF(貼り付け用!E47&lt;&gt;"",貼り付け用!E47,""))</f>
        <v>#N/A</v>
      </c>
      <c r="F46" s="21" t="e">
        <f>IF(ROW(F46)+2&gt;=MATCH("*【合計】*", 貼り付け用!$A:$A, 0),"",
IF(貼り付け用!F47&lt;&gt;"",貼り付け用!F47,""))</f>
        <v>#N/A</v>
      </c>
      <c r="G46" s="21" t="e">
        <f>IF(ROW(G46)+2&gt;=MATCH("*【合計】*", 貼り付け用!$A:$A, 0),"",
IF(貼り付け用!G47&lt;&gt;"",貼り付け用!G47,""))</f>
        <v>#N/A</v>
      </c>
      <c r="H46" s="21" t="e">
        <f>IF(ROW(H46)+2&gt;=MATCH("*【合計】*", 貼り付け用!$A:$A, 0),"",
IF(貼り付け用!H47&lt;&gt;"",貼り付け用!H47,""))</f>
        <v>#N/A</v>
      </c>
      <c r="I46" s="21" t="e">
        <f>IF(ROW(I46)+2&gt;=MATCH("*【合計】*", 貼り付け用!$A:$A, 0),"",
IF(貼り付け用!I47&lt;&gt;"",貼り付け用!I47,""))</f>
        <v>#N/A</v>
      </c>
      <c r="J46" s="21" t="e">
        <f>IF(ROW(J46)+2&gt;=MATCH("*【合計】*", 貼り付け用!$A:$A, 0),"",
IF(貼り付け用!J47&lt;&gt;"",貼り付け用!J47,""))</f>
        <v>#N/A</v>
      </c>
      <c r="K46" s="21" t="e">
        <f>IF(ROW(K46)+2&gt;=MATCH("*【合計】*", 貼り付け用!$A:$A, 0),"",
IF(貼り付け用!K47&lt;&gt;"",貼り付け用!K47,""))</f>
        <v>#N/A</v>
      </c>
      <c r="L46" s="21" t="e">
        <f>IF(ROW(L46)+2&gt;=MATCH("*【合計】*", 貼り付け用!$A:$A, 0),"",
IF(L$3&lt;&gt;"",IF(貼り付け用!L47&lt;&gt;"",貼り付け用!L47,""),""))</f>
        <v>#N/A</v>
      </c>
      <c r="M46" s="21" t="e">
        <f>IF(ROW(M46)+2&gt;=MATCH("*【合計】*", 貼り付け用!$A:$A, 0),"",
IF(M$3&lt;&gt;"",IF(貼り付け用!M47&lt;&gt;"",貼り付け用!M47,""),""))</f>
        <v>#N/A</v>
      </c>
      <c r="N46" s="21" t="e">
        <f>IF(ROW(N46)+2&gt;=MATCH("*【合計】*", 貼り付け用!$A:$A, 0),"",
IF(N$3&lt;&gt;"",IF(貼り付け用!N47&lt;&gt;"",貼り付け用!N47,""),""))</f>
        <v>#N/A</v>
      </c>
      <c r="O46" s="21" t="e">
        <f>IF(ROW(O46)+2&gt;=MATCH("*【合計】*", 貼り付け用!$A:$A, 0),"",
IF(O$3&lt;&gt;"",IF(貼り付け用!O47&lt;&gt;"",貼り付け用!O47,""),""))</f>
        <v>#N/A</v>
      </c>
      <c r="P46" s="21" t="e">
        <f>IF(ROW(P46)+2&gt;=MATCH("*【合計】*", 貼り付け用!$A:$A, 0),"",
IF(P$3&lt;&gt;"",IF(貼り付け用!P47&lt;&gt;"",貼り付け用!P47,""),""))</f>
        <v>#N/A</v>
      </c>
      <c r="Q46" s="21" t="e">
        <f>IF(ROW(Q46)+2&gt;=MATCH("*【合計】*", 貼り付け用!$A:$A, 0),"",
IF(Q$3&lt;&gt;"",IF(貼り付け用!Q47&lt;&gt;"",貼り付け用!Q47,""),""))</f>
        <v>#N/A</v>
      </c>
      <c r="R46" s="21" t="e">
        <f>IF(ROW(R46)+2&gt;=MATCH("*【合計】*", 貼り付け用!$A:$A, 0),"",
IF(R$3&lt;&gt;"",IF(貼り付け用!R47&lt;&gt;"",貼り付け用!R47,""),""))</f>
        <v>#N/A</v>
      </c>
      <c r="S46" s="21" t="e">
        <f>IF(ROW(S46)+2&gt;=MATCH("*【合計】*", 貼り付け用!$A:$A, 0),"",
IF(S$3&lt;&gt;"",IF(貼り付け用!S47&lt;&gt;"",貼り付け用!S47,""),""))</f>
        <v>#N/A</v>
      </c>
      <c r="T46" s="21" t="e">
        <f t="array" ref="T46">IF(INDEX(貼り付け用!A:Z, ROW(T46)+1, MATCH("おやつ", 貼り付け用!$A$3:$Z$3, 0))&lt;&gt;0,
INDEX(貼り付け用!A:Z, ROW(T46)+1, MATCH("おやつ", 貼り付け用!$A$3:$Z$3, 0)),"")</f>
        <v>#N/A</v>
      </c>
      <c r="U46" s="18"/>
      <c r="V46" s="5" t="e">
        <f t="array" ref="V46">IF(INDEX(貼り付け用!A:Z, ROW(T46)+1, MATCH("おやつ", 貼り付け用!$A$3:$Z$3, 0)+1)&lt;&gt;0,
INDEX(貼り付け用!A:Z, ROW(T46)+1, MATCH("おやつ", 貼り付け用!$A$3:$Z$3, 0)+1),"")</f>
        <v>#N/A</v>
      </c>
      <c r="W46" s="7" t="e">
        <f t="array" ref="W46">IF(INDEX(貼り付け用!A:Z, ROW(T46)+1, MATCH("おやつ", 貼り付け用!$A$3:$Z$3, 0)+2)&lt;&gt;0,
INDEX(貼り付け用!A:Z, ROW(T46)+1, MATCH("おやつ", 貼り付け用!$A$3:$Z$3, 0)+2),"")</f>
        <v>#N/A</v>
      </c>
    </row>
    <row r="47" spans="1:23" x14ac:dyDescent="0.45">
      <c r="A47" s="8" t="e">
        <f>IF(ROW(A47)+1&gt;=MATCH("*10000*", 貼り付け用!$A:$A, 0),"",
IF(貼り付け用!A48&lt;&gt;"",貼り付け用!A48,""))</f>
        <v>#N/A</v>
      </c>
      <c r="B47" s="3" t="e">
        <f>IF(ROW(B47)+2&gt;=MATCH("*【合計】*", 貼り付け用!$A:$A, 0),"",
IF(貼り付け用!B48&lt;&gt;"",貼り付け用!B48,""))</f>
        <v>#N/A</v>
      </c>
      <c r="C47" s="3" t="e">
        <f>IF(ROW(C47)+2&gt;=MATCH("*【合計】*", 貼り付け用!$A:$A, 0),"",
IF(貼り付け用!C48&lt;&gt;"",貼り付け用!C48,""))</f>
        <v>#N/A</v>
      </c>
      <c r="D47" s="3" t="e">
        <f>IF(ROW(D47)+2&gt;=MATCH("*【合計】*", 貼り付け用!$A:$A, 0),"",
IF(貼り付け用!D48&lt;&gt;"",貼り付け用!D48,""))</f>
        <v>#N/A</v>
      </c>
      <c r="E47" s="3" t="e">
        <f>IF(ROW(E47)+2&gt;=MATCH("*【合計】*", 貼り付け用!$A:$A, 0),"",
IF(貼り付け用!E48&lt;&gt;"",貼り付け用!E48,""))</f>
        <v>#N/A</v>
      </c>
      <c r="F47" s="3" t="e">
        <f>IF(ROW(F47)+2&gt;=MATCH("*【合計】*", 貼り付け用!$A:$A, 0),"",
IF(貼り付け用!F48&lt;&gt;"",貼り付け用!F48,""))</f>
        <v>#N/A</v>
      </c>
      <c r="G47" s="3" t="e">
        <f>IF(ROW(G47)+2&gt;=MATCH("*【合計】*", 貼り付け用!$A:$A, 0),"",
IF(貼り付け用!G48&lt;&gt;"",貼り付け用!G48,""))</f>
        <v>#N/A</v>
      </c>
      <c r="H47" s="3" t="e">
        <f>IF(ROW(H47)+2&gt;=MATCH("*【合計】*", 貼り付け用!$A:$A, 0),"",
IF(貼り付け用!H48&lt;&gt;"",貼り付け用!H48,""))</f>
        <v>#N/A</v>
      </c>
      <c r="I47" s="3" t="e">
        <f>IF(ROW(I47)+2&gt;=MATCH("*【合計】*", 貼り付け用!$A:$A, 0),"",
IF(貼り付け用!I48&lt;&gt;"",貼り付け用!I48,""))</f>
        <v>#N/A</v>
      </c>
      <c r="J47" s="3" t="e">
        <f>IF(ROW(J47)+2&gt;=MATCH("*【合計】*", 貼り付け用!$A:$A, 0),"",
IF(貼り付け用!J48&lt;&gt;"",貼り付け用!J48,""))</f>
        <v>#N/A</v>
      </c>
      <c r="K47" s="3" t="e">
        <f>IF(ROW(K47)+2&gt;=MATCH("*【合計】*", 貼り付け用!$A:$A, 0),"",
IF(貼り付け用!K48&lt;&gt;"",貼り付け用!K48,""))</f>
        <v>#N/A</v>
      </c>
      <c r="L47" s="3" t="e">
        <f>IF(ROW(L47)+2&gt;=MATCH("*【合計】*", 貼り付け用!$A:$A, 0),"",
IF(L$3&lt;&gt;"",IF(貼り付け用!L48&lt;&gt;"",貼り付け用!L48,""),""))</f>
        <v>#N/A</v>
      </c>
      <c r="M47" s="3" t="e">
        <f>IF(ROW(M47)+2&gt;=MATCH("*【合計】*", 貼り付け用!$A:$A, 0),"",
IF(M$3&lt;&gt;"",IF(貼り付け用!M48&lt;&gt;"",貼り付け用!M48,""),""))</f>
        <v>#N/A</v>
      </c>
      <c r="N47" s="3" t="e">
        <f>IF(ROW(N47)+2&gt;=MATCH("*【合計】*", 貼り付け用!$A:$A, 0),"",
IF(N$3&lt;&gt;"",IF(貼り付け用!N48&lt;&gt;"",貼り付け用!N48,""),""))</f>
        <v>#N/A</v>
      </c>
      <c r="O47" s="3" t="e">
        <f>IF(ROW(O47)+2&gt;=MATCH("*【合計】*", 貼り付け用!$A:$A, 0),"",
IF(O$3&lt;&gt;"",IF(貼り付け用!O48&lt;&gt;"",貼り付け用!O48,""),""))</f>
        <v>#N/A</v>
      </c>
      <c r="P47" s="3" t="e">
        <f>IF(ROW(P47)+2&gt;=MATCH("*【合計】*", 貼り付け用!$A:$A, 0),"",
IF(P$3&lt;&gt;"",IF(貼り付け用!P48&lt;&gt;"",貼り付け用!P48,""),""))</f>
        <v>#N/A</v>
      </c>
      <c r="Q47" s="3" t="e">
        <f>IF(ROW(Q47)+2&gt;=MATCH("*【合計】*", 貼り付け用!$A:$A, 0),"",
IF(Q$3&lt;&gt;"",IF(貼り付け用!Q48&lt;&gt;"",貼り付け用!Q48,""),""))</f>
        <v>#N/A</v>
      </c>
      <c r="R47" s="3" t="e">
        <f>IF(ROW(R47)+2&gt;=MATCH("*【合計】*", 貼り付け用!$A:$A, 0),"",
IF(R$3&lt;&gt;"",IF(貼り付け用!R48&lt;&gt;"",貼り付け用!R48,""),""))</f>
        <v>#N/A</v>
      </c>
      <c r="S47" s="3" t="e">
        <f>IF(ROW(S47)+2&gt;=MATCH("*【合計】*", 貼り付け用!$A:$A, 0),"",
IF(S$3&lt;&gt;"",IF(貼り付け用!S48&lt;&gt;"",貼り付け用!S48,""),""))</f>
        <v>#N/A</v>
      </c>
      <c r="T47" s="2" t="e">
        <f t="array" ref="T47">IF(INDEX(貼り付け用!A:Z, ROW(T47)+1, MATCH("おやつ", 貼り付け用!$A$3:$Z$3, 0))&lt;&gt;0,
INDEX(貼り付け用!A:Z, ROW(T47)+1, MATCH("おやつ", 貼り付け用!$A$3:$Z$3, 0)),"")</f>
        <v>#N/A</v>
      </c>
      <c r="U47" s="55"/>
      <c r="V47" s="8" t="e">
        <f t="array" ref="V47">IF(INDEX(貼り付け用!A:Z, ROW(T47)+1, MATCH("おやつ", 貼り付け用!$A$3:$Z$3, 0)+1)&lt;&gt;0,
INDEX(貼り付け用!A:Z, ROW(T47)+1, MATCH("おやつ", 貼り付け用!$A$3:$Z$3, 0)+1),"")</f>
        <v>#N/A</v>
      </c>
      <c r="W47" s="9" t="e">
        <f t="array" ref="W47">IF(INDEX(貼り付け用!A:Z, ROW(T47)+1, MATCH("おやつ", 貼り付け用!$A$3:$Z$3, 0)+2)&lt;&gt;0,
INDEX(貼り付け用!A:Z, ROW(T47)+1, MATCH("おやつ", 貼り付け用!$A$3:$Z$3, 0)+2),"")</f>
        <v>#N/A</v>
      </c>
    </row>
    <row r="48" spans="1:23" x14ac:dyDescent="0.45">
      <c r="A48" s="5" t="e">
        <f>IF(ROW(A48)+1&gt;=MATCH("*10000*", 貼り付け用!$A:$A, 0),
IF(COUNTIF(A46,"*10000*"),"10001",
IF(COUNTIF(A46,"*10001*"),"10002",
IF(COUNTIF(A46,"*10002*"),"",
IF(COUNTIF(A46,""),"","10000")))),
IF(貼り付け用!A49&lt;&gt;"",貼り付け用!A49,""))</f>
        <v>#N/A</v>
      </c>
      <c r="B48" s="21" t="e">
        <f>IF(ROW(B48)+2&gt;=MATCH("*【合計】*", 貼り付け用!$A:$A, 0),"",
IF(貼り付け用!B49&lt;&gt;"",貼り付け用!B49,""))</f>
        <v>#N/A</v>
      </c>
      <c r="C48" s="21" t="e">
        <f>IF(ROW(C48)+2&gt;=MATCH("*【合計】*", 貼り付け用!$A:$A, 0),"",
IF(貼り付け用!C49&lt;&gt;"",貼り付け用!C49,""))</f>
        <v>#N/A</v>
      </c>
      <c r="D48" s="21" t="e">
        <f>IF(ROW(D48)+2&gt;=MATCH("*【合計】*", 貼り付け用!$A:$A, 0),"",
IF(貼り付け用!D49&lt;&gt;"",貼り付け用!D49,""))</f>
        <v>#N/A</v>
      </c>
      <c r="E48" s="21" t="e">
        <f>IF(ROW(E48)+2&gt;=MATCH("*【合計】*", 貼り付け用!$A:$A, 0),"",
IF(貼り付け用!E49&lt;&gt;"",貼り付け用!E49,""))</f>
        <v>#N/A</v>
      </c>
      <c r="F48" s="21" t="e">
        <f>IF(ROW(F48)+2&gt;=MATCH("*【合計】*", 貼り付け用!$A:$A, 0),"",
IF(貼り付け用!F49&lt;&gt;"",貼り付け用!F49,""))</f>
        <v>#N/A</v>
      </c>
      <c r="G48" s="21" t="e">
        <f>IF(ROW(G48)+2&gt;=MATCH("*【合計】*", 貼り付け用!$A:$A, 0),"",
IF(貼り付け用!G49&lt;&gt;"",貼り付け用!G49,""))</f>
        <v>#N/A</v>
      </c>
      <c r="H48" s="21" t="e">
        <f>IF(ROW(H48)+2&gt;=MATCH("*【合計】*", 貼り付け用!$A:$A, 0),"",
IF(貼り付け用!H49&lt;&gt;"",貼り付け用!H49,""))</f>
        <v>#N/A</v>
      </c>
      <c r="I48" s="21" t="e">
        <f>IF(ROW(I48)+2&gt;=MATCH("*【合計】*", 貼り付け用!$A:$A, 0),"",
IF(貼り付け用!I49&lt;&gt;"",貼り付け用!I49,""))</f>
        <v>#N/A</v>
      </c>
      <c r="J48" s="21" t="e">
        <f>IF(ROW(J48)+2&gt;=MATCH("*【合計】*", 貼り付け用!$A:$A, 0),"",
IF(貼り付け用!J49&lt;&gt;"",貼り付け用!J49,""))</f>
        <v>#N/A</v>
      </c>
      <c r="K48" s="21" t="e">
        <f>IF(ROW(K48)+2&gt;=MATCH("*【合計】*", 貼り付け用!$A:$A, 0),"",
IF(貼り付け用!K49&lt;&gt;"",貼り付け用!K49,""))</f>
        <v>#N/A</v>
      </c>
      <c r="L48" s="21" t="e">
        <f>IF(ROW(L48)+2&gt;=MATCH("*【合計】*", 貼り付け用!$A:$A, 0),"",
IF(L$3&lt;&gt;"",IF(貼り付け用!L49&lt;&gt;"",貼り付け用!L49,""),""))</f>
        <v>#N/A</v>
      </c>
      <c r="M48" s="21" t="e">
        <f>IF(ROW(M48)+2&gt;=MATCH("*【合計】*", 貼り付け用!$A:$A, 0),"",
IF(M$3&lt;&gt;"",IF(貼り付け用!M49&lt;&gt;"",貼り付け用!M49,""),""))</f>
        <v>#N/A</v>
      </c>
      <c r="N48" s="21" t="e">
        <f>IF(ROW(N48)+2&gt;=MATCH("*【合計】*", 貼り付け用!$A:$A, 0),"",
IF(N$3&lt;&gt;"",IF(貼り付け用!N49&lt;&gt;"",貼り付け用!N49,""),""))</f>
        <v>#N/A</v>
      </c>
      <c r="O48" s="21" t="e">
        <f>IF(ROW(O48)+2&gt;=MATCH("*【合計】*", 貼り付け用!$A:$A, 0),"",
IF(O$3&lt;&gt;"",IF(貼り付け用!O49&lt;&gt;"",貼り付け用!O49,""),""))</f>
        <v>#N/A</v>
      </c>
      <c r="P48" s="21" t="e">
        <f>IF(ROW(P48)+2&gt;=MATCH("*【合計】*", 貼り付け用!$A:$A, 0),"",
IF(P$3&lt;&gt;"",IF(貼り付け用!P49&lt;&gt;"",貼り付け用!P49,""),""))</f>
        <v>#N/A</v>
      </c>
      <c r="Q48" s="21" t="e">
        <f>IF(ROW(Q48)+2&gt;=MATCH("*【合計】*", 貼り付け用!$A:$A, 0),"",
IF(Q$3&lt;&gt;"",IF(貼り付け用!Q49&lt;&gt;"",貼り付け用!Q49,""),""))</f>
        <v>#N/A</v>
      </c>
      <c r="R48" s="21" t="e">
        <f>IF(ROW(R48)+2&gt;=MATCH("*【合計】*", 貼り付け用!$A:$A, 0),"",
IF(R$3&lt;&gt;"",IF(貼り付け用!R49&lt;&gt;"",貼り付け用!R49,""),""))</f>
        <v>#N/A</v>
      </c>
      <c r="S48" s="21" t="e">
        <f>IF(ROW(S48)+2&gt;=MATCH("*【合計】*", 貼り付け用!$A:$A, 0),"",
IF(S$3&lt;&gt;"",IF(貼り付け用!S49&lt;&gt;"",貼り付け用!S49,""),""))</f>
        <v>#N/A</v>
      </c>
      <c r="T48" s="21" t="e">
        <f t="array" ref="T48">IF(INDEX(貼り付け用!A:Z, ROW(T48)+1, MATCH("おやつ", 貼り付け用!$A$3:$Z$3, 0))&lt;&gt;0,
INDEX(貼り付け用!A:Z, ROW(T48)+1, MATCH("おやつ", 貼り付け用!$A$3:$Z$3, 0)),"")</f>
        <v>#N/A</v>
      </c>
      <c r="U48" s="18"/>
      <c r="V48" s="5" t="e">
        <f t="array" ref="V48">IF(INDEX(貼り付け用!A:Z, ROW(T48)+1, MATCH("おやつ", 貼り付け用!$A$3:$Z$3, 0)+1)&lt;&gt;0,
INDEX(貼り付け用!A:Z, ROW(T48)+1, MATCH("おやつ", 貼り付け用!$A$3:$Z$3, 0)+1),"")</f>
        <v>#N/A</v>
      </c>
      <c r="W48" s="7" t="e">
        <f t="array" ref="W48">IF(INDEX(貼り付け用!A:Z, ROW(T48)+1, MATCH("おやつ", 貼り付け用!$A$3:$Z$3, 0)+2)&lt;&gt;0,
INDEX(貼り付け用!A:Z, ROW(T48)+1, MATCH("おやつ", 貼り付け用!$A$3:$Z$3, 0)+2),"")</f>
        <v>#N/A</v>
      </c>
    </row>
    <row r="49" spans="1:23" x14ac:dyDescent="0.45">
      <c r="A49" s="8" t="e">
        <f>IF(ROW(A49)+1&gt;=MATCH("*10000*", 貼り付け用!$A:$A, 0),"",
IF(貼り付け用!A50&lt;&gt;"",貼り付け用!A50,""))</f>
        <v>#N/A</v>
      </c>
      <c r="B49" s="3" t="e">
        <f>IF(ROW(B49)+2&gt;=MATCH("*【合計】*", 貼り付け用!$A:$A, 0),"",
IF(貼り付け用!B50&lt;&gt;"",貼り付け用!B50,""))</f>
        <v>#N/A</v>
      </c>
      <c r="C49" s="3" t="e">
        <f>IF(ROW(C49)+2&gt;=MATCH("*【合計】*", 貼り付け用!$A:$A, 0),"",
IF(貼り付け用!C50&lt;&gt;"",貼り付け用!C50,""))</f>
        <v>#N/A</v>
      </c>
      <c r="D49" s="3" t="e">
        <f>IF(ROW(D49)+2&gt;=MATCH("*【合計】*", 貼り付け用!$A:$A, 0),"",
IF(貼り付け用!D50&lt;&gt;"",貼り付け用!D50,""))</f>
        <v>#N/A</v>
      </c>
      <c r="E49" s="3" t="e">
        <f>IF(ROW(E49)+2&gt;=MATCH("*【合計】*", 貼り付け用!$A:$A, 0),"",
IF(貼り付け用!E50&lt;&gt;"",貼り付け用!E50,""))</f>
        <v>#N/A</v>
      </c>
      <c r="F49" s="3" t="e">
        <f>IF(ROW(F49)+2&gt;=MATCH("*【合計】*", 貼り付け用!$A:$A, 0),"",
IF(貼り付け用!F50&lt;&gt;"",貼り付け用!F50,""))</f>
        <v>#N/A</v>
      </c>
      <c r="G49" s="3" t="e">
        <f>IF(ROW(G49)+2&gt;=MATCH("*【合計】*", 貼り付け用!$A:$A, 0),"",
IF(貼り付け用!G50&lt;&gt;"",貼り付け用!G50,""))</f>
        <v>#N/A</v>
      </c>
      <c r="H49" s="3" t="e">
        <f>IF(ROW(H49)+2&gt;=MATCH("*【合計】*", 貼り付け用!$A:$A, 0),"",
IF(貼り付け用!H50&lt;&gt;"",貼り付け用!H50,""))</f>
        <v>#N/A</v>
      </c>
      <c r="I49" s="3" t="e">
        <f>IF(ROW(I49)+2&gt;=MATCH("*【合計】*", 貼り付け用!$A:$A, 0),"",
IF(貼り付け用!I50&lt;&gt;"",貼り付け用!I50,""))</f>
        <v>#N/A</v>
      </c>
      <c r="J49" s="3" t="e">
        <f>IF(ROW(J49)+2&gt;=MATCH("*【合計】*", 貼り付け用!$A:$A, 0),"",
IF(貼り付け用!J50&lt;&gt;"",貼り付け用!J50,""))</f>
        <v>#N/A</v>
      </c>
      <c r="K49" s="3" t="e">
        <f>IF(ROW(K49)+2&gt;=MATCH("*【合計】*", 貼り付け用!$A:$A, 0),"",
IF(貼り付け用!K50&lt;&gt;"",貼り付け用!K50,""))</f>
        <v>#N/A</v>
      </c>
      <c r="L49" s="3" t="e">
        <f>IF(ROW(L49)+2&gt;=MATCH("*【合計】*", 貼り付け用!$A:$A, 0),"",
IF(L$3&lt;&gt;"",IF(貼り付け用!L50&lt;&gt;"",貼り付け用!L50,""),""))</f>
        <v>#N/A</v>
      </c>
      <c r="M49" s="3" t="e">
        <f>IF(ROW(M49)+2&gt;=MATCH("*【合計】*", 貼り付け用!$A:$A, 0),"",
IF(M$3&lt;&gt;"",IF(貼り付け用!M50&lt;&gt;"",貼り付け用!M50,""),""))</f>
        <v>#N/A</v>
      </c>
      <c r="N49" s="3" t="e">
        <f>IF(ROW(N49)+2&gt;=MATCH("*【合計】*", 貼り付け用!$A:$A, 0),"",
IF(N$3&lt;&gt;"",IF(貼り付け用!N50&lt;&gt;"",貼り付け用!N50,""),""))</f>
        <v>#N/A</v>
      </c>
      <c r="O49" s="3" t="e">
        <f>IF(ROW(O49)+2&gt;=MATCH("*【合計】*", 貼り付け用!$A:$A, 0),"",
IF(O$3&lt;&gt;"",IF(貼り付け用!O50&lt;&gt;"",貼り付け用!O50,""),""))</f>
        <v>#N/A</v>
      </c>
      <c r="P49" s="3" t="e">
        <f>IF(ROW(P49)+2&gt;=MATCH("*【合計】*", 貼り付け用!$A:$A, 0),"",
IF(P$3&lt;&gt;"",IF(貼り付け用!P50&lt;&gt;"",貼り付け用!P50,""),""))</f>
        <v>#N/A</v>
      </c>
      <c r="Q49" s="3" t="e">
        <f>IF(ROW(Q49)+2&gt;=MATCH("*【合計】*", 貼り付け用!$A:$A, 0),"",
IF(Q$3&lt;&gt;"",IF(貼り付け用!Q50&lt;&gt;"",貼り付け用!Q50,""),""))</f>
        <v>#N/A</v>
      </c>
      <c r="R49" s="3" t="e">
        <f>IF(ROW(R49)+2&gt;=MATCH("*【合計】*", 貼り付け用!$A:$A, 0),"",
IF(R$3&lt;&gt;"",IF(貼り付け用!R50&lt;&gt;"",貼り付け用!R50,""),""))</f>
        <v>#N/A</v>
      </c>
      <c r="S49" s="3" t="e">
        <f>IF(ROW(S49)+2&gt;=MATCH("*【合計】*", 貼り付け用!$A:$A, 0),"",
IF(S$3&lt;&gt;"",IF(貼り付け用!S50&lt;&gt;"",貼り付け用!S50,""),""))</f>
        <v>#N/A</v>
      </c>
      <c r="T49" s="2" t="e">
        <f t="array" ref="T49">IF(INDEX(貼り付け用!A:Z, ROW(T49)+1, MATCH("おやつ", 貼り付け用!$A$3:$Z$3, 0))&lt;&gt;0,
INDEX(貼り付け用!A:Z, ROW(T49)+1, MATCH("おやつ", 貼り付け用!$A$3:$Z$3, 0)),"")</f>
        <v>#N/A</v>
      </c>
      <c r="U49" s="55"/>
      <c r="V49" s="8" t="e">
        <f t="array" ref="V49">IF(INDEX(貼り付け用!A:Z, ROW(T49)+1, MATCH("おやつ", 貼り付け用!$A$3:$Z$3, 0)+1)&lt;&gt;0,
INDEX(貼り付け用!A:Z, ROW(T49)+1, MATCH("おやつ", 貼り付け用!$A$3:$Z$3, 0)+1),"")</f>
        <v>#N/A</v>
      </c>
      <c r="W49" s="9" t="e">
        <f t="array" ref="W49">IF(INDEX(貼り付け用!A:Z, ROW(T49)+1, MATCH("おやつ", 貼り付け用!$A$3:$Z$3, 0)+2)&lt;&gt;0,
INDEX(貼り付け用!A:Z, ROW(T49)+1, MATCH("おやつ", 貼り付け用!$A$3:$Z$3, 0)+2),"")</f>
        <v>#N/A</v>
      </c>
    </row>
    <row r="50" spans="1:23" x14ac:dyDescent="0.45">
      <c r="A50" s="5" t="e">
        <f>IF(ROW(A50)+1&gt;=MATCH("*10000*", 貼り付け用!$A:$A, 0),
IF(COUNTIF(A48,"*10000*"),"10001",
IF(COUNTIF(A48,"*10001*"),"10002",
IF(COUNTIF(A48,"*10002*"),"",
IF(COUNTIF(A48,""),"","10000")))),
IF(貼り付け用!A51&lt;&gt;"",貼り付け用!A51,""))</f>
        <v>#N/A</v>
      </c>
      <c r="B50" s="21" t="e">
        <f>IF(ROW(B50)+2&gt;=MATCH("*【合計】*", 貼り付け用!$A:$A, 0),"",
IF(貼り付け用!B51&lt;&gt;"",貼り付け用!B51,""))</f>
        <v>#N/A</v>
      </c>
      <c r="C50" s="21" t="e">
        <f>IF(ROW(C50)+2&gt;=MATCH("*【合計】*", 貼り付け用!$A:$A, 0),"",
IF(貼り付け用!C51&lt;&gt;"",貼り付け用!C51,""))</f>
        <v>#N/A</v>
      </c>
      <c r="D50" s="21" t="e">
        <f>IF(ROW(D50)+2&gt;=MATCH("*【合計】*", 貼り付け用!$A:$A, 0),"",
IF(貼り付け用!D51&lt;&gt;"",貼り付け用!D51,""))</f>
        <v>#N/A</v>
      </c>
      <c r="E50" s="21" t="e">
        <f>IF(ROW(E50)+2&gt;=MATCH("*【合計】*", 貼り付け用!$A:$A, 0),"",
IF(貼り付け用!E51&lt;&gt;"",貼り付け用!E51,""))</f>
        <v>#N/A</v>
      </c>
      <c r="F50" s="21" t="e">
        <f>IF(ROW(F50)+2&gt;=MATCH("*【合計】*", 貼り付け用!$A:$A, 0),"",
IF(貼り付け用!F51&lt;&gt;"",貼り付け用!F51,""))</f>
        <v>#N/A</v>
      </c>
      <c r="G50" s="21" t="e">
        <f>IF(ROW(G50)+2&gt;=MATCH("*【合計】*", 貼り付け用!$A:$A, 0),"",
IF(貼り付け用!G51&lt;&gt;"",貼り付け用!G51,""))</f>
        <v>#N/A</v>
      </c>
      <c r="H50" s="21" t="e">
        <f>IF(ROW(H50)+2&gt;=MATCH("*【合計】*", 貼り付け用!$A:$A, 0),"",
IF(貼り付け用!H51&lt;&gt;"",貼り付け用!H51,""))</f>
        <v>#N/A</v>
      </c>
      <c r="I50" s="21" t="e">
        <f>IF(ROW(I50)+2&gt;=MATCH("*【合計】*", 貼り付け用!$A:$A, 0),"",
IF(貼り付け用!I51&lt;&gt;"",貼り付け用!I51,""))</f>
        <v>#N/A</v>
      </c>
      <c r="J50" s="21" t="e">
        <f>IF(ROW(J50)+2&gt;=MATCH("*【合計】*", 貼り付け用!$A:$A, 0),"",
IF(貼り付け用!J51&lt;&gt;"",貼り付け用!J51,""))</f>
        <v>#N/A</v>
      </c>
      <c r="K50" s="21" t="e">
        <f>IF(ROW(K50)+2&gt;=MATCH("*【合計】*", 貼り付け用!$A:$A, 0),"",
IF(貼り付け用!K51&lt;&gt;"",貼り付け用!K51,""))</f>
        <v>#N/A</v>
      </c>
      <c r="L50" s="21" t="e">
        <f>IF(ROW(L50)+2&gt;=MATCH("*【合計】*", 貼り付け用!$A:$A, 0),"",
IF(L$3&lt;&gt;"",IF(貼り付け用!L51&lt;&gt;"",貼り付け用!L51,""),""))</f>
        <v>#N/A</v>
      </c>
      <c r="M50" s="21" t="e">
        <f>IF(ROW(M50)+2&gt;=MATCH("*【合計】*", 貼り付け用!$A:$A, 0),"",
IF(M$3&lt;&gt;"",IF(貼り付け用!M51&lt;&gt;"",貼り付け用!M51,""),""))</f>
        <v>#N/A</v>
      </c>
      <c r="N50" s="21" t="e">
        <f>IF(ROW(N50)+2&gt;=MATCH("*【合計】*", 貼り付け用!$A:$A, 0),"",
IF(N$3&lt;&gt;"",IF(貼り付け用!N51&lt;&gt;"",貼り付け用!N51,""),""))</f>
        <v>#N/A</v>
      </c>
      <c r="O50" s="21" t="e">
        <f>IF(ROW(O50)+2&gt;=MATCH("*【合計】*", 貼り付け用!$A:$A, 0),"",
IF(O$3&lt;&gt;"",IF(貼り付け用!O51&lt;&gt;"",貼り付け用!O51,""),""))</f>
        <v>#N/A</v>
      </c>
      <c r="P50" s="21" t="e">
        <f>IF(ROW(P50)+2&gt;=MATCH("*【合計】*", 貼り付け用!$A:$A, 0),"",
IF(P$3&lt;&gt;"",IF(貼り付け用!P51&lt;&gt;"",貼り付け用!P51,""),""))</f>
        <v>#N/A</v>
      </c>
      <c r="Q50" s="21" t="e">
        <f>IF(ROW(Q50)+2&gt;=MATCH("*【合計】*", 貼り付け用!$A:$A, 0),"",
IF(Q$3&lt;&gt;"",IF(貼り付け用!Q51&lt;&gt;"",貼り付け用!Q51,""),""))</f>
        <v>#N/A</v>
      </c>
      <c r="R50" s="21" t="e">
        <f>IF(ROW(R50)+2&gt;=MATCH("*【合計】*", 貼り付け用!$A:$A, 0),"",
IF(R$3&lt;&gt;"",IF(貼り付け用!R51&lt;&gt;"",貼り付け用!R51,""),""))</f>
        <v>#N/A</v>
      </c>
      <c r="S50" s="21" t="e">
        <f>IF(ROW(S50)+2&gt;=MATCH("*【合計】*", 貼り付け用!$A:$A, 0),"",
IF(S$3&lt;&gt;"",IF(貼り付け用!S51&lt;&gt;"",貼り付け用!S51,""),""))</f>
        <v>#N/A</v>
      </c>
      <c r="T50" s="21" t="e">
        <f t="array" ref="T50">IF(INDEX(貼り付け用!A:Z, ROW(T50)+1, MATCH("おやつ", 貼り付け用!$A$3:$Z$3, 0))&lt;&gt;0,
INDEX(貼り付け用!A:Z, ROW(T50)+1, MATCH("おやつ", 貼り付け用!$A$3:$Z$3, 0)),"")</f>
        <v>#N/A</v>
      </c>
      <c r="U50" s="18"/>
      <c r="V50" s="5" t="e">
        <f t="array" ref="V50">IF(INDEX(貼り付け用!A:Z, ROW(T50)+1, MATCH("おやつ", 貼り付け用!$A$3:$Z$3, 0)+1)&lt;&gt;0,
INDEX(貼り付け用!A:Z, ROW(T50)+1, MATCH("おやつ", 貼り付け用!$A$3:$Z$3, 0)+1),"")</f>
        <v>#N/A</v>
      </c>
      <c r="W50" s="7" t="e">
        <f t="array" ref="W50">IF(INDEX(貼り付け用!A:Z, ROW(T50)+1, MATCH("おやつ", 貼り付け用!$A$3:$Z$3, 0)+2)&lt;&gt;0,
INDEX(貼り付け用!A:Z, ROW(T50)+1, MATCH("おやつ", 貼り付け用!$A$3:$Z$3, 0)+2),"")</f>
        <v>#N/A</v>
      </c>
    </row>
    <row r="51" spans="1:23" x14ac:dyDescent="0.45">
      <c r="A51" s="8" t="e">
        <f>IF(ROW(A51)+1&gt;=MATCH("*10000*", 貼り付け用!$A:$A, 0),"",
IF(貼り付け用!A52&lt;&gt;"",貼り付け用!A52,""))</f>
        <v>#N/A</v>
      </c>
      <c r="B51" s="3" t="e">
        <f>IF(ROW(B51)+2&gt;=MATCH("*【合計】*", 貼り付け用!$A:$A, 0),"",
IF(貼り付け用!B52&lt;&gt;"",貼り付け用!B52,""))</f>
        <v>#N/A</v>
      </c>
      <c r="C51" s="3" t="e">
        <f>IF(ROW(C51)+2&gt;=MATCH("*【合計】*", 貼り付け用!$A:$A, 0),"",
IF(貼り付け用!C52&lt;&gt;"",貼り付け用!C52,""))</f>
        <v>#N/A</v>
      </c>
      <c r="D51" s="3" t="e">
        <f>IF(ROW(D51)+2&gt;=MATCH("*【合計】*", 貼り付け用!$A:$A, 0),"",
IF(貼り付け用!D52&lt;&gt;"",貼り付け用!D52,""))</f>
        <v>#N/A</v>
      </c>
      <c r="E51" s="3" t="e">
        <f>IF(ROW(E51)+2&gt;=MATCH("*【合計】*", 貼り付け用!$A:$A, 0),"",
IF(貼り付け用!E52&lt;&gt;"",貼り付け用!E52,""))</f>
        <v>#N/A</v>
      </c>
      <c r="F51" s="3" t="e">
        <f>IF(ROW(F51)+2&gt;=MATCH("*【合計】*", 貼り付け用!$A:$A, 0),"",
IF(貼り付け用!F52&lt;&gt;"",貼り付け用!F52,""))</f>
        <v>#N/A</v>
      </c>
      <c r="G51" s="3" t="e">
        <f>IF(ROW(G51)+2&gt;=MATCH("*【合計】*", 貼り付け用!$A:$A, 0),"",
IF(貼り付け用!G52&lt;&gt;"",貼り付け用!G52,""))</f>
        <v>#N/A</v>
      </c>
      <c r="H51" s="3" t="e">
        <f>IF(ROW(H51)+2&gt;=MATCH("*【合計】*", 貼り付け用!$A:$A, 0),"",
IF(貼り付け用!H52&lt;&gt;"",貼り付け用!H52,""))</f>
        <v>#N/A</v>
      </c>
      <c r="I51" s="3" t="e">
        <f>IF(ROW(I51)+2&gt;=MATCH("*【合計】*", 貼り付け用!$A:$A, 0),"",
IF(貼り付け用!I52&lt;&gt;"",貼り付け用!I52,""))</f>
        <v>#N/A</v>
      </c>
      <c r="J51" s="3" t="e">
        <f>IF(ROW(J51)+2&gt;=MATCH("*【合計】*", 貼り付け用!$A:$A, 0),"",
IF(貼り付け用!J52&lt;&gt;"",貼り付け用!J52,""))</f>
        <v>#N/A</v>
      </c>
      <c r="K51" s="3" t="e">
        <f>IF(ROW(K51)+2&gt;=MATCH("*【合計】*", 貼り付け用!$A:$A, 0),"",
IF(貼り付け用!K52&lt;&gt;"",貼り付け用!K52,""))</f>
        <v>#N/A</v>
      </c>
      <c r="L51" s="3" t="e">
        <f>IF(ROW(L51)+2&gt;=MATCH("*【合計】*", 貼り付け用!$A:$A, 0),"",
IF(L$3&lt;&gt;"",IF(貼り付け用!L52&lt;&gt;"",貼り付け用!L52,""),""))</f>
        <v>#N/A</v>
      </c>
      <c r="M51" s="3" t="e">
        <f>IF(ROW(M51)+2&gt;=MATCH("*【合計】*", 貼り付け用!$A:$A, 0),"",
IF(M$3&lt;&gt;"",IF(貼り付け用!M52&lt;&gt;"",貼り付け用!M52,""),""))</f>
        <v>#N/A</v>
      </c>
      <c r="N51" s="3" t="e">
        <f>IF(ROW(N51)+2&gt;=MATCH("*【合計】*", 貼り付け用!$A:$A, 0),"",
IF(N$3&lt;&gt;"",IF(貼り付け用!N52&lt;&gt;"",貼り付け用!N52,""),""))</f>
        <v>#N/A</v>
      </c>
      <c r="O51" s="3" t="e">
        <f>IF(ROW(O51)+2&gt;=MATCH("*【合計】*", 貼り付け用!$A:$A, 0),"",
IF(O$3&lt;&gt;"",IF(貼り付け用!O52&lt;&gt;"",貼り付け用!O52,""),""))</f>
        <v>#N/A</v>
      </c>
      <c r="P51" s="3" t="e">
        <f>IF(ROW(P51)+2&gt;=MATCH("*【合計】*", 貼り付け用!$A:$A, 0),"",
IF(P$3&lt;&gt;"",IF(貼り付け用!P52&lt;&gt;"",貼り付け用!P52,""),""))</f>
        <v>#N/A</v>
      </c>
      <c r="Q51" s="3" t="e">
        <f>IF(ROW(Q51)+2&gt;=MATCH("*【合計】*", 貼り付け用!$A:$A, 0),"",
IF(Q$3&lt;&gt;"",IF(貼り付け用!Q52&lt;&gt;"",貼り付け用!Q52,""),""))</f>
        <v>#N/A</v>
      </c>
      <c r="R51" s="3" t="e">
        <f>IF(ROW(R51)+2&gt;=MATCH("*【合計】*", 貼り付け用!$A:$A, 0),"",
IF(R$3&lt;&gt;"",IF(貼り付け用!R52&lt;&gt;"",貼り付け用!R52,""),""))</f>
        <v>#N/A</v>
      </c>
      <c r="S51" s="3" t="e">
        <f>IF(ROW(S51)+2&gt;=MATCH("*【合計】*", 貼り付け用!$A:$A, 0),"",
IF(S$3&lt;&gt;"",IF(貼り付け用!S52&lt;&gt;"",貼り付け用!S52,""),""))</f>
        <v>#N/A</v>
      </c>
      <c r="T51" s="2" t="e">
        <f t="array" ref="T51">IF(INDEX(貼り付け用!A:Z, ROW(T51)+1, MATCH("おやつ", 貼り付け用!$A$3:$Z$3, 0))&lt;&gt;0,
INDEX(貼り付け用!A:Z, ROW(T51)+1, MATCH("おやつ", 貼り付け用!$A$3:$Z$3, 0)),"")</f>
        <v>#N/A</v>
      </c>
      <c r="U51" s="55"/>
      <c r="V51" s="8" t="e">
        <f t="array" ref="V51">IF(INDEX(貼り付け用!A:Z, ROW(T51)+1, MATCH("おやつ", 貼り付け用!$A$3:$Z$3, 0)+1)&lt;&gt;0,
INDEX(貼り付け用!A:Z, ROW(T51)+1, MATCH("おやつ", 貼り付け用!$A$3:$Z$3, 0)+1),"")</f>
        <v>#N/A</v>
      </c>
      <c r="W51" s="9" t="e">
        <f t="array" ref="W51">IF(INDEX(貼り付け用!A:Z, ROW(T51)+1, MATCH("おやつ", 貼り付け用!$A$3:$Z$3, 0)+2)&lt;&gt;0,
INDEX(貼り付け用!A:Z, ROW(T51)+1, MATCH("おやつ", 貼り付け用!$A$3:$Z$3, 0)+2),"")</f>
        <v>#N/A</v>
      </c>
    </row>
    <row r="52" spans="1:23" x14ac:dyDescent="0.45">
      <c r="A52" s="5" t="e">
        <f>IF(ROW(A52)+1&gt;=MATCH("*10000*", 貼り付け用!$A:$A, 0),
IF(COUNTIF(A50,"*10000*"),"10001",
IF(COUNTIF(A50,"*10001*"),"10002",
IF(COUNTIF(A50,"*10002*"),"",
IF(COUNTIF(A50,""),"","10000")))),
IF(貼り付け用!A53&lt;&gt;"",貼り付け用!A53,""))</f>
        <v>#N/A</v>
      </c>
      <c r="B52" s="21" t="e">
        <f>IF(ROW(B52)+2&gt;=MATCH("*【合計】*", 貼り付け用!$A:$A, 0),"",
IF(貼り付け用!B53&lt;&gt;"",貼り付け用!B53,""))</f>
        <v>#N/A</v>
      </c>
      <c r="C52" s="21" t="e">
        <f>IF(ROW(C52)+2&gt;=MATCH("*【合計】*", 貼り付け用!$A:$A, 0),"",
IF(貼り付け用!C53&lt;&gt;"",貼り付け用!C53,""))</f>
        <v>#N/A</v>
      </c>
      <c r="D52" s="21" t="e">
        <f>IF(ROW(D52)+2&gt;=MATCH("*【合計】*", 貼り付け用!$A:$A, 0),"",
IF(貼り付け用!D53&lt;&gt;"",貼り付け用!D53,""))</f>
        <v>#N/A</v>
      </c>
      <c r="E52" s="21" t="e">
        <f>IF(ROW(E52)+2&gt;=MATCH("*【合計】*", 貼り付け用!$A:$A, 0),"",
IF(貼り付け用!E53&lt;&gt;"",貼り付け用!E53,""))</f>
        <v>#N/A</v>
      </c>
      <c r="F52" s="21" t="e">
        <f>IF(ROW(F52)+2&gt;=MATCH("*【合計】*", 貼り付け用!$A:$A, 0),"",
IF(貼り付け用!F53&lt;&gt;"",貼り付け用!F53,""))</f>
        <v>#N/A</v>
      </c>
      <c r="G52" s="21" t="e">
        <f>IF(ROW(G52)+2&gt;=MATCH("*【合計】*", 貼り付け用!$A:$A, 0),"",
IF(貼り付け用!G53&lt;&gt;"",貼り付け用!G53,""))</f>
        <v>#N/A</v>
      </c>
      <c r="H52" s="21" t="e">
        <f>IF(ROW(H52)+2&gt;=MATCH("*【合計】*", 貼り付け用!$A:$A, 0),"",
IF(貼り付け用!H53&lt;&gt;"",貼り付け用!H53,""))</f>
        <v>#N/A</v>
      </c>
      <c r="I52" s="21" t="e">
        <f>IF(ROW(I52)+2&gt;=MATCH("*【合計】*", 貼り付け用!$A:$A, 0),"",
IF(貼り付け用!I53&lt;&gt;"",貼り付け用!I53,""))</f>
        <v>#N/A</v>
      </c>
      <c r="J52" s="21" t="e">
        <f>IF(ROW(J52)+2&gt;=MATCH("*【合計】*", 貼り付け用!$A:$A, 0),"",
IF(貼り付け用!J53&lt;&gt;"",貼り付け用!J53,""))</f>
        <v>#N/A</v>
      </c>
      <c r="K52" s="21" t="e">
        <f>IF(ROW(K52)+2&gt;=MATCH("*【合計】*", 貼り付け用!$A:$A, 0),"",
IF(貼り付け用!K53&lt;&gt;"",貼り付け用!K53,""))</f>
        <v>#N/A</v>
      </c>
      <c r="L52" s="21" t="e">
        <f>IF(ROW(L52)+2&gt;=MATCH("*【合計】*", 貼り付け用!$A:$A, 0),"",
IF(L$3&lt;&gt;"",IF(貼り付け用!L53&lt;&gt;"",貼り付け用!L53,""),""))</f>
        <v>#N/A</v>
      </c>
      <c r="M52" s="21" t="e">
        <f>IF(ROW(M52)+2&gt;=MATCH("*【合計】*", 貼り付け用!$A:$A, 0),"",
IF(M$3&lt;&gt;"",IF(貼り付け用!M53&lt;&gt;"",貼り付け用!M53,""),""))</f>
        <v>#N/A</v>
      </c>
      <c r="N52" s="21" t="e">
        <f>IF(ROW(N52)+2&gt;=MATCH("*【合計】*", 貼り付け用!$A:$A, 0),"",
IF(N$3&lt;&gt;"",IF(貼り付け用!N53&lt;&gt;"",貼り付け用!N53,""),""))</f>
        <v>#N/A</v>
      </c>
      <c r="O52" s="21" t="e">
        <f>IF(ROW(O52)+2&gt;=MATCH("*【合計】*", 貼り付け用!$A:$A, 0),"",
IF(O$3&lt;&gt;"",IF(貼り付け用!O53&lt;&gt;"",貼り付け用!O53,""),""))</f>
        <v>#N/A</v>
      </c>
      <c r="P52" s="21" t="e">
        <f>IF(ROW(P52)+2&gt;=MATCH("*【合計】*", 貼り付け用!$A:$A, 0),"",
IF(P$3&lt;&gt;"",IF(貼り付け用!P53&lt;&gt;"",貼り付け用!P53,""),""))</f>
        <v>#N/A</v>
      </c>
      <c r="Q52" s="21" t="e">
        <f>IF(ROW(Q52)+2&gt;=MATCH("*【合計】*", 貼り付け用!$A:$A, 0),"",
IF(Q$3&lt;&gt;"",IF(貼り付け用!Q53&lt;&gt;"",貼り付け用!Q53,""),""))</f>
        <v>#N/A</v>
      </c>
      <c r="R52" s="21" t="e">
        <f>IF(ROW(R52)+2&gt;=MATCH("*【合計】*", 貼り付け用!$A:$A, 0),"",
IF(R$3&lt;&gt;"",IF(貼り付け用!R53&lt;&gt;"",貼り付け用!R53,""),""))</f>
        <v>#N/A</v>
      </c>
      <c r="S52" s="21" t="e">
        <f>IF(ROW(S52)+2&gt;=MATCH("*【合計】*", 貼り付け用!$A:$A, 0),"",
IF(S$3&lt;&gt;"",IF(貼り付け用!S53&lt;&gt;"",貼り付け用!S53,""),""))</f>
        <v>#N/A</v>
      </c>
      <c r="T52" s="21" t="e">
        <f t="array" ref="T52">IF(INDEX(貼り付け用!A:Z, ROW(T52)+1, MATCH("おやつ", 貼り付け用!$A$3:$Z$3, 0))&lt;&gt;0,
INDEX(貼り付け用!A:Z, ROW(T52)+1, MATCH("おやつ", 貼り付け用!$A$3:$Z$3, 0)),"")</f>
        <v>#N/A</v>
      </c>
      <c r="U52" s="18"/>
      <c r="V52" s="5" t="e">
        <f t="array" ref="V52">IF(INDEX(貼り付け用!A:Z, ROW(T52)+1, MATCH("おやつ", 貼り付け用!$A$3:$Z$3, 0)+1)&lt;&gt;0,
INDEX(貼り付け用!A:Z, ROW(T52)+1, MATCH("おやつ", 貼り付け用!$A$3:$Z$3, 0)+1),"")</f>
        <v>#N/A</v>
      </c>
      <c r="W52" s="7" t="e">
        <f t="array" ref="W52">IF(INDEX(貼り付け用!A:Z, ROW(T52)+1, MATCH("おやつ", 貼り付け用!$A$3:$Z$3, 0)+2)&lt;&gt;0,
INDEX(貼り付け用!A:Z, ROW(T52)+1, MATCH("おやつ", 貼り付け用!$A$3:$Z$3, 0)+2),"")</f>
        <v>#N/A</v>
      </c>
    </row>
    <row r="53" spans="1:23" x14ac:dyDescent="0.45">
      <c r="A53" s="8" t="e">
        <f>IF(ROW(A53)+1&gt;=MATCH("*10000*", 貼り付け用!$A:$A, 0),"",
IF(貼り付け用!A54&lt;&gt;"",貼り付け用!A54,""))</f>
        <v>#N/A</v>
      </c>
      <c r="B53" s="3" t="e">
        <f>IF(ROW(B53)+2&gt;=MATCH("*【合計】*", 貼り付け用!$A:$A, 0),"",
IF(貼り付け用!B54&lt;&gt;"",貼り付け用!B54,""))</f>
        <v>#N/A</v>
      </c>
      <c r="C53" s="3" t="e">
        <f>IF(ROW(C53)+2&gt;=MATCH("*【合計】*", 貼り付け用!$A:$A, 0),"",
IF(貼り付け用!C54&lt;&gt;"",貼り付け用!C54,""))</f>
        <v>#N/A</v>
      </c>
      <c r="D53" s="3" t="e">
        <f>IF(ROW(D53)+2&gt;=MATCH("*【合計】*", 貼り付け用!$A:$A, 0),"",
IF(貼り付け用!D54&lt;&gt;"",貼り付け用!D54,""))</f>
        <v>#N/A</v>
      </c>
      <c r="E53" s="3" t="e">
        <f>IF(ROW(E53)+2&gt;=MATCH("*【合計】*", 貼り付け用!$A:$A, 0),"",
IF(貼り付け用!E54&lt;&gt;"",貼り付け用!E54,""))</f>
        <v>#N/A</v>
      </c>
      <c r="F53" s="3" t="e">
        <f>IF(ROW(F53)+2&gt;=MATCH("*【合計】*", 貼り付け用!$A:$A, 0),"",
IF(貼り付け用!F54&lt;&gt;"",貼り付け用!F54,""))</f>
        <v>#N/A</v>
      </c>
      <c r="G53" s="3" t="e">
        <f>IF(ROW(G53)+2&gt;=MATCH("*【合計】*", 貼り付け用!$A:$A, 0),"",
IF(貼り付け用!G54&lt;&gt;"",貼り付け用!G54,""))</f>
        <v>#N/A</v>
      </c>
      <c r="H53" s="3" t="e">
        <f>IF(ROW(H53)+2&gt;=MATCH("*【合計】*", 貼り付け用!$A:$A, 0),"",
IF(貼り付け用!H54&lt;&gt;"",貼り付け用!H54,""))</f>
        <v>#N/A</v>
      </c>
      <c r="I53" s="3" t="e">
        <f>IF(ROW(I53)+2&gt;=MATCH("*【合計】*", 貼り付け用!$A:$A, 0),"",
IF(貼り付け用!I54&lt;&gt;"",貼り付け用!I54,""))</f>
        <v>#N/A</v>
      </c>
      <c r="J53" s="3" t="e">
        <f>IF(ROW(J53)+2&gt;=MATCH("*【合計】*", 貼り付け用!$A:$A, 0),"",
IF(貼り付け用!J54&lt;&gt;"",貼り付け用!J54,""))</f>
        <v>#N/A</v>
      </c>
      <c r="K53" s="3" t="e">
        <f>IF(ROW(K53)+2&gt;=MATCH("*【合計】*", 貼り付け用!$A:$A, 0),"",
IF(貼り付け用!K54&lt;&gt;"",貼り付け用!K54,""))</f>
        <v>#N/A</v>
      </c>
      <c r="L53" s="3" t="e">
        <f>IF(ROW(L53)+2&gt;=MATCH("*【合計】*", 貼り付け用!$A:$A, 0),"",
IF(L$3&lt;&gt;"",IF(貼り付け用!L54&lt;&gt;"",貼り付け用!L54,""),""))</f>
        <v>#N/A</v>
      </c>
      <c r="M53" s="3" t="e">
        <f>IF(ROW(M53)+2&gt;=MATCH("*【合計】*", 貼り付け用!$A:$A, 0),"",
IF(M$3&lt;&gt;"",IF(貼り付け用!M54&lt;&gt;"",貼り付け用!M54,""),""))</f>
        <v>#N/A</v>
      </c>
      <c r="N53" s="3" t="e">
        <f>IF(ROW(N53)+2&gt;=MATCH("*【合計】*", 貼り付け用!$A:$A, 0),"",
IF(N$3&lt;&gt;"",IF(貼り付け用!N54&lt;&gt;"",貼り付け用!N54,""),""))</f>
        <v>#N/A</v>
      </c>
      <c r="O53" s="3" t="e">
        <f>IF(ROW(O53)+2&gt;=MATCH("*【合計】*", 貼り付け用!$A:$A, 0),"",
IF(O$3&lt;&gt;"",IF(貼り付け用!O54&lt;&gt;"",貼り付け用!O54,""),""))</f>
        <v>#N/A</v>
      </c>
      <c r="P53" s="3" t="e">
        <f>IF(ROW(P53)+2&gt;=MATCH("*【合計】*", 貼り付け用!$A:$A, 0),"",
IF(P$3&lt;&gt;"",IF(貼り付け用!P54&lt;&gt;"",貼り付け用!P54,""),""))</f>
        <v>#N/A</v>
      </c>
      <c r="Q53" s="3" t="e">
        <f>IF(ROW(Q53)+2&gt;=MATCH("*【合計】*", 貼り付け用!$A:$A, 0),"",
IF(Q$3&lt;&gt;"",IF(貼り付け用!Q54&lt;&gt;"",貼り付け用!Q54,""),""))</f>
        <v>#N/A</v>
      </c>
      <c r="R53" s="3" t="e">
        <f>IF(ROW(R53)+2&gt;=MATCH("*【合計】*", 貼り付け用!$A:$A, 0),"",
IF(R$3&lt;&gt;"",IF(貼り付け用!R54&lt;&gt;"",貼り付け用!R54,""),""))</f>
        <v>#N/A</v>
      </c>
      <c r="S53" s="3" t="e">
        <f>IF(ROW(S53)+2&gt;=MATCH("*【合計】*", 貼り付け用!$A:$A, 0),"",
IF(S$3&lt;&gt;"",IF(貼り付け用!S54&lt;&gt;"",貼り付け用!S54,""),""))</f>
        <v>#N/A</v>
      </c>
      <c r="T53" s="2" t="e">
        <f t="array" ref="T53">IF(INDEX(貼り付け用!A:Z, ROW(T53)+1, MATCH("おやつ", 貼り付け用!$A$3:$Z$3, 0))&lt;&gt;0,
INDEX(貼り付け用!A:Z, ROW(T53)+1, MATCH("おやつ", 貼り付け用!$A$3:$Z$3, 0)),"")</f>
        <v>#N/A</v>
      </c>
      <c r="U53" s="55"/>
      <c r="V53" s="8" t="e">
        <f t="array" ref="V53">IF(INDEX(貼り付け用!A:Z, ROW(T53)+1, MATCH("おやつ", 貼り付け用!$A$3:$Z$3, 0)+1)&lt;&gt;0,
INDEX(貼り付け用!A:Z, ROW(T53)+1, MATCH("おやつ", 貼り付け用!$A$3:$Z$3, 0)+1),"")</f>
        <v>#N/A</v>
      </c>
      <c r="W53" s="9" t="e">
        <f t="array" ref="W53">IF(INDEX(貼り付け用!A:Z, ROW(T53)+1, MATCH("おやつ", 貼り付け用!$A$3:$Z$3, 0)+2)&lt;&gt;0,
INDEX(貼り付け用!A:Z, ROW(T53)+1, MATCH("おやつ", 貼り付け用!$A$3:$Z$3, 0)+2),"")</f>
        <v>#N/A</v>
      </c>
    </row>
    <row r="54" spans="1:23" x14ac:dyDescent="0.45">
      <c r="A54" s="5" t="e">
        <f>IF(ROW(A54)+1&gt;=MATCH("*10000*", 貼り付け用!$A:$A, 0),
IF(COUNTIF(A52,"*10000*"),"10001",
IF(COUNTIF(A52,"*10001*"),"10002",
IF(COUNTIF(A52,"*10002*"),"",
IF(COUNTIF(A52,""),"","10000")))),
IF(貼り付け用!A55&lt;&gt;"",貼り付け用!A55,""))</f>
        <v>#N/A</v>
      </c>
      <c r="B54" s="21" t="e">
        <f>IF(ROW(B54)+2&gt;=MATCH("*【合計】*", 貼り付け用!$A:$A, 0),"",
IF(貼り付け用!B55&lt;&gt;"",貼り付け用!B55,""))</f>
        <v>#N/A</v>
      </c>
      <c r="C54" s="21" t="e">
        <f>IF(ROW(C54)+2&gt;=MATCH("*【合計】*", 貼り付け用!$A:$A, 0),"",
IF(貼り付け用!C55&lt;&gt;"",貼り付け用!C55,""))</f>
        <v>#N/A</v>
      </c>
      <c r="D54" s="21" t="e">
        <f>IF(ROW(D54)+2&gt;=MATCH("*【合計】*", 貼り付け用!$A:$A, 0),"",
IF(貼り付け用!D55&lt;&gt;"",貼り付け用!D55,""))</f>
        <v>#N/A</v>
      </c>
      <c r="E54" s="21" t="e">
        <f>IF(ROW(E54)+2&gt;=MATCH("*【合計】*", 貼り付け用!$A:$A, 0),"",
IF(貼り付け用!E55&lt;&gt;"",貼り付け用!E55,""))</f>
        <v>#N/A</v>
      </c>
      <c r="F54" s="21" t="e">
        <f>IF(ROW(F54)+2&gt;=MATCH("*【合計】*", 貼り付け用!$A:$A, 0),"",
IF(貼り付け用!F55&lt;&gt;"",貼り付け用!F55,""))</f>
        <v>#N/A</v>
      </c>
      <c r="G54" s="21" t="e">
        <f>IF(ROW(G54)+2&gt;=MATCH("*【合計】*", 貼り付け用!$A:$A, 0),"",
IF(貼り付け用!G55&lt;&gt;"",貼り付け用!G55,""))</f>
        <v>#N/A</v>
      </c>
      <c r="H54" s="21" t="e">
        <f>IF(ROW(H54)+2&gt;=MATCH("*【合計】*", 貼り付け用!$A:$A, 0),"",
IF(貼り付け用!H55&lt;&gt;"",貼り付け用!H55,""))</f>
        <v>#N/A</v>
      </c>
      <c r="I54" s="21" t="e">
        <f>IF(ROW(I54)+2&gt;=MATCH("*【合計】*", 貼り付け用!$A:$A, 0),"",
IF(貼り付け用!I55&lt;&gt;"",貼り付け用!I55,""))</f>
        <v>#N/A</v>
      </c>
      <c r="J54" s="21" t="e">
        <f>IF(ROW(J54)+2&gt;=MATCH("*【合計】*", 貼り付け用!$A:$A, 0),"",
IF(貼り付け用!J55&lt;&gt;"",貼り付け用!J55,""))</f>
        <v>#N/A</v>
      </c>
      <c r="K54" s="21" t="e">
        <f>IF(ROW(K54)+2&gt;=MATCH("*【合計】*", 貼り付け用!$A:$A, 0),"",
IF(貼り付け用!K55&lt;&gt;"",貼り付け用!K55,""))</f>
        <v>#N/A</v>
      </c>
      <c r="L54" s="21" t="e">
        <f>IF(ROW(L54)+2&gt;=MATCH("*【合計】*", 貼り付け用!$A:$A, 0),"",
IF(L$3&lt;&gt;"",IF(貼り付け用!L55&lt;&gt;"",貼り付け用!L55,""),""))</f>
        <v>#N/A</v>
      </c>
      <c r="M54" s="21" t="e">
        <f>IF(ROW(M54)+2&gt;=MATCH("*【合計】*", 貼り付け用!$A:$A, 0),"",
IF(M$3&lt;&gt;"",IF(貼り付け用!M55&lt;&gt;"",貼り付け用!M55,""),""))</f>
        <v>#N/A</v>
      </c>
      <c r="N54" s="21" t="e">
        <f>IF(ROW(N54)+2&gt;=MATCH("*【合計】*", 貼り付け用!$A:$A, 0),"",
IF(N$3&lt;&gt;"",IF(貼り付け用!N55&lt;&gt;"",貼り付け用!N55,""),""))</f>
        <v>#N/A</v>
      </c>
      <c r="O54" s="21" t="e">
        <f>IF(ROW(O54)+2&gt;=MATCH("*【合計】*", 貼り付け用!$A:$A, 0),"",
IF(O$3&lt;&gt;"",IF(貼り付け用!O55&lt;&gt;"",貼り付け用!O55,""),""))</f>
        <v>#N/A</v>
      </c>
      <c r="P54" s="21" t="e">
        <f>IF(ROW(P54)+2&gt;=MATCH("*【合計】*", 貼り付け用!$A:$A, 0),"",
IF(P$3&lt;&gt;"",IF(貼り付け用!P55&lt;&gt;"",貼り付け用!P55,""),""))</f>
        <v>#N/A</v>
      </c>
      <c r="Q54" s="21" t="e">
        <f>IF(ROW(Q54)+2&gt;=MATCH("*【合計】*", 貼り付け用!$A:$A, 0),"",
IF(Q$3&lt;&gt;"",IF(貼り付け用!Q55&lt;&gt;"",貼り付け用!Q55,""),""))</f>
        <v>#N/A</v>
      </c>
      <c r="R54" s="21" t="e">
        <f>IF(ROW(R54)+2&gt;=MATCH("*【合計】*", 貼り付け用!$A:$A, 0),"",
IF(R$3&lt;&gt;"",IF(貼り付け用!R55&lt;&gt;"",貼り付け用!R55,""),""))</f>
        <v>#N/A</v>
      </c>
      <c r="S54" s="21" t="e">
        <f>IF(ROW(S54)+2&gt;=MATCH("*【合計】*", 貼り付け用!$A:$A, 0),"",
IF(S$3&lt;&gt;"",IF(貼り付け用!S55&lt;&gt;"",貼り付け用!S55,""),""))</f>
        <v>#N/A</v>
      </c>
      <c r="T54" s="21" t="e">
        <f t="array" ref="T54">IF(INDEX(貼り付け用!A:Z, ROW(T54)+1, MATCH("おやつ", 貼り付け用!$A$3:$Z$3, 0))&lt;&gt;0,
INDEX(貼り付け用!A:Z, ROW(T54)+1, MATCH("おやつ", 貼り付け用!$A$3:$Z$3, 0)),"")</f>
        <v>#N/A</v>
      </c>
      <c r="U54" s="18"/>
      <c r="V54" s="5" t="e">
        <f t="array" ref="V54">IF(INDEX(貼り付け用!A:Z, ROW(T54)+1, MATCH("おやつ", 貼り付け用!$A$3:$Z$3, 0)+1)&lt;&gt;0,
INDEX(貼り付け用!A:Z, ROW(T54)+1, MATCH("おやつ", 貼り付け用!$A$3:$Z$3, 0)+1),"")</f>
        <v>#N/A</v>
      </c>
      <c r="W54" s="7" t="e">
        <f t="array" ref="W54">IF(INDEX(貼り付け用!A:Z, ROW(T54)+1, MATCH("おやつ", 貼り付け用!$A$3:$Z$3, 0)+2)&lt;&gt;0,
INDEX(貼り付け用!A:Z, ROW(T54)+1, MATCH("おやつ", 貼り付け用!$A$3:$Z$3, 0)+2),"")</f>
        <v>#N/A</v>
      </c>
    </row>
    <row r="55" spans="1:23" x14ac:dyDescent="0.45">
      <c r="A55" s="8" t="e">
        <f>IF(ROW(A55)+1&gt;=MATCH("*10000*", 貼り付け用!$A:$A, 0),"",
IF(貼り付け用!A56&lt;&gt;"",貼り付け用!A56,""))</f>
        <v>#N/A</v>
      </c>
      <c r="B55" s="3" t="e">
        <f>IF(ROW(B55)+2&gt;=MATCH("*【合計】*", 貼り付け用!$A:$A, 0),"",
IF(貼り付け用!B56&lt;&gt;"",貼り付け用!B56,""))</f>
        <v>#N/A</v>
      </c>
      <c r="C55" s="3" t="e">
        <f>IF(ROW(C55)+2&gt;=MATCH("*【合計】*", 貼り付け用!$A:$A, 0),"",
IF(貼り付け用!C56&lt;&gt;"",貼り付け用!C56,""))</f>
        <v>#N/A</v>
      </c>
      <c r="D55" s="3" t="e">
        <f>IF(ROW(D55)+2&gt;=MATCH("*【合計】*", 貼り付け用!$A:$A, 0),"",
IF(貼り付け用!D56&lt;&gt;"",貼り付け用!D56,""))</f>
        <v>#N/A</v>
      </c>
      <c r="E55" s="3" t="e">
        <f>IF(ROW(E55)+2&gt;=MATCH("*【合計】*", 貼り付け用!$A:$A, 0),"",
IF(貼り付け用!E56&lt;&gt;"",貼り付け用!E56,""))</f>
        <v>#N/A</v>
      </c>
      <c r="F55" s="3" t="e">
        <f>IF(ROW(F55)+2&gt;=MATCH("*【合計】*", 貼り付け用!$A:$A, 0),"",
IF(貼り付け用!F56&lt;&gt;"",貼り付け用!F56,""))</f>
        <v>#N/A</v>
      </c>
      <c r="G55" s="3" t="e">
        <f>IF(ROW(G55)+2&gt;=MATCH("*【合計】*", 貼り付け用!$A:$A, 0),"",
IF(貼り付け用!G56&lt;&gt;"",貼り付け用!G56,""))</f>
        <v>#N/A</v>
      </c>
      <c r="H55" s="3" t="e">
        <f>IF(ROW(H55)+2&gt;=MATCH("*【合計】*", 貼り付け用!$A:$A, 0),"",
IF(貼り付け用!H56&lt;&gt;"",貼り付け用!H56,""))</f>
        <v>#N/A</v>
      </c>
      <c r="I55" s="3" t="e">
        <f>IF(ROW(I55)+2&gt;=MATCH("*【合計】*", 貼り付け用!$A:$A, 0),"",
IF(貼り付け用!I56&lt;&gt;"",貼り付け用!I56,""))</f>
        <v>#N/A</v>
      </c>
      <c r="J55" s="3" t="e">
        <f>IF(ROW(J55)+2&gt;=MATCH("*【合計】*", 貼り付け用!$A:$A, 0),"",
IF(貼り付け用!J56&lt;&gt;"",貼り付け用!J56,""))</f>
        <v>#N/A</v>
      </c>
      <c r="K55" s="3" t="e">
        <f>IF(ROW(K55)+2&gt;=MATCH("*【合計】*", 貼り付け用!$A:$A, 0),"",
IF(貼り付け用!K56&lt;&gt;"",貼り付け用!K56,""))</f>
        <v>#N/A</v>
      </c>
      <c r="L55" s="3" t="e">
        <f>IF(ROW(L55)+2&gt;=MATCH("*【合計】*", 貼り付け用!$A:$A, 0),"",
IF(L$3&lt;&gt;"",IF(貼り付け用!L56&lt;&gt;"",貼り付け用!L56,""),""))</f>
        <v>#N/A</v>
      </c>
      <c r="M55" s="3" t="e">
        <f>IF(ROW(M55)+2&gt;=MATCH("*【合計】*", 貼り付け用!$A:$A, 0),"",
IF(M$3&lt;&gt;"",IF(貼り付け用!M56&lt;&gt;"",貼り付け用!M56,""),""))</f>
        <v>#N/A</v>
      </c>
      <c r="N55" s="3" t="e">
        <f>IF(ROW(N55)+2&gt;=MATCH("*【合計】*", 貼り付け用!$A:$A, 0),"",
IF(N$3&lt;&gt;"",IF(貼り付け用!N56&lt;&gt;"",貼り付け用!N56,""),""))</f>
        <v>#N/A</v>
      </c>
      <c r="O55" s="3" t="e">
        <f>IF(ROW(O55)+2&gt;=MATCH("*【合計】*", 貼り付け用!$A:$A, 0),"",
IF(O$3&lt;&gt;"",IF(貼り付け用!O56&lt;&gt;"",貼り付け用!O56,""),""))</f>
        <v>#N/A</v>
      </c>
      <c r="P55" s="3" t="e">
        <f>IF(ROW(P55)+2&gt;=MATCH("*【合計】*", 貼り付け用!$A:$A, 0),"",
IF(P$3&lt;&gt;"",IF(貼り付け用!P56&lt;&gt;"",貼り付け用!P56,""),""))</f>
        <v>#N/A</v>
      </c>
      <c r="Q55" s="3" t="e">
        <f>IF(ROW(Q55)+2&gt;=MATCH("*【合計】*", 貼り付け用!$A:$A, 0),"",
IF(Q$3&lt;&gt;"",IF(貼り付け用!Q56&lt;&gt;"",貼り付け用!Q56,""),""))</f>
        <v>#N/A</v>
      </c>
      <c r="R55" s="3" t="e">
        <f>IF(ROW(R55)+2&gt;=MATCH("*【合計】*", 貼り付け用!$A:$A, 0),"",
IF(R$3&lt;&gt;"",IF(貼り付け用!R56&lt;&gt;"",貼り付け用!R56,""),""))</f>
        <v>#N/A</v>
      </c>
      <c r="S55" s="3" t="e">
        <f>IF(ROW(S55)+2&gt;=MATCH("*【合計】*", 貼り付け用!$A:$A, 0),"",
IF(S$3&lt;&gt;"",IF(貼り付け用!S56&lt;&gt;"",貼り付け用!S56,""),""))</f>
        <v>#N/A</v>
      </c>
      <c r="T55" s="2" t="e">
        <f t="array" ref="T55">IF(INDEX(貼り付け用!A:Z, ROW(T55)+1, MATCH("おやつ", 貼り付け用!$A$3:$Z$3, 0))&lt;&gt;0,
INDEX(貼り付け用!A:Z, ROW(T55)+1, MATCH("おやつ", 貼り付け用!$A$3:$Z$3, 0)),"")</f>
        <v>#N/A</v>
      </c>
      <c r="U55" s="55"/>
      <c r="V55" s="8" t="e">
        <f t="array" ref="V55">IF(INDEX(貼り付け用!A:Z, ROW(T55)+1, MATCH("おやつ", 貼り付け用!$A$3:$Z$3, 0)+1)&lt;&gt;0,
INDEX(貼り付け用!A:Z, ROW(T55)+1, MATCH("おやつ", 貼り付け用!$A$3:$Z$3, 0)+1),"")</f>
        <v>#N/A</v>
      </c>
      <c r="W55" s="9" t="e">
        <f t="array" ref="W55">IF(INDEX(貼り付け用!A:Z, ROW(T55)+1, MATCH("おやつ", 貼り付け用!$A$3:$Z$3, 0)+2)&lt;&gt;0,
INDEX(貼り付け用!A:Z, ROW(T55)+1, MATCH("おやつ", 貼り付け用!$A$3:$Z$3, 0)+2),"")</f>
        <v>#N/A</v>
      </c>
    </row>
    <row r="56" spans="1:23" x14ac:dyDescent="0.45">
      <c r="A56" s="5" t="e">
        <f>IF(ROW(A56)+1&gt;=MATCH("*10000*", 貼り付け用!$A:$A, 0),
IF(COUNTIF(A54,"*10000*"),"10001",
IF(COUNTIF(A54,"*10001*"),"10002",
IF(COUNTIF(A54,"*10002*"),"",
IF(COUNTIF(A54,""),"","10000")))),
IF(貼り付け用!A57&lt;&gt;"",貼り付け用!A57,""))</f>
        <v>#N/A</v>
      </c>
      <c r="B56" s="21" t="e">
        <f>IF(ROW(B56)+2&gt;=MATCH("*【合計】*", 貼り付け用!$A:$A, 0),"",
IF(貼り付け用!B57&lt;&gt;"",貼り付け用!B57,""))</f>
        <v>#N/A</v>
      </c>
      <c r="C56" s="21" t="e">
        <f>IF(ROW(C56)+2&gt;=MATCH("*【合計】*", 貼り付け用!$A:$A, 0),"",
IF(貼り付け用!C57&lt;&gt;"",貼り付け用!C57,""))</f>
        <v>#N/A</v>
      </c>
      <c r="D56" s="21" t="e">
        <f>IF(ROW(D56)+2&gt;=MATCH("*【合計】*", 貼り付け用!$A:$A, 0),"",
IF(貼り付け用!D57&lt;&gt;"",貼り付け用!D57,""))</f>
        <v>#N/A</v>
      </c>
      <c r="E56" s="21" t="e">
        <f>IF(ROW(E56)+2&gt;=MATCH("*【合計】*", 貼り付け用!$A:$A, 0),"",
IF(貼り付け用!E57&lt;&gt;"",貼り付け用!E57,""))</f>
        <v>#N/A</v>
      </c>
      <c r="F56" s="21" t="e">
        <f>IF(ROW(F56)+2&gt;=MATCH("*【合計】*", 貼り付け用!$A:$A, 0),"",
IF(貼り付け用!F57&lt;&gt;"",貼り付け用!F57,""))</f>
        <v>#N/A</v>
      </c>
      <c r="G56" s="21" t="e">
        <f>IF(ROW(G56)+2&gt;=MATCH("*【合計】*", 貼り付け用!$A:$A, 0),"",
IF(貼り付け用!G57&lt;&gt;"",貼り付け用!G57,""))</f>
        <v>#N/A</v>
      </c>
      <c r="H56" s="21" t="e">
        <f>IF(ROW(H56)+2&gt;=MATCH("*【合計】*", 貼り付け用!$A:$A, 0),"",
IF(貼り付け用!H57&lt;&gt;"",貼り付け用!H57,""))</f>
        <v>#N/A</v>
      </c>
      <c r="I56" s="21" t="e">
        <f>IF(ROW(I56)+2&gt;=MATCH("*【合計】*", 貼り付け用!$A:$A, 0),"",
IF(貼り付け用!I57&lt;&gt;"",貼り付け用!I57,""))</f>
        <v>#N/A</v>
      </c>
      <c r="J56" s="21" t="e">
        <f>IF(ROW(J56)+2&gt;=MATCH("*【合計】*", 貼り付け用!$A:$A, 0),"",
IF(貼り付け用!J57&lt;&gt;"",貼り付け用!J57,""))</f>
        <v>#N/A</v>
      </c>
      <c r="K56" s="21" t="e">
        <f>IF(ROW(K56)+2&gt;=MATCH("*【合計】*", 貼り付け用!$A:$A, 0),"",
IF(貼り付け用!K57&lt;&gt;"",貼り付け用!K57,""))</f>
        <v>#N/A</v>
      </c>
      <c r="L56" s="21" t="e">
        <f>IF(ROW(L56)+2&gt;=MATCH("*【合計】*", 貼り付け用!$A:$A, 0),"",
IF(L$3&lt;&gt;"",IF(貼り付け用!L57&lt;&gt;"",貼り付け用!L57,""),""))</f>
        <v>#N/A</v>
      </c>
      <c r="M56" s="21" t="e">
        <f>IF(ROW(M56)+2&gt;=MATCH("*【合計】*", 貼り付け用!$A:$A, 0),"",
IF(M$3&lt;&gt;"",IF(貼り付け用!M57&lt;&gt;"",貼り付け用!M57,""),""))</f>
        <v>#N/A</v>
      </c>
      <c r="N56" s="21" t="e">
        <f>IF(ROW(N56)+2&gt;=MATCH("*【合計】*", 貼り付け用!$A:$A, 0),"",
IF(N$3&lt;&gt;"",IF(貼り付け用!N57&lt;&gt;"",貼り付け用!N57,""),""))</f>
        <v>#N/A</v>
      </c>
      <c r="O56" s="21" t="e">
        <f>IF(ROW(O56)+2&gt;=MATCH("*【合計】*", 貼り付け用!$A:$A, 0),"",
IF(O$3&lt;&gt;"",IF(貼り付け用!O57&lt;&gt;"",貼り付け用!O57,""),""))</f>
        <v>#N/A</v>
      </c>
      <c r="P56" s="21" t="e">
        <f>IF(ROW(P56)+2&gt;=MATCH("*【合計】*", 貼り付け用!$A:$A, 0),"",
IF(P$3&lt;&gt;"",IF(貼り付け用!P57&lt;&gt;"",貼り付け用!P57,""),""))</f>
        <v>#N/A</v>
      </c>
      <c r="Q56" s="21" t="e">
        <f>IF(ROW(Q56)+2&gt;=MATCH("*【合計】*", 貼り付け用!$A:$A, 0),"",
IF(Q$3&lt;&gt;"",IF(貼り付け用!Q57&lt;&gt;"",貼り付け用!Q57,""),""))</f>
        <v>#N/A</v>
      </c>
      <c r="R56" s="21" t="e">
        <f>IF(ROW(R56)+2&gt;=MATCH("*【合計】*", 貼り付け用!$A:$A, 0),"",
IF(R$3&lt;&gt;"",IF(貼り付け用!R57&lt;&gt;"",貼り付け用!R57,""),""))</f>
        <v>#N/A</v>
      </c>
      <c r="S56" s="21" t="e">
        <f>IF(ROW(S56)+2&gt;=MATCH("*【合計】*", 貼り付け用!$A:$A, 0),"",
IF(S$3&lt;&gt;"",IF(貼り付け用!S57&lt;&gt;"",貼り付け用!S57,""),""))</f>
        <v>#N/A</v>
      </c>
      <c r="T56" s="21" t="e">
        <f t="array" ref="T56">IF(INDEX(貼り付け用!A:Z, ROW(T56)+1, MATCH("おやつ", 貼り付け用!$A$3:$Z$3, 0))&lt;&gt;0,
INDEX(貼り付け用!A:Z, ROW(T56)+1, MATCH("おやつ", 貼り付け用!$A$3:$Z$3, 0)),"")</f>
        <v>#N/A</v>
      </c>
      <c r="U56" s="18"/>
      <c r="V56" s="5" t="e">
        <f t="array" ref="V56">IF(INDEX(貼り付け用!A:Z, ROW(T56)+1, MATCH("おやつ", 貼り付け用!$A$3:$Z$3, 0)+1)&lt;&gt;0,
INDEX(貼り付け用!A:Z, ROW(T56)+1, MATCH("おやつ", 貼り付け用!$A$3:$Z$3, 0)+1),"")</f>
        <v>#N/A</v>
      </c>
      <c r="W56" s="7" t="e">
        <f t="array" ref="W56">IF(INDEX(貼り付け用!A:Z, ROW(T56)+1, MATCH("おやつ", 貼り付け用!$A$3:$Z$3, 0)+2)&lt;&gt;0,
INDEX(貼り付け用!A:Z, ROW(T56)+1, MATCH("おやつ", 貼り付け用!$A$3:$Z$3, 0)+2),"")</f>
        <v>#N/A</v>
      </c>
    </row>
    <row r="57" spans="1:23" x14ac:dyDescent="0.45">
      <c r="A57" s="8" t="e">
        <f>IF(ROW(A57)+1&gt;=MATCH("*10000*", 貼り付け用!$A:$A, 0),"",
IF(貼り付け用!A58&lt;&gt;"",貼り付け用!A58,""))</f>
        <v>#N/A</v>
      </c>
      <c r="B57" s="3" t="e">
        <f>IF(ROW(B57)+2&gt;=MATCH("*【合計】*", 貼り付け用!$A:$A, 0),"",
IF(貼り付け用!B58&lt;&gt;"",貼り付け用!B58,""))</f>
        <v>#N/A</v>
      </c>
      <c r="C57" s="3" t="e">
        <f>IF(ROW(C57)+2&gt;=MATCH("*【合計】*", 貼り付け用!$A:$A, 0),"",
IF(貼り付け用!C58&lt;&gt;"",貼り付け用!C58,""))</f>
        <v>#N/A</v>
      </c>
      <c r="D57" s="3" t="e">
        <f>IF(ROW(D57)+2&gt;=MATCH("*【合計】*", 貼り付け用!$A:$A, 0),"",
IF(貼り付け用!D58&lt;&gt;"",貼り付け用!D58,""))</f>
        <v>#N/A</v>
      </c>
      <c r="E57" s="3" t="e">
        <f>IF(ROW(E57)+2&gt;=MATCH("*【合計】*", 貼り付け用!$A:$A, 0),"",
IF(貼り付け用!E58&lt;&gt;"",貼り付け用!E58,""))</f>
        <v>#N/A</v>
      </c>
      <c r="F57" s="3" t="e">
        <f>IF(ROW(F57)+2&gt;=MATCH("*【合計】*", 貼り付け用!$A:$A, 0),"",
IF(貼り付け用!F58&lt;&gt;"",貼り付け用!F58,""))</f>
        <v>#N/A</v>
      </c>
      <c r="G57" s="3" t="e">
        <f>IF(ROW(G57)+2&gt;=MATCH("*【合計】*", 貼り付け用!$A:$A, 0),"",
IF(貼り付け用!G58&lt;&gt;"",貼り付け用!G58,""))</f>
        <v>#N/A</v>
      </c>
      <c r="H57" s="3" t="e">
        <f>IF(ROW(H57)+2&gt;=MATCH("*【合計】*", 貼り付け用!$A:$A, 0),"",
IF(貼り付け用!H58&lt;&gt;"",貼り付け用!H58,""))</f>
        <v>#N/A</v>
      </c>
      <c r="I57" s="3" t="e">
        <f>IF(ROW(I57)+2&gt;=MATCH("*【合計】*", 貼り付け用!$A:$A, 0),"",
IF(貼り付け用!I58&lt;&gt;"",貼り付け用!I58,""))</f>
        <v>#N/A</v>
      </c>
      <c r="J57" s="3" t="e">
        <f>IF(ROW(J57)+2&gt;=MATCH("*【合計】*", 貼り付け用!$A:$A, 0),"",
IF(貼り付け用!J58&lt;&gt;"",貼り付け用!J58,""))</f>
        <v>#N/A</v>
      </c>
      <c r="K57" s="3" t="e">
        <f>IF(ROW(K57)+2&gt;=MATCH("*【合計】*", 貼り付け用!$A:$A, 0),"",
IF(貼り付け用!K58&lt;&gt;"",貼り付け用!K58,""))</f>
        <v>#N/A</v>
      </c>
      <c r="L57" s="3" t="e">
        <f>IF(ROW(L57)+2&gt;=MATCH("*【合計】*", 貼り付け用!$A:$A, 0),"",
IF(L$3&lt;&gt;"",IF(貼り付け用!L58&lt;&gt;"",貼り付け用!L58,""),""))</f>
        <v>#N/A</v>
      </c>
      <c r="M57" s="3" t="e">
        <f>IF(ROW(M57)+2&gt;=MATCH("*【合計】*", 貼り付け用!$A:$A, 0),"",
IF(M$3&lt;&gt;"",IF(貼り付け用!M58&lt;&gt;"",貼り付け用!M58,""),""))</f>
        <v>#N/A</v>
      </c>
      <c r="N57" s="3" t="e">
        <f>IF(ROW(N57)+2&gt;=MATCH("*【合計】*", 貼り付け用!$A:$A, 0),"",
IF(N$3&lt;&gt;"",IF(貼り付け用!N58&lt;&gt;"",貼り付け用!N58,""),""))</f>
        <v>#N/A</v>
      </c>
      <c r="O57" s="3" t="e">
        <f>IF(ROW(O57)+2&gt;=MATCH("*【合計】*", 貼り付け用!$A:$A, 0),"",
IF(O$3&lt;&gt;"",IF(貼り付け用!O58&lt;&gt;"",貼り付け用!O58,""),""))</f>
        <v>#N/A</v>
      </c>
      <c r="P57" s="3" t="e">
        <f>IF(ROW(P57)+2&gt;=MATCH("*【合計】*", 貼り付け用!$A:$A, 0),"",
IF(P$3&lt;&gt;"",IF(貼り付け用!P58&lt;&gt;"",貼り付け用!P58,""),""))</f>
        <v>#N/A</v>
      </c>
      <c r="Q57" s="3" t="e">
        <f>IF(ROW(Q57)+2&gt;=MATCH("*【合計】*", 貼り付け用!$A:$A, 0),"",
IF(Q$3&lt;&gt;"",IF(貼り付け用!Q58&lt;&gt;"",貼り付け用!Q58,""),""))</f>
        <v>#N/A</v>
      </c>
      <c r="R57" s="3" t="e">
        <f>IF(ROW(R57)+2&gt;=MATCH("*【合計】*", 貼り付け用!$A:$A, 0),"",
IF(R$3&lt;&gt;"",IF(貼り付け用!R58&lt;&gt;"",貼り付け用!R58,""),""))</f>
        <v>#N/A</v>
      </c>
      <c r="S57" s="3" t="e">
        <f>IF(ROW(S57)+2&gt;=MATCH("*【合計】*", 貼り付け用!$A:$A, 0),"",
IF(S$3&lt;&gt;"",IF(貼り付け用!S58&lt;&gt;"",貼り付け用!S58,""),""))</f>
        <v>#N/A</v>
      </c>
      <c r="T57" s="2" t="e">
        <f t="array" ref="T57">IF(INDEX(貼り付け用!A:Z, ROW(T57)+1, MATCH("おやつ", 貼り付け用!$A$3:$Z$3, 0))&lt;&gt;0,
INDEX(貼り付け用!A:Z, ROW(T57)+1, MATCH("おやつ", 貼り付け用!$A$3:$Z$3, 0)),"")</f>
        <v>#N/A</v>
      </c>
      <c r="U57" s="55"/>
      <c r="V57" s="8" t="e">
        <f t="array" ref="V57">IF(INDEX(貼り付け用!A:Z, ROW(T57)+1, MATCH("おやつ", 貼り付け用!$A$3:$Z$3, 0)+1)&lt;&gt;0,
INDEX(貼り付け用!A:Z, ROW(T57)+1, MATCH("おやつ", 貼り付け用!$A$3:$Z$3, 0)+1),"")</f>
        <v>#N/A</v>
      </c>
      <c r="W57" s="9" t="e">
        <f t="array" ref="W57">IF(INDEX(貼り付け用!A:Z, ROW(T57)+1, MATCH("おやつ", 貼り付け用!$A$3:$Z$3, 0)+2)&lt;&gt;0,
INDEX(貼り付け用!A:Z, ROW(T57)+1, MATCH("おやつ", 貼り付け用!$A$3:$Z$3, 0)+2),"")</f>
        <v>#N/A</v>
      </c>
    </row>
    <row r="58" spans="1:23" x14ac:dyDescent="0.45">
      <c r="A58" s="5" t="e">
        <f>IF(ROW(A58)+1&gt;=MATCH("*10000*", 貼り付け用!$A:$A, 0),
IF(COUNTIF(A56,"*10000*"),"10001",
IF(COUNTIF(A56,"*10001*"),"10002",
IF(COUNTIF(A56,"*10002*"),"",
IF(COUNTIF(A56,""),"","10000")))),
IF(貼り付け用!A59&lt;&gt;"",貼り付け用!A59,""))</f>
        <v>#N/A</v>
      </c>
      <c r="B58" s="21" t="e">
        <f>IF(ROW(B58)+2&gt;=MATCH("*【合計】*", 貼り付け用!$A:$A, 0),"",
IF(貼り付け用!B59&lt;&gt;"",貼り付け用!B59,""))</f>
        <v>#N/A</v>
      </c>
      <c r="C58" s="21" t="e">
        <f>IF(ROW(C58)+2&gt;=MATCH("*【合計】*", 貼り付け用!$A:$A, 0),"",
IF(貼り付け用!C59&lt;&gt;"",貼り付け用!C59,""))</f>
        <v>#N/A</v>
      </c>
      <c r="D58" s="21" t="e">
        <f>IF(ROW(D58)+2&gt;=MATCH("*【合計】*", 貼り付け用!$A:$A, 0),"",
IF(貼り付け用!D59&lt;&gt;"",貼り付け用!D59,""))</f>
        <v>#N/A</v>
      </c>
      <c r="E58" s="21" t="e">
        <f>IF(ROW(E58)+2&gt;=MATCH("*【合計】*", 貼り付け用!$A:$A, 0),"",
IF(貼り付け用!E59&lt;&gt;"",貼り付け用!E59,""))</f>
        <v>#N/A</v>
      </c>
      <c r="F58" s="21" t="e">
        <f>IF(ROW(F58)+2&gt;=MATCH("*【合計】*", 貼り付け用!$A:$A, 0),"",
IF(貼り付け用!F59&lt;&gt;"",貼り付け用!F59,""))</f>
        <v>#N/A</v>
      </c>
      <c r="G58" s="21" t="e">
        <f>IF(ROW(G58)+2&gt;=MATCH("*【合計】*", 貼り付け用!$A:$A, 0),"",
IF(貼り付け用!G59&lt;&gt;"",貼り付け用!G59,""))</f>
        <v>#N/A</v>
      </c>
      <c r="H58" s="21" t="e">
        <f>IF(ROW(H58)+2&gt;=MATCH("*【合計】*", 貼り付け用!$A:$A, 0),"",
IF(貼り付け用!H59&lt;&gt;"",貼り付け用!H59,""))</f>
        <v>#N/A</v>
      </c>
      <c r="I58" s="21" t="e">
        <f>IF(ROW(I58)+2&gt;=MATCH("*【合計】*", 貼り付け用!$A:$A, 0),"",
IF(貼り付け用!I59&lt;&gt;"",貼り付け用!I59,""))</f>
        <v>#N/A</v>
      </c>
      <c r="J58" s="21" t="e">
        <f>IF(ROW(J58)+2&gt;=MATCH("*【合計】*", 貼り付け用!$A:$A, 0),"",
IF(貼り付け用!J59&lt;&gt;"",貼り付け用!J59,""))</f>
        <v>#N/A</v>
      </c>
      <c r="K58" s="21" t="e">
        <f>IF(ROW(K58)+2&gt;=MATCH("*【合計】*", 貼り付け用!$A:$A, 0),"",
IF(貼り付け用!K59&lt;&gt;"",貼り付け用!K59,""))</f>
        <v>#N/A</v>
      </c>
      <c r="L58" s="21" t="e">
        <f>IF(ROW(L58)+2&gt;=MATCH("*【合計】*", 貼り付け用!$A:$A, 0),"",
IF(L$3&lt;&gt;"",IF(貼り付け用!L59&lt;&gt;"",貼り付け用!L59,""),""))</f>
        <v>#N/A</v>
      </c>
      <c r="M58" s="21" t="e">
        <f>IF(ROW(M58)+2&gt;=MATCH("*【合計】*", 貼り付け用!$A:$A, 0),"",
IF(M$3&lt;&gt;"",IF(貼り付け用!M59&lt;&gt;"",貼り付け用!M59,""),""))</f>
        <v>#N/A</v>
      </c>
      <c r="N58" s="21" t="e">
        <f>IF(ROW(N58)+2&gt;=MATCH("*【合計】*", 貼り付け用!$A:$A, 0),"",
IF(N$3&lt;&gt;"",IF(貼り付け用!N59&lt;&gt;"",貼り付け用!N59,""),""))</f>
        <v>#N/A</v>
      </c>
      <c r="O58" s="21" t="e">
        <f>IF(ROW(O58)+2&gt;=MATCH("*【合計】*", 貼り付け用!$A:$A, 0),"",
IF(O$3&lt;&gt;"",IF(貼り付け用!O59&lt;&gt;"",貼り付け用!O59,""),""))</f>
        <v>#N/A</v>
      </c>
      <c r="P58" s="21" t="e">
        <f>IF(ROW(P58)+2&gt;=MATCH("*【合計】*", 貼り付け用!$A:$A, 0),"",
IF(P$3&lt;&gt;"",IF(貼り付け用!P59&lt;&gt;"",貼り付け用!P59,""),""))</f>
        <v>#N/A</v>
      </c>
      <c r="Q58" s="21" t="e">
        <f>IF(ROW(Q58)+2&gt;=MATCH("*【合計】*", 貼り付け用!$A:$A, 0),"",
IF(Q$3&lt;&gt;"",IF(貼り付け用!Q59&lt;&gt;"",貼り付け用!Q59,""),""))</f>
        <v>#N/A</v>
      </c>
      <c r="R58" s="21" t="e">
        <f>IF(ROW(R58)+2&gt;=MATCH("*【合計】*", 貼り付け用!$A:$A, 0),"",
IF(R$3&lt;&gt;"",IF(貼り付け用!R59&lt;&gt;"",貼り付け用!R59,""),""))</f>
        <v>#N/A</v>
      </c>
      <c r="S58" s="21" t="e">
        <f>IF(ROW(S58)+2&gt;=MATCH("*【合計】*", 貼り付け用!$A:$A, 0),"",
IF(S$3&lt;&gt;"",IF(貼り付け用!S59&lt;&gt;"",貼り付け用!S59,""),""))</f>
        <v>#N/A</v>
      </c>
      <c r="T58" s="21" t="e">
        <f t="array" ref="T58">IF(INDEX(貼り付け用!A:Z, ROW(T58)+1, MATCH("おやつ", 貼り付け用!$A$3:$Z$3, 0))&lt;&gt;0,
INDEX(貼り付け用!A:Z, ROW(T58)+1, MATCH("おやつ", 貼り付け用!$A$3:$Z$3, 0)),"")</f>
        <v>#N/A</v>
      </c>
      <c r="U58" s="18"/>
      <c r="V58" s="5" t="e">
        <f t="array" ref="V58">IF(INDEX(貼り付け用!A:Z, ROW(T58)+1, MATCH("おやつ", 貼り付け用!$A$3:$Z$3, 0)+1)&lt;&gt;0,
INDEX(貼り付け用!A:Z, ROW(T58)+1, MATCH("おやつ", 貼り付け用!$A$3:$Z$3, 0)+1),"")</f>
        <v>#N/A</v>
      </c>
      <c r="W58" s="7" t="e">
        <f t="array" ref="W58">IF(INDEX(貼り付け用!A:Z, ROW(T58)+1, MATCH("おやつ", 貼り付け用!$A$3:$Z$3, 0)+2)&lt;&gt;0,
INDEX(貼り付け用!A:Z, ROW(T58)+1, MATCH("おやつ", 貼り付け用!$A$3:$Z$3, 0)+2),"")</f>
        <v>#N/A</v>
      </c>
    </row>
    <row r="59" spans="1:23" x14ac:dyDescent="0.45">
      <c r="A59" s="8" t="e">
        <f>IF(ROW(A59)+1&gt;=MATCH("*10000*", 貼り付け用!$A:$A, 0),"",
IF(貼り付け用!A60&lt;&gt;"",貼り付け用!A60,""))</f>
        <v>#N/A</v>
      </c>
      <c r="B59" s="3" t="e">
        <f>IF(ROW(B59)+2&gt;=MATCH("*【合計】*", 貼り付け用!$A:$A, 0),"",
IF(貼り付け用!B60&lt;&gt;"",貼り付け用!B60,""))</f>
        <v>#N/A</v>
      </c>
      <c r="C59" s="3" t="e">
        <f>IF(ROW(C59)+2&gt;=MATCH("*【合計】*", 貼り付け用!$A:$A, 0),"",
IF(貼り付け用!C60&lt;&gt;"",貼り付け用!C60,""))</f>
        <v>#N/A</v>
      </c>
      <c r="D59" s="3" t="e">
        <f>IF(ROW(D59)+2&gt;=MATCH("*【合計】*", 貼り付け用!$A:$A, 0),"",
IF(貼り付け用!D60&lt;&gt;"",貼り付け用!D60,""))</f>
        <v>#N/A</v>
      </c>
      <c r="E59" s="3" t="e">
        <f>IF(ROW(E59)+2&gt;=MATCH("*【合計】*", 貼り付け用!$A:$A, 0),"",
IF(貼り付け用!E60&lt;&gt;"",貼り付け用!E60,""))</f>
        <v>#N/A</v>
      </c>
      <c r="F59" s="3" t="e">
        <f>IF(ROW(F59)+2&gt;=MATCH("*【合計】*", 貼り付け用!$A:$A, 0),"",
IF(貼り付け用!F60&lt;&gt;"",貼り付け用!F60,""))</f>
        <v>#N/A</v>
      </c>
      <c r="G59" s="3" t="e">
        <f>IF(ROW(G59)+2&gt;=MATCH("*【合計】*", 貼り付け用!$A:$A, 0),"",
IF(貼り付け用!G60&lt;&gt;"",貼り付け用!G60,""))</f>
        <v>#N/A</v>
      </c>
      <c r="H59" s="3" t="e">
        <f>IF(ROW(H59)+2&gt;=MATCH("*【合計】*", 貼り付け用!$A:$A, 0),"",
IF(貼り付け用!H60&lt;&gt;"",貼り付け用!H60,""))</f>
        <v>#N/A</v>
      </c>
      <c r="I59" s="3" t="e">
        <f>IF(ROW(I59)+2&gt;=MATCH("*【合計】*", 貼り付け用!$A:$A, 0),"",
IF(貼り付け用!I60&lt;&gt;"",貼り付け用!I60,""))</f>
        <v>#N/A</v>
      </c>
      <c r="J59" s="3" t="e">
        <f>IF(ROW(J59)+2&gt;=MATCH("*【合計】*", 貼り付け用!$A:$A, 0),"",
IF(貼り付け用!J60&lt;&gt;"",貼り付け用!J60,""))</f>
        <v>#N/A</v>
      </c>
      <c r="K59" s="3" t="e">
        <f>IF(ROW(K59)+2&gt;=MATCH("*【合計】*", 貼り付け用!$A:$A, 0),"",
IF(貼り付け用!K60&lt;&gt;"",貼り付け用!K60,""))</f>
        <v>#N/A</v>
      </c>
      <c r="L59" s="3" t="e">
        <f>IF(ROW(L59)+2&gt;=MATCH("*【合計】*", 貼り付け用!$A:$A, 0),"",
IF(L$3&lt;&gt;"",IF(貼り付け用!L60&lt;&gt;"",貼り付け用!L60,""),""))</f>
        <v>#N/A</v>
      </c>
      <c r="M59" s="3" t="e">
        <f>IF(ROW(M59)+2&gt;=MATCH("*【合計】*", 貼り付け用!$A:$A, 0),"",
IF(M$3&lt;&gt;"",IF(貼り付け用!M60&lt;&gt;"",貼り付け用!M60,""),""))</f>
        <v>#N/A</v>
      </c>
      <c r="N59" s="3" t="e">
        <f>IF(ROW(N59)+2&gt;=MATCH("*【合計】*", 貼り付け用!$A:$A, 0),"",
IF(N$3&lt;&gt;"",IF(貼り付け用!N60&lt;&gt;"",貼り付け用!N60,""),""))</f>
        <v>#N/A</v>
      </c>
      <c r="O59" s="3" t="e">
        <f>IF(ROW(O59)+2&gt;=MATCH("*【合計】*", 貼り付け用!$A:$A, 0),"",
IF(O$3&lt;&gt;"",IF(貼り付け用!O60&lt;&gt;"",貼り付け用!O60,""),""))</f>
        <v>#N/A</v>
      </c>
      <c r="P59" s="3" t="e">
        <f>IF(ROW(P59)+2&gt;=MATCH("*【合計】*", 貼り付け用!$A:$A, 0),"",
IF(P$3&lt;&gt;"",IF(貼り付け用!P60&lt;&gt;"",貼り付け用!P60,""),""))</f>
        <v>#N/A</v>
      </c>
      <c r="Q59" s="3" t="e">
        <f>IF(ROW(Q59)+2&gt;=MATCH("*【合計】*", 貼り付け用!$A:$A, 0),"",
IF(Q$3&lt;&gt;"",IF(貼り付け用!Q60&lt;&gt;"",貼り付け用!Q60,""),""))</f>
        <v>#N/A</v>
      </c>
      <c r="R59" s="3" t="e">
        <f>IF(ROW(R59)+2&gt;=MATCH("*【合計】*", 貼り付け用!$A:$A, 0),"",
IF(R$3&lt;&gt;"",IF(貼り付け用!R60&lt;&gt;"",貼り付け用!R60,""),""))</f>
        <v>#N/A</v>
      </c>
      <c r="S59" s="3" t="e">
        <f>IF(ROW(S59)+2&gt;=MATCH("*【合計】*", 貼り付け用!$A:$A, 0),"",
IF(S$3&lt;&gt;"",IF(貼り付け用!S60&lt;&gt;"",貼り付け用!S60,""),""))</f>
        <v>#N/A</v>
      </c>
      <c r="T59" s="2" t="e">
        <f t="array" ref="T59">IF(INDEX(貼り付け用!A:Z, ROW(T59)+1, MATCH("おやつ", 貼り付け用!$A$3:$Z$3, 0))&lt;&gt;0,
INDEX(貼り付け用!A:Z, ROW(T59)+1, MATCH("おやつ", 貼り付け用!$A$3:$Z$3, 0)),"")</f>
        <v>#N/A</v>
      </c>
      <c r="U59" s="55"/>
      <c r="V59" s="8" t="e">
        <f t="array" ref="V59">IF(INDEX(貼り付け用!A:Z, ROW(T59)+1, MATCH("おやつ", 貼り付け用!$A$3:$Z$3, 0)+1)&lt;&gt;0,
INDEX(貼り付け用!A:Z, ROW(T59)+1, MATCH("おやつ", 貼り付け用!$A$3:$Z$3, 0)+1),"")</f>
        <v>#N/A</v>
      </c>
      <c r="W59" s="9" t="e">
        <f t="array" ref="W59">IF(INDEX(貼り付け用!A:Z, ROW(T59)+1, MATCH("おやつ", 貼り付け用!$A$3:$Z$3, 0)+2)&lt;&gt;0,
INDEX(貼り付け用!A:Z, ROW(T59)+1, MATCH("おやつ", 貼り付け用!$A$3:$Z$3, 0)+2),"")</f>
        <v>#N/A</v>
      </c>
    </row>
    <row r="60" spans="1:23" x14ac:dyDescent="0.45">
      <c r="A60" s="5" t="e">
        <f>IF(ROW(A60)+1&gt;=MATCH("*10000*", 貼り付け用!$A:$A, 0),
IF(COUNTIF(A58,"*10000*"),"10001",
IF(COUNTIF(A58,"*10001*"),"10002",
IF(COUNTIF(A58,"*10002*"),"",
IF(COUNTIF(A58,""),"","10000")))),
IF(貼り付け用!A61&lt;&gt;"",貼り付け用!A61,""))</f>
        <v>#N/A</v>
      </c>
      <c r="B60" s="21" t="e">
        <f>IF(ROW(B60)+2&gt;=MATCH("*【合計】*", 貼り付け用!$A:$A, 0),"",
IF(貼り付け用!B61&lt;&gt;"",貼り付け用!B61,""))</f>
        <v>#N/A</v>
      </c>
      <c r="C60" s="21" t="e">
        <f>IF(ROW(C60)+2&gt;=MATCH("*【合計】*", 貼り付け用!$A:$A, 0),"",
IF(貼り付け用!C61&lt;&gt;"",貼り付け用!C61,""))</f>
        <v>#N/A</v>
      </c>
      <c r="D60" s="21" t="e">
        <f>IF(ROW(D60)+2&gt;=MATCH("*【合計】*", 貼り付け用!$A:$A, 0),"",
IF(貼り付け用!D61&lt;&gt;"",貼り付け用!D61,""))</f>
        <v>#N/A</v>
      </c>
      <c r="E60" s="21" t="e">
        <f>IF(ROW(E60)+2&gt;=MATCH("*【合計】*", 貼り付け用!$A:$A, 0),"",
IF(貼り付け用!E61&lt;&gt;"",貼り付け用!E61,""))</f>
        <v>#N/A</v>
      </c>
      <c r="F60" s="21" t="e">
        <f>IF(ROW(F60)+2&gt;=MATCH("*【合計】*", 貼り付け用!$A:$A, 0),"",
IF(貼り付け用!F61&lt;&gt;"",貼り付け用!F61,""))</f>
        <v>#N/A</v>
      </c>
      <c r="G60" s="21" t="e">
        <f>IF(ROW(G60)+2&gt;=MATCH("*【合計】*", 貼り付け用!$A:$A, 0),"",
IF(貼り付け用!G61&lt;&gt;"",貼り付け用!G61,""))</f>
        <v>#N/A</v>
      </c>
      <c r="H60" s="21" t="e">
        <f>IF(ROW(H60)+2&gt;=MATCH("*【合計】*", 貼り付け用!$A:$A, 0),"",
IF(貼り付け用!H61&lt;&gt;"",貼り付け用!H61,""))</f>
        <v>#N/A</v>
      </c>
      <c r="I60" s="21" t="e">
        <f>IF(ROW(I60)+2&gt;=MATCH("*【合計】*", 貼り付け用!$A:$A, 0),"",
IF(貼り付け用!I61&lt;&gt;"",貼り付け用!I61,""))</f>
        <v>#N/A</v>
      </c>
      <c r="J60" s="21" t="e">
        <f>IF(ROW(J60)+2&gt;=MATCH("*【合計】*", 貼り付け用!$A:$A, 0),"",
IF(貼り付け用!J61&lt;&gt;"",貼り付け用!J61,""))</f>
        <v>#N/A</v>
      </c>
      <c r="K60" s="21" t="e">
        <f>IF(ROW(K60)+2&gt;=MATCH("*【合計】*", 貼り付け用!$A:$A, 0),"",
IF(貼り付け用!K61&lt;&gt;"",貼り付け用!K61,""))</f>
        <v>#N/A</v>
      </c>
      <c r="L60" s="21" t="e">
        <f>IF(ROW(L60)+2&gt;=MATCH("*【合計】*", 貼り付け用!$A:$A, 0),"",
IF(L$3&lt;&gt;"",IF(貼り付け用!L61&lt;&gt;"",貼り付け用!L61,""),""))</f>
        <v>#N/A</v>
      </c>
      <c r="M60" s="21" t="e">
        <f>IF(ROW(M60)+2&gt;=MATCH("*【合計】*", 貼り付け用!$A:$A, 0),"",
IF(M$3&lt;&gt;"",IF(貼り付け用!M61&lt;&gt;"",貼り付け用!M61,""),""))</f>
        <v>#N/A</v>
      </c>
      <c r="N60" s="21" t="e">
        <f>IF(ROW(N60)+2&gt;=MATCH("*【合計】*", 貼り付け用!$A:$A, 0),"",
IF(N$3&lt;&gt;"",IF(貼り付け用!N61&lt;&gt;"",貼り付け用!N61,""),""))</f>
        <v>#N/A</v>
      </c>
      <c r="O60" s="21" t="e">
        <f>IF(ROW(O60)+2&gt;=MATCH("*【合計】*", 貼り付け用!$A:$A, 0),"",
IF(O$3&lt;&gt;"",IF(貼り付け用!O61&lt;&gt;"",貼り付け用!O61,""),""))</f>
        <v>#N/A</v>
      </c>
      <c r="P60" s="21" t="e">
        <f>IF(ROW(P60)+2&gt;=MATCH("*【合計】*", 貼り付け用!$A:$A, 0),"",
IF(P$3&lt;&gt;"",IF(貼り付け用!P61&lt;&gt;"",貼り付け用!P61,""),""))</f>
        <v>#N/A</v>
      </c>
      <c r="Q60" s="21" t="e">
        <f>IF(ROW(Q60)+2&gt;=MATCH("*【合計】*", 貼り付け用!$A:$A, 0),"",
IF(Q$3&lt;&gt;"",IF(貼り付け用!Q61&lt;&gt;"",貼り付け用!Q61,""),""))</f>
        <v>#N/A</v>
      </c>
      <c r="R60" s="21" t="e">
        <f>IF(ROW(R60)+2&gt;=MATCH("*【合計】*", 貼り付け用!$A:$A, 0),"",
IF(R$3&lt;&gt;"",IF(貼り付け用!R61&lt;&gt;"",貼り付け用!R61,""),""))</f>
        <v>#N/A</v>
      </c>
      <c r="S60" s="21" t="e">
        <f>IF(ROW(S60)+2&gt;=MATCH("*【合計】*", 貼り付け用!$A:$A, 0),"",
IF(S$3&lt;&gt;"",IF(貼り付け用!S61&lt;&gt;"",貼り付け用!S61,""),""))</f>
        <v>#N/A</v>
      </c>
      <c r="T60" s="21" t="e">
        <f t="array" ref="T60">IF(INDEX(貼り付け用!A:Z, ROW(T60)+1, MATCH("おやつ", 貼り付け用!$A$3:$Z$3, 0))&lt;&gt;0,
INDEX(貼り付け用!A:Z, ROW(T60)+1, MATCH("おやつ", 貼り付け用!$A$3:$Z$3, 0)),"")</f>
        <v>#N/A</v>
      </c>
      <c r="U60" s="18"/>
      <c r="V60" s="5" t="e">
        <f t="array" ref="V60">IF(INDEX(貼り付け用!A:Z, ROW(T60)+1, MATCH("おやつ", 貼り付け用!$A$3:$Z$3, 0)+1)&lt;&gt;0,
INDEX(貼り付け用!A:Z, ROW(T60)+1, MATCH("おやつ", 貼り付け用!$A$3:$Z$3, 0)+1),"")</f>
        <v>#N/A</v>
      </c>
      <c r="W60" s="7" t="e">
        <f t="array" ref="W60">IF(INDEX(貼り付け用!A:Z, ROW(T60)+1, MATCH("おやつ", 貼り付け用!$A$3:$Z$3, 0)+2)&lt;&gt;0,
INDEX(貼り付け用!A:Z, ROW(T60)+1, MATCH("おやつ", 貼り付け用!$A$3:$Z$3, 0)+2),"")</f>
        <v>#N/A</v>
      </c>
    </row>
    <row r="61" spans="1:23" x14ac:dyDescent="0.45">
      <c r="A61" s="8" t="e">
        <f>IF(ROW(A61)+1&gt;=MATCH("*10000*", 貼り付け用!$A:$A, 0),"",
IF(貼り付け用!A62&lt;&gt;"",貼り付け用!A62,""))</f>
        <v>#N/A</v>
      </c>
      <c r="B61" s="3" t="e">
        <f>IF(ROW(B61)+2&gt;=MATCH("*【合計】*", 貼り付け用!$A:$A, 0),"",
IF(貼り付け用!B62&lt;&gt;"",貼り付け用!B62,""))</f>
        <v>#N/A</v>
      </c>
      <c r="C61" s="3" t="e">
        <f>IF(ROW(C61)+2&gt;=MATCH("*【合計】*", 貼り付け用!$A:$A, 0),"",
IF(貼り付け用!C62&lt;&gt;"",貼り付け用!C62,""))</f>
        <v>#N/A</v>
      </c>
      <c r="D61" s="3" t="e">
        <f>IF(ROW(D61)+2&gt;=MATCH("*【合計】*", 貼り付け用!$A:$A, 0),"",
IF(貼り付け用!D62&lt;&gt;"",貼り付け用!D62,""))</f>
        <v>#N/A</v>
      </c>
      <c r="E61" s="3" t="e">
        <f>IF(ROW(E61)+2&gt;=MATCH("*【合計】*", 貼り付け用!$A:$A, 0),"",
IF(貼り付け用!E62&lt;&gt;"",貼り付け用!E62,""))</f>
        <v>#N/A</v>
      </c>
      <c r="F61" s="3" t="e">
        <f>IF(ROW(F61)+2&gt;=MATCH("*【合計】*", 貼り付け用!$A:$A, 0),"",
IF(貼り付け用!F62&lt;&gt;"",貼り付け用!F62,""))</f>
        <v>#N/A</v>
      </c>
      <c r="G61" s="3" t="e">
        <f>IF(ROW(G61)+2&gt;=MATCH("*【合計】*", 貼り付け用!$A:$A, 0),"",
IF(貼り付け用!G62&lt;&gt;"",貼り付け用!G62,""))</f>
        <v>#N/A</v>
      </c>
      <c r="H61" s="3" t="e">
        <f>IF(ROW(H61)+2&gt;=MATCH("*【合計】*", 貼り付け用!$A:$A, 0),"",
IF(貼り付け用!H62&lt;&gt;"",貼り付け用!H62,""))</f>
        <v>#N/A</v>
      </c>
      <c r="I61" s="3" t="e">
        <f>IF(ROW(I61)+2&gt;=MATCH("*【合計】*", 貼り付け用!$A:$A, 0),"",
IF(貼り付け用!I62&lt;&gt;"",貼り付け用!I62,""))</f>
        <v>#N/A</v>
      </c>
      <c r="J61" s="3" t="e">
        <f>IF(ROW(J61)+2&gt;=MATCH("*【合計】*", 貼り付け用!$A:$A, 0),"",
IF(貼り付け用!J62&lt;&gt;"",貼り付け用!J62,""))</f>
        <v>#N/A</v>
      </c>
      <c r="K61" s="3" t="e">
        <f>IF(ROW(K61)+2&gt;=MATCH("*【合計】*", 貼り付け用!$A:$A, 0),"",
IF(貼り付け用!K62&lt;&gt;"",貼り付け用!K62,""))</f>
        <v>#N/A</v>
      </c>
      <c r="L61" s="3" t="e">
        <f>IF(ROW(L61)+2&gt;=MATCH("*【合計】*", 貼り付け用!$A:$A, 0),"",
IF(L$3&lt;&gt;"",IF(貼り付け用!L62&lt;&gt;"",貼り付け用!L62,""),""))</f>
        <v>#N/A</v>
      </c>
      <c r="M61" s="3" t="e">
        <f>IF(ROW(M61)+2&gt;=MATCH("*【合計】*", 貼り付け用!$A:$A, 0),"",
IF(M$3&lt;&gt;"",IF(貼り付け用!M62&lt;&gt;"",貼り付け用!M62,""),""))</f>
        <v>#N/A</v>
      </c>
      <c r="N61" s="3" t="e">
        <f>IF(ROW(N61)+2&gt;=MATCH("*【合計】*", 貼り付け用!$A:$A, 0),"",
IF(N$3&lt;&gt;"",IF(貼り付け用!N62&lt;&gt;"",貼り付け用!N62,""),""))</f>
        <v>#N/A</v>
      </c>
      <c r="O61" s="3" t="e">
        <f>IF(ROW(O61)+2&gt;=MATCH("*【合計】*", 貼り付け用!$A:$A, 0),"",
IF(O$3&lt;&gt;"",IF(貼り付け用!O62&lt;&gt;"",貼り付け用!O62,""),""))</f>
        <v>#N/A</v>
      </c>
      <c r="P61" s="3" t="e">
        <f>IF(ROW(P61)+2&gt;=MATCH("*【合計】*", 貼り付け用!$A:$A, 0),"",
IF(P$3&lt;&gt;"",IF(貼り付け用!P62&lt;&gt;"",貼り付け用!P62,""),""))</f>
        <v>#N/A</v>
      </c>
      <c r="Q61" s="3" t="e">
        <f>IF(ROW(Q61)+2&gt;=MATCH("*【合計】*", 貼り付け用!$A:$A, 0),"",
IF(Q$3&lt;&gt;"",IF(貼り付け用!Q62&lt;&gt;"",貼り付け用!Q62,""),""))</f>
        <v>#N/A</v>
      </c>
      <c r="R61" s="3" t="e">
        <f>IF(ROW(R61)+2&gt;=MATCH("*【合計】*", 貼り付け用!$A:$A, 0),"",
IF(R$3&lt;&gt;"",IF(貼り付け用!R62&lt;&gt;"",貼り付け用!R62,""),""))</f>
        <v>#N/A</v>
      </c>
      <c r="S61" s="3" t="e">
        <f>IF(ROW(S61)+2&gt;=MATCH("*【合計】*", 貼り付け用!$A:$A, 0),"",
IF(S$3&lt;&gt;"",IF(貼り付け用!S62&lt;&gt;"",貼り付け用!S62,""),""))</f>
        <v>#N/A</v>
      </c>
      <c r="T61" s="2" t="e">
        <f t="array" ref="T61">IF(INDEX(貼り付け用!A:Z, ROW(T61)+1, MATCH("おやつ", 貼り付け用!$A$3:$Z$3, 0))&lt;&gt;0,
INDEX(貼り付け用!A:Z, ROW(T61)+1, MATCH("おやつ", 貼り付け用!$A$3:$Z$3, 0)),"")</f>
        <v>#N/A</v>
      </c>
      <c r="U61" s="55"/>
      <c r="V61" s="8" t="e">
        <f t="array" ref="V61">IF(INDEX(貼り付け用!A:Z, ROW(T61)+1, MATCH("おやつ", 貼り付け用!$A$3:$Z$3, 0)+1)&lt;&gt;0,
INDEX(貼り付け用!A:Z, ROW(T61)+1, MATCH("おやつ", 貼り付け用!$A$3:$Z$3, 0)+1),"")</f>
        <v>#N/A</v>
      </c>
      <c r="W61" s="9" t="e">
        <f t="array" ref="W61">IF(INDEX(貼り付け用!A:Z, ROW(T61)+1, MATCH("おやつ", 貼り付け用!$A$3:$Z$3, 0)+2)&lt;&gt;0,
INDEX(貼り付け用!A:Z, ROW(T61)+1, MATCH("おやつ", 貼り付け用!$A$3:$Z$3, 0)+2),"")</f>
        <v>#N/A</v>
      </c>
    </row>
    <row r="62" spans="1:23" x14ac:dyDescent="0.45">
      <c r="A62" s="5" t="e">
        <f>IF(ROW(A62)+1&gt;=MATCH("*10000*", 貼り付け用!$A:$A, 0),
IF(COUNTIF(A60,"*10000*"),"10001",
IF(COUNTIF(A60,"*10001*"),"10002",
IF(COUNTIF(A60,"*10002*"),"",
IF(COUNTIF(A60,""),"","10000")))),
IF(貼り付け用!A63&lt;&gt;"",貼り付け用!A63,""))</f>
        <v>#N/A</v>
      </c>
      <c r="B62" s="21" t="e">
        <f>IF(ROW(B62)+2&gt;=MATCH("*【合計】*", 貼り付け用!$A:$A, 0),"",
IF(貼り付け用!B63&lt;&gt;"",貼り付け用!B63,""))</f>
        <v>#N/A</v>
      </c>
      <c r="C62" s="21" t="e">
        <f>IF(ROW(C62)+2&gt;=MATCH("*【合計】*", 貼り付け用!$A:$A, 0),"",
IF(貼り付け用!C63&lt;&gt;"",貼り付け用!C63,""))</f>
        <v>#N/A</v>
      </c>
      <c r="D62" s="21" t="e">
        <f>IF(ROW(D62)+2&gt;=MATCH("*【合計】*", 貼り付け用!$A:$A, 0),"",
IF(貼り付け用!D63&lt;&gt;"",貼り付け用!D63,""))</f>
        <v>#N/A</v>
      </c>
      <c r="E62" s="21" t="e">
        <f>IF(ROW(E62)+2&gt;=MATCH("*【合計】*", 貼り付け用!$A:$A, 0),"",
IF(貼り付け用!E63&lt;&gt;"",貼り付け用!E63,""))</f>
        <v>#N/A</v>
      </c>
      <c r="F62" s="21" t="e">
        <f>IF(ROW(F62)+2&gt;=MATCH("*【合計】*", 貼り付け用!$A:$A, 0),"",
IF(貼り付け用!F63&lt;&gt;"",貼り付け用!F63,""))</f>
        <v>#N/A</v>
      </c>
      <c r="G62" s="21" t="e">
        <f>IF(ROW(G62)+2&gt;=MATCH("*【合計】*", 貼り付け用!$A:$A, 0),"",
IF(貼り付け用!G63&lt;&gt;"",貼り付け用!G63,""))</f>
        <v>#N/A</v>
      </c>
      <c r="H62" s="21" t="e">
        <f>IF(ROW(H62)+2&gt;=MATCH("*【合計】*", 貼り付け用!$A:$A, 0),"",
IF(貼り付け用!H63&lt;&gt;"",貼り付け用!H63,""))</f>
        <v>#N/A</v>
      </c>
      <c r="I62" s="21" t="e">
        <f>IF(ROW(I62)+2&gt;=MATCH("*【合計】*", 貼り付け用!$A:$A, 0),"",
IF(貼り付け用!I63&lt;&gt;"",貼り付け用!I63,""))</f>
        <v>#N/A</v>
      </c>
      <c r="J62" s="21" t="e">
        <f>IF(ROW(J62)+2&gt;=MATCH("*【合計】*", 貼り付け用!$A:$A, 0),"",
IF(貼り付け用!J63&lt;&gt;"",貼り付け用!J63,""))</f>
        <v>#N/A</v>
      </c>
      <c r="K62" s="21" t="e">
        <f>IF(ROW(K62)+2&gt;=MATCH("*【合計】*", 貼り付け用!$A:$A, 0),"",
IF(貼り付け用!K63&lt;&gt;"",貼り付け用!K63,""))</f>
        <v>#N/A</v>
      </c>
      <c r="L62" s="21" t="e">
        <f>IF(ROW(L62)+2&gt;=MATCH("*【合計】*", 貼り付け用!$A:$A, 0),"",
IF(L$3&lt;&gt;"",IF(貼り付け用!L63&lt;&gt;"",貼り付け用!L63,""),""))</f>
        <v>#N/A</v>
      </c>
      <c r="M62" s="21" t="e">
        <f>IF(ROW(M62)+2&gt;=MATCH("*【合計】*", 貼り付け用!$A:$A, 0),"",
IF(M$3&lt;&gt;"",IF(貼り付け用!M63&lt;&gt;"",貼り付け用!M63,""),""))</f>
        <v>#N/A</v>
      </c>
      <c r="N62" s="21" t="e">
        <f>IF(ROW(N62)+2&gt;=MATCH("*【合計】*", 貼り付け用!$A:$A, 0),"",
IF(N$3&lt;&gt;"",IF(貼り付け用!N63&lt;&gt;"",貼り付け用!N63,""),""))</f>
        <v>#N/A</v>
      </c>
      <c r="O62" s="21" t="e">
        <f>IF(ROW(O62)+2&gt;=MATCH("*【合計】*", 貼り付け用!$A:$A, 0),"",
IF(O$3&lt;&gt;"",IF(貼り付け用!O63&lt;&gt;"",貼り付け用!O63,""),""))</f>
        <v>#N/A</v>
      </c>
      <c r="P62" s="21" t="e">
        <f>IF(ROW(P62)+2&gt;=MATCH("*【合計】*", 貼り付け用!$A:$A, 0),"",
IF(P$3&lt;&gt;"",IF(貼り付け用!P63&lt;&gt;"",貼り付け用!P63,""),""))</f>
        <v>#N/A</v>
      </c>
      <c r="Q62" s="21" t="e">
        <f>IF(ROW(Q62)+2&gt;=MATCH("*【合計】*", 貼り付け用!$A:$A, 0),"",
IF(Q$3&lt;&gt;"",IF(貼り付け用!Q63&lt;&gt;"",貼り付け用!Q63,""),""))</f>
        <v>#N/A</v>
      </c>
      <c r="R62" s="21" t="e">
        <f>IF(ROW(R62)+2&gt;=MATCH("*【合計】*", 貼り付け用!$A:$A, 0),"",
IF(R$3&lt;&gt;"",IF(貼り付け用!R63&lt;&gt;"",貼り付け用!R63,""),""))</f>
        <v>#N/A</v>
      </c>
      <c r="S62" s="21" t="e">
        <f>IF(ROW(S62)+2&gt;=MATCH("*【合計】*", 貼り付け用!$A:$A, 0),"",
IF(S$3&lt;&gt;"",IF(貼り付け用!S63&lt;&gt;"",貼り付け用!S63,""),""))</f>
        <v>#N/A</v>
      </c>
      <c r="T62" s="21" t="e">
        <f t="array" ref="T62">IF(INDEX(貼り付け用!A:Z, ROW(T62)+1, MATCH("おやつ", 貼り付け用!$A$3:$Z$3, 0))&lt;&gt;0,
INDEX(貼り付け用!A:Z, ROW(T62)+1, MATCH("おやつ", 貼り付け用!$A$3:$Z$3, 0)),"")</f>
        <v>#N/A</v>
      </c>
      <c r="U62" s="18"/>
      <c r="V62" s="5" t="e">
        <f t="array" ref="V62">IF(INDEX(貼り付け用!A:Z, ROW(T62)+1, MATCH("おやつ", 貼り付け用!$A$3:$Z$3, 0)+1)&lt;&gt;0,
INDEX(貼り付け用!A:Z, ROW(T62)+1, MATCH("おやつ", 貼り付け用!$A$3:$Z$3, 0)+1),"")</f>
        <v>#N/A</v>
      </c>
      <c r="W62" s="7" t="e">
        <f t="array" ref="W62">IF(INDEX(貼り付け用!A:Z, ROW(T62)+1, MATCH("おやつ", 貼り付け用!$A$3:$Z$3, 0)+2)&lt;&gt;0,
INDEX(貼り付け用!A:Z, ROW(T62)+1, MATCH("おやつ", 貼り付け用!$A$3:$Z$3, 0)+2),"")</f>
        <v>#N/A</v>
      </c>
    </row>
    <row r="63" spans="1:23" x14ac:dyDescent="0.45">
      <c r="A63" s="8" t="e">
        <f>IF(ROW(A63)+1&gt;=MATCH("*10000*", 貼り付け用!$A:$A, 0),"",
IF(貼り付け用!A64&lt;&gt;"",貼り付け用!A64,""))</f>
        <v>#N/A</v>
      </c>
      <c r="B63" s="3" t="e">
        <f>IF(ROW(B63)+2&gt;=MATCH("*【合計】*", 貼り付け用!$A:$A, 0),"",
IF(貼り付け用!B64&lt;&gt;"",貼り付け用!B64,""))</f>
        <v>#N/A</v>
      </c>
      <c r="C63" s="3" t="e">
        <f>IF(ROW(C63)+2&gt;=MATCH("*【合計】*", 貼り付け用!$A:$A, 0),"",
IF(貼り付け用!C64&lt;&gt;"",貼り付け用!C64,""))</f>
        <v>#N/A</v>
      </c>
      <c r="D63" s="3" t="e">
        <f>IF(ROW(D63)+2&gt;=MATCH("*【合計】*", 貼り付け用!$A:$A, 0),"",
IF(貼り付け用!D64&lt;&gt;"",貼り付け用!D64,""))</f>
        <v>#N/A</v>
      </c>
      <c r="E63" s="3" t="e">
        <f>IF(ROW(E63)+2&gt;=MATCH("*【合計】*", 貼り付け用!$A:$A, 0),"",
IF(貼り付け用!E64&lt;&gt;"",貼り付け用!E64,""))</f>
        <v>#N/A</v>
      </c>
      <c r="F63" s="3" t="e">
        <f>IF(ROW(F63)+2&gt;=MATCH("*【合計】*", 貼り付け用!$A:$A, 0),"",
IF(貼り付け用!F64&lt;&gt;"",貼り付け用!F64,""))</f>
        <v>#N/A</v>
      </c>
      <c r="G63" s="3" t="e">
        <f>IF(ROW(G63)+2&gt;=MATCH("*【合計】*", 貼り付け用!$A:$A, 0),"",
IF(貼り付け用!G64&lt;&gt;"",貼り付け用!G64,""))</f>
        <v>#N/A</v>
      </c>
      <c r="H63" s="3" t="e">
        <f>IF(ROW(H63)+2&gt;=MATCH("*【合計】*", 貼り付け用!$A:$A, 0),"",
IF(貼り付け用!H64&lt;&gt;"",貼り付け用!H64,""))</f>
        <v>#N/A</v>
      </c>
      <c r="I63" s="3" t="e">
        <f>IF(ROW(I63)+2&gt;=MATCH("*【合計】*", 貼り付け用!$A:$A, 0),"",
IF(貼り付け用!I64&lt;&gt;"",貼り付け用!I64,""))</f>
        <v>#N/A</v>
      </c>
      <c r="J63" s="3" t="e">
        <f>IF(ROW(J63)+2&gt;=MATCH("*【合計】*", 貼り付け用!$A:$A, 0),"",
IF(貼り付け用!J64&lt;&gt;"",貼り付け用!J64,""))</f>
        <v>#N/A</v>
      </c>
      <c r="K63" s="3" t="e">
        <f>IF(ROW(K63)+2&gt;=MATCH("*【合計】*", 貼り付け用!$A:$A, 0),"",
IF(貼り付け用!K64&lt;&gt;"",貼り付け用!K64,""))</f>
        <v>#N/A</v>
      </c>
      <c r="L63" s="3" t="e">
        <f>IF(ROW(L63)+2&gt;=MATCH("*【合計】*", 貼り付け用!$A:$A, 0),"",
IF(L$3&lt;&gt;"",IF(貼り付け用!L64&lt;&gt;"",貼り付け用!L64,""),""))</f>
        <v>#N/A</v>
      </c>
      <c r="M63" s="3" t="e">
        <f>IF(ROW(M63)+2&gt;=MATCH("*【合計】*", 貼り付け用!$A:$A, 0),"",
IF(M$3&lt;&gt;"",IF(貼り付け用!M64&lt;&gt;"",貼り付け用!M64,""),""))</f>
        <v>#N/A</v>
      </c>
      <c r="N63" s="3" t="e">
        <f>IF(ROW(N63)+2&gt;=MATCH("*【合計】*", 貼り付け用!$A:$A, 0),"",
IF(N$3&lt;&gt;"",IF(貼り付け用!N64&lt;&gt;"",貼り付け用!N64,""),""))</f>
        <v>#N/A</v>
      </c>
      <c r="O63" s="3" t="e">
        <f>IF(ROW(O63)+2&gt;=MATCH("*【合計】*", 貼り付け用!$A:$A, 0),"",
IF(O$3&lt;&gt;"",IF(貼り付け用!O64&lt;&gt;"",貼り付け用!O64,""),""))</f>
        <v>#N/A</v>
      </c>
      <c r="P63" s="3" t="e">
        <f>IF(ROW(P63)+2&gt;=MATCH("*【合計】*", 貼り付け用!$A:$A, 0),"",
IF(P$3&lt;&gt;"",IF(貼り付け用!P64&lt;&gt;"",貼り付け用!P64,""),""))</f>
        <v>#N/A</v>
      </c>
      <c r="Q63" s="3" t="e">
        <f>IF(ROW(Q63)+2&gt;=MATCH("*【合計】*", 貼り付け用!$A:$A, 0),"",
IF(Q$3&lt;&gt;"",IF(貼り付け用!Q64&lt;&gt;"",貼り付け用!Q64,""),""))</f>
        <v>#N/A</v>
      </c>
      <c r="R63" s="3" t="e">
        <f>IF(ROW(R63)+2&gt;=MATCH("*【合計】*", 貼り付け用!$A:$A, 0),"",
IF(R$3&lt;&gt;"",IF(貼り付け用!R64&lt;&gt;"",貼り付け用!R64,""),""))</f>
        <v>#N/A</v>
      </c>
      <c r="S63" s="3" t="e">
        <f>IF(ROW(S63)+2&gt;=MATCH("*【合計】*", 貼り付け用!$A:$A, 0),"",
IF(S$3&lt;&gt;"",IF(貼り付け用!S64&lt;&gt;"",貼り付け用!S64,""),""))</f>
        <v>#N/A</v>
      </c>
      <c r="T63" s="2" t="e">
        <f t="array" ref="T63">IF(INDEX(貼り付け用!A:Z, ROW(T63)+1, MATCH("おやつ", 貼り付け用!$A$3:$Z$3, 0))&lt;&gt;0,
INDEX(貼り付け用!A:Z, ROW(T63)+1, MATCH("おやつ", 貼り付け用!$A$3:$Z$3, 0)),"")</f>
        <v>#N/A</v>
      </c>
      <c r="U63" s="55"/>
      <c r="V63" s="8" t="e">
        <f t="array" ref="V63">IF(INDEX(貼り付け用!A:Z, ROW(T63)+1, MATCH("おやつ", 貼り付け用!$A$3:$Z$3, 0)+1)&lt;&gt;0,
INDEX(貼り付け用!A:Z, ROW(T63)+1, MATCH("おやつ", 貼り付け用!$A$3:$Z$3, 0)+1),"")</f>
        <v>#N/A</v>
      </c>
      <c r="W63" s="9" t="e">
        <f t="array" ref="W63">IF(INDEX(貼り付け用!A:Z, ROW(T63)+1, MATCH("おやつ", 貼り付け用!$A$3:$Z$3, 0)+2)&lt;&gt;0,
INDEX(貼り付け用!A:Z, ROW(T63)+1, MATCH("おやつ", 貼り付け用!$A$3:$Z$3, 0)+2),"")</f>
        <v>#N/A</v>
      </c>
    </row>
    <row r="64" spans="1:23" x14ac:dyDescent="0.45">
      <c r="A64" s="5" t="e">
        <f>IF(ROW(A64)+1&gt;=MATCH("*10000*", 貼り付け用!$A:$A, 0),
IF(COUNTIF(A62,"*10000*"),"10001",
IF(COUNTIF(A62,"*10001*"),"10002",
IF(COUNTIF(A62,"*10002*"),"",
IF(COUNTIF(A62,""),"","10000")))),
IF(貼り付け用!A65&lt;&gt;"",貼り付け用!A65,""))</f>
        <v>#N/A</v>
      </c>
      <c r="B64" s="21" t="e">
        <f>IF(ROW(B64)+2&gt;=MATCH("*【合計】*", 貼り付け用!$A:$A, 0),"",
IF(貼り付け用!B65&lt;&gt;"",貼り付け用!B65,""))</f>
        <v>#N/A</v>
      </c>
      <c r="C64" s="21" t="e">
        <f>IF(ROW(C64)+2&gt;=MATCH("*【合計】*", 貼り付け用!$A:$A, 0),"",
IF(貼り付け用!C65&lt;&gt;"",貼り付け用!C65,""))</f>
        <v>#N/A</v>
      </c>
      <c r="D64" s="21" t="e">
        <f>IF(ROW(D64)+2&gt;=MATCH("*【合計】*", 貼り付け用!$A:$A, 0),"",
IF(貼り付け用!D65&lt;&gt;"",貼り付け用!D65,""))</f>
        <v>#N/A</v>
      </c>
      <c r="E64" s="21" t="e">
        <f>IF(ROW(E64)+2&gt;=MATCH("*【合計】*", 貼り付け用!$A:$A, 0),"",
IF(貼り付け用!E65&lt;&gt;"",貼り付け用!E65,""))</f>
        <v>#N/A</v>
      </c>
      <c r="F64" s="21" t="e">
        <f>IF(ROW(F64)+2&gt;=MATCH("*【合計】*", 貼り付け用!$A:$A, 0),"",
IF(貼り付け用!F65&lt;&gt;"",貼り付け用!F65,""))</f>
        <v>#N/A</v>
      </c>
      <c r="G64" s="21" t="e">
        <f>IF(ROW(G64)+2&gt;=MATCH("*【合計】*", 貼り付け用!$A:$A, 0),"",
IF(貼り付け用!G65&lt;&gt;"",貼り付け用!G65,""))</f>
        <v>#N/A</v>
      </c>
      <c r="H64" s="21" t="e">
        <f>IF(ROW(H64)+2&gt;=MATCH("*【合計】*", 貼り付け用!$A:$A, 0),"",
IF(貼り付け用!H65&lt;&gt;"",貼り付け用!H65,""))</f>
        <v>#N/A</v>
      </c>
      <c r="I64" s="21" t="e">
        <f>IF(ROW(I64)+2&gt;=MATCH("*【合計】*", 貼り付け用!$A:$A, 0),"",
IF(貼り付け用!I65&lt;&gt;"",貼り付け用!I65,""))</f>
        <v>#N/A</v>
      </c>
      <c r="J64" s="21" t="e">
        <f>IF(ROW(J64)+2&gt;=MATCH("*【合計】*", 貼り付け用!$A:$A, 0),"",
IF(貼り付け用!J65&lt;&gt;"",貼り付け用!J65,""))</f>
        <v>#N/A</v>
      </c>
      <c r="K64" s="21" t="e">
        <f>IF(ROW(K64)+2&gt;=MATCH("*【合計】*", 貼り付け用!$A:$A, 0),"",
IF(貼り付け用!K65&lt;&gt;"",貼り付け用!K65,""))</f>
        <v>#N/A</v>
      </c>
      <c r="L64" s="21" t="e">
        <f>IF(ROW(L64)+2&gt;=MATCH("*【合計】*", 貼り付け用!$A:$A, 0),"",
IF(L$3&lt;&gt;"",IF(貼り付け用!L65&lt;&gt;"",貼り付け用!L65,""),""))</f>
        <v>#N/A</v>
      </c>
      <c r="M64" s="21" t="e">
        <f>IF(ROW(M64)+2&gt;=MATCH("*【合計】*", 貼り付け用!$A:$A, 0),"",
IF(M$3&lt;&gt;"",IF(貼り付け用!M65&lt;&gt;"",貼り付け用!M65,""),""))</f>
        <v>#N/A</v>
      </c>
      <c r="N64" s="21" t="e">
        <f>IF(ROW(N64)+2&gt;=MATCH("*【合計】*", 貼り付け用!$A:$A, 0),"",
IF(N$3&lt;&gt;"",IF(貼り付け用!N65&lt;&gt;"",貼り付け用!N65,""),""))</f>
        <v>#N/A</v>
      </c>
      <c r="O64" s="21" t="e">
        <f>IF(ROW(O64)+2&gt;=MATCH("*【合計】*", 貼り付け用!$A:$A, 0),"",
IF(O$3&lt;&gt;"",IF(貼り付け用!O65&lt;&gt;"",貼り付け用!O65,""),""))</f>
        <v>#N/A</v>
      </c>
      <c r="P64" s="21" t="e">
        <f>IF(ROW(P64)+2&gt;=MATCH("*【合計】*", 貼り付け用!$A:$A, 0),"",
IF(P$3&lt;&gt;"",IF(貼り付け用!P65&lt;&gt;"",貼り付け用!P65,""),""))</f>
        <v>#N/A</v>
      </c>
      <c r="Q64" s="21" t="e">
        <f>IF(ROW(Q64)+2&gt;=MATCH("*【合計】*", 貼り付け用!$A:$A, 0),"",
IF(Q$3&lt;&gt;"",IF(貼り付け用!Q65&lt;&gt;"",貼り付け用!Q65,""),""))</f>
        <v>#N/A</v>
      </c>
      <c r="R64" s="21" t="e">
        <f>IF(ROW(R64)+2&gt;=MATCH("*【合計】*", 貼り付け用!$A:$A, 0),"",
IF(R$3&lt;&gt;"",IF(貼り付け用!R65&lt;&gt;"",貼り付け用!R65,""),""))</f>
        <v>#N/A</v>
      </c>
      <c r="S64" s="21" t="e">
        <f>IF(ROW(S64)+2&gt;=MATCH("*【合計】*", 貼り付け用!$A:$A, 0),"",
IF(S$3&lt;&gt;"",IF(貼り付け用!S65&lt;&gt;"",貼り付け用!S65,""),""))</f>
        <v>#N/A</v>
      </c>
      <c r="T64" s="21" t="e">
        <f t="array" ref="T64">IF(INDEX(貼り付け用!A:Z, ROW(T64)+1, MATCH("おやつ", 貼り付け用!$A$3:$Z$3, 0))&lt;&gt;0,
INDEX(貼り付け用!A:Z, ROW(T64)+1, MATCH("おやつ", 貼り付け用!$A$3:$Z$3, 0)),"")</f>
        <v>#N/A</v>
      </c>
      <c r="U64" s="18"/>
      <c r="V64" s="5" t="e">
        <f t="array" ref="V64">IF(INDEX(貼り付け用!A:Z, ROW(T64)+1, MATCH("おやつ", 貼り付け用!$A$3:$Z$3, 0)+1)&lt;&gt;0,
INDEX(貼り付け用!A:Z, ROW(T64)+1, MATCH("おやつ", 貼り付け用!$A$3:$Z$3, 0)+1),"")</f>
        <v>#N/A</v>
      </c>
      <c r="W64" s="7" t="e">
        <f t="array" ref="W64">IF(INDEX(貼り付け用!A:Z, ROW(T64)+1, MATCH("おやつ", 貼り付け用!$A$3:$Z$3, 0)+2)&lt;&gt;0,
INDEX(貼り付け用!A:Z, ROW(T64)+1, MATCH("おやつ", 貼り付け用!$A$3:$Z$3, 0)+2),"")</f>
        <v>#N/A</v>
      </c>
    </row>
    <row r="65" spans="1:23" x14ac:dyDescent="0.45">
      <c r="A65" s="8" t="e">
        <f>IF(ROW(A65)+1&gt;=MATCH("*10000*", 貼り付け用!$A:$A, 0),"",
IF(貼り付け用!A66&lt;&gt;"",貼り付け用!A66,""))</f>
        <v>#N/A</v>
      </c>
      <c r="B65" s="3" t="e">
        <f>IF(ROW(B65)+2&gt;=MATCH("*【合計】*", 貼り付け用!$A:$A, 0),"",
IF(貼り付け用!B66&lt;&gt;"",貼り付け用!B66,""))</f>
        <v>#N/A</v>
      </c>
      <c r="C65" s="3" t="e">
        <f>IF(ROW(C65)+2&gt;=MATCH("*【合計】*", 貼り付け用!$A:$A, 0),"",
IF(貼り付け用!C66&lt;&gt;"",貼り付け用!C66,""))</f>
        <v>#N/A</v>
      </c>
      <c r="D65" s="3" t="e">
        <f>IF(ROW(D65)+2&gt;=MATCH("*【合計】*", 貼り付け用!$A:$A, 0),"",
IF(貼り付け用!D66&lt;&gt;"",貼り付け用!D66,""))</f>
        <v>#N/A</v>
      </c>
      <c r="E65" s="3" t="e">
        <f>IF(ROW(E65)+2&gt;=MATCH("*【合計】*", 貼り付け用!$A:$A, 0),"",
IF(貼り付け用!E66&lt;&gt;"",貼り付け用!E66,""))</f>
        <v>#N/A</v>
      </c>
      <c r="F65" s="3" t="e">
        <f>IF(ROW(F65)+2&gt;=MATCH("*【合計】*", 貼り付け用!$A:$A, 0),"",
IF(貼り付け用!F66&lt;&gt;"",貼り付け用!F66,""))</f>
        <v>#N/A</v>
      </c>
      <c r="G65" s="3" t="e">
        <f>IF(ROW(G65)+2&gt;=MATCH("*【合計】*", 貼り付け用!$A:$A, 0),"",
IF(貼り付け用!G66&lt;&gt;"",貼り付け用!G66,""))</f>
        <v>#N/A</v>
      </c>
      <c r="H65" s="3" t="e">
        <f>IF(ROW(H65)+2&gt;=MATCH("*【合計】*", 貼り付け用!$A:$A, 0),"",
IF(貼り付け用!H66&lt;&gt;"",貼り付け用!H66,""))</f>
        <v>#N/A</v>
      </c>
      <c r="I65" s="3" t="e">
        <f>IF(ROW(I65)+2&gt;=MATCH("*【合計】*", 貼り付け用!$A:$A, 0),"",
IF(貼り付け用!I66&lt;&gt;"",貼り付け用!I66,""))</f>
        <v>#N/A</v>
      </c>
      <c r="J65" s="3" t="e">
        <f>IF(ROW(J65)+2&gt;=MATCH("*【合計】*", 貼り付け用!$A:$A, 0),"",
IF(貼り付け用!J66&lt;&gt;"",貼り付け用!J66,""))</f>
        <v>#N/A</v>
      </c>
      <c r="K65" s="3" t="e">
        <f>IF(ROW(K65)+2&gt;=MATCH("*【合計】*", 貼り付け用!$A:$A, 0),"",
IF(貼り付け用!K66&lt;&gt;"",貼り付け用!K66,""))</f>
        <v>#N/A</v>
      </c>
      <c r="L65" s="3" t="e">
        <f>IF(ROW(L65)+2&gt;=MATCH("*【合計】*", 貼り付け用!$A:$A, 0),"",
IF(L$3&lt;&gt;"",IF(貼り付け用!L66&lt;&gt;"",貼り付け用!L66,""),""))</f>
        <v>#N/A</v>
      </c>
      <c r="M65" s="3" t="e">
        <f>IF(ROW(M65)+2&gt;=MATCH("*【合計】*", 貼り付け用!$A:$A, 0),"",
IF(M$3&lt;&gt;"",IF(貼り付け用!M66&lt;&gt;"",貼り付け用!M66,""),""))</f>
        <v>#N/A</v>
      </c>
      <c r="N65" s="3" t="e">
        <f>IF(ROW(N65)+2&gt;=MATCH("*【合計】*", 貼り付け用!$A:$A, 0),"",
IF(N$3&lt;&gt;"",IF(貼り付け用!N66&lt;&gt;"",貼り付け用!N66,""),""))</f>
        <v>#N/A</v>
      </c>
      <c r="O65" s="3" t="e">
        <f>IF(ROW(O65)+2&gt;=MATCH("*【合計】*", 貼り付け用!$A:$A, 0),"",
IF(O$3&lt;&gt;"",IF(貼り付け用!O66&lt;&gt;"",貼り付け用!O66,""),""))</f>
        <v>#N/A</v>
      </c>
      <c r="P65" s="3" t="e">
        <f>IF(ROW(P65)+2&gt;=MATCH("*【合計】*", 貼り付け用!$A:$A, 0),"",
IF(P$3&lt;&gt;"",IF(貼り付け用!P66&lt;&gt;"",貼り付け用!P66,""),""))</f>
        <v>#N/A</v>
      </c>
      <c r="Q65" s="3" t="e">
        <f>IF(ROW(Q65)+2&gt;=MATCH("*【合計】*", 貼り付け用!$A:$A, 0),"",
IF(Q$3&lt;&gt;"",IF(貼り付け用!Q66&lt;&gt;"",貼り付け用!Q66,""),""))</f>
        <v>#N/A</v>
      </c>
      <c r="R65" s="3" t="e">
        <f>IF(ROW(R65)+2&gt;=MATCH("*【合計】*", 貼り付け用!$A:$A, 0),"",
IF(R$3&lt;&gt;"",IF(貼り付け用!R66&lt;&gt;"",貼り付け用!R66,""),""))</f>
        <v>#N/A</v>
      </c>
      <c r="S65" s="3" t="e">
        <f>IF(ROW(S65)+2&gt;=MATCH("*【合計】*", 貼り付け用!$A:$A, 0),"",
IF(S$3&lt;&gt;"",IF(貼り付け用!S66&lt;&gt;"",貼り付け用!S66,""),""))</f>
        <v>#N/A</v>
      </c>
      <c r="T65" s="2" t="e">
        <f t="array" ref="T65">IF(INDEX(貼り付け用!A:Z, ROW(T65)+1, MATCH("おやつ", 貼り付け用!$A$3:$Z$3, 0))&lt;&gt;0,
INDEX(貼り付け用!A:Z, ROW(T65)+1, MATCH("おやつ", 貼り付け用!$A$3:$Z$3, 0)),"")</f>
        <v>#N/A</v>
      </c>
      <c r="U65" s="55"/>
      <c r="V65" s="8" t="e">
        <f t="array" ref="V65">IF(INDEX(貼り付け用!A:Z, ROW(T65)+1, MATCH("おやつ", 貼り付け用!$A$3:$Z$3, 0)+1)&lt;&gt;0,
INDEX(貼り付け用!A:Z, ROW(T65)+1, MATCH("おやつ", 貼り付け用!$A$3:$Z$3, 0)+1),"")</f>
        <v>#N/A</v>
      </c>
      <c r="W65" s="9" t="e">
        <f t="array" ref="W65">IF(INDEX(貼り付け用!A:Z, ROW(T65)+1, MATCH("おやつ", 貼り付け用!$A$3:$Z$3, 0)+2)&lt;&gt;0,
INDEX(貼り付け用!A:Z, ROW(T65)+1, MATCH("おやつ", 貼り付け用!$A$3:$Z$3, 0)+2),"")</f>
        <v>#N/A</v>
      </c>
    </row>
    <row r="66" spans="1:23" x14ac:dyDescent="0.45">
      <c r="A66" s="5" t="e">
        <f>IF(ROW(A66)+1&gt;=MATCH("*10000*", 貼り付け用!$A:$A, 0),
IF(COUNTIF(A64,"*10000*"),"10001",
IF(COUNTIF(A64,"*10001*"),"10002",
IF(COUNTIF(A64,"*10002*"),"",
IF(COUNTIF(A64,""),"","10000")))),
IF(貼り付け用!A67&lt;&gt;"",貼り付け用!A67,""))</f>
        <v>#N/A</v>
      </c>
      <c r="B66" s="21" t="e">
        <f>IF(ROW(B66)+2&gt;=MATCH("*【合計】*", 貼り付け用!$A:$A, 0),"",
IF(貼り付け用!B67&lt;&gt;"",貼り付け用!B67,""))</f>
        <v>#N/A</v>
      </c>
      <c r="C66" s="21" t="e">
        <f>IF(ROW(C66)+2&gt;=MATCH("*【合計】*", 貼り付け用!$A:$A, 0),"",
IF(貼り付け用!C67&lt;&gt;"",貼り付け用!C67,""))</f>
        <v>#N/A</v>
      </c>
      <c r="D66" s="21" t="e">
        <f>IF(ROW(D66)+2&gt;=MATCH("*【合計】*", 貼り付け用!$A:$A, 0),"",
IF(貼り付け用!D67&lt;&gt;"",貼り付け用!D67,""))</f>
        <v>#N/A</v>
      </c>
      <c r="E66" s="21" t="e">
        <f>IF(ROW(E66)+2&gt;=MATCH("*【合計】*", 貼り付け用!$A:$A, 0),"",
IF(貼り付け用!E67&lt;&gt;"",貼り付け用!E67,""))</f>
        <v>#N/A</v>
      </c>
      <c r="F66" s="21" t="e">
        <f>IF(ROW(F66)+2&gt;=MATCH("*【合計】*", 貼り付け用!$A:$A, 0),"",
IF(貼り付け用!F67&lt;&gt;"",貼り付け用!F67,""))</f>
        <v>#N/A</v>
      </c>
      <c r="G66" s="21" t="e">
        <f>IF(ROW(G66)+2&gt;=MATCH("*【合計】*", 貼り付け用!$A:$A, 0),"",
IF(貼り付け用!G67&lt;&gt;"",貼り付け用!G67,""))</f>
        <v>#N/A</v>
      </c>
      <c r="H66" s="21" t="e">
        <f>IF(ROW(H66)+2&gt;=MATCH("*【合計】*", 貼り付け用!$A:$A, 0),"",
IF(貼り付け用!H67&lt;&gt;"",貼り付け用!H67,""))</f>
        <v>#N/A</v>
      </c>
      <c r="I66" s="21" t="e">
        <f>IF(ROW(I66)+2&gt;=MATCH("*【合計】*", 貼り付け用!$A:$A, 0),"",
IF(貼り付け用!I67&lt;&gt;"",貼り付け用!I67,""))</f>
        <v>#N/A</v>
      </c>
      <c r="J66" s="21" t="e">
        <f>IF(ROW(J66)+2&gt;=MATCH("*【合計】*", 貼り付け用!$A:$A, 0),"",
IF(貼り付け用!J67&lt;&gt;"",貼り付け用!J67,""))</f>
        <v>#N/A</v>
      </c>
      <c r="K66" s="21" t="e">
        <f>IF(ROW(K66)+2&gt;=MATCH("*【合計】*", 貼り付け用!$A:$A, 0),"",
IF(貼り付け用!K67&lt;&gt;"",貼り付け用!K67,""))</f>
        <v>#N/A</v>
      </c>
      <c r="L66" s="21" t="e">
        <f>IF(ROW(L66)+2&gt;=MATCH("*【合計】*", 貼り付け用!$A:$A, 0),"",
IF(L$3&lt;&gt;"",IF(貼り付け用!L67&lt;&gt;"",貼り付け用!L67,""),""))</f>
        <v>#N/A</v>
      </c>
      <c r="M66" s="21" t="e">
        <f>IF(ROW(M66)+2&gt;=MATCH("*【合計】*", 貼り付け用!$A:$A, 0),"",
IF(M$3&lt;&gt;"",IF(貼り付け用!M67&lt;&gt;"",貼り付け用!M67,""),""))</f>
        <v>#N/A</v>
      </c>
      <c r="N66" s="21" t="e">
        <f>IF(ROW(N66)+2&gt;=MATCH("*【合計】*", 貼り付け用!$A:$A, 0),"",
IF(N$3&lt;&gt;"",IF(貼り付け用!N67&lt;&gt;"",貼り付け用!N67,""),""))</f>
        <v>#N/A</v>
      </c>
      <c r="O66" s="21" t="e">
        <f>IF(ROW(O66)+2&gt;=MATCH("*【合計】*", 貼り付け用!$A:$A, 0),"",
IF(O$3&lt;&gt;"",IF(貼り付け用!O67&lt;&gt;"",貼り付け用!O67,""),""))</f>
        <v>#N/A</v>
      </c>
      <c r="P66" s="21" t="e">
        <f>IF(ROW(P66)+2&gt;=MATCH("*【合計】*", 貼り付け用!$A:$A, 0),"",
IF(P$3&lt;&gt;"",IF(貼り付け用!P67&lt;&gt;"",貼り付け用!P67,""),""))</f>
        <v>#N/A</v>
      </c>
      <c r="Q66" s="21" t="e">
        <f>IF(ROW(Q66)+2&gt;=MATCH("*【合計】*", 貼り付け用!$A:$A, 0),"",
IF(Q$3&lt;&gt;"",IF(貼り付け用!Q67&lt;&gt;"",貼り付け用!Q67,""),""))</f>
        <v>#N/A</v>
      </c>
      <c r="R66" s="21" t="e">
        <f>IF(ROW(R66)+2&gt;=MATCH("*【合計】*", 貼り付け用!$A:$A, 0),"",
IF(R$3&lt;&gt;"",IF(貼り付け用!R67&lt;&gt;"",貼り付け用!R67,""),""))</f>
        <v>#N/A</v>
      </c>
      <c r="S66" s="21" t="e">
        <f>IF(ROW(S66)+2&gt;=MATCH("*【合計】*", 貼り付け用!$A:$A, 0),"",
IF(S$3&lt;&gt;"",IF(貼り付け用!S67&lt;&gt;"",貼り付け用!S67,""),""))</f>
        <v>#N/A</v>
      </c>
      <c r="T66" s="21" t="e">
        <f t="array" ref="T66">IF(INDEX(貼り付け用!A:Z, ROW(T66)+1, MATCH("おやつ", 貼り付け用!$A$3:$Z$3, 0))&lt;&gt;0,
INDEX(貼り付け用!A:Z, ROW(T66)+1, MATCH("おやつ", 貼り付け用!$A$3:$Z$3, 0)),"")</f>
        <v>#N/A</v>
      </c>
      <c r="U66" s="18"/>
      <c r="V66" s="5" t="e">
        <f t="array" ref="V66">IF(INDEX(貼り付け用!A:Z, ROW(T66)+1, MATCH("おやつ", 貼り付け用!$A$3:$Z$3, 0)+1)&lt;&gt;0,
INDEX(貼り付け用!A:Z, ROW(T66)+1, MATCH("おやつ", 貼り付け用!$A$3:$Z$3, 0)+1),"")</f>
        <v>#N/A</v>
      </c>
      <c r="W66" s="7" t="e">
        <f t="array" ref="W66">IF(INDEX(貼り付け用!A:Z, ROW(T66)+1, MATCH("おやつ", 貼り付け用!$A$3:$Z$3, 0)+2)&lt;&gt;0,
INDEX(貼り付け用!A:Z, ROW(T66)+1, MATCH("おやつ", 貼り付け用!$A$3:$Z$3, 0)+2),"")</f>
        <v>#N/A</v>
      </c>
    </row>
    <row r="67" spans="1:23" x14ac:dyDescent="0.45">
      <c r="A67" s="8" t="e">
        <f>IF(ROW(A67)+1&gt;=MATCH("*10000*", 貼り付け用!$A:$A, 0),"",
IF(貼り付け用!A68&lt;&gt;"",貼り付け用!A68,""))</f>
        <v>#N/A</v>
      </c>
      <c r="B67" s="3" t="e">
        <f>IF(ROW(B67)+2&gt;=MATCH("*【合計】*", 貼り付け用!$A:$A, 0),"",
IF(貼り付け用!B68&lt;&gt;"",貼り付け用!B68,""))</f>
        <v>#N/A</v>
      </c>
      <c r="C67" s="3" t="e">
        <f>IF(ROW(C67)+2&gt;=MATCH("*【合計】*", 貼り付け用!$A:$A, 0),"",
IF(貼り付け用!C68&lt;&gt;"",貼り付け用!C68,""))</f>
        <v>#N/A</v>
      </c>
      <c r="D67" s="3" t="e">
        <f>IF(ROW(D67)+2&gt;=MATCH("*【合計】*", 貼り付け用!$A:$A, 0),"",
IF(貼り付け用!D68&lt;&gt;"",貼り付け用!D68,""))</f>
        <v>#N/A</v>
      </c>
      <c r="E67" s="3" t="e">
        <f>IF(ROW(E67)+2&gt;=MATCH("*【合計】*", 貼り付け用!$A:$A, 0),"",
IF(貼り付け用!E68&lt;&gt;"",貼り付け用!E68,""))</f>
        <v>#N/A</v>
      </c>
      <c r="F67" s="3" t="e">
        <f>IF(ROW(F67)+2&gt;=MATCH("*【合計】*", 貼り付け用!$A:$A, 0),"",
IF(貼り付け用!F68&lt;&gt;"",貼り付け用!F68,""))</f>
        <v>#N/A</v>
      </c>
      <c r="G67" s="3" t="e">
        <f>IF(ROW(G67)+2&gt;=MATCH("*【合計】*", 貼り付け用!$A:$A, 0),"",
IF(貼り付け用!G68&lt;&gt;"",貼り付け用!G68,""))</f>
        <v>#N/A</v>
      </c>
      <c r="H67" s="3" t="e">
        <f>IF(ROW(H67)+2&gt;=MATCH("*【合計】*", 貼り付け用!$A:$A, 0),"",
IF(貼り付け用!H68&lt;&gt;"",貼り付け用!H68,""))</f>
        <v>#N/A</v>
      </c>
      <c r="I67" s="3" t="e">
        <f>IF(ROW(I67)+2&gt;=MATCH("*【合計】*", 貼り付け用!$A:$A, 0),"",
IF(貼り付け用!I68&lt;&gt;"",貼り付け用!I68,""))</f>
        <v>#N/A</v>
      </c>
      <c r="J67" s="3" t="e">
        <f>IF(ROW(J67)+2&gt;=MATCH("*【合計】*", 貼り付け用!$A:$A, 0),"",
IF(貼り付け用!J68&lt;&gt;"",貼り付け用!J68,""))</f>
        <v>#N/A</v>
      </c>
      <c r="K67" s="3" t="e">
        <f>IF(ROW(K67)+2&gt;=MATCH("*【合計】*", 貼り付け用!$A:$A, 0),"",
IF(貼り付け用!K68&lt;&gt;"",貼り付け用!K68,""))</f>
        <v>#N/A</v>
      </c>
      <c r="L67" s="3" t="e">
        <f>IF(ROW(L67)+2&gt;=MATCH("*【合計】*", 貼り付け用!$A:$A, 0),"",
IF(L$3&lt;&gt;"",IF(貼り付け用!L68&lt;&gt;"",貼り付け用!L68,""),""))</f>
        <v>#N/A</v>
      </c>
      <c r="M67" s="3" t="e">
        <f>IF(ROW(M67)+2&gt;=MATCH("*【合計】*", 貼り付け用!$A:$A, 0),"",
IF(M$3&lt;&gt;"",IF(貼り付け用!M68&lt;&gt;"",貼り付け用!M68,""),""))</f>
        <v>#N/A</v>
      </c>
      <c r="N67" s="3" t="e">
        <f>IF(ROW(N67)+2&gt;=MATCH("*【合計】*", 貼り付け用!$A:$A, 0),"",
IF(N$3&lt;&gt;"",IF(貼り付け用!N68&lt;&gt;"",貼り付け用!N68,""),""))</f>
        <v>#N/A</v>
      </c>
      <c r="O67" s="3" t="e">
        <f>IF(ROW(O67)+2&gt;=MATCH("*【合計】*", 貼り付け用!$A:$A, 0),"",
IF(O$3&lt;&gt;"",IF(貼り付け用!O68&lt;&gt;"",貼り付け用!O68,""),""))</f>
        <v>#N/A</v>
      </c>
      <c r="P67" s="3" t="e">
        <f>IF(ROW(P67)+2&gt;=MATCH("*【合計】*", 貼り付け用!$A:$A, 0),"",
IF(P$3&lt;&gt;"",IF(貼り付け用!P68&lt;&gt;"",貼り付け用!P68,""),""))</f>
        <v>#N/A</v>
      </c>
      <c r="Q67" s="3" t="e">
        <f>IF(ROW(Q67)+2&gt;=MATCH("*【合計】*", 貼り付け用!$A:$A, 0),"",
IF(Q$3&lt;&gt;"",IF(貼り付け用!Q68&lt;&gt;"",貼り付け用!Q68,""),""))</f>
        <v>#N/A</v>
      </c>
      <c r="R67" s="3" t="e">
        <f>IF(ROW(R67)+2&gt;=MATCH("*【合計】*", 貼り付け用!$A:$A, 0),"",
IF(R$3&lt;&gt;"",IF(貼り付け用!R68&lt;&gt;"",貼り付け用!R68,""),""))</f>
        <v>#N/A</v>
      </c>
      <c r="S67" s="3" t="e">
        <f>IF(ROW(S67)+2&gt;=MATCH("*【合計】*", 貼り付け用!$A:$A, 0),"",
IF(S$3&lt;&gt;"",IF(貼り付け用!S68&lt;&gt;"",貼り付け用!S68,""),""))</f>
        <v>#N/A</v>
      </c>
      <c r="T67" s="2" t="e">
        <f t="array" ref="T67">IF(INDEX(貼り付け用!A:Z, ROW(T67)+1, MATCH("おやつ", 貼り付け用!$A$3:$Z$3, 0))&lt;&gt;0,
INDEX(貼り付け用!A:Z, ROW(T67)+1, MATCH("おやつ", 貼り付け用!$A$3:$Z$3, 0)),"")</f>
        <v>#N/A</v>
      </c>
      <c r="U67" s="55"/>
      <c r="V67" s="8" t="e">
        <f t="array" ref="V67">IF(INDEX(貼り付け用!A:Z, ROW(T67)+1, MATCH("おやつ", 貼り付け用!$A$3:$Z$3, 0)+1)&lt;&gt;0,
INDEX(貼り付け用!A:Z, ROW(T67)+1, MATCH("おやつ", 貼り付け用!$A$3:$Z$3, 0)+1),"")</f>
        <v>#N/A</v>
      </c>
      <c r="W67" s="9" t="e">
        <f t="array" ref="W67">IF(INDEX(貼り付け用!A:Z, ROW(T67)+1, MATCH("おやつ", 貼り付け用!$A$3:$Z$3, 0)+2)&lt;&gt;0,
INDEX(貼り付け用!A:Z, ROW(T67)+1, MATCH("おやつ", 貼り付け用!$A$3:$Z$3, 0)+2),"")</f>
        <v>#N/A</v>
      </c>
    </row>
    <row r="68" spans="1:23" x14ac:dyDescent="0.45">
      <c r="A68" s="5" t="e">
        <f>IF(ROW(A68)+1&gt;=MATCH("*10000*", 貼り付け用!$A:$A, 0),
IF(COUNTIF(A66,"*10000*"),"10001",
IF(COUNTIF(A66,"*10001*"),"10002",
IF(COUNTIF(A66,"*10002*"),"",
IF(COUNTIF(A66,""),"","10000")))),
IF(貼り付け用!A69&lt;&gt;"",貼り付け用!A69,""))</f>
        <v>#N/A</v>
      </c>
      <c r="B68" s="21" t="e">
        <f>IF(ROW(B68)+2&gt;=MATCH("*【合計】*", 貼り付け用!$A:$A, 0),"",
IF(貼り付け用!B69&lt;&gt;"",貼り付け用!B69,""))</f>
        <v>#N/A</v>
      </c>
      <c r="C68" s="21" t="e">
        <f>IF(ROW(C68)+2&gt;=MATCH("*【合計】*", 貼り付け用!$A:$A, 0),"",
IF(貼り付け用!C69&lt;&gt;"",貼り付け用!C69,""))</f>
        <v>#N/A</v>
      </c>
      <c r="D68" s="21" t="e">
        <f>IF(ROW(D68)+2&gt;=MATCH("*【合計】*", 貼り付け用!$A:$A, 0),"",
IF(貼り付け用!D69&lt;&gt;"",貼り付け用!D69,""))</f>
        <v>#N/A</v>
      </c>
      <c r="E68" s="21" t="e">
        <f>IF(ROW(E68)+2&gt;=MATCH("*【合計】*", 貼り付け用!$A:$A, 0),"",
IF(貼り付け用!E69&lt;&gt;"",貼り付け用!E69,""))</f>
        <v>#N/A</v>
      </c>
      <c r="F68" s="21" t="e">
        <f>IF(ROW(F68)+2&gt;=MATCH("*【合計】*", 貼り付け用!$A:$A, 0),"",
IF(貼り付け用!F69&lt;&gt;"",貼り付け用!F69,""))</f>
        <v>#N/A</v>
      </c>
      <c r="G68" s="21" t="e">
        <f>IF(ROW(G68)+2&gt;=MATCH("*【合計】*", 貼り付け用!$A:$A, 0),"",
IF(貼り付け用!G69&lt;&gt;"",貼り付け用!G69,""))</f>
        <v>#N/A</v>
      </c>
      <c r="H68" s="21" t="e">
        <f>IF(ROW(H68)+2&gt;=MATCH("*【合計】*", 貼り付け用!$A:$A, 0),"",
IF(貼り付け用!H69&lt;&gt;"",貼り付け用!H69,""))</f>
        <v>#N/A</v>
      </c>
      <c r="I68" s="21" t="e">
        <f>IF(ROW(I68)+2&gt;=MATCH("*【合計】*", 貼り付け用!$A:$A, 0),"",
IF(貼り付け用!I69&lt;&gt;"",貼り付け用!I69,""))</f>
        <v>#N/A</v>
      </c>
      <c r="J68" s="21" t="e">
        <f>IF(ROW(J68)+2&gt;=MATCH("*【合計】*", 貼り付け用!$A:$A, 0),"",
IF(貼り付け用!J69&lt;&gt;"",貼り付け用!J69,""))</f>
        <v>#N/A</v>
      </c>
      <c r="K68" s="21" t="e">
        <f>IF(ROW(K68)+2&gt;=MATCH("*【合計】*", 貼り付け用!$A:$A, 0),"",
IF(貼り付け用!K69&lt;&gt;"",貼り付け用!K69,""))</f>
        <v>#N/A</v>
      </c>
      <c r="L68" s="21" t="e">
        <f>IF(ROW(L68)+2&gt;=MATCH("*【合計】*", 貼り付け用!$A:$A, 0),"",
IF(L$3&lt;&gt;"",IF(貼り付け用!L69&lt;&gt;"",貼り付け用!L69,""),""))</f>
        <v>#N/A</v>
      </c>
      <c r="M68" s="21" t="e">
        <f>IF(ROW(M68)+2&gt;=MATCH("*【合計】*", 貼り付け用!$A:$A, 0),"",
IF(M$3&lt;&gt;"",IF(貼り付け用!M69&lt;&gt;"",貼り付け用!M69,""),""))</f>
        <v>#N/A</v>
      </c>
      <c r="N68" s="21" t="e">
        <f>IF(ROW(N68)+2&gt;=MATCH("*【合計】*", 貼り付け用!$A:$A, 0),"",
IF(N$3&lt;&gt;"",IF(貼り付け用!N69&lt;&gt;"",貼り付け用!N69,""),""))</f>
        <v>#N/A</v>
      </c>
      <c r="O68" s="21" t="e">
        <f>IF(ROW(O68)+2&gt;=MATCH("*【合計】*", 貼り付け用!$A:$A, 0),"",
IF(O$3&lt;&gt;"",IF(貼り付け用!O69&lt;&gt;"",貼り付け用!O69,""),""))</f>
        <v>#N/A</v>
      </c>
      <c r="P68" s="21" t="e">
        <f>IF(ROW(P68)+2&gt;=MATCH("*【合計】*", 貼り付け用!$A:$A, 0),"",
IF(P$3&lt;&gt;"",IF(貼り付け用!P69&lt;&gt;"",貼り付け用!P69,""),""))</f>
        <v>#N/A</v>
      </c>
      <c r="Q68" s="21" t="e">
        <f>IF(ROW(Q68)+2&gt;=MATCH("*【合計】*", 貼り付け用!$A:$A, 0),"",
IF(Q$3&lt;&gt;"",IF(貼り付け用!Q69&lt;&gt;"",貼り付け用!Q69,""),""))</f>
        <v>#N/A</v>
      </c>
      <c r="R68" s="21" t="e">
        <f>IF(ROW(R68)+2&gt;=MATCH("*【合計】*", 貼り付け用!$A:$A, 0),"",
IF(R$3&lt;&gt;"",IF(貼り付け用!R69&lt;&gt;"",貼り付け用!R69,""),""))</f>
        <v>#N/A</v>
      </c>
      <c r="S68" s="21" t="e">
        <f>IF(ROW(S68)+2&gt;=MATCH("*【合計】*", 貼り付け用!$A:$A, 0),"",
IF(S$3&lt;&gt;"",IF(貼り付け用!S69&lt;&gt;"",貼り付け用!S69,""),""))</f>
        <v>#N/A</v>
      </c>
      <c r="T68" s="21" t="e">
        <f t="array" ref="T68">IF(INDEX(貼り付け用!A:Z, ROW(T68)+1, MATCH("おやつ", 貼り付け用!$A$3:$Z$3, 0))&lt;&gt;0,
INDEX(貼り付け用!A:Z, ROW(T68)+1, MATCH("おやつ", 貼り付け用!$A$3:$Z$3, 0)),"")</f>
        <v>#N/A</v>
      </c>
      <c r="U68" s="18"/>
      <c r="V68" s="5" t="e">
        <f t="array" ref="V68">IF(INDEX(貼り付け用!A:Z, ROW(T68)+1, MATCH("おやつ", 貼り付け用!$A$3:$Z$3, 0)+1)&lt;&gt;0,
INDEX(貼り付け用!A:Z, ROW(T68)+1, MATCH("おやつ", 貼り付け用!$A$3:$Z$3, 0)+1),"")</f>
        <v>#N/A</v>
      </c>
      <c r="W68" s="7" t="e">
        <f t="array" ref="W68">IF(INDEX(貼り付け用!A:Z, ROW(T68)+1, MATCH("おやつ", 貼り付け用!$A$3:$Z$3, 0)+2)&lt;&gt;0,
INDEX(貼り付け用!A:Z, ROW(T68)+1, MATCH("おやつ", 貼り付け用!$A$3:$Z$3, 0)+2),"")</f>
        <v>#N/A</v>
      </c>
    </row>
    <row r="69" spans="1:23" x14ac:dyDescent="0.45">
      <c r="A69" s="8" t="e">
        <f>IF(ROW(A69)+1&gt;=MATCH("*10000*", 貼り付け用!$A:$A, 0),"",
IF(貼り付け用!A70&lt;&gt;"",貼り付け用!A70,""))</f>
        <v>#N/A</v>
      </c>
      <c r="B69" s="3" t="e">
        <f>IF(ROW(B69)+2&gt;=MATCH("*【合計】*", 貼り付け用!$A:$A, 0),"",
IF(貼り付け用!B70&lt;&gt;"",貼り付け用!B70,""))</f>
        <v>#N/A</v>
      </c>
      <c r="C69" s="3" t="e">
        <f>IF(ROW(C69)+2&gt;=MATCH("*【合計】*", 貼り付け用!$A:$A, 0),"",
IF(貼り付け用!C70&lt;&gt;"",貼り付け用!C70,""))</f>
        <v>#N/A</v>
      </c>
      <c r="D69" s="3" t="e">
        <f>IF(ROW(D69)+2&gt;=MATCH("*【合計】*", 貼り付け用!$A:$A, 0),"",
IF(貼り付け用!D70&lt;&gt;"",貼り付け用!D70,""))</f>
        <v>#N/A</v>
      </c>
      <c r="E69" s="3" t="e">
        <f>IF(ROW(E69)+2&gt;=MATCH("*【合計】*", 貼り付け用!$A:$A, 0),"",
IF(貼り付け用!E70&lt;&gt;"",貼り付け用!E70,""))</f>
        <v>#N/A</v>
      </c>
      <c r="F69" s="3" t="e">
        <f>IF(ROW(F69)+2&gt;=MATCH("*【合計】*", 貼り付け用!$A:$A, 0),"",
IF(貼り付け用!F70&lt;&gt;"",貼り付け用!F70,""))</f>
        <v>#N/A</v>
      </c>
      <c r="G69" s="3" t="e">
        <f>IF(ROW(G69)+2&gt;=MATCH("*【合計】*", 貼り付け用!$A:$A, 0),"",
IF(貼り付け用!G70&lt;&gt;"",貼り付け用!G70,""))</f>
        <v>#N/A</v>
      </c>
      <c r="H69" s="3" t="e">
        <f>IF(ROW(H69)+2&gt;=MATCH("*【合計】*", 貼り付け用!$A:$A, 0),"",
IF(貼り付け用!H70&lt;&gt;"",貼り付け用!H70,""))</f>
        <v>#N/A</v>
      </c>
      <c r="I69" s="3" t="e">
        <f>IF(ROW(I69)+2&gt;=MATCH("*【合計】*", 貼り付け用!$A:$A, 0),"",
IF(貼り付け用!I70&lt;&gt;"",貼り付け用!I70,""))</f>
        <v>#N/A</v>
      </c>
      <c r="J69" s="3" t="e">
        <f>IF(ROW(J69)+2&gt;=MATCH("*【合計】*", 貼り付け用!$A:$A, 0),"",
IF(貼り付け用!J70&lt;&gt;"",貼り付け用!J70,""))</f>
        <v>#N/A</v>
      </c>
      <c r="K69" s="3" t="e">
        <f>IF(ROW(K69)+2&gt;=MATCH("*【合計】*", 貼り付け用!$A:$A, 0),"",
IF(貼り付け用!K70&lt;&gt;"",貼り付け用!K70,""))</f>
        <v>#N/A</v>
      </c>
      <c r="L69" s="3" t="e">
        <f>IF(ROW(L69)+2&gt;=MATCH("*【合計】*", 貼り付け用!$A:$A, 0),"",
IF(L$3&lt;&gt;"",IF(貼り付け用!L70&lt;&gt;"",貼り付け用!L70,""),""))</f>
        <v>#N/A</v>
      </c>
      <c r="M69" s="3" t="e">
        <f>IF(ROW(M69)+2&gt;=MATCH("*【合計】*", 貼り付け用!$A:$A, 0),"",
IF(M$3&lt;&gt;"",IF(貼り付け用!M70&lt;&gt;"",貼り付け用!M70,""),""))</f>
        <v>#N/A</v>
      </c>
      <c r="N69" s="3" t="e">
        <f>IF(ROW(N69)+2&gt;=MATCH("*【合計】*", 貼り付け用!$A:$A, 0),"",
IF(N$3&lt;&gt;"",IF(貼り付け用!N70&lt;&gt;"",貼り付け用!N70,""),""))</f>
        <v>#N/A</v>
      </c>
      <c r="O69" s="3" t="e">
        <f>IF(ROW(O69)+2&gt;=MATCH("*【合計】*", 貼り付け用!$A:$A, 0),"",
IF(O$3&lt;&gt;"",IF(貼り付け用!O70&lt;&gt;"",貼り付け用!O70,""),""))</f>
        <v>#N/A</v>
      </c>
      <c r="P69" s="3" t="e">
        <f>IF(ROW(P69)+2&gt;=MATCH("*【合計】*", 貼り付け用!$A:$A, 0),"",
IF(P$3&lt;&gt;"",IF(貼り付け用!P70&lt;&gt;"",貼り付け用!P70,""),""))</f>
        <v>#N/A</v>
      </c>
      <c r="Q69" s="3" t="e">
        <f>IF(ROW(Q69)+2&gt;=MATCH("*【合計】*", 貼り付け用!$A:$A, 0),"",
IF(Q$3&lt;&gt;"",IF(貼り付け用!Q70&lt;&gt;"",貼り付け用!Q70,""),""))</f>
        <v>#N/A</v>
      </c>
      <c r="R69" s="3" t="e">
        <f>IF(ROW(R69)+2&gt;=MATCH("*【合計】*", 貼り付け用!$A:$A, 0),"",
IF(R$3&lt;&gt;"",IF(貼り付け用!R70&lt;&gt;"",貼り付け用!R70,""),""))</f>
        <v>#N/A</v>
      </c>
      <c r="S69" s="3" t="e">
        <f>IF(ROW(S69)+2&gt;=MATCH("*【合計】*", 貼り付け用!$A:$A, 0),"",
IF(S$3&lt;&gt;"",IF(貼り付け用!S70&lt;&gt;"",貼り付け用!S70,""),""))</f>
        <v>#N/A</v>
      </c>
      <c r="T69" s="2" t="e">
        <f t="array" ref="T69">IF(INDEX(貼り付け用!A:Z, ROW(T69)+1, MATCH("おやつ", 貼り付け用!$A$3:$Z$3, 0))&lt;&gt;0,
INDEX(貼り付け用!A:Z, ROW(T69)+1, MATCH("おやつ", 貼り付け用!$A$3:$Z$3, 0)),"")</f>
        <v>#N/A</v>
      </c>
      <c r="U69" s="55"/>
      <c r="V69" s="8" t="e">
        <f t="array" ref="V69">IF(INDEX(貼り付け用!A:Z, ROW(T69)+1, MATCH("おやつ", 貼り付け用!$A$3:$Z$3, 0)+1)&lt;&gt;0,
INDEX(貼り付け用!A:Z, ROW(T69)+1, MATCH("おやつ", 貼り付け用!$A$3:$Z$3, 0)+1),"")</f>
        <v>#N/A</v>
      </c>
      <c r="W69" s="9" t="e">
        <f t="array" ref="W69">IF(INDEX(貼り付け用!A:Z, ROW(T69)+1, MATCH("おやつ", 貼り付け用!$A$3:$Z$3, 0)+2)&lt;&gt;0,
INDEX(貼り付け用!A:Z, ROW(T69)+1, MATCH("おやつ", 貼り付け用!$A$3:$Z$3, 0)+2),"")</f>
        <v>#N/A</v>
      </c>
    </row>
    <row r="70" spans="1:23" x14ac:dyDescent="0.45">
      <c r="A70" s="5" t="e">
        <f>IF(ROW(A70)+1&gt;=MATCH("*10000*", 貼り付け用!$A:$A, 0),
IF(COUNTIF(A68,"*10000*"),"10001",
IF(COUNTIF(A68,"*10001*"),"10002",
IF(COUNTIF(A68,"*10002*"),"",
IF(COUNTIF(A68,""),"","10000")))),
IF(貼り付け用!A71&lt;&gt;"",貼り付け用!A71,""))</f>
        <v>#N/A</v>
      </c>
      <c r="B70" s="21" t="e">
        <f>IF(ROW(B70)+2&gt;=MATCH("*【合計】*", 貼り付け用!$A:$A, 0),"",
IF(貼り付け用!B71&lt;&gt;"",貼り付け用!B71,""))</f>
        <v>#N/A</v>
      </c>
      <c r="C70" s="21" t="e">
        <f>IF(ROW(C70)+2&gt;=MATCH("*【合計】*", 貼り付け用!$A:$A, 0),"",
IF(貼り付け用!C71&lt;&gt;"",貼り付け用!C71,""))</f>
        <v>#N/A</v>
      </c>
      <c r="D70" s="21" t="e">
        <f>IF(ROW(D70)+2&gt;=MATCH("*【合計】*", 貼り付け用!$A:$A, 0),"",
IF(貼り付け用!D71&lt;&gt;"",貼り付け用!D71,""))</f>
        <v>#N/A</v>
      </c>
      <c r="E70" s="21" t="e">
        <f>IF(ROW(E70)+2&gt;=MATCH("*【合計】*", 貼り付け用!$A:$A, 0),"",
IF(貼り付け用!E71&lt;&gt;"",貼り付け用!E71,""))</f>
        <v>#N/A</v>
      </c>
      <c r="F70" s="21" t="e">
        <f>IF(ROW(F70)+2&gt;=MATCH("*【合計】*", 貼り付け用!$A:$A, 0),"",
IF(貼り付け用!F71&lt;&gt;"",貼り付け用!F71,""))</f>
        <v>#N/A</v>
      </c>
      <c r="G70" s="21" t="e">
        <f>IF(ROW(G70)+2&gt;=MATCH("*【合計】*", 貼り付け用!$A:$A, 0),"",
IF(貼り付け用!G71&lt;&gt;"",貼り付け用!G71,""))</f>
        <v>#N/A</v>
      </c>
      <c r="H70" s="21" t="e">
        <f>IF(ROW(H70)+2&gt;=MATCH("*【合計】*", 貼り付け用!$A:$A, 0),"",
IF(貼り付け用!H71&lt;&gt;"",貼り付け用!H71,""))</f>
        <v>#N/A</v>
      </c>
      <c r="I70" s="21" t="e">
        <f>IF(ROW(I70)+2&gt;=MATCH("*【合計】*", 貼り付け用!$A:$A, 0),"",
IF(貼り付け用!I71&lt;&gt;"",貼り付け用!I71,""))</f>
        <v>#N/A</v>
      </c>
      <c r="J70" s="21" t="e">
        <f>IF(ROW(J70)+2&gt;=MATCH("*【合計】*", 貼り付け用!$A:$A, 0),"",
IF(貼り付け用!J71&lt;&gt;"",貼り付け用!J71,""))</f>
        <v>#N/A</v>
      </c>
      <c r="K70" s="21" t="e">
        <f>IF(ROW(K70)+2&gt;=MATCH("*【合計】*", 貼り付け用!$A:$A, 0),"",
IF(貼り付け用!K71&lt;&gt;"",貼り付け用!K71,""))</f>
        <v>#N/A</v>
      </c>
      <c r="L70" s="21" t="e">
        <f>IF(ROW(L70)+2&gt;=MATCH("*【合計】*", 貼り付け用!$A:$A, 0),"",
IF(L$3&lt;&gt;"",IF(貼り付け用!L71&lt;&gt;"",貼り付け用!L71,""),""))</f>
        <v>#N/A</v>
      </c>
      <c r="M70" s="21" t="e">
        <f>IF(ROW(M70)+2&gt;=MATCH("*【合計】*", 貼り付け用!$A:$A, 0),"",
IF(M$3&lt;&gt;"",IF(貼り付け用!M71&lt;&gt;"",貼り付け用!M71,""),""))</f>
        <v>#N/A</v>
      </c>
      <c r="N70" s="21" t="e">
        <f>IF(ROW(N70)+2&gt;=MATCH("*【合計】*", 貼り付け用!$A:$A, 0),"",
IF(N$3&lt;&gt;"",IF(貼り付け用!N71&lt;&gt;"",貼り付け用!N71,""),""))</f>
        <v>#N/A</v>
      </c>
      <c r="O70" s="21" t="e">
        <f>IF(ROW(O70)+2&gt;=MATCH("*【合計】*", 貼り付け用!$A:$A, 0),"",
IF(O$3&lt;&gt;"",IF(貼り付け用!O71&lt;&gt;"",貼り付け用!O71,""),""))</f>
        <v>#N/A</v>
      </c>
      <c r="P70" s="21" t="e">
        <f>IF(ROW(P70)+2&gt;=MATCH("*【合計】*", 貼り付け用!$A:$A, 0),"",
IF(P$3&lt;&gt;"",IF(貼り付け用!P71&lt;&gt;"",貼り付け用!P71,""),""))</f>
        <v>#N/A</v>
      </c>
      <c r="Q70" s="21" t="e">
        <f>IF(ROW(Q70)+2&gt;=MATCH("*【合計】*", 貼り付け用!$A:$A, 0),"",
IF(Q$3&lt;&gt;"",IF(貼り付け用!Q71&lt;&gt;"",貼り付け用!Q71,""),""))</f>
        <v>#N/A</v>
      </c>
      <c r="R70" s="21" t="e">
        <f>IF(ROW(R70)+2&gt;=MATCH("*【合計】*", 貼り付け用!$A:$A, 0),"",
IF(R$3&lt;&gt;"",IF(貼り付け用!R71&lt;&gt;"",貼り付け用!R71,""),""))</f>
        <v>#N/A</v>
      </c>
      <c r="S70" s="21" t="e">
        <f>IF(ROW(S70)+2&gt;=MATCH("*【合計】*", 貼り付け用!$A:$A, 0),"",
IF(S$3&lt;&gt;"",IF(貼り付け用!S71&lt;&gt;"",貼り付け用!S71,""),""))</f>
        <v>#N/A</v>
      </c>
      <c r="T70" s="21" t="e">
        <f t="array" ref="T70">IF(INDEX(貼り付け用!A:Z, ROW(T70)+1, MATCH("おやつ", 貼り付け用!$A$3:$Z$3, 0))&lt;&gt;0,
INDEX(貼り付け用!A:Z, ROW(T70)+1, MATCH("おやつ", 貼り付け用!$A$3:$Z$3, 0)),"")</f>
        <v>#N/A</v>
      </c>
      <c r="U70" s="18"/>
      <c r="V70" s="5" t="e">
        <f t="array" ref="V70">IF(INDEX(貼り付け用!A:Z, ROW(T70)+1, MATCH("おやつ", 貼り付け用!$A$3:$Z$3, 0)+1)&lt;&gt;0,
INDEX(貼り付け用!A:Z, ROW(T70)+1, MATCH("おやつ", 貼り付け用!$A$3:$Z$3, 0)+1),"")</f>
        <v>#N/A</v>
      </c>
      <c r="W70" s="7" t="e">
        <f t="array" ref="W70">IF(INDEX(貼り付け用!A:Z, ROW(T70)+1, MATCH("おやつ", 貼り付け用!$A$3:$Z$3, 0)+2)&lt;&gt;0,
INDEX(貼り付け用!A:Z, ROW(T70)+1, MATCH("おやつ", 貼り付け用!$A$3:$Z$3, 0)+2),"")</f>
        <v>#N/A</v>
      </c>
    </row>
    <row r="71" spans="1:23" x14ac:dyDescent="0.45">
      <c r="A71" s="8" t="e">
        <f>IF(ROW(A71)+1&gt;=MATCH("*10000*", 貼り付け用!$A:$A, 0),"",
IF(貼り付け用!A72&lt;&gt;"",貼り付け用!A72,""))</f>
        <v>#N/A</v>
      </c>
      <c r="B71" s="3" t="e">
        <f>IF(ROW(B71)+2&gt;=MATCH("*【合計】*", 貼り付け用!$A:$A, 0),"",
IF(貼り付け用!B72&lt;&gt;"",貼り付け用!B72,""))</f>
        <v>#N/A</v>
      </c>
      <c r="C71" s="3" t="e">
        <f>IF(ROW(C71)+2&gt;=MATCH("*【合計】*", 貼り付け用!$A:$A, 0),"",
IF(貼り付け用!C72&lt;&gt;"",貼り付け用!C72,""))</f>
        <v>#N/A</v>
      </c>
      <c r="D71" s="3" t="e">
        <f>IF(ROW(D71)+2&gt;=MATCH("*【合計】*", 貼り付け用!$A:$A, 0),"",
IF(貼り付け用!D72&lt;&gt;"",貼り付け用!D72,""))</f>
        <v>#N/A</v>
      </c>
      <c r="E71" s="3" t="e">
        <f>IF(ROW(E71)+2&gt;=MATCH("*【合計】*", 貼り付け用!$A:$A, 0),"",
IF(貼り付け用!E72&lt;&gt;"",貼り付け用!E72,""))</f>
        <v>#N/A</v>
      </c>
      <c r="F71" s="3" t="e">
        <f>IF(ROW(F71)+2&gt;=MATCH("*【合計】*", 貼り付け用!$A:$A, 0),"",
IF(貼り付け用!F72&lt;&gt;"",貼り付け用!F72,""))</f>
        <v>#N/A</v>
      </c>
      <c r="G71" s="3" t="e">
        <f>IF(ROW(G71)+2&gt;=MATCH("*【合計】*", 貼り付け用!$A:$A, 0),"",
IF(貼り付け用!G72&lt;&gt;"",貼り付け用!G72,""))</f>
        <v>#N/A</v>
      </c>
      <c r="H71" s="3" t="e">
        <f>IF(ROW(H71)+2&gt;=MATCH("*【合計】*", 貼り付け用!$A:$A, 0),"",
IF(貼り付け用!H72&lt;&gt;"",貼り付け用!H72,""))</f>
        <v>#N/A</v>
      </c>
      <c r="I71" s="3" t="e">
        <f>IF(ROW(I71)+2&gt;=MATCH("*【合計】*", 貼り付け用!$A:$A, 0),"",
IF(貼り付け用!I72&lt;&gt;"",貼り付け用!I72,""))</f>
        <v>#N/A</v>
      </c>
      <c r="J71" s="3" t="e">
        <f>IF(ROW(J71)+2&gt;=MATCH("*【合計】*", 貼り付け用!$A:$A, 0),"",
IF(貼り付け用!J72&lt;&gt;"",貼り付け用!J72,""))</f>
        <v>#N/A</v>
      </c>
      <c r="K71" s="3" t="e">
        <f>IF(ROW(K71)+2&gt;=MATCH("*【合計】*", 貼り付け用!$A:$A, 0),"",
IF(貼り付け用!K72&lt;&gt;"",貼り付け用!K72,""))</f>
        <v>#N/A</v>
      </c>
      <c r="L71" s="3" t="e">
        <f>IF(ROW(L71)+2&gt;=MATCH("*【合計】*", 貼り付け用!$A:$A, 0),"",
IF(L$3&lt;&gt;"",IF(貼り付け用!L72&lt;&gt;"",貼り付け用!L72,""),""))</f>
        <v>#N/A</v>
      </c>
      <c r="M71" s="3" t="e">
        <f>IF(ROW(M71)+2&gt;=MATCH("*【合計】*", 貼り付け用!$A:$A, 0),"",
IF(M$3&lt;&gt;"",IF(貼り付け用!M72&lt;&gt;"",貼り付け用!M72,""),""))</f>
        <v>#N/A</v>
      </c>
      <c r="N71" s="3" t="e">
        <f>IF(ROW(N71)+2&gt;=MATCH("*【合計】*", 貼り付け用!$A:$A, 0),"",
IF(N$3&lt;&gt;"",IF(貼り付け用!N72&lt;&gt;"",貼り付け用!N72,""),""))</f>
        <v>#N/A</v>
      </c>
      <c r="O71" s="3" t="e">
        <f>IF(ROW(O71)+2&gt;=MATCH("*【合計】*", 貼り付け用!$A:$A, 0),"",
IF(O$3&lt;&gt;"",IF(貼り付け用!O72&lt;&gt;"",貼り付け用!O72,""),""))</f>
        <v>#N/A</v>
      </c>
      <c r="P71" s="3" t="e">
        <f>IF(ROW(P71)+2&gt;=MATCH("*【合計】*", 貼り付け用!$A:$A, 0),"",
IF(P$3&lt;&gt;"",IF(貼り付け用!P72&lt;&gt;"",貼り付け用!P72,""),""))</f>
        <v>#N/A</v>
      </c>
      <c r="Q71" s="3" t="e">
        <f>IF(ROW(Q71)+2&gt;=MATCH("*【合計】*", 貼り付け用!$A:$A, 0),"",
IF(Q$3&lt;&gt;"",IF(貼り付け用!Q72&lt;&gt;"",貼り付け用!Q72,""),""))</f>
        <v>#N/A</v>
      </c>
      <c r="R71" s="3" t="e">
        <f>IF(ROW(R71)+2&gt;=MATCH("*【合計】*", 貼り付け用!$A:$A, 0),"",
IF(R$3&lt;&gt;"",IF(貼り付け用!R72&lt;&gt;"",貼り付け用!R72,""),""))</f>
        <v>#N/A</v>
      </c>
      <c r="S71" s="3" t="e">
        <f>IF(ROW(S71)+2&gt;=MATCH("*【合計】*", 貼り付け用!$A:$A, 0),"",
IF(S$3&lt;&gt;"",IF(貼り付け用!S72&lt;&gt;"",貼り付け用!S72,""),""))</f>
        <v>#N/A</v>
      </c>
      <c r="T71" s="2" t="e">
        <f t="array" ref="T71">IF(INDEX(貼り付け用!A:Z, ROW(T71)+1, MATCH("おやつ", 貼り付け用!$A$3:$Z$3, 0))&lt;&gt;0,
INDEX(貼り付け用!A:Z, ROW(T71)+1, MATCH("おやつ", 貼り付け用!$A$3:$Z$3, 0)),"")</f>
        <v>#N/A</v>
      </c>
      <c r="U71" s="55"/>
      <c r="V71" s="8" t="e">
        <f t="array" ref="V71">IF(INDEX(貼り付け用!A:Z, ROW(T71)+1, MATCH("おやつ", 貼り付け用!$A$3:$Z$3, 0)+1)&lt;&gt;0,
INDEX(貼り付け用!A:Z, ROW(T71)+1, MATCH("おやつ", 貼り付け用!$A$3:$Z$3, 0)+1),"")</f>
        <v>#N/A</v>
      </c>
      <c r="W71" s="9" t="e">
        <f t="array" ref="W71">IF(INDEX(貼り付け用!A:Z, ROW(T71)+1, MATCH("おやつ", 貼り付け用!$A$3:$Z$3, 0)+2)&lt;&gt;0,
INDEX(貼り付け用!A:Z, ROW(T71)+1, MATCH("おやつ", 貼り付け用!$A$3:$Z$3, 0)+2),"")</f>
        <v>#N/A</v>
      </c>
    </row>
    <row r="72" spans="1:23" x14ac:dyDescent="0.45">
      <c r="A72" s="5" t="e">
        <f>IF(ROW(A72)+1&gt;=MATCH("*10000*", 貼り付け用!$A:$A, 0),
IF(COUNTIF(A70,"*10000*"),"10001",
IF(COUNTIF(A70,"*10001*"),"10002",
IF(COUNTIF(A70,"*10002*"),"",
IF(COUNTIF(A70,""),"","10000")))),
IF(貼り付け用!A73&lt;&gt;"",貼り付け用!A73,""))</f>
        <v>#N/A</v>
      </c>
      <c r="B72" s="21" t="e">
        <f>IF(ROW(B72)+2&gt;=MATCH("*【合計】*", 貼り付け用!$A:$A, 0),"",
IF(貼り付け用!B73&lt;&gt;"",貼り付け用!B73,""))</f>
        <v>#N/A</v>
      </c>
      <c r="C72" s="21" t="e">
        <f>IF(ROW(C72)+2&gt;=MATCH("*【合計】*", 貼り付け用!$A:$A, 0),"",
IF(貼り付け用!C73&lt;&gt;"",貼り付け用!C73,""))</f>
        <v>#N/A</v>
      </c>
      <c r="D72" s="21" t="e">
        <f>IF(ROW(D72)+2&gt;=MATCH("*【合計】*", 貼り付け用!$A:$A, 0),"",
IF(貼り付け用!D73&lt;&gt;"",貼り付け用!D73,""))</f>
        <v>#N/A</v>
      </c>
      <c r="E72" s="21" t="e">
        <f>IF(ROW(E72)+2&gt;=MATCH("*【合計】*", 貼り付け用!$A:$A, 0),"",
IF(貼り付け用!E73&lt;&gt;"",貼り付け用!E73,""))</f>
        <v>#N/A</v>
      </c>
      <c r="F72" s="21" t="e">
        <f>IF(ROW(F72)+2&gt;=MATCH("*【合計】*", 貼り付け用!$A:$A, 0),"",
IF(貼り付け用!F73&lt;&gt;"",貼り付け用!F73,""))</f>
        <v>#N/A</v>
      </c>
      <c r="G72" s="21" t="e">
        <f>IF(ROW(G72)+2&gt;=MATCH("*【合計】*", 貼り付け用!$A:$A, 0),"",
IF(貼り付け用!G73&lt;&gt;"",貼り付け用!G73,""))</f>
        <v>#N/A</v>
      </c>
      <c r="H72" s="21" t="e">
        <f>IF(ROW(H72)+2&gt;=MATCH("*【合計】*", 貼り付け用!$A:$A, 0),"",
IF(貼り付け用!H73&lt;&gt;"",貼り付け用!H73,""))</f>
        <v>#N/A</v>
      </c>
      <c r="I72" s="21" t="e">
        <f>IF(ROW(I72)+2&gt;=MATCH("*【合計】*", 貼り付け用!$A:$A, 0),"",
IF(貼り付け用!I73&lt;&gt;"",貼り付け用!I73,""))</f>
        <v>#N/A</v>
      </c>
      <c r="J72" s="21" t="e">
        <f>IF(ROW(J72)+2&gt;=MATCH("*【合計】*", 貼り付け用!$A:$A, 0),"",
IF(貼り付け用!J73&lt;&gt;"",貼り付け用!J73,""))</f>
        <v>#N/A</v>
      </c>
      <c r="K72" s="21" t="e">
        <f>IF(ROW(K72)+2&gt;=MATCH("*【合計】*", 貼り付け用!$A:$A, 0),"",
IF(貼り付け用!K73&lt;&gt;"",貼り付け用!K73,""))</f>
        <v>#N/A</v>
      </c>
      <c r="L72" s="21" t="e">
        <f>IF(ROW(L72)+2&gt;=MATCH("*【合計】*", 貼り付け用!$A:$A, 0),"",
IF(L$3&lt;&gt;"",IF(貼り付け用!L73&lt;&gt;"",貼り付け用!L73,""),""))</f>
        <v>#N/A</v>
      </c>
      <c r="M72" s="21" t="e">
        <f>IF(ROW(M72)+2&gt;=MATCH("*【合計】*", 貼り付け用!$A:$A, 0),"",
IF(M$3&lt;&gt;"",IF(貼り付け用!M73&lt;&gt;"",貼り付け用!M73,""),""))</f>
        <v>#N/A</v>
      </c>
      <c r="N72" s="21" t="e">
        <f>IF(ROW(N72)+2&gt;=MATCH("*【合計】*", 貼り付け用!$A:$A, 0),"",
IF(N$3&lt;&gt;"",IF(貼り付け用!N73&lt;&gt;"",貼り付け用!N73,""),""))</f>
        <v>#N/A</v>
      </c>
      <c r="O72" s="21" t="e">
        <f>IF(ROW(O72)+2&gt;=MATCH("*【合計】*", 貼り付け用!$A:$A, 0),"",
IF(O$3&lt;&gt;"",IF(貼り付け用!O73&lt;&gt;"",貼り付け用!O73,""),""))</f>
        <v>#N/A</v>
      </c>
      <c r="P72" s="21" t="e">
        <f>IF(ROW(P72)+2&gt;=MATCH("*【合計】*", 貼り付け用!$A:$A, 0),"",
IF(P$3&lt;&gt;"",IF(貼り付け用!P73&lt;&gt;"",貼り付け用!P73,""),""))</f>
        <v>#N/A</v>
      </c>
      <c r="Q72" s="21" t="e">
        <f>IF(ROW(Q72)+2&gt;=MATCH("*【合計】*", 貼り付け用!$A:$A, 0),"",
IF(Q$3&lt;&gt;"",IF(貼り付け用!Q73&lt;&gt;"",貼り付け用!Q73,""),""))</f>
        <v>#N/A</v>
      </c>
      <c r="R72" s="21" t="e">
        <f>IF(ROW(R72)+2&gt;=MATCH("*【合計】*", 貼り付け用!$A:$A, 0),"",
IF(R$3&lt;&gt;"",IF(貼り付け用!R73&lt;&gt;"",貼り付け用!R73,""),""))</f>
        <v>#N/A</v>
      </c>
      <c r="S72" s="21" t="e">
        <f>IF(ROW(S72)+2&gt;=MATCH("*【合計】*", 貼り付け用!$A:$A, 0),"",
IF(S$3&lt;&gt;"",IF(貼り付け用!S73&lt;&gt;"",貼り付け用!S73,""),""))</f>
        <v>#N/A</v>
      </c>
      <c r="T72" s="21" t="e">
        <f t="array" ref="T72">IF(INDEX(貼り付け用!A:Z, ROW(T72)+1, MATCH("おやつ", 貼り付け用!$A$3:$Z$3, 0))&lt;&gt;0,
INDEX(貼り付け用!A:Z, ROW(T72)+1, MATCH("おやつ", 貼り付け用!$A$3:$Z$3, 0)),"")</f>
        <v>#N/A</v>
      </c>
      <c r="U72" s="18"/>
      <c r="V72" s="5" t="e">
        <f t="array" ref="V72">IF(INDEX(貼り付け用!A:Z, ROW(T72)+1, MATCH("おやつ", 貼り付け用!$A$3:$Z$3, 0)+1)&lt;&gt;0,
INDEX(貼り付け用!A:Z, ROW(T72)+1, MATCH("おやつ", 貼り付け用!$A$3:$Z$3, 0)+1),"")</f>
        <v>#N/A</v>
      </c>
      <c r="W72" s="7" t="e">
        <f t="array" ref="W72">IF(INDEX(貼り付け用!A:Z, ROW(T72)+1, MATCH("おやつ", 貼り付け用!$A$3:$Z$3, 0)+2)&lt;&gt;0,
INDEX(貼り付け用!A:Z, ROW(T72)+1, MATCH("おやつ", 貼り付け用!$A$3:$Z$3, 0)+2),"")</f>
        <v>#N/A</v>
      </c>
    </row>
    <row r="73" spans="1:23" x14ac:dyDescent="0.45">
      <c r="A73" s="8" t="e">
        <f>IF(ROW(A73)+1&gt;=MATCH("*10000*", 貼り付け用!$A:$A, 0),"",
IF(貼り付け用!A74&lt;&gt;"",貼り付け用!A74,""))</f>
        <v>#N/A</v>
      </c>
      <c r="B73" s="3" t="e">
        <f>IF(ROW(B73)+2&gt;=MATCH("*【合計】*", 貼り付け用!$A:$A, 0),"",
IF(貼り付け用!B74&lt;&gt;"",貼り付け用!B74,""))</f>
        <v>#N/A</v>
      </c>
      <c r="C73" s="3" t="e">
        <f>IF(ROW(C73)+2&gt;=MATCH("*【合計】*", 貼り付け用!$A:$A, 0),"",
IF(貼り付け用!C74&lt;&gt;"",貼り付け用!C74,""))</f>
        <v>#N/A</v>
      </c>
      <c r="D73" s="3" t="e">
        <f>IF(ROW(D73)+2&gt;=MATCH("*【合計】*", 貼り付け用!$A:$A, 0),"",
IF(貼り付け用!D74&lt;&gt;"",貼り付け用!D74,""))</f>
        <v>#N/A</v>
      </c>
      <c r="E73" s="3" t="e">
        <f>IF(ROW(E73)+2&gt;=MATCH("*【合計】*", 貼り付け用!$A:$A, 0),"",
IF(貼り付け用!E74&lt;&gt;"",貼り付け用!E74,""))</f>
        <v>#N/A</v>
      </c>
      <c r="F73" s="3" t="e">
        <f>IF(ROW(F73)+2&gt;=MATCH("*【合計】*", 貼り付け用!$A:$A, 0),"",
IF(貼り付け用!F74&lt;&gt;"",貼り付け用!F74,""))</f>
        <v>#N/A</v>
      </c>
      <c r="G73" s="3" t="e">
        <f>IF(ROW(G73)+2&gt;=MATCH("*【合計】*", 貼り付け用!$A:$A, 0),"",
IF(貼り付け用!G74&lt;&gt;"",貼り付け用!G74,""))</f>
        <v>#N/A</v>
      </c>
      <c r="H73" s="3" t="e">
        <f>IF(ROW(H73)+2&gt;=MATCH("*【合計】*", 貼り付け用!$A:$A, 0),"",
IF(貼り付け用!H74&lt;&gt;"",貼り付け用!H74,""))</f>
        <v>#N/A</v>
      </c>
      <c r="I73" s="3" t="e">
        <f>IF(ROW(I73)+2&gt;=MATCH("*【合計】*", 貼り付け用!$A:$A, 0),"",
IF(貼り付け用!I74&lt;&gt;"",貼り付け用!I74,""))</f>
        <v>#N/A</v>
      </c>
      <c r="J73" s="3" t="e">
        <f>IF(ROW(J73)+2&gt;=MATCH("*【合計】*", 貼り付け用!$A:$A, 0),"",
IF(貼り付け用!J74&lt;&gt;"",貼り付け用!J74,""))</f>
        <v>#N/A</v>
      </c>
      <c r="K73" s="3" t="e">
        <f>IF(ROW(K73)+2&gt;=MATCH("*【合計】*", 貼り付け用!$A:$A, 0),"",
IF(貼り付け用!K74&lt;&gt;"",貼り付け用!K74,""))</f>
        <v>#N/A</v>
      </c>
      <c r="L73" s="3" t="e">
        <f>IF(ROW(L73)+2&gt;=MATCH("*【合計】*", 貼り付け用!$A:$A, 0),"",
IF(L$3&lt;&gt;"",IF(貼り付け用!L74&lt;&gt;"",貼り付け用!L74,""),""))</f>
        <v>#N/A</v>
      </c>
      <c r="M73" s="3" t="e">
        <f>IF(ROW(M73)+2&gt;=MATCH("*【合計】*", 貼り付け用!$A:$A, 0),"",
IF(M$3&lt;&gt;"",IF(貼り付け用!M74&lt;&gt;"",貼り付け用!M74,""),""))</f>
        <v>#N/A</v>
      </c>
      <c r="N73" s="3" t="e">
        <f>IF(ROW(N73)+2&gt;=MATCH("*【合計】*", 貼り付け用!$A:$A, 0),"",
IF(N$3&lt;&gt;"",IF(貼り付け用!N74&lt;&gt;"",貼り付け用!N74,""),""))</f>
        <v>#N/A</v>
      </c>
      <c r="O73" s="3" t="e">
        <f>IF(ROW(O73)+2&gt;=MATCH("*【合計】*", 貼り付け用!$A:$A, 0),"",
IF(O$3&lt;&gt;"",IF(貼り付け用!O74&lt;&gt;"",貼り付け用!O74,""),""))</f>
        <v>#N/A</v>
      </c>
      <c r="P73" s="3" t="e">
        <f>IF(ROW(P73)+2&gt;=MATCH("*【合計】*", 貼り付け用!$A:$A, 0),"",
IF(P$3&lt;&gt;"",IF(貼り付け用!P74&lt;&gt;"",貼り付け用!P74,""),""))</f>
        <v>#N/A</v>
      </c>
      <c r="Q73" s="3" t="e">
        <f>IF(ROW(Q73)+2&gt;=MATCH("*【合計】*", 貼り付け用!$A:$A, 0),"",
IF(Q$3&lt;&gt;"",IF(貼り付け用!Q74&lt;&gt;"",貼り付け用!Q74,""),""))</f>
        <v>#N/A</v>
      </c>
      <c r="R73" s="3" t="e">
        <f>IF(ROW(R73)+2&gt;=MATCH("*【合計】*", 貼り付け用!$A:$A, 0),"",
IF(R$3&lt;&gt;"",IF(貼り付け用!R74&lt;&gt;"",貼り付け用!R74,""),""))</f>
        <v>#N/A</v>
      </c>
      <c r="S73" s="3" t="e">
        <f>IF(ROW(S73)+2&gt;=MATCH("*【合計】*", 貼り付け用!$A:$A, 0),"",
IF(S$3&lt;&gt;"",IF(貼り付け用!S74&lt;&gt;"",貼り付け用!S74,""),""))</f>
        <v>#N/A</v>
      </c>
      <c r="T73" s="2" t="e">
        <f t="array" ref="T73">IF(INDEX(貼り付け用!A:Z, ROW(T73)+1, MATCH("おやつ", 貼り付け用!$A$3:$Z$3, 0))&lt;&gt;0,
INDEX(貼り付け用!A:Z, ROW(T73)+1, MATCH("おやつ", 貼り付け用!$A$3:$Z$3, 0)),"")</f>
        <v>#N/A</v>
      </c>
      <c r="U73" s="55"/>
      <c r="V73" s="8" t="e">
        <f t="array" ref="V73">IF(INDEX(貼り付け用!A:Z, ROW(T73)+1, MATCH("おやつ", 貼り付け用!$A$3:$Z$3, 0)+1)&lt;&gt;0,
INDEX(貼り付け用!A:Z, ROW(T73)+1, MATCH("おやつ", 貼り付け用!$A$3:$Z$3, 0)+1),"")</f>
        <v>#N/A</v>
      </c>
      <c r="W73" s="9" t="e">
        <f t="array" ref="W73">IF(INDEX(貼り付け用!A:Z, ROW(T73)+1, MATCH("おやつ", 貼り付け用!$A$3:$Z$3, 0)+2)&lt;&gt;0,
INDEX(貼り付け用!A:Z, ROW(T73)+1, MATCH("おやつ", 貼り付け用!$A$3:$Z$3, 0)+2),"")</f>
        <v>#N/A</v>
      </c>
    </row>
    <row r="74" spans="1:23" x14ac:dyDescent="0.45">
      <c r="A74" s="5" t="e">
        <f>IF(ROW(A74)+1&gt;=MATCH("*10000*", 貼り付け用!$A:$A, 0),
IF(COUNTIF(A72,"*10000*"),"10001",
IF(COUNTIF(A72,"*10001*"),"10002",
IF(COUNTIF(A72,"*10002*"),"",
IF(COUNTIF(A72,""),"","10000")))),
IF(貼り付け用!A75&lt;&gt;"",貼り付け用!A75,""))</f>
        <v>#N/A</v>
      </c>
      <c r="B74" s="21" t="e">
        <f>IF(ROW(B74)+2&gt;=MATCH("*【合計】*", 貼り付け用!$A:$A, 0),"",
IF(貼り付け用!B75&lt;&gt;"",貼り付け用!B75,""))</f>
        <v>#N/A</v>
      </c>
      <c r="C74" s="21" t="e">
        <f>IF(ROW(C74)+2&gt;=MATCH("*【合計】*", 貼り付け用!$A:$A, 0),"",
IF(貼り付け用!C75&lt;&gt;"",貼り付け用!C75,""))</f>
        <v>#N/A</v>
      </c>
      <c r="D74" s="21" t="e">
        <f>IF(ROW(D74)+2&gt;=MATCH("*【合計】*", 貼り付け用!$A:$A, 0),"",
IF(貼り付け用!D75&lt;&gt;"",貼り付け用!D75,""))</f>
        <v>#N/A</v>
      </c>
      <c r="E74" s="21" t="e">
        <f>IF(ROW(E74)+2&gt;=MATCH("*【合計】*", 貼り付け用!$A:$A, 0),"",
IF(貼り付け用!E75&lt;&gt;"",貼り付け用!E75,""))</f>
        <v>#N/A</v>
      </c>
      <c r="F74" s="21" t="e">
        <f>IF(ROW(F74)+2&gt;=MATCH("*【合計】*", 貼り付け用!$A:$A, 0),"",
IF(貼り付け用!F75&lt;&gt;"",貼り付け用!F75,""))</f>
        <v>#N/A</v>
      </c>
      <c r="G74" s="21" t="e">
        <f>IF(ROW(G74)+2&gt;=MATCH("*【合計】*", 貼り付け用!$A:$A, 0),"",
IF(貼り付け用!G75&lt;&gt;"",貼り付け用!G75,""))</f>
        <v>#N/A</v>
      </c>
      <c r="H74" s="21" t="e">
        <f>IF(ROW(H74)+2&gt;=MATCH("*【合計】*", 貼り付け用!$A:$A, 0),"",
IF(貼り付け用!H75&lt;&gt;"",貼り付け用!H75,""))</f>
        <v>#N/A</v>
      </c>
      <c r="I74" s="21" t="e">
        <f>IF(ROW(I74)+2&gt;=MATCH("*【合計】*", 貼り付け用!$A:$A, 0),"",
IF(貼り付け用!I75&lt;&gt;"",貼り付け用!I75,""))</f>
        <v>#N/A</v>
      </c>
      <c r="J74" s="21" t="e">
        <f>IF(ROW(J74)+2&gt;=MATCH("*【合計】*", 貼り付け用!$A:$A, 0),"",
IF(貼り付け用!J75&lt;&gt;"",貼り付け用!J75,""))</f>
        <v>#N/A</v>
      </c>
      <c r="K74" s="21" t="e">
        <f>IF(ROW(K74)+2&gt;=MATCH("*【合計】*", 貼り付け用!$A:$A, 0),"",
IF(貼り付け用!K75&lt;&gt;"",貼り付け用!K75,""))</f>
        <v>#N/A</v>
      </c>
      <c r="L74" s="21" t="e">
        <f>IF(ROW(L74)+2&gt;=MATCH("*【合計】*", 貼り付け用!$A:$A, 0),"",
IF(L$3&lt;&gt;"",IF(貼り付け用!L75&lt;&gt;"",貼り付け用!L75,""),""))</f>
        <v>#N/A</v>
      </c>
      <c r="M74" s="21" t="e">
        <f>IF(ROW(M74)+2&gt;=MATCH("*【合計】*", 貼り付け用!$A:$A, 0),"",
IF(M$3&lt;&gt;"",IF(貼り付け用!M75&lt;&gt;"",貼り付け用!M75,""),""))</f>
        <v>#N/A</v>
      </c>
      <c r="N74" s="21" t="e">
        <f>IF(ROW(N74)+2&gt;=MATCH("*【合計】*", 貼り付け用!$A:$A, 0),"",
IF(N$3&lt;&gt;"",IF(貼り付け用!N75&lt;&gt;"",貼り付け用!N75,""),""))</f>
        <v>#N/A</v>
      </c>
      <c r="O74" s="21" t="e">
        <f>IF(ROW(O74)+2&gt;=MATCH("*【合計】*", 貼り付け用!$A:$A, 0),"",
IF(O$3&lt;&gt;"",IF(貼り付け用!O75&lt;&gt;"",貼り付け用!O75,""),""))</f>
        <v>#N/A</v>
      </c>
      <c r="P74" s="21" t="e">
        <f>IF(ROW(P74)+2&gt;=MATCH("*【合計】*", 貼り付け用!$A:$A, 0),"",
IF(P$3&lt;&gt;"",IF(貼り付け用!P75&lt;&gt;"",貼り付け用!P75,""),""))</f>
        <v>#N/A</v>
      </c>
      <c r="Q74" s="21" t="e">
        <f>IF(ROW(Q74)+2&gt;=MATCH("*【合計】*", 貼り付け用!$A:$A, 0),"",
IF(Q$3&lt;&gt;"",IF(貼り付け用!Q75&lt;&gt;"",貼り付け用!Q75,""),""))</f>
        <v>#N/A</v>
      </c>
      <c r="R74" s="21" t="e">
        <f>IF(ROW(R74)+2&gt;=MATCH("*【合計】*", 貼り付け用!$A:$A, 0),"",
IF(R$3&lt;&gt;"",IF(貼り付け用!R75&lt;&gt;"",貼り付け用!R75,""),""))</f>
        <v>#N/A</v>
      </c>
      <c r="S74" s="21" t="e">
        <f>IF(ROW(S74)+2&gt;=MATCH("*【合計】*", 貼り付け用!$A:$A, 0),"",
IF(S$3&lt;&gt;"",IF(貼り付け用!S75&lt;&gt;"",貼り付け用!S75,""),""))</f>
        <v>#N/A</v>
      </c>
      <c r="T74" s="21" t="e">
        <f t="array" ref="T74">IF(INDEX(貼り付け用!A:Z, ROW(T74)+1, MATCH("おやつ", 貼り付け用!$A$3:$Z$3, 0))&lt;&gt;0,
INDEX(貼り付け用!A:Z, ROW(T74)+1, MATCH("おやつ", 貼り付け用!$A$3:$Z$3, 0)),"")</f>
        <v>#N/A</v>
      </c>
      <c r="U74" s="18"/>
      <c r="V74" s="5" t="e">
        <f t="array" ref="V74">IF(INDEX(貼り付け用!A:Z, ROW(T74)+1, MATCH("おやつ", 貼り付け用!$A$3:$Z$3, 0)+1)&lt;&gt;0,
INDEX(貼り付け用!A:Z, ROW(T74)+1, MATCH("おやつ", 貼り付け用!$A$3:$Z$3, 0)+1),"")</f>
        <v>#N/A</v>
      </c>
      <c r="W74" s="7" t="e">
        <f t="array" ref="W74">IF(INDEX(貼り付け用!A:Z, ROW(T74)+1, MATCH("おやつ", 貼り付け用!$A$3:$Z$3, 0)+2)&lt;&gt;0,
INDEX(貼り付け用!A:Z, ROW(T74)+1, MATCH("おやつ", 貼り付け用!$A$3:$Z$3, 0)+2),"")</f>
        <v>#N/A</v>
      </c>
    </row>
    <row r="75" spans="1:23" x14ac:dyDescent="0.45">
      <c r="A75" s="8" t="e">
        <f>IF(ROW(A75)+1&gt;=MATCH("*10000*", 貼り付け用!$A:$A, 0),"",
IF(貼り付け用!A76&lt;&gt;"",貼り付け用!A76,""))</f>
        <v>#N/A</v>
      </c>
      <c r="B75" s="3" t="e">
        <f>IF(ROW(B75)+2&gt;=MATCH("*【合計】*", 貼り付け用!$A:$A, 0),"",
IF(貼り付け用!B76&lt;&gt;"",貼り付け用!B76,""))</f>
        <v>#N/A</v>
      </c>
      <c r="C75" s="3" t="e">
        <f>IF(ROW(C75)+2&gt;=MATCH("*【合計】*", 貼り付け用!$A:$A, 0),"",
IF(貼り付け用!C76&lt;&gt;"",貼り付け用!C76,""))</f>
        <v>#N/A</v>
      </c>
      <c r="D75" s="3" t="e">
        <f>IF(ROW(D75)+2&gt;=MATCH("*【合計】*", 貼り付け用!$A:$A, 0),"",
IF(貼り付け用!D76&lt;&gt;"",貼り付け用!D76,""))</f>
        <v>#N/A</v>
      </c>
      <c r="E75" s="3" t="e">
        <f>IF(ROW(E75)+2&gt;=MATCH("*【合計】*", 貼り付け用!$A:$A, 0),"",
IF(貼り付け用!E76&lt;&gt;"",貼り付け用!E76,""))</f>
        <v>#N/A</v>
      </c>
      <c r="F75" s="3" t="e">
        <f>IF(ROW(F75)+2&gt;=MATCH("*【合計】*", 貼り付け用!$A:$A, 0),"",
IF(貼り付け用!F76&lt;&gt;"",貼り付け用!F76,""))</f>
        <v>#N/A</v>
      </c>
      <c r="G75" s="3" t="e">
        <f>IF(ROW(G75)+2&gt;=MATCH("*【合計】*", 貼り付け用!$A:$A, 0),"",
IF(貼り付け用!G76&lt;&gt;"",貼り付け用!G76,""))</f>
        <v>#N/A</v>
      </c>
      <c r="H75" s="3" t="e">
        <f>IF(ROW(H75)+2&gt;=MATCH("*【合計】*", 貼り付け用!$A:$A, 0),"",
IF(貼り付け用!H76&lt;&gt;"",貼り付け用!H76,""))</f>
        <v>#N/A</v>
      </c>
      <c r="I75" s="3" t="e">
        <f>IF(ROW(I75)+2&gt;=MATCH("*【合計】*", 貼り付け用!$A:$A, 0),"",
IF(貼り付け用!I76&lt;&gt;"",貼り付け用!I76,""))</f>
        <v>#N/A</v>
      </c>
      <c r="J75" s="3" t="e">
        <f>IF(ROW(J75)+2&gt;=MATCH("*【合計】*", 貼り付け用!$A:$A, 0),"",
IF(貼り付け用!J76&lt;&gt;"",貼り付け用!J76,""))</f>
        <v>#N/A</v>
      </c>
      <c r="K75" s="3" t="e">
        <f>IF(ROW(K75)+2&gt;=MATCH("*【合計】*", 貼り付け用!$A:$A, 0),"",
IF(貼り付け用!K76&lt;&gt;"",貼り付け用!K76,""))</f>
        <v>#N/A</v>
      </c>
      <c r="L75" s="3" t="e">
        <f>IF(ROW(L75)+2&gt;=MATCH("*【合計】*", 貼り付け用!$A:$A, 0),"",
IF(L$3&lt;&gt;"",IF(貼り付け用!L76&lt;&gt;"",貼り付け用!L76,""),""))</f>
        <v>#N/A</v>
      </c>
      <c r="M75" s="3" t="e">
        <f>IF(ROW(M75)+2&gt;=MATCH("*【合計】*", 貼り付け用!$A:$A, 0),"",
IF(M$3&lt;&gt;"",IF(貼り付け用!M76&lt;&gt;"",貼り付け用!M76,""),""))</f>
        <v>#N/A</v>
      </c>
      <c r="N75" s="3" t="e">
        <f>IF(ROW(N75)+2&gt;=MATCH("*【合計】*", 貼り付け用!$A:$A, 0),"",
IF(N$3&lt;&gt;"",IF(貼り付け用!N76&lt;&gt;"",貼り付け用!N76,""),""))</f>
        <v>#N/A</v>
      </c>
      <c r="O75" s="3" t="e">
        <f>IF(ROW(O75)+2&gt;=MATCH("*【合計】*", 貼り付け用!$A:$A, 0),"",
IF(O$3&lt;&gt;"",IF(貼り付け用!O76&lt;&gt;"",貼り付け用!O76,""),""))</f>
        <v>#N/A</v>
      </c>
      <c r="P75" s="3" t="e">
        <f>IF(ROW(P75)+2&gt;=MATCH("*【合計】*", 貼り付け用!$A:$A, 0),"",
IF(P$3&lt;&gt;"",IF(貼り付け用!P76&lt;&gt;"",貼り付け用!P76,""),""))</f>
        <v>#N/A</v>
      </c>
      <c r="Q75" s="3" t="e">
        <f>IF(ROW(Q75)+2&gt;=MATCH("*【合計】*", 貼り付け用!$A:$A, 0),"",
IF(Q$3&lt;&gt;"",IF(貼り付け用!Q76&lt;&gt;"",貼り付け用!Q76,""),""))</f>
        <v>#N/A</v>
      </c>
      <c r="R75" s="3" t="e">
        <f>IF(ROW(R75)+2&gt;=MATCH("*【合計】*", 貼り付け用!$A:$A, 0),"",
IF(R$3&lt;&gt;"",IF(貼り付け用!R76&lt;&gt;"",貼り付け用!R76,""),""))</f>
        <v>#N/A</v>
      </c>
      <c r="S75" s="3" t="e">
        <f>IF(ROW(S75)+2&gt;=MATCH("*【合計】*", 貼り付け用!$A:$A, 0),"",
IF(S$3&lt;&gt;"",IF(貼り付け用!S76&lt;&gt;"",貼り付け用!S76,""),""))</f>
        <v>#N/A</v>
      </c>
      <c r="T75" s="2" t="e">
        <f t="array" ref="T75">IF(INDEX(貼り付け用!A:Z, ROW(T75)+1, MATCH("おやつ", 貼り付け用!$A$3:$Z$3, 0))&lt;&gt;0,
INDEX(貼り付け用!A:Z, ROW(T75)+1, MATCH("おやつ", 貼り付け用!$A$3:$Z$3, 0)),"")</f>
        <v>#N/A</v>
      </c>
      <c r="U75" s="55"/>
      <c r="V75" s="8" t="e">
        <f t="array" ref="V75">IF(INDEX(貼り付け用!A:Z, ROW(T75)+1, MATCH("おやつ", 貼り付け用!$A$3:$Z$3, 0)+1)&lt;&gt;0,
INDEX(貼り付け用!A:Z, ROW(T75)+1, MATCH("おやつ", 貼り付け用!$A$3:$Z$3, 0)+1),"")</f>
        <v>#N/A</v>
      </c>
      <c r="W75" s="9" t="e">
        <f t="array" ref="W75">IF(INDEX(貼り付け用!A:Z, ROW(T75)+1, MATCH("おやつ", 貼り付け用!$A$3:$Z$3, 0)+2)&lt;&gt;0,
INDEX(貼り付け用!A:Z, ROW(T75)+1, MATCH("おやつ", 貼り付け用!$A$3:$Z$3, 0)+2),"")</f>
        <v>#N/A</v>
      </c>
    </row>
    <row r="76" spans="1:23" x14ac:dyDescent="0.45">
      <c r="A76" s="5" t="e">
        <f>IF(ROW(A76)+1&gt;=MATCH("*10000*", 貼り付け用!$A:$A, 0),
IF(COUNTIF(A74,"*10000*"),"10001",
IF(COUNTIF(A74,"*10001*"),"10002",
IF(COUNTIF(A74,"*10002*"),"",
IF(COUNTIF(A74,""),"","10000")))),
IF(貼り付け用!A77&lt;&gt;"",貼り付け用!A77,""))</f>
        <v>#N/A</v>
      </c>
      <c r="B76" s="21" t="e">
        <f>IF(ROW(B76)+2&gt;=MATCH("*【合計】*", 貼り付け用!$A:$A, 0),"",
IF(貼り付け用!B77&lt;&gt;"",貼り付け用!B77,""))</f>
        <v>#N/A</v>
      </c>
      <c r="C76" s="21" t="e">
        <f>IF(ROW(C76)+2&gt;=MATCH("*【合計】*", 貼り付け用!$A:$A, 0),"",
IF(貼り付け用!C77&lt;&gt;"",貼り付け用!C77,""))</f>
        <v>#N/A</v>
      </c>
      <c r="D76" s="21" t="e">
        <f>IF(ROW(D76)+2&gt;=MATCH("*【合計】*", 貼り付け用!$A:$A, 0),"",
IF(貼り付け用!D77&lt;&gt;"",貼り付け用!D77,""))</f>
        <v>#N/A</v>
      </c>
      <c r="E76" s="21" t="e">
        <f>IF(ROW(E76)+2&gt;=MATCH("*【合計】*", 貼り付け用!$A:$A, 0),"",
IF(貼り付け用!E77&lt;&gt;"",貼り付け用!E77,""))</f>
        <v>#N/A</v>
      </c>
      <c r="F76" s="21" t="e">
        <f>IF(ROW(F76)+2&gt;=MATCH("*【合計】*", 貼り付け用!$A:$A, 0),"",
IF(貼り付け用!F77&lt;&gt;"",貼り付け用!F77,""))</f>
        <v>#N/A</v>
      </c>
      <c r="G76" s="21" t="e">
        <f>IF(ROW(G76)+2&gt;=MATCH("*【合計】*", 貼り付け用!$A:$A, 0),"",
IF(貼り付け用!G77&lt;&gt;"",貼り付け用!G77,""))</f>
        <v>#N/A</v>
      </c>
      <c r="H76" s="21" t="e">
        <f>IF(ROW(H76)+2&gt;=MATCH("*【合計】*", 貼り付け用!$A:$A, 0),"",
IF(貼り付け用!H77&lt;&gt;"",貼り付け用!H77,""))</f>
        <v>#N/A</v>
      </c>
      <c r="I76" s="21" t="e">
        <f>IF(ROW(I76)+2&gt;=MATCH("*【合計】*", 貼り付け用!$A:$A, 0),"",
IF(貼り付け用!I77&lt;&gt;"",貼り付け用!I77,""))</f>
        <v>#N/A</v>
      </c>
      <c r="J76" s="21" t="e">
        <f>IF(ROW(J76)+2&gt;=MATCH("*【合計】*", 貼り付け用!$A:$A, 0),"",
IF(貼り付け用!J77&lt;&gt;"",貼り付け用!J77,""))</f>
        <v>#N/A</v>
      </c>
      <c r="K76" s="21" t="e">
        <f>IF(ROW(K76)+2&gt;=MATCH("*【合計】*", 貼り付け用!$A:$A, 0),"",
IF(貼り付け用!K77&lt;&gt;"",貼り付け用!K77,""))</f>
        <v>#N/A</v>
      </c>
      <c r="L76" s="21" t="e">
        <f>IF(ROW(L76)+2&gt;=MATCH("*【合計】*", 貼り付け用!$A:$A, 0),"",
IF(L$3&lt;&gt;"",IF(貼り付け用!L77&lt;&gt;"",貼り付け用!L77,""),""))</f>
        <v>#N/A</v>
      </c>
      <c r="M76" s="21" t="e">
        <f>IF(ROW(M76)+2&gt;=MATCH("*【合計】*", 貼り付け用!$A:$A, 0),"",
IF(M$3&lt;&gt;"",IF(貼り付け用!M77&lt;&gt;"",貼り付け用!M77,""),""))</f>
        <v>#N/A</v>
      </c>
      <c r="N76" s="21" t="e">
        <f>IF(ROW(N76)+2&gt;=MATCH("*【合計】*", 貼り付け用!$A:$A, 0),"",
IF(N$3&lt;&gt;"",IF(貼り付け用!N77&lt;&gt;"",貼り付け用!N77,""),""))</f>
        <v>#N/A</v>
      </c>
      <c r="O76" s="21" t="e">
        <f>IF(ROW(O76)+2&gt;=MATCH("*【合計】*", 貼り付け用!$A:$A, 0),"",
IF(O$3&lt;&gt;"",IF(貼り付け用!O77&lt;&gt;"",貼り付け用!O77,""),""))</f>
        <v>#N/A</v>
      </c>
      <c r="P76" s="21" t="e">
        <f>IF(ROW(P76)+2&gt;=MATCH("*【合計】*", 貼り付け用!$A:$A, 0),"",
IF(P$3&lt;&gt;"",IF(貼り付け用!P77&lt;&gt;"",貼り付け用!P77,""),""))</f>
        <v>#N/A</v>
      </c>
      <c r="Q76" s="21" t="e">
        <f>IF(ROW(Q76)+2&gt;=MATCH("*【合計】*", 貼り付け用!$A:$A, 0),"",
IF(Q$3&lt;&gt;"",IF(貼り付け用!Q77&lt;&gt;"",貼り付け用!Q77,""),""))</f>
        <v>#N/A</v>
      </c>
      <c r="R76" s="21" t="e">
        <f>IF(ROW(R76)+2&gt;=MATCH("*【合計】*", 貼り付け用!$A:$A, 0),"",
IF(R$3&lt;&gt;"",IF(貼り付け用!R77&lt;&gt;"",貼り付け用!R77,""),""))</f>
        <v>#N/A</v>
      </c>
      <c r="S76" s="21" t="e">
        <f>IF(ROW(S76)+2&gt;=MATCH("*【合計】*", 貼り付け用!$A:$A, 0),"",
IF(S$3&lt;&gt;"",IF(貼り付け用!S77&lt;&gt;"",貼り付け用!S77,""),""))</f>
        <v>#N/A</v>
      </c>
      <c r="T76" s="21" t="e">
        <f t="array" ref="T76">IF(INDEX(貼り付け用!A:Z, ROW(T76)+1, MATCH("おやつ", 貼り付け用!$A$3:$Z$3, 0))&lt;&gt;0,
INDEX(貼り付け用!A:Z, ROW(T76)+1, MATCH("おやつ", 貼り付け用!$A$3:$Z$3, 0)),"")</f>
        <v>#N/A</v>
      </c>
      <c r="U76" s="18"/>
      <c r="V76" s="5" t="e">
        <f t="array" ref="V76">IF(INDEX(貼り付け用!A:Z, ROW(T76)+1, MATCH("おやつ", 貼り付け用!$A$3:$Z$3, 0)+1)&lt;&gt;0,
INDEX(貼り付け用!A:Z, ROW(T76)+1, MATCH("おやつ", 貼り付け用!$A$3:$Z$3, 0)+1),"")</f>
        <v>#N/A</v>
      </c>
      <c r="W76" s="7" t="e">
        <f t="array" ref="W76">IF(INDEX(貼り付け用!A:Z, ROW(T76)+1, MATCH("おやつ", 貼り付け用!$A$3:$Z$3, 0)+2)&lt;&gt;0,
INDEX(貼り付け用!A:Z, ROW(T76)+1, MATCH("おやつ", 貼り付け用!$A$3:$Z$3, 0)+2),"")</f>
        <v>#N/A</v>
      </c>
    </row>
    <row r="77" spans="1:23" x14ac:dyDescent="0.45">
      <c r="A77" s="8" t="e">
        <f>IF(ROW(A77)+1&gt;=MATCH("*10000*", 貼り付け用!$A:$A, 0),"",
IF(貼り付け用!A78&lt;&gt;"",貼り付け用!A78,""))</f>
        <v>#N/A</v>
      </c>
      <c r="B77" s="3" t="e">
        <f>IF(ROW(B77)+2&gt;=MATCH("*【合計】*", 貼り付け用!$A:$A, 0),"",
IF(貼り付け用!B78&lt;&gt;"",貼り付け用!B78,""))</f>
        <v>#N/A</v>
      </c>
      <c r="C77" s="3" t="e">
        <f>IF(ROW(C77)+2&gt;=MATCH("*【合計】*", 貼り付け用!$A:$A, 0),"",
IF(貼り付け用!C78&lt;&gt;"",貼り付け用!C78,""))</f>
        <v>#N/A</v>
      </c>
      <c r="D77" s="3" t="e">
        <f>IF(ROW(D77)+2&gt;=MATCH("*【合計】*", 貼り付け用!$A:$A, 0),"",
IF(貼り付け用!D78&lt;&gt;"",貼り付け用!D78,""))</f>
        <v>#N/A</v>
      </c>
      <c r="E77" s="3" t="e">
        <f>IF(ROW(E77)+2&gt;=MATCH("*【合計】*", 貼り付け用!$A:$A, 0),"",
IF(貼り付け用!E78&lt;&gt;"",貼り付け用!E78,""))</f>
        <v>#N/A</v>
      </c>
      <c r="F77" s="3" t="e">
        <f>IF(ROW(F77)+2&gt;=MATCH("*【合計】*", 貼り付け用!$A:$A, 0),"",
IF(貼り付け用!F78&lt;&gt;"",貼り付け用!F78,""))</f>
        <v>#N/A</v>
      </c>
      <c r="G77" s="3" t="e">
        <f>IF(ROW(G77)+2&gt;=MATCH("*【合計】*", 貼り付け用!$A:$A, 0),"",
IF(貼り付け用!G78&lt;&gt;"",貼り付け用!G78,""))</f>
        <v>#N/A</v>
      </c>
      <c r="H77" s="3" t="e">
        <f>IF(ROW(H77)+2&gt;=MATCH("*【合計】*", 貼り付け用!$A:$A, 0),"",
IF(貼り付け用!H78&lt;&gt;"",貼り付け用!H78,""))</f>
        <v>#N/A</v>
      </c>
      <c r="I77" s="3" t="e">
        <f>IF(ROW(I77)+2&gt;=MATCH("*【合計】*", 貼り付け用!$A:$A, 0),"",
IF(貼り付け用!I78&lt;&gt;"",貼り付け用!I78,""))</f>
        <v>#N/A</v>
      </c>
      <c r="J77" s="3" t="e">
        <f>IF(ROW(J77)+2&gt;=MATCH("*【合計】*", 貼り付け用!$A:$A, 0),"",
IF(貼り付け用!J78&lt;&gt;"",貼り付け用!J78,""))</f>
        <v>#N/A</v>
      </c>
      <c r="K77" s="3" t="e">
        <f>IF(ROW(K77)+2&gt;=MATCH("*【合計】*", 貼り付け用!$A:$A, 0),"",
IF(貼り付け用!K78&lt;&gt;"",貼り付け用!K78,""))</f>
        <v>#N/A</v>
      </c>
      <c r="L77" s="3" t="e">
        <f>IF(ROW(L77)+2&gt;=MATCH("*【合計】*", 貼り付け用!$A:$A, 0),"",
IF(L$3&lt;&gt;"",IF(貼り付け用!L78&lt;&gt;"",貼り付け用!L78,""),""))</f>
        <v>#N/A</v>
      </c>
      <c r="M77" s="3" t="e">
        <f>IF(ROW(M77)+2&gt;=MATCH("*【合計】*", 貼り付け用!$A:$A, 0),"",
IF(M$3&lt;&gt;"",IF(貼り付け用!M78&lt;&gt;"",貼り付け用!M78,""),""))</f>
        <v>#N/A</v>
      </c>
      <c r="N77" s="3" t="e">
        <f>IF(ROW(N77)+2&gt;=MATCH("*【合計】*", 貼り付け用!$A:$A, 0),"",
IF(N$3&lt;&gt;"",IF(貼り付け用!N78&lt;&gt;"",貼り付け用!N78,""),""))</f>
        <v>#N/A</v>
      </c>
      <c r="O77" s="3" t="e">
        <f>IF(ROW(O77)+2&gt;=MATCH("*【合計】*", 貼り付け用!$A:$A, 0),"",
IF(O$3&lt;&gt;"",IF(貼り付け用!O78&lt;&gt;"",貼り付け用!O78,""),""))</f>
        <v>#N/A</v>
      </c>
      <c r="P77" s="3" t="e">
        <f>IF(ROW(P77)+2&gt;=MATCH("*【合計】*", 貼り付け用!$A:$A, 0),"",
IF(P$3&lt;&gt;"",IF(貼り付け用!P78&lt;&gt;"",貼り付け用!P78,""),""))</f>
        <v>#N/A</v>
      </c>
      <c r="Q77" s="3" t="e">
        <f>IF(ROW(Q77)+2&gt;=MATCH("*【合計】*", 貼り付け用!$A:$A, 0),"",
IF(Q$3&lt;&gt;"",IF(貼り付け用!Q78&lt;&gt;"",貼り付け用!Q78,""),""))</f>
        <v>#N/A</v>
      </c>
      <c r="R77" s="3" t="e">
        <f>IF(ROW(R77)+2&gt;=MATCH("*【合計】*", 貼り付け用!$A:$A, 0),"",
IF(R$3&lt;&gt;"",IF(貼り付け用!R78&lt;&gt;"",貼り付け用!R78,""),""))</f>
        <v>#N/A</v>
      </c>
      <c r="S77" s="3" t="e">
        <f>IF(ROW(S77)+2&gt;=MATCH("*【合計】*", 貼り付け用!$A:$A, 0),"",
IF(S$3&lt;&gt;"",IF(貼り付け用!S78&lt;&gt;"",貼り付け用!S78,""),""))</f>
        <v>#N/A</v>
      </c>
      <c r="T77" s="2" t="e">
        <f t="array" ref="T77">IF(INDEX(貼り付け用!A:Z, ROW(T77)+1, MATCH("おやつ", 貼り付け用!$A$3:$Z$3, 0))&lt;&gt;0,
INDEX(貼り付け用!A:Z, ROW(T77)+1, MATCH("おやつ", 貼り付け用!$A$3:$Z$3, 0)),"")</f>
        <v>#N/A</v>
      </c>
      <c r="U77" s="55"/>
      <c r="V77" s="8" t="e">
        <f t="array" ref="V77">IF(INDEX(貼り付け用!A:Z, ROW(T77)+1, MATCH("おやつ", 貼り付け用!$A$3:$Z$3, 0)+1)&lt;&gt;0,
INDEX(貼り付け用!A:Z, ROW(T77)+1, MATCH("おやつ", 貼り付け用!$A$3:$Z$3, 0)+1),"")</f>
        <v>#N/A</v>
      </c>
      <c r="W77" s="9" t="e">
        <f t="array" ref="W77">IF(INDEX(貼り付け用!A:Z, ROW(T77)+1, MATCH("おやつ", 貼り付け用!$A$3:$Z$3, 0)+2)&lt;&gt;0,
INDEX(貼り付け用!A:Z, ROW(T77)+1, MATCH("おやつ", 貼り付け用!$A$3:$Z$3, 0)+2),"")</f>
        <v>#N/A</v>
      </c>
    </row>
    <row r="78" spans="1:23" x14ac:dyDescent="0.45">
      <c r="A78" s="5" t="e">
        <f>IF(ROW(A78)+1&gt;=MATCH("*10000*", 貼り付け用!$A:$A, 0),
IF(COUNTIF(A76,"*10000*"),"10001",
IF(COUNTIF(A76,"*10001*"),"10002",
IF(COUNTIF(A76,"*10002*"),"",
IF(COUNTIF(A76,""),"","10000")))),
IF(貼り付け用!A79&lt;&gt;"",貼り付け用!A79,""))</f>
        <v>#N/A</v>
      </c>
      <c r="B78" s="21" t="e">
        <f>IF(ROW(B78)+2&gt;=MATCH("*【合計】*", 貼り付け用!$A:$A, 0),"",
IF(貼り付け用!B79&lt;&gt;"",貼り付け用!B79,""))</f>
        <v>#N/A</v>
      </c>
      <c r="C78" s="21" t="e">
        <f>IF(ROW(C78)+2&gt;=MATCH("*【合計】*", 貼り付け用!$A:$A, 0),"",
IF(貼り付け用!C79&lt;&gt;"",貼り付け用!C79,""))</f>
        <v>#N/A</v>
      </c>
      <c r="D78" s="21" t="e">
        <f>IF(ROW(D78)+2&gt;=MATCH("*【合計】*", 貼り付け用!$A:$A, 0),"",
IF(貼り付け用!D79&lt;&gt;"",貼り付け用!D79,""))</f>
        <v>#N/A</v>
      </c>
      <c r="E78" s="21" t="e">
        <f>IF(ROW(E78)+2&gt;=MATCH("*【合計】*", 貼り付け用!$A:$A, 0),"",
IF(貼り付け用!E79&lt;&gt;"",貼り付け用!E79,""))</f>
        <v>#N/A</v>
      </c>
      <c r="F78" s="21" t="e">
        <f>IF(ROW(F78)+2&gt;=MATCH("*【合計】*", 貼り付け用!$A:$A, 0),"",
IF(貼り付け用!F79&lt;&gt;"",貼り付け用!F79,""))</f>
        <v>#N/A</v>
      </c>
      <c r="G78" s="21" t="e">
        <f>IF(ROW(G78)+2&gt;=MATCH("*【合計】*", 貼り付け用!$A:$A, 0),"",
IF(貼り付け用!G79&lt;&gt;"",貼り付け用!G79,""))</f>
        <v>#N/A</v>
      </c>
      <c r="H78" s="21" t="e">
        <f>IF(ROW(H78)+2&gt;=MATCH("*【合計】*", 貼り付け用!$A:$A, 0),"",
IF(貼り付け用!H79&lt;&gt;"",貼り付け用!H79,""))</f>
        <v>#N/A</v>
      </c>
      <c r="I78" s="21" t="e">
        <f>IF(ROW(I78)+2&gt;=MATCH("*【合計】*", 貼り付け用!$A:$A, 0),"",
IF(貼り付け用!I79&lt;&gt;"",貼り付け用!I79,""))</f>
        <v>#N/A</v>
      </c>
      <c r="J78" s="21" t="e">
        <f>IF(ROW(J78)+2&gt;=MATCH("*【合計】*", 貼り付け用!$A:$A, 0),"",
IF(貼り付け用!J79&lt;&gt;"",貼り付け用!J79,""))</f>
        <v>#N/A</v>
      </c>
      <c r="K78" s="21" t="e">
        <f>IF(ROW(K78)+2&gt;=MATCH("*【合計】*", 貼り付け用!$A:$A, 0),"",
IF(貼り付け用!K79&lt;&gt;"",貼り付け用!K79,""))</f>
        <v>#N/A</v>
      </c>
      <c r="L78" s="21" t="e">
        <f>IF(ROW(L78)+2&gt;=MATCH("*【合計】*", 貼り付け用!$A:$A, 0),"",
IF(L$3&lt;&gt;"",IF(貼り付け用!L79&lt;&gt;"",貼り付け用!L79,""),""))</f>
        <v>#N/A</v>
      </c>
      <c r="M78" s="21" t="e">
        <f>IF(ROW(M78)+2&gt;=MATCH("*【合計】*", 貼り付け用!$A:$A, 0),"",
IF(M$3&lt;&gt;"",IF(貼り付け用!M79&lt;&gt;"",貼り付け用!M79,""),""))</f>
        <v>#N/A</v>
      </c>
      <c r="N78" s="21" t="e">
        <f>IF(ROW(N78)+2&gt;=MATCH("*【合計】*", 貼り付け用!$A:$A, 0),"",
IF(N$3&lt;&gt;"",IF(貼り付け用!N79&lt;&gt;"",貼り付け用!N79,""),""))</f>
        <v>#N/A</v>
      </c>
      <c r="O78" s="21" t="e">
        <f>IF(ROW(O78)+2&gt;=MATCH("*【合計】*", 貼り付け用!$A:$A, 0),"",
IF(O$3&lt;&gt;"",IF(貼り付け用!O79&lt;&gt;"",貼り付け用!O79,""),""))</f>
        <v>#N/A</v>
      </c>
      <c r="P78" s="21" t="e">
        <f>IF(ROW(P78)+2&gt;=MATCH("*【合計】*", 貼り付け用!$A:$A, 0),"",
IF(P$3&lt;&gt;"",IF(貼り付け用!P79&lt;&gt;"",貼り付け用!P79,""),""))</f>
        <v>#N/A</v>
      </c>
      <c r="Q78" s="21" t="e">
        <f>IF(ROW(Q78)+2&gt;=MATCH("*【合計】*", 貼り付け用!$A:$A, 0),"",
IF(Q$3&lt;&gt;"",IF(貼り付け用!Q79&lt;&gt;"",貼り付け用!Q79,""),""))</f>
        <v>#N/A</v>
      </c>
      <c r="R78" s="21" t="e">
        <f>IF(ROW(R78)+2&gt;=MATCH("*【合計】*", 貼り付け用!$A:$A, 0),"",
IF(R$3&lt;&gt;"",IF(貼り付け用!R79&lt;&gt;"",貼り付け用!R79,""),""))</f>
        <v>#N/A</v>
      </c>
      <c r="S78" s="21" t="e">
        <f>IF(ROW(S78)+2&gt;=MATCH("*【合計】*", 貼り付け用!$A:$A, 0),"",
IF(S$3&lt;&gt;"",IF(貼り付け用!S79&lt;&gt;"",貼り付け用!S79,""),""))</f>
        <v>#N/A</v>
      </c>
      <c r="T78" s="21" t="e">
        <f t="array" ref="T78">IF(INDEX(貼り付け用!A:Z, ROW(T78)+1, MATCH("おやつ", 貼り付け用!$A$3:$Z$3, 0))&lt;&gt;0,
INDEX(貼り付け用!A:Z, ROW(T78)+1, MATCH("おやつ", 貼り付け用!$A$3:$Z$3, 0)),"")</f>
        <v>#N/A</v>
      </c>
      <c r="U78" s="18"/>
      <c r="V78" s="5" t="e">
        <f t="array" ref="V78">IF(INDEX(貼り付け用!A:Z, ROW(T78)+1, MATCH("おやつ", 貼り付け用!$A$3:$Z$3, 0)+1)&lt;&gt;0,
INDEX(貼り付け用!A:Z, ROW(T78)+1, MATCH("おやつ", 貼り付け用!$A$3:$Z$3, 0)+1),"")</f>
        <v>#N/A</v>
      </c>
      <c r="W78" s="7" t="e">
        <f t="array" ref="W78">IF(INDEX(貼り付け用!A:Z, ROW(T78)+1, MATCH("おやつ", 貼り付け用!$A$3:$Z$3, 0)+2)&lt;&gt;0,
INDEX(貼り付け用!A:Z, ROW(T78)+1, MATCH("おやつ", 貼り付け用!$A$3:$Z$3, 0)+2),"")</f>
        <v>#N/A</v>
      </c>
    </row>
    <row r="79" spans="1:23" x14ac:dyDescent="0.45">
      <c r="A79" s="8" t="e">
        <f>IF(ROW(A79)+1&gt;=MATCH("*10000*", 貼り付け用!$A:$A, 0),"",
IF(貼り付け用!A80&lt;&gt;"",貼り付け用!A80,""))</f>
        <v>#N/A</v>
      </c>
      <c r="B79" s="3" t="e">
        <f>IF(ROW(B79)+2&gt;=MATCH("*【合計】*", 貼り付け用!$A:$A, 0),"",
IF(貼り付け用!B80&lt;&gt;"",貼り付け用!B80,""))</f>
        <v>#N/A</v>
      </c>
      <c r="C79" s="3" t="e">
        <f>IF(ROW(C79)+2&gt;=MATCH("*【合計】*", 貼り付け用!$A:$A, 0),"",
IF(貼り付け用!C80&lt;&gt;"",貼り付け用!C80,""))</f>
        <v>#N/A</v>
      </c>
      <c r="D79" s="3" t="e">
        <f>IF(ROW(D79)+2&gt;=MATCH("*【合計】*", 貼り付け用!$A:$A, 0),"",
IF(貼り付け用!D80&lt;&gt;"",貼り付け用!D80,""))</f>
        <v>#N/A</v>
      </c>
      <c r="E79" s="3" t="e">
        <f>IF(ROW(E79)+2&gt;=MATCH("*【合計】*", 貼り付け用!$A:$A, 0),"",
IF(貼り付け用!E80&lt;&gt;"",貼り付け用!E80,""))</f>
        <v>#N/A</v>
      </c>
      <c r="F79" s="3" t="e">
        <f>IF(ROW(F79)+2&gt;=MATCH("*【合計】*", 貼り付け用!$A:$A, 0),"",
IF(貼り付け用!F80&lt;&gt;"",貼り付け用!F80,""))</f>
        <v>#N/A</v>
      </c>
      <c r="G79" s="3" t="e">
        <f>IF(ROW(G79)+2&gt;=MATCH("*【合計】*", 貼り付け用!$A:$A, 0),"",
IF(貼り付け用!G80&lt;&gt;"",貼り付け用!G80,""))</f>
        <v>#N/A</v>
      </c>
      <c r="H79" s="3" t="e">
        <f>IF(ROW(H79)+2&gt;=MATCH("*【合計】*", 貼り付け用!$A:$A, 0),"",
IF(貼り付け用!H80&lt;&gt;"",貼り付け用!H80,""))</f>
        <v>#N/A</v>
      </c>
      <c r="I79" s="3" t="e">
        <f>IF(ROW(I79)+2&gt;=MATCH("*【合計】*", 貼り付け用!$A:$A, 0),"",
IF(貼り付け用!I80&lt;&gt;"",貼り付け用!I80,""))</f>
        <v>#N/A</v>
      </c>
      <c r="J79" s="3" t="e">
        <f>IF(ROW(J79)+2&gt;=MATCH("*【合計】*", 貼り付け用!$A:$A, 0),"",
IF(貼り付け用!J80&lt;&gt;"",貼り付け用!J80,""))</f>
        <v>#N/A</v>
      </c>
      <c r="K79" s="3" t="e">
        <f>IF(ROW(K79)+2&gt;=MATCH("*【合計】*", 貼り付け用!$A:$A, 0),"",
IF(貼り付け用!K80&lt;&gt;"",貼り付け用!K80,""))</f>
        <v>#N/A</v>
      </c>
      <c r="L79" s="3" t="e">
        <f>IF(ROW(L79)+2&gt;=MATCH("*【合計】*", 貼り付け用!$A:$A, 0),"",
IF(L$3&lt;&gt;"",IF(貼り付け用!L80&lt;&gt;"",貼り付け用!L80,""),""))</f>
        <v>#N/A</v>
      </c>
      <c r="M79" s="3" t="e">
        <f>IF(ROW(M79)+2&gt;=MATCH("*【合計】*", 貼り付け用!$A:$A, 0),"",
IF(M$3&lt;&gt;"",IF(貼り付け用!M80&lt;&gt;"",貼り付け用!M80,""),""))</f>
        <v>#N/A</v>
      </c>
      <c r="N79" s="3" t="e">
        <f>IF(ROW(N79)+2&gt;=MATCH("*【合計】*", 貼り付け用!$A:$A, 0),"",
IF(N$3&lt;&gt;"",IF(貼り付け用!N80&lt;&gt;"",貼り付け用!N80,""),""))</f>
        <v>#N/A</v>
      </c>
      <c r="O79" s="3" t="e">
        <f>IF(ROW(O79)+2&gt;=MATCH("*【合計】*", 貼り付け用!$A:$A, 0),"",
IF(O$3&lt;&gt;"",IF(貼り付け用!O80&lt;&gt;"",貼り付け用!O80,""),""))</f>
        <v>#N/A</v>
      </c>
      <c r="P79" s="3" t="e">
        <f>IF(ROW(P79)+2&gt;=MATCH("*【合計】*", 貼り付け用!$A:$A, 0),"",
IF(P$3&lt;&gt;"",IF(貼り付け用!P80&lt;&gt;"",貼り付け用!P80,""),""))</f>
        <v>#N/A</v>
      </c>
      <c r="Q79" s="3" t="e">
        <f>IF(ROW(Q79)+2&gt;=MATCH("*【合計】*", 貼り付け用!$A:$A, 0),"",
IF(Q$3&lt;&gt;"",IF(貼り付け用!Q80&lt;&gt;"",貼り付け用!Q80,""),""))</f>
        <v>#N/A</v>
      </c>
      <c r="R79" s="3" t="e">
        <f>IF(ROW(R79)+2&gt;=MATCH("*【合計】*", 貼り付け用!$A:$A, 0),"",
IF(R$3&lt;&gt;"",IF(貼り付け用!R80&lt;&gt;"",貼り付け用!R80,""),""))</f>
        <v>#N/A</v>
      </c>
      <c r="S79" s="3" t="e">
        <f>IF(ROW(S79)+2&gt;=MATCH("*【合計】*", 貼り付け用!$A:$A, 0),"",
IF(S$3&lt;&gt;"",IF(貼り付け用!S80&lt;&gt;"",貼り付け用!S80,""),""))</f>
        <v>#N/A</v>
      </c>
      <c r="T79" s="2" t="e">
        <f t="array" ref="T79">IF(INDEX(貼り付け用!A:Z, ROW(T79)+1, MATCH("おやつ", 貼り付け用!$A$3:$Z$3, 0))&lt;&gt;0,
INDEX(貼り付け用!A:Z, ROW(T79)+1, MATCH("おやつ", 貼り付け用!$A$3:$Z$3, 0)),"")</f>
        <v>#N/A</v>
      </c>
      <c r="U79" s="55"/>
      <c r="V79" s="8" t="e">
        <f t="array" ref="V79">IF(INDEX(貼り付け用!A:Z, ROW(T79)+1, MATCH("おやつ", 貼り付け用!$A$3:$Z$3, 0)+1)&lt;&gt;0,
INDEX(貼り付け用!A:Z, ROW(T79)+1, MATCH("おやつ", 貼り付け用!$A$3:$Z$3, 0)+1),"")</f>
        <v>#N/A</v>
      </c>
      <c r="W79" s="9" t="e">
        <f t="array" ref="W79">IF(INDEX(貼り付け用!A:Z, ROW(T79)+1, MATCH("おやつ", 貼り付け用!$A$3:$Z$3, 0)+2)&lt;&gt;0,
INDEX(貼り付け用!A:Z, ROW(T79)+1, MATCH("おやつ", 貼り付け用!$A$3:$Z$3, 0)+2),"")</f>
        <v>#N/A</v>
      </c>
    </row>
    <row r="80" spans="1:23" x14ac:dyDescent="0.45">
      <c r="A80" s="5" t="e">
        <f>IF(ROW(A80)+1&gt;=MATCH("*10000*", 貼り付け用!$A:$A, 0),
IF(COUNTIF(A78,"*10000*"),"10001",
IF(COUNTIF(A78,"*10001*"),"10002",
IF(COUNTIF(A78,"*10002*"),"",
IF(COUNTIF(A78,""),"","10000")))),
IF(貼り付け用!A81&lt;&gt;"",貼り付け用!A81,""))</f>
        <v>#N/A</v>
      </c>
      <c r="B80" s="21" t="e">
        <f>IF(ROW(B80)+2&gt;=MATCH("*【合計】*", 貼り付け用!$A:$A, 0),"",
IF(貼り付け用!B81&lt;&gt;"",貼り付け用!B81,""))</f>
        <v>#N/A</v>
      </c>
      <c r="C80" s="21" t="e">
        <f>IF(ROW(C80)+2&gt;=MATCH("*【合計】*", 貼り付け用!$A:$A, 0),"",
IF(貼り付け用!C81&lt;&gt;"",貼り付け用!C81,""))</f>
        <v>#N/A</v>
      </c>
      <c r="D80" s="21" t="e">
        <f>IF(ROW(D80)+2&gt;=MATCH("*【合計】*", 貼り付け用!$A:$A, 0),"",
IF(貼り付け用!D81&lt;&gt;"",貼り付け用!D81,""))</f>
        <v>#N/A</v>
      </c>
      <c r="E80" s="21" t="e">
        <f>IF(ROW(E80)+2&gt;=MATCH("*【合計】*", 貼り付け用!$A:$A, 0),"",
IF(貼り付け用!E81&lt;&gt;"",貼り付け用!E81,""))</f>
        <v>#N/A</v>
      </c>
      <c r="F80" s="21" t="e">
        <f>IF(ROW(F80)+2&gt;=MATCH("*【合計】*", 貼り付け用!$A:$A, 0),"",
IF(貼り付け用!F81&lt;&gt;"",貼り付け用!F81,""))</f>
        <v>#N/A</v>
      </c>
      <c r="G80" s="21" t="e">
        <f>IF(ROW(G80)+2&gt;=MATCH("*【合計】*", 貼り付け用!$A:$A, 0),"",
IF(貼り付け用!G81&lt;&gt;"",貼り付け用!G81,""))</f>
        <v>#N/A</v>
      </c>
      <c r="H80" s="21" t="e">
        <f>IF(ROW(H80)+2&gt;=MATCH("*【合計】*", 貼り付け用!$A:$A, 0),"",
IF(貼り付け用!H81&lt;&gt;"",貼り付け用!H81,""))</f>
        <v>#N/A</v>
      </c>
      <c r="I80" s="21" t="e">
        <f>IF(ROW(I80)+2&gt;=MATCH("*【合計】*", 貼り付け用!$A:$A, 0),"",
IF(貼り付け用!I81&lt;&gt;"",貼り付け用!I81,""))</f>
        <v>#N/A</v>
      </c>
      <c r="J80" s="21" t="e">
        <f>IF(ROW(J80)+2&gt;=MATCH("*【合計】*", 貼り付け用!$A:$A, 0),"",
IF(貼り付け用!J81&lt;&gt;"",貼り付け用!J81,""))</f>
        <v>#N/A</v>
      </c>
      <c r="K80" s="21" t="e">
        <f>IF(ROW(K80)+2&gt;=MATCH("*【合計】*", 貼り付け用!$A:$A, 0),"",
IF(貼り付け用!K81&lt;&gt;"",貼り付け用!K81,""))</f>
        <v>#N/A</v>
      </c>
      <c r="L80" s="21" t="e">
        <f>IF(ROW(L80)+2&gt;=MATCH("*【合計】*", 貼り付け用!$A:$A, 0),"",
IF(L$3&lt;&gt;"",IF(貼り付け用!L81&lt;&gt;"",貼り付け用!L81,""),""))</f>
        <v>#N/A</v>
      </c>
      <c r="M80" s="21" t="e">
        <f>IF(ROW(M80)+2&gt;=MATCH("*【合計】*", 貼り付け用!$A:$A, 0),"",
IF(M$3&lt;&gt;"",IF(貼り付け用!M81&lt;&gt;"",貼り付け用!M81,""),""))</f>
        <v>#N/A</v>
      </c>
      <c r="N80" s="21" t="e">
        <f>IF(ROW(N80)+2&gt;=MATCH("*【合計】*", 貼り付け用!$A:$A, 0),"",
IF(N$3&lt;&gt;"",IF(貼り付け用!N81&lt;&gt;"",貼り付け用!N81,""),""))</f>
        <v>#N/A</v>
      </c>
      <c r="O80" s="21" t="e">
        <f>IF(ROW(O80)+2&gt;=MATCH("*【合計】*", 貼り付け用!$A:$A, 0),"",
IF(O$3&lt;&gt;"",IF(貼り付け用!O81&lt;&gt;"",貼り付け用!O81,""),""))</f>
        <v>#N/A</v>
      </c>
      <c r="P80" s="21" t="e">
        <f>IF(ROW(P80)+2&gt;=MATCH("*【合計】*", 貼り付け用!$A:$A, 0),"",
IF(P$3&lt;&gt;"",IF(貼り付け用!P81&lt;&gt;"",貼り付け用!P81,""),""))</f>
        <v>#N/A</v>
      </c>
      <c r="Q80" s="21" t="e">
        <f>IF(ROW(Q80)+2&gt;=MATCH("*【合計】*", 貼り付け用!$A:$A, 0),"",
IF(Q$3&lt;&gt;"",IF(貼り付け用!Q81&lt;&gt;"",貼り付け用!Q81,""),""))</f>
        <v>#N/A</v>
      </c>
      <c r="R80" s="21" t="e">
        <f>IF(ROW(R80)+2&gt;=MATCH("*【合計】*", 貼り付け用!$A:$A, 0),"",
IF(R$3&lt;&gt;"",IF(貼り付け用!R81&lt;&gt;"",貼り付け用!R81,""),""))</f>
        <v>#N/A</v>
      </c>
      <c r="S80" s="21" t="e">
        <f>IF(ROW(S80)+2&gt;=MATCH("*【合計】*", 貼り付け用!$A:$A, 0),"",
IF(S$3&lt;&gt;"",IF(貼り付け用!S81&lt;&gt;"",貼り付け用!S81,""),""))</f>
        <v>#N/A</v>
      </c>
      <c r="T80" s="21" t="e">
        <f t="array" ref="T80">IF(INDEX(貼り付け用!A:Z, ROW(T80)+1, MATCH("おやつ", 貼り付け用!$A$3:$Z$3, 0))&lt;&gt;0,
INDEX(貼り付け用!A:Z, ROW(T80)+1, MATCH("おやつ", 貼り付け用!$A$3:$Z$3, 0)),"")</f>
        <v>#N/A</v>
      </c>
      <c r="U80" s="18"/>
      <c r="V80" s="5" t="e">
        <f t="array" ref="V80">IF(INDEX(貼り付け用!A:Z, ROW(T80)+1, MATCH("おやつ", 貼り付け用!$A$3:$Z$3, 0)+1)&lt;&gt;0,
INDEX(貼り付け用!A:Z, ROW(T80)+1, MATCH("おやつ", 貼り付け用!$A$3:$Z$3, 0)+1),"")</f>
        <v>#N/A</v>
      </c>
      <c r="W80" s="7" t="e">
        <f t="array" ref="W80">IF(INDEX(貼り付け用!A:Z, ROW(T80)+1, MATCH("おやつ", 貼り付け用!$A$3:$Z$3, 0)+2)&lt;&gt;0,
INDEX(貼り付け用!A:Z, ROW(T80)+1, MATCH("おやつ", 貼り付け用!$A$3:$Z$3, 0)+2),"")</f>
        <v>#N/A</v>
      </c>
    </row>
    <row r="81" spans="1:23" x14ac:dyDescent="0.45">
      <c r="A81" s="8" t="e">
        <f>IF(ROW(A81)+1&gt;=MATCH("*10000*", 貼り付け用!$A:$A, 0),"",
IF(貼り付け用!A82&lt;&gt;"",貼り付け用!A82,""))</f>
        <v>#N/A</v>
      </c>
      <c r="B81" s="3" t="e">
        <f>IF(ROW(B81)+2&gt;=MATCH("*【合計】*", 貼り付け用!$A:$A, 0),"",
IF(貼り付け用!B82&lt;&gt;"",貼り付け用!B82,""))</f>
        <v>#N/A</v>
      </c>
      <c r="C81" s="3" t="e">
        <f>IF(ROW(C81)+2&gt;=MATCH("*【合計】*", 貼り付け用!$A:$A, 0),"",
IF(貼り付け用!C82&lt;&gt;"",貼り付け用!C82,""))</f>
        <v>#N/A</v>
      </c>
      <c r="D81" s="3" t="e">
        <f>IF(ROW(D81)+2&gt;=MATCH("*【合計】*", 貼り付け用!$A:$A, 0),"",
IF(貼り付け用!D82&lt;&gt;"",貼り付け用!D82,""))</f>
        <v>#N/A</v>
      </c>
      <c r="E81" s="3" t="e">
        <f>IF(ROW(E81)+2&gt;=MATCH("*【合計】*", 貼り付け用!$A:$A, 0),"",
IF(貼り付け用!E82&lt;&gt;"",貼り付け用!E82,""))</f>
        <v>#N/A</v>
      </c>
      <c r="F81" s="3" t="e">
        <f>IF(ROW(F81)+2&gt;=MATCH("*【合計】*", 貼り付け用!$A:$A, 0),"",
IF(貼り付け用!F82&lt;&gt;"",貼り付け用!F82,""))</f>
        <v>#N/A</v>
      </c>
      <c r="G81" s="3" t="e">
        <f>IF(ROW(G81)+2&gt;=MATCH("*【合計】*", 貼り付け用!$A:$A, 0),"",
IF(貼り付け用!G82&lt;&gt;"",貼り付け用!G82,""))</f>
        <v>#N/A</v>
      </c>
      <c r="H81" s="3" t="e">
        <f>IF(ROW(H81)+2&gt;=MATCH("*【合計】*", 貼り付け用!$A:$A, 0),"",
IF(貼り付け用!H82&lt;&gt;"",貼り付け用!H82,""))</f>
        <v>#N/A</v>
      </c>
      <c r="I81" s="3" t="e">
        <f>IF(ROW(I81)+2&gt;=MATCH("*【合計】*", 貼り付け用!$A:$A, 0),"",
IF(貼り付け用!I82&lt;&gt;"",貼り付け用!I82,""))</f>
        <v>#N/A</v>
      </c>
      <c r="J81" s="3" t="e">
        <f>IF(ROW(J81)+2&gt;=MATCH("*【合計】*", 貼り付け用!$A:$A, 0),"",
IF(貼り付け用!J82&lt;&gt;"",貼り付け用!J82,""))</f>
        <v>#N/A</v>
      </c>
      <c r="K81" s="3" t="e">
        <f>IF(ROW(K81)+2&gt;=MATCH("*【合計】*", 貼り付け用!$A:$A, 0),"",
IF(貼り付け用!K82&lt;&gt;"",貼り付け用!K82,""))</f>
        <v>#N/A</v>
      </c>
      <c r="L81" s="3" t="e">
        <f>IF(ROW(L81)+2&gt;=MATCH("*【合計】*", 貼り付け用!$A:$A, 0),"",
IF(L$3&lt;&gt;"",IF(貼り付け用!L82&lt;&gt;"",貼り付け用!L82,""),""))</f>
        <v>#N/A</v>
      </c>
      <c r="M81" s="3" t="e">
        <f>IF(ROW(M81)+2&gt;=MATCH("*【合計】*", 貼り付け用!$A:$A, 0),"",
IF(M$3&lt;&gt;"",IF(貼り付け用!M82&lt;&gt;"",貼り付け用!M82,""),""))</f>
        <v>#N/A</v>
      </c>
      <c r="N81" s="3" t="e">
        <f>IF(ROW(N81)+2&gt;=MATCH("*【合計】*", 貼り付け用!$A:$A, 0),"",
IF(N$3&lt;&gt;"",IF(貼り付け用!N82&lt;&gt;"",貼り付け用!N82,""),""))</f>
        <v>#N/A</v>
      </c>
      <c r="O81" s="3" t="e">
        <f>IF(ROW(O81)+2&gt;=MATCH("*【合計】*", 貼り付け用!$A:$A, 0),"",
IF(O$3&lt;&gt;"",IF(貼り付け用!O82&lt;&gt;"",貼り付け用!O82,""),""))</f>
        <v>#N/A</v>
      </c>
      <c r="P81" s="3" t="e">
        <f>IF(ROW(P81)+2&gt;=MATCH("*【合計】*", 貼り付け用!$A:$A, 0),"",
IF(P$3&lt;&gt;"",IF(貼り付け用!P82&lt;&gt;"",貼り付け用!P82,""),""))</f>
        <v>#N/A</v>
      </c>
      <c r="Q81" s="3" t="e">
        <f>IF(ROW(Q81)+2&gt;=MATCH("*【合計】*", 貼り付け用!$A:$A, 0),"",
IF(Q$3&lt;&gt;"",IF(貼り付け用!Q82&lt;&gt;"",貼り付け用!Q82,""),""))</f>
        <v>#N/A</v>
      </c>
      <c r="R81" s="3" t="e">
        <f>IF(ROW(R81)+2&gt;=MATCH("*【合計】*", 貼り付け用!$A:$A, 0),"",
IF(R$3&lt;&gt;"",IF(貼り付け用!R82&lt;&gt;"",貼り付け用!R82,""),""))</f>
        <v>#N/A</v>
      </c>
      <c r="S81" s="3" t="e">
        <f>IF(ROW(S81)+2&gt;=MATCH("*【合計】*", 貼り付け用!$A:$A, 0),"",
IF(S$3&lt;&gt;"",IF(貼り付け用!S82&lt;&gt;"",貼り付け用!S82,""),""))</f>
        <v>#N/A</v>
      </c>
      <c r="T81" s="2" t="e">
        <f t="array" ref="T81">IF(INDEX(貼り付け用!A:Z, ROW(T81)+1, MATCH("おやつ", 貼り付け用!$A$3:$Z$3, 0))&lt;&gt;0,
INDEX(貼り付け用!A:Z, ROW(T81)+1, MATCH("おやつ", 貼り付け用!$A$3:$Z$3, 0)),"")</f>
        <v>#N/A</v>
      </c>
      <c r="U81" s="55"/>
      <c r="V81" s="8" t="e">
        <f t="array" ref="V81">IF(INDEX(貼り付け用!A:Z, ROW(T81)+1, MATCH("おやつ", 貼り付け用!$A$3:$Z$3, 0)+1)&lt;&gt;0,
INDEX(貼り付け用!A:Z, ROW(T81)+1, MATCH("おやつ", 貼り付け用!$A$3:$Z$3, 0)+1),"")</f>
        <v>#N/A</v>
      </c>
      <c r="W81" s="9" t="e">
        <f t="array" ref="W81">IF(INDEX(貼り付け用!A:Z, ROW(T81)+1, MATCH("おやつ", 貼り付け用!$A$3:$Z$3, 0)+2)&lt;&gt;0,
INDEX(貼り付け用!A:Z, ROW(T81)+1, MATCH("おやつ", 貼り付け用!$A$3:$Z$3, 0)+2),"")</f>
        <v>#N/A</v>
      </c>
    </row>
    <row r="82" spans="1:23" x14ac:dyDescent="0.45">
      <c r="A82" s="5" t="e">
        <f>IF(ROW(A82)+1&gt;=MATCH("*10000*", 貼り付け用!$A:$A, 0),
IF(COUNTIF(A80,"*10000*"),"10001",
IF(COUNTIF(A80,"*10001*"),"10002",
IF(COUNTIF(A80,"*10002*"),"",
IF(COUNTIF(A80,""),"","10000")))),
IF(貼り付け用!A83&lt;&gt;"",貼り付け用!A83,""))</f>
        <v>#N/A</v>
      </c>
      <c r="B82" s="21" t="e">
        <f>IF(ROW(B82)+2&gt;=MATCH("*【合計】*", 貼り付け用!$A:$A, 0),"",
IF(貼り付け用!B83&lt;&gt;"",貼り付け用!B83,""))</f>
        <v>#N/A</v>
      </c>
      <c r="C82" s="21" t="e">
        <f>IF(ROW(C82)+2&gt;=MATCH("*【合計】*", 貼り付け用!$A:$A, 0),"",
IF(貼り付け用!C83&lt;&gt;"",貼り付け用!C83,""))</f>
        <v>#N/A</v>
      </c>
      <c r="D82" s="21" t="e">
        <f>IF(ROW(D82)+2&gt;=MATCH("*【合計】*", 貼り付け用!$A:$A, 0),"",
IF(貼り付け用!D83&lt;&gt;"",貼り付け用!D83,""))</f>
        <v>#N/A</v>
      </c>
      <c r="E82" s="21" t="e">
        <f>IF(ROW(E82)+2&gt;=MATCH("*【合計】*", 貼り付け用!$A:$A, 0),"",
IF(貼り付け用!E83&lt;&gt;"",貼り付け用!E83,""))</f>
        <v>#N/A</v>
      </c>
      <c r="F82" s="21" t="e">
        <f>IF(ROW(F82)+2&gt;=MATCH("*【合計】*", 貼り付け用!$A:$A, 0),"",
IF(貼り付け用!F83&lt;&gt;"",貼り付け用!F83,""))</f>
        <v>#N/A</v>
      </c>
      <c r="G82" s="21" t="e">
        <f>IF(ROW(G82)+2&gt;=MATCH("*【合計】*", 貼り付け用!$A:$A, 0),"",
IF(貼り付け用!G83&lt;&gt;"",貼り付け用!G83,""))</f>
        <v>#N/A</v>
      </c>
      <c r="H82" s="21" t="e">
        <f>IF(ROW(H82)+2&gt;=MATCH("*【合計】*", 貼り付け用!$A:$A, 0),"",
IF(貼り付け用!H83&lt;&gt;"",貼り付け用!H83,""))</f>
        <v>#N/A</v>
      </c>
      <c r="I82" s="21" t="e">
        <f>IF(ROW(I82)+2&gt;=MATCH("*【合計】*", 貼り付け用!$A:$A, 0),"",
IF(貼り付け用!I83&lt;&gt;"",貼り付け用!I83,""))</f>
        <v>#N/A</v>
      </c>
      <c r="J82" s="21" t="e">
        <f>IF(ROW(J82)+2&gt;=MATCH("*【合計】*", 貼り付け用!$A:$A, 0),"",
IF(貼り付け用!J83&lt;&gt;"",貼り付け用!J83,""))</f>
        <v>#N/A</v>
      </c>
      <c r="K82" s="21" t="e">
        <f>IF(ROW(K82)+2&gt;=MATCH("*【合計】*", 貼り付け用!$A:$A, 0),"",
IF(貼り付け用!K83&lt;&gt;"",貼り付け用!K83,""))</f>
        <v>#N/A</v>
      </c>
      <c r="L82" s="21" t="e">
        <f>IF(ROW(L82)+2&gt;=MATCH("*【合計】*", 貼り付け用!$A:$A, 0),"",
IF(L$3&lt;&gt;"",IF(貼り付け用!L83&lt;&gt;"",貼り付け用!L83,""),""))</f>
        <v>#N/A</v>
      </c>
      <c r="M82" s="21" t="e">
        <f>IF(ROW(M82)+2&gt;=MATCH("*【合計】*", 貼り付け用!$A:$A, 0),"",
IF(M$3&lt;&gt;"",IF(貼り付け用!M83&lt;&gt;"",貼り付け用!M83,""),""))</f>
        <v>#N/A</v>
      </c>
      <c r="N82" s="21" t="e">
        <f>IF(ROW(N82)+2&gt;=MATCH("*【合計】*", 貼り付け用!$A:$A, 0),"",
IF(N$3&lt;&gt;"",IF(貼り付け用!N83&lt;&gt;"",貼り付け用!N83,""),""))</f>
        <v>#N/A</v>
      </c>
      <c r="O82" s="21" t="e">
        <f>IF(ROW(O82)+2&gt;=MATCH("*【合計】*", 貼り付け用!$A:$A, 0),"",
IF(O$3&lt;&gt;"",IF(貼り付け用!O83&lt;&gt;"",貼り付け用!O83,""),""))</f>
        <v>#N/A</v>
      </c>
      <c r="P82" s="21" t="e">
        <f>IF(ROW(P82)+2&gt;=MATCH("*【合計】*", 貼り付け用!$A:$A, 0),"",
IF(P$3&lt;&gt;"",IF(貼り付け用!P83&lt;&gt;"",貼り付け用!P83,""),""))</f>
        <v>#N/A</v>
      </c>
      <c r="Q82" s="21" t="e">
        <f>IF(ROW(Q82)+2&gt;=MATCH("*【合計】*", 貼り付け用!$A:$A, 0),"",
IF(Q$3&lt;&gt;"",IF(貼り付け用!Q83&lt;&gt;"",貼り付け用!Q83,""),""))</f>
        <v>#N/A</v>
      </c>
      <c r="R82" s="21" t="e">
        <f>IF(ROW(R82)+2&gt;=MATCH("*【合計】*", 貼り付け用!$A:$A, 0),"",
IF(R$3&lt;&gt;"",IF(貼り付け用!R83&lt;&gt;"",貼り付け用!R83,""),""))</f>
        <v>#N/A</v>
      </c>
      <c r="S82" s="21" t="e">
        <f>IF(ROW(S82)+2&gt;=MATCH("*【合計】*", 貼り付け用!$A:$A, 0),"",
IF(S$3&lt;&gt;"",IF(貼り付け用!S83&lt;&gt;"",貼り付け用!S83,""),""))</f>
        <v>#N/A</v>
      </c>
      <c r="T82" s="21" t="e">
        <f t="array" ref="T82">IF(INDEX(貼り付け用!A:Z, ROW(T82)+1, MATCH("おやつ", 貼り付け用!$A$3:$Z$3, 0))&lt;&gt;0,
INDEX(貼り付け用!A:Z, ROW(T82)+1, MATCH("おやつ", 貼り付け用!$A$3:$Z$3, 0)),"")</f>
        <v>#N/A</v>
      </c>
      <c r="U82" s="18"/>
      <c r="V82" s="5" t="e">
        <f t="array" ref="V82">IF(INDEX(貼り付け用!A:Z, ROW(T82)+1, MATCH("おやつ", 貼り付け用!$A$3:$Z$3, 0)+1)&lt;&gt;0,
INDEX(貼り付け用!A:Z, ROW(T82)+1, MATCH("おやつ", 貼り付け用!$A$3:$Z$3, 0)+1),"")</f>
        <v>#N/A</v>
      </c>
      <c r="W82" s="7" t="e">
        <f t="array" ref="W82">IF(INDEX(貼り付け用!A:Z, ROW(T82)+1, MATCH("おやつ", 貼り付け用!$A$3:$Z$3, 0)+2)&lt;&gt;0,
INDEX(貼り付け用!A:Z, ROW(T82)+1, MATCH("おやつ", 貼り付け用!$A$3:$Z$3, 0)+2),"")</f>
        <v>#N/A</v>
      </c>
    </row>
    <row r="83" spans="1:23" x14ac:dyDescent="0.45">
      <c r="A83" s="8" t="e">
        <f>IF(ROW(A83)+1&gt;=MATCH("*10000*", 貼り付け用!$A:$A, 0),"",
IF(貼り付け用!A84&lt;&gt;"",貼り付け用!A84,""))</f>
        <v>#N/A</v>
      </c>
      <c r="B83" s="3" t="e">
        <f>IF(ROW(B83)+2&gt;=MATCH("*【合計】*", 貼り付け用!$A:$A, 0),"",
IF(貼り付け用!B84&lt;&gt;"",貼り付け用!B84,""))</f>
        <v>#N/A</v>
      </c>
      <c r="C83" s="3" t="e">
        <f>IF(ROW(C83)+2&gt;=MATCH("*【合計】*", 貼り付け用!$A:$A, 0),"",
IF(貼り付け用!C84&lt;&gt;"",貼り付け用!C84,""))</f>
        <v>#N/A</v>
      </c>
      <c r="D83" s="3" t="e">
        <f>IF(ROW(D83)+2&gt;=MATCH("*【合計】*", 貼り付け用!$A:$A, 0),"",
IF(貼り付け用!D84&lt;&gt;"",貼り付け用!D84,""))</f>
        <v>#N/A</v>
      </c>
      <c r="E83" s="3" t="e">
        <f>IF(ROW(E83)+2&gt;=MATCH("*【合計】*", 貼り付け用!$A:$A, 0),"",
IF(貼り付け用!E84&lt;&gt;"",貼り付け用!E84,""))</f>
        <v>#N/A</v>
      </c>
      <c r="F83" s="3" t="e">
        <f>IF(ROW(F83)+2&gt;=MATCH("*【合計】*", 貼り付け用!$A:$A, 0),"",
IF(貼り付け用!F84&lt;&gt;"",貼り付け用!F84,""))</f>
        <v>#N/A</v>
      </c>
      <c r="G83" s="3" t="e">
        <f>IF(ROW(G83)+2&gt;=MATCH("*【合計】*", 貼り付け用!$A:$A, 0),"",
IF(貼り付け用!G84&lt;&gt;"",貼り付け用!G84,""))</f>
        <v>#N/A</v>
      </c>
      <c r="H83" s="3" t="e">
        <f>IF(ROW(H83)+2&gt;=MATCH("*【合計】*", 貼り付け用!$A:$A, 0),"",
IF(貼り付け用!H84&lt;&gt;"",貼り付け用!H84,""))</f>
        <v>#N/A</v>
      </c>
      <c r="I83" s="3" t="e">
        <f>IF(ROW(I83)+2&gt;=MATCH("*【合計】*", 貼り付け用!$A:$A, 0),"",
IF(貼り付け用!I84&lt;&gt;"",貼り付け用!I84,""))</f>
        <v>#N/A</v>
      </c>
      <c r="J83" s="3" t="e">
        <f>IF(ROW(J83)+2&gt;=MATCH("*【合計】*", 貼り付け用!$A:$A, 0),"",
IF(貼り付け用!J84&lt;&gt;"",貼り付け用!J84,""))</f>
        <v>#N/A</v>
      </c>
      <c r="K83" s="3" t="e">
        <f>IF(ROW(K83)+2&gt;=MATCH("*【合計】*", 貼り付け用!$A:$A, 0),"",
IF(貼り付け用!K84&lt;&gt;"",貼り付け用!K84,""))</f>
        <v>#N/A</v>
      </c>
      <c r="L83" s="3" t="e">
        <f>IF(ROW(L83)+2&gt;=MATCH("*【合計】*", 貼り付け用!$A:$A, 0),"",
IF(L$3&lt;&gt;"",IF(貼り付け用!L84&lt;&gt;"",貼り付け用!L84,""),""))</f>
        <v>#N/A</v>
      </c>
      <c r="M83" s="3" t="e">
        <f>IF(ROW(M83)+2&gt;=MATCH("*【合計】*", 貼り付け用!$A:$A, 0),"",
IF(M$3&lt;&gt;"",IF(貼り付け用!M84&lt;&gt;"",貼り付け用!M84,""),""))</f>
        <v>#N/A</v>
      </c>
      <c r="N83" s="3" t="e">
        <f>IF(ROW(N83)+2&gt;=MATCH("*【合計】*", 貼り付け用!$A:$A, 0),"",
IF(N$3&lt;&gt;"",IF(貼り付け用!N84&lt;&gt;"",貼り付け用!N84,""),""))</f>
        <v>#N/A</v>
      </c>
      <c r="O83" s="3" t="e">
        <f>IF(ROW(O83)+2&gt;=MATCH("*【合計】*", 貼り付け用!$A:$A, 0),"",
IF(O$3&lt;&gt;"",IF(貼り付け用!O84&lt;&gt;"",貼り付け用!O84,""),""))</f>
        <v>#N/A</v>
      </c>
      <c r="P83" s="3" t="e">
        <f>IF(ROW(P83)+2&gt;=MATCH("*【合計】*", 貼り付け用!$A:$A, 0),"",
IF(P$3&lt;&gt;"",IF(貼り付け用!P84&lt;&gt;"",貼り付け用!P84,""),""))</f>
        <v>#N/A</v>
      </c>
      <c r="Q83" s="3" t="e">
        <f>IF(ROW(Q83)+2&gt;=MATCH("*【合計】*", 貼り付け用!$A:$A, 0),"",
IF(Q$3&lt;&gt;"",IF(貼り付け用!Q84&lt;&gt;"",貼り付け用!Q84,""),""))</f>
        <v>#N/A</v>
      </c>
      <c r="R83" s="3" t="e">
        <f>IF(ROW(R83)+2&gt;=MATCH("*【合計】*", 貼り付け用!$A:$A, 0),"",
IF(R$3&lt;&gt;"",IF(貼り付け用!R84&lt;&gt;"",貼り付け用!R84,""),""))</f>
        <v>#N/A</v>
      </c>
      <c r="S83" s="3" t="e">
        <f>IF(ROW(S83)+2&gt;=MATCH("*【合計】*", 貼り付け用!$A:$A, 0),"",
IF(S$3&lt;&gt;"",IF(貼り付け用!S84&lt;&gt;"",貼り付け用!S84,""),""))</f>
        <v>#N/A</v>
      </c>
      <c r="T83" s="2" t="e">
        <f t="array" ref="T83">IF(INDEX(貼り付け用!A:Z, ROW(T83)+1, MATCH("おやつ", 貼り付け用!$A$3:$Z$3, 0))&lt;&gt;0,
INDEX(貼り付け用!A:Z, ROW(T83)+1, MATCH("おやつ", 貼り付け用!$A$3:$Z$3, 0)),"")</f>
        <v>#N/A</v>
      </c>
      <c r="U83" s="55"/>
      <c r="V83" s="8" t="e">
        <f t="array" ref="V83">IF(INDEX(貼り付け用!A:Z, ROW(T83)+1, MATCH("おやつ", 貼り付け用!$A$3:$Z$3, 0)+1)&lt;&gt;0,
INDEX(貼り付け用!A:Z, ROW(T83)+1, MATCH("おやつ", 貼り付け用!$A$3:$Z$3, 0)+1),"")</f>
        <v>#N/A</v>
      </c>
      <c r="W83" s="9" t="e">
        <f t="array" ref="W83">IF(INDEX(貼り付け用!A:Z, ROW(T83)+1, MATCH("おやつ", 貼り付け用!$A$3:$Z$3, 0)+2)&lt;&gt;0,
INDEX(貼り付け用!A:Z, ROW(T83)+1, MATCH("おやつ", 貼り付け用!$A$3:$Z$3, 0)+2),"")</f>
        <v>#N/A</v>
      </c>
    </row>
    <row r="84" spans="1:23" x14ac:dyDescent="0.45">
      <c r="A84" s="5" t="e">
        <f>IF(ROW(A84)+1&gt;=MATCH("*10000*", 貼り付け用!$A:$A, 0),
IF(COUNTIF(A82,"*10000*"),"10001",
IF(COUNTIF(A82,"*10001*"),"10002",
IF(COUNTIF(A82,"*10002*"),"",
IF(COUNTIF(A82,""),"","10000")))),
IF(貼り付け用!A85&lt;&gt;"",貼り付け用!A85,""))</f>
        <v>#N/A</v>
      </c>
      <c r="B84" s="21" t="e">
        <f>IF(ROW(B84)+2&gt;=MATCH("*【合計】*", 貼り付け用!$A:$A, 0),"",
IF(貼り付け用!B85&lt;&gt;"",貼り付け用!B85,""))</f>
        <v>#N/A</v>
      </c>
      <c r="C84" s="21" t="e">
        <f>IF(ROW(C84)+2&gt;=MATCH("*【合計】*", 貼り付け用!$A:$A, 0),"",
IF(貼り付け用!C85&lt;&gt;"",貼り付け用!C85,""))</f>
        <v>#N/A</v>
      </c>
      <c r="D84" s="21" t="e">
        <f>IF(ROW(D84)+2&gt;=MATCH("*【合計】*", 貼り付け用!$A:$A, 0),"",
IF(貼り付け用!D85&lt;&gt;"",貼り付け用!D85,""))</f>
        <v>#N/A</v>
      </c>
      <c r="E84" s="21" t="e">
        <f>IF(ROW(E84)+2&gt;=MATCH("*【合計】*", 貼り付け用!$A:$A, 0),"",
IF(貼り付け用!E85&lt;&gt;"",貼り付け用!E85,""))</f>
        <v>#N/A</v>
      </c>
      <c r="F84" s="21" t="e">
        <f>IF(ROW(F84)+2&gt;=MATCH("*【合計】*", 貼り付け用!$A:$A, 0),"",
IF(貼り付け用!F85&lt;&gt;"",貼り付け用!F85,""))</f>
        <v>#N/A</v>
      </c>
      <c r="G84" s="21" t="e">
        <f>IF(ROW(G84)+2&gt;=MATCH("*【合計】*", 貼り付け用!$A:$A, 0),"",
IF(貼り付け用!G85&lt;&gt;"",貼り付け用!G85,""))</f>
        <v>#N/A</v>
      </c>
      <c r="H84" s="21" t="e">
        <f>IF(ROW(H84)+2&gt;=MATCH("*【合計】*", 貼り付け用!$A:$A, 0),"",
IF(貼り付け用!H85&lt;&gt;"",貼り付け用!H85,""))</f>
        <v>#N/A</v>
      </c>
      <c r="I84" s="21" t="e">
        <f>IF(ROW(I84)+2&gt;=MATCH("*【合計】*", 貼り付け用!$A:$A, 0),"",
IF(貼り付け用!I85&lt;&gt;"",貼り付け用!I85,""))</f>
        <v>#N/A</v>
      </c>
      <c r="J84" s="21" t="e">
        <f>IF(ROW(J84)+2&gt;=MATCH("*【合計】*", 貼り付け用!$A:$A, 0),"",
IF(貼り付け用!J85&lt;&gt;"",貼り付け用!J85,""))</f>
        <v>#N/A</v>
      </c>
      <c r="K84" s="21" t="e">
        <f>IF(ROW(K84)+2&gt;=MATCH("*【合計】*", 貼り付け用!$A:$A, 0),"",
IF(貼り付け用!K85&lt;&gt;"",貼り付け用!K85,""))</f>
        <v>#N/A</v>
      </c>
      <c r="L84" s="21" t="e">
        <f>IF(ROW(L84)+2&gt;=MATCH("*【合計】*", 貼り付け用!$A:$A, 0),"",
IF(L$3&lt;&gt;"",IF(貼り付け用!L85&lt;&gt;"",貼り付け用!L85,""),""))</f>
        <v>#N/A</v>
      </c>
      <c r="M84" s="21" t="e">
        <f>IF(ROW(M84)+2&gt;=MATCH("*【合計】*", 貼り付け用!$A:$A, 0),"",
IF(M$3&lt;&gt;"",IF(貼り付け用!M85&lt;&gt;"",貼り付け用!M85,""),""))</f>
        <v>#N/A</v>
      </c>
      <c r="N84" s="21" t="e">
        <f>IF(ROW(N84)+2&gt;=MATCH("*【合計】*", 貼り付け用!$A:$A, 0),"",
IF(N$3&lt;&gt;"",IF(貼り付け用!N85&lt;&gt;"",貼り付け用!N85,""),""))</f>
        <v>#N/A</v>
      </c>
      <c r="O84" s="21" t="e">
        <f>IF(ROW(O84)+2&gt;=MATCH("*【合計】*", 貼り付け用!$A:$A, 0),"",
IF(O$3&lt;&gt;"",IF(貼り付け用!O85&lt;&gt;"",貼り付け用!O85,""),""))</f>
        <v>#N/A</v>
      </c>
      <c r="P84" s="21" t="e">
        <f>IF(ROW(P84)+2&gt;=MATCH("*【合計】*", 貼り付け用!$A:$A, 0),"",
IF(P$3&lt;&gt;"",IF(貼り付け用!P85&lt;&gt;"",貼り付け用!P85,""),""))</f>
        <v>#N/A</v>
      </c>
      <c r="Q84" s="21" t="e">
        <f>IF(ROW(Q84)+2&gt;=MATCH("*【合計】*", 貼り付け用!$A:$A, 0),"",
IF(Q$3&lt;&gt;"",IF(貼り付け用!Q85&lt;&gt;"",貼り付け用!Q85,""),""))</f>
        <v>#N/A</v>
      </c>
      <c r="R84" s="21" t="e">
        <f>IF(ROW(R84)+2&gt;=MATCH("*【合計】*", 貼り付け用!$A:$A, 0),"",
IF(R$3&lt;&gt;"",IF(貼り付け用!R85&lt;&gt;"",貼り付け用!R85,""),""))</f>
        <v>#N/A</v>
      </c>
      <c r="S84" s="21" t="e">
        <f>IF(ROW(S84)+2&gt;=MATCH("*【合計】*", 貼り付け用!$A:$A, 0),"",
IF(S$3&lt;&gt;"",IF(貼り付け用!S85&lt;&gt;"",貼り付け用!S85,""),""))</f>
        <v>#N/A</v>
      </c>
      <c r="T84" s="21" t="e">
        <f t="array" ref="T84">IF(INDEX(貼り付け用!A:Z, ROW(T84)+1, MATCH("おやつ", 貼り付け用!$A$3:$Z$3, 0))&lt;&gt;0,
INDEX(貼り付け用!A:Z, ROW(T84)+1, MATCH("おやつ", 貼り付け用!$A$3:$Z$3, 0)),"")</f>
        <v>#N/A</v>
      </c>
      <c r="U84" s="18"/>
      <c r="V84" s="5" t="e">
        <f t="array" ref="V84">IF(INDEX(貼り付け用!A:Z, ROW(T84)+1, MATCH("おやつ", 貼り付け用!$A$3:$Z$3, 0)+1)&lt;&gt;0,
INDEX(貼り付け用!A:Z, ROW(T84)+1, MATCH("おやつ", 貼り付け用!$A$3:$Z$3, 0)+1),"")</f>
        <v>#N/A</v>
      </c>
      <c r="W84" s="7" t="e">
        <f t="array" ref="W84">IF(INDEX(貼り付け用!A:Z, ROW(T84)+1, MATCH("おやつ", 貼り付け用!$A$3:$Z$3, 0)+2)&lt;&gt;0,
INDEX(貼り付け用!A:Z, ROW(T84)+1, MATCH("おやつ", 貼り付け用!$A$3:$Z$3, 0)+2),"")</f>
        <v>#N/A</v>
      </c>
    </row>
    <row r="85" spans="1:23" x14ac:dyDescent="0.45">
      <c r="A85" s="8" t="e">
        <f>IF(ROW(A85)+1&gt;=MATCH("*10000*", 貼り付け用!$A:$A, 0),"",
IF(貼り付け用!A86&lt;&gt;"",貼り付け用!A86,""))</f>
        <v>#N/A</v>
      </c>
      <c r="B85" s="3" t="e">
        <f>IF(ROW(B85)+2&gt;=MATCH("*【合計】*", 貼り付け用!$A:$A, 0),"",
IF(貼り付け用!B86&lt;&gt;"",貼り付け用!B86,""))</f>
        <v>#N/A</v>
      </c>
      <c r="C85" s="3" t="e">
        <f>IF(ROW(C85)+2&gt;=MATCH("*【合計】*", 貼り付け用!$A:$A, 0),"",
IF(貼り付け用!C86&lt;&gt;"",貼り付け用!C86,""))</f>
        <v>#N/A</v>
      </c>
      <c r="D85" s="3" t="e">
        <f>IF(ROW(D85)+2&gt;=MATCH("*【合計】*", 貼り付け用!$A:$A, 0),"",
IF(貼り付け用!D86&lt;&gt;"",貼り付け用!D86,""))</f>
        <v>#N/A</v>
      </c>
      <c r="E85" s="3" t="e">
        <f>IF(ROW(E85)+2&gt;=MATCH("*【合計】*", 貼り付け用!$A:$A, 0),"",
IF(貼り付け用!E86&lt;&gt;"",貼り付け用!E86,""))</f>
        <v>#N/A</v>
      </c>
      <c r="F85" s="3" t="e">
        <f>IF(ROW(F85)+2&gt;=MATCH("*【合計】*", 貼り付け用!$A:$A, 0),"",
IF(貼り付け用!F86&lt;&gt;"",貼り付け用!F86,""))</f>
        <v>#N/A</v>
      </c>
      <c r="G85" s="3" t="e">
        <f>IF(ROW(G85)+2&gt;=MATCH("*【合計】*", 貼り付け用!$A:$A, 0),"",
IF(貼り付け用!G86&lt;&gt;"",貼り付け用!G86,""))</f>
        <v>#N/A</v>
      </c>
      <c r="H85" s="3" t="e">
        <f>IF(ROW(H85)+2&gt;=MATCH("*【合計】*", 貼り付け用!$A:$A, 0),"",
IF(貼り付け用!H86&lt;&gt;"",貼り付け用!H86,""))</f>
        <v>#N/A</v>
      </c>
      <c r="I85" s="3" t="e">
        <f>IF(ROW(I85)+2&gt;=MATCH("*【合計】*", 貼り付け用!$A:$A, 0),"",
IF(貼り付け用!I86&lt;&gt;"",貼り付け用!I86,""))</f>
        <v>#N/A</v>
      </c>
      <c r="J85" s="3" t="e">
        <f>IF(ROW(J85)+2&gt;=MATCH("*【合計】*", 貼り付け用!$A:$A, 0),"",
IF(貼り付け用!J86&lt;&gt;"",貼り付け用!J86,""))</f>
        <v>#N/A</v>
      </c>
      <c r="K85" s="3" t="e">
        <f>IF(ROW(K85)+2&gt;=MATCH("*【合計】*", 貼り付け用!$A:$A, 0),"",
IF(貼り付け用!K86&lt;&gt;"",貼り付け用!K86,""))</f>
        <v>#N/A</v>
      </c>
      <c r="L85" s="3" t="e">
        <f>IF(ROW(L85)+2&gt;=MATCH("*【合計】*", 貼り付け用!$A:$A, 0),"",
IF(L$3&lt;&gt;"",IF(貼り付け用!L86&lt;&gt;"",貼り付け用!L86,""),""))</f>
        <v>#N/A</v>
      </c>
      <c r="M85" s="3" t="e">
        <f>IF(ROW(M85)+2&gt;=MATCH("*【合計】*", 貼り付け用!$A:$A, 0),"",
IF(M$3&lt;&gt;"",IF(貼り付け用!M86&lt;&gt;"",貼り付け用!M86,""),""))</f>
        <v>#N/A</v>
      </c>
      <c r="N85" s="3" t="e">
        <f>IF(ROW(N85)+2&gt;=MATCH("*【合計】*", 貼り付け用!$A:$A, 0),"",
IF(N$3&lt;&gt;"",IF(貼り付け用!N86&lt;&gt;"",貼り付け用!N86,""),""))</f>
        <v>#N/A</v>
      </c>
      <c r="O85" s="3" t="e">
        <f>IF(ROW(O85)+2&gt;=MATCH("*【合計】*", 貼り付け用!$A:$A, 0),"",
IF(O$3&lt;&gt;"",IF(貼り付け用!O86&lt;&gt;"",貼り付け用!O86,""),""))</f>
        <v>#N/A</v>
      </c>
      <c r="P85" s="3" t="e">
        <f>IF(ROW(P85)+2&gt;=MATCH("*【合計】*", 貼り付け用!$A:$A, 0),"",
IF(P$3&lt;&gt;"",IF(貼り付け用!P86&lt;&gt;"",貼り付け用!P86,""),""))</f>
        <v>#N/A</v>
      </c>
      <c r="Q85" s="3" t="e">
        <f>IF(ROW(Q85)+2&gt;=MATCH("*【合計】*", 貼り付け用!$A:$A, 0),"",
IF(Q$3&lt;&gt;"",IF(貼り付け用!Q86&lt;&gt;"",貼り付け用!Q86,""),""))</f>
        <v>#N/A</v>
      </c>
      <c r="R85" s="3" t="e">
        <f>IF(ROW(R85)+2&gt;=MATCH("*【合計】*", 貼り付け用!$A:$A, 0),"",
IF(R$3&lt;&gt;"",IF(貼り付け用!R86&lt;&gt;"",貼り付け用!R86,""),""))</f>
        <v>#N/A</v>
      </c>
      <c r="S85" s="3" t="e">
        <f>IF(ROW(S85)+2&gt;=MATCH("*【合計】*", 貼り付け用!$A:$A, 0),"",
IF(S$3&lt;&gt;"",IF(貼り付け用!S86&lt;&gt;"",貼り付け用!S86,""),""))</f>
        <v>#N/A</v>
      </c>
      <c r="T85" s="2" t="e">
        <f t="array" ref="T85">IF(INDEX(貼り付け用!A:Z, ROW(T85)+1, MATCH("おやつ", 貼り付け用!$A$3:$Z$3, 0))&lt;&gt;0,
INDEX(貼り付け用!A:Z, ROW(T85)+1, MATCH("おやつ", 貼り付け用!$A$3:$Z$3, 0)),"")</f>
        <v>#N/A</v>
      </c>
      <c r="U85" s="55"/>
      <c r="V85" s="8" t="e">
        <f t="array" ref="V85">IF(INDEX(貼り付け用!A:Z, ROW(T85)+1, MATCH("おやつ", 貼り付け用!$A$3:$Z$3, 0)+1)&lt;&gt;0,
INDEX(貼り付け用!A:Z, ROW(T85)+1, MATCH("おやつ", 貼り付け用!$A$3:$Z$3, 0)+1),"")</f>
        <v>#N/A</v>
      </c>
      <c r="W85" s="9" t="e">
        <f t="array" ref="W85">IF(INDEX(貼り付け用!A:Z, ROW(T85)+1, MATCH("おやつ", 貼り付け用!$A$3:$Z$3, 0)+2)&lt;&gt;0,
INDEX(貼り付け用!A:Z, ROW(T85)+1, MATCH("おやつ", 貼り付け用!$A$3:$Z$3, 0)+2),"")</f>
        <v>#N/A</v>
      </c>
    </row>
    <row r="86" spans="1:23" x14ac:dyDescent="0.45">
      <c r="A86" s="5" t="e">
        <f>IF(ROW(A86)+1&gt;=MATCH("*10000*", 貼り付け用!$A:$A, 0),
IF(COUNTIF(A84,"*10000*"),"10001",
IF(COUNTIF(A84,"*10001*"),"10002",
IF(COUNTIF(A84,"*10002*"),"",
IF(COUNTIF(A84,""),"","10000")))),
IF(貼り付け用!A87&lt;&gt;"",貼り付け用!A87,""))</f>
        <v>#N/A</v>
      </c>
      <c r="B86" s="21" t="e">
        <f>IF(ROW(B86)+2&gt;=MATCH("*【合計】*", 貼り付け用!$A:$A, 0),"",
IF(貼り付け用!B87&lt;&gt;"",貼り付け用!B87,""))</f>
        <v>#N/A</v>
      </c>
      <c r="C86" s="21" t="e">
        <f>IF(ROW(C86)+2&gt;=MATCH("*【合計】*", 貼り付け用!$A:$A, 0),"",
IF(貼り付け用!C87&lt;&gt;"",貼り付け用!C87,""))</f>
        <v>#N/A</v>
      </c>
      <c r="D86" s="21" t="e">
        <f>IF(ROW(D86)+2&gt;=MATCH("*【合計】*", 貼り付け用!$A:$A, 0),"",
IF(貼り付け用!D87&lt;&gt;"",貼り付け用!D87,""))</f>
        <v>#N/A</v>
      </c>
      <c r="E86" s="21" t="e">
        <f>IF(ROW(E86)+2&gt;=MATCH("*【合計】*", 貼り付け用!$A:$A, 0),"",
IF(貼り付け用!E87&lt;&gt;"",貼り付け用!E87,""))</f>
        <v>#N/A</v>
      </c>
      <c r="F86" s="21" t="e">
        <f>IF(ROW(F86)+2&gt;=MATCH("*【合計】*", 貼り付け用!$A:$A, 0),"",
IF(貼り付け用!F87&lt;&gt;"",貼り付け用!F87,""))</f>
        <v>#N/A</v>
      </c>
      <c r="G86" s="21" t="e">
        <f>IF(ROW(G86)+2&gt;=MATCH("*【合計】*", 貼り付け用!$A:$A, 0),"",
IF(貼り付け用!G87&lt;&gt;"",貼り付け用!G87,""))</f>
        <v>#N/A</v>
      </c>
      <c r="H86" s="21" t="e">
        <f>IF(ROW(H86)+2&gt;=MATCH("*【合計】*", 貼り付け用!$A:$A, 0),"",
IF(貼り付け用!H87&lt;&gt;"",貼り付け用!H87,""))</f>
        <v>#N/A</v>
      </c>
      <c r="I86" s="21" t="e">
        <f>IF(ROW(I86)+2&gt;=MATCH("*【合計】*", 貼り付け用!$A:$A, 0),"",
IF(貼り付け用!I87&lt;&gt;"",貼り付け用!I87,""))</f>
        <v>#N/A</v>
      </c>
      <c r="J86" s="21" t="e">
        <f>IF(ROW(J86)+2&gt;=MATCH("*【合計】*", 貼り付け用!$A:$A, 0),"",
IF(貼り付け用!J87&lt;&gt;"",貼り付け用!J87,""))</f>
        <v>#N/A</v>
      </c>
      <c r="K86" s="21" t="e">
        <f>IF(ROW(K86)+2&gt;=MATCH("*【合計】*", 貼り付け用!$A:$A, 0),"",
IF(貼り付け用!K87&lt;&gt;"",貼り付け用!K87,""))</f>
        <v>#N/A</v>
      </c>
      <c r="L86" s="21" t="e">
        <f>IF(ROW(L86)+2&gt;=MATCH("*【合計】*", 貼り付け用!$A:$A, 0),"",
IF(L$3&lt;&gt;"",IF(貼り付け用!L87&lt;&gt;"",貼り付け用!L87,""),""))</f>
        <v>#N/A</v>
      </c>
      <c r="M86" s="21" t="e">
        <f>IF(ROW(M86)+2&gt;=MATCH("*【合計】*", 貼り付け用!$A:$A, 0),"",
IF(M$3&lt;&gt;"",IF(貼り付け用!M87&lt;&gt;"",貼り付け用!M87,""),""))</f>
        <v>#N/A</v>
      </c>
      <c r="N86" s="21" t="e">
        <f>IF(ROW(N86)+2&gt;=MATCH("*【合計】*", 貼り付け用!$A:$A, 0),"",
IF(N$3&lt;&gt;"",IF(貼り付け用!N87&lt;&gt;"",貼り付け用!N87,""),""))</f>
        <v>#N/A</v>
      </c>
      <c r="O86" s="21" t="e">
        <f>IF(ROW(O86)+2&gt;=MATCH("*【合計】*", 貼り付け用!$A:$A, 0),"",
IF(O$3&lt;&gt;"",IF(貼り付け用!O87&lt;&gt;"",貼り付け用!O87,""),""))</f>
        <v>#N/A</v>
      </c>
      <c r="P86" s="21" t="e">
        <f>IF(ROW(P86)+2&gt;=MATCH("*【合計】*", 貼り付け用!$A:$A, 0),"",
IF(P$3&lt;&gt;"",IF(貼り付け用!P87&lt;&gt;"",貼り付け用!P87,""),""))</f>
        <v>#N/A</v>
      </c>
      <c r="Q86" s="21" t="e">
        <f>IF(ROW(Q86)+2&gt;=MATCH("*【合計】*", 貼り付け用!$A:$A, 0),"",
IF(Q$3&lt;&gt;"",IF(貼り付け用!Q87&lt;&gt;"",貼り付け用!Q87,""),""))</f>
        <v>#N/A</v>
      </c>
      <c r="R86" s="21" t="e">
        <f>IF(ROW(R86)+2&gt;=MATCH("*【合計】*", 貼り付け用!$A:$A, 0),"",
IF(R$3&lt;&gt;"",IF(貼り付け用!R87&lt;&gt;"",貼り付け用!R87,""),""))</f>
        <v>#N/A</v>
      </c>
      <c r="S86" s="21" t="e">
        <f>IF(ROW(S86)+2&gt;=MATCH("*【合計】*", 貼り付け用!$A:$A, 0),"",
IF(S$3&lt;&gt;"",IF(貼り付け用!S87&lt;&gt;"",貼り付け用!S87,""),""))</f>
        <v>#N/A</v>
      </c>
      <c r="T86" s="21" t="e">
        <f t="array" ref="T86">IF(INDEX(貼り付け用!A:Z, ROW(T86)+1, MATCH("おやつ", 貼り付け用!$A$3:$Z$3, 0))&lt;&gt;0,
INDEX(貼り付け用!A:Z, ROW(T86)+1, MATCH("おやつ", 貼り付け用!$A$3:$Z$3, 0)),"")</f>
        <v>#N/A</v>
      </c>
      <c r="U86" s="18"/>
      <c r="V86" s="5" t="e">
        <f t="array" ref="V86">IF(INDEX(貼り付け用!A:Z, ROW(T86)+1, MATCH("おやつ", 貼り付け用!$A$3:$Z$3, 0)+1)&lt;&gt;0,
INDEX(貼り付け用!A:Z, ROW(T86)+1, MATCH("おやつ", 貼り付け用!$A$3:$Z$3, 0)+1),"")</f>
        <v>#N/A</v>
      </c>
      <c r="W86" s="7" t="e">
        <f t="array" ref="W86">IF(INDEX(貼り付け用!A:Z, ROW(T86)+1, MATCH("おやつ", 貼り付け用!$A$3:$Z$3, 0)+2)&lt;&gt;0,
INDEX(貼り付け用!A:Z, ROW(T86)+1, MATCH("おやつ", 貼り付け用!$A$3:$Z$3, 0)+2),"")</f>
        <v>#N/A</v>
      </c>
    </row>
    <row r="87" spans="1:23" x14ac:dyDescent="0.45">
      <c r="A87" s="8" t="e">
        <f>IF(ROW(A87)+1&gt;=MATCH("*10000*", 貼り付け用!$A:$A, 0),"",
IF(貼り付け用!A88&lt;&gt;"",貼り付け用!A88,""))</f>
        <v>#N/A</v>
      </c>
      <c r="B87" s="3" t="e">
        <f>IF(ROW(B87)+2&gt;=MATCH("*【合計】*", 貼り付け用!$A:$A, 0),"",
IF(貼り付け用!B88&lt;&gt;"",貼り付け用!B88,""))</f>
        <v>#N/A</v>
      </c>
      <c r="C87" s="3" t="e">
        <f>IF(ROW(C87)+2&gt;=MATCH("*【合計】*", 貼り付け用!$A:$A, 0),"",
IF(貼り付け用!C88&lt;&gt;"",貼り付け用!C88,""))</f>
        <v>#N/A</v>
      </c>
      <c r="D87" s="3" t="e">
        <f>IF(ROW(D87)+2&gt;=MATCH("*【合計】*", 貼り付け用!$A:$A, 0),"",
IF(貼り付け用!D88&lt;&gt;"",貼り付け用!D88,""))</f>
        <v>#N/A</v>
      </c>
      <c r="E87" s="3" t="e">
        <f>IF(ROW(E87)+2&gt;=MATCH("*【合計】*", 貼り付け用!$A:$A, 0),"",
IF(貼り付け用!E88&lt;&gt;"",貼り付け用!E88,""))</f>
        <v>#N/A</v>
      </c>
      <c r="F87" s="3" t="e">
        <f>IF(ROW(F87)+2&gt;=MATCH("*【合計】*", 貼り付け用!$A:$A, 0),"",
IF(貼り付け用!F88&lt;&gt;"",貼り付け用!F88,""))</f>
        <v>#N/A</v>
      </c>
      <c r="G87" s="3" t="e">
        <f>IF(ROW(G87)+2&gt;=MATCH("*【合計】*", 貼り付け用!$A:$A, 0),"",
IF(貼り付け用!G88&lt;&gt;"",貼り付け用!G88,""))</f>
        <v>#N/A</v>
      </c>
      <c r="H87" s="3" t="e">
        <f>IF(ROW(H87)+2&gt;=MATCH("*【合計】*", 貼り付け用!$A:$A, 0),"",
IF(貼り付け用!H88&lt;&gt;"",貼り付け用!H88,""))</f>
        <v>#N/A</v>
      </c>
      <c r="I87" s="3" t="e">
        <f>IF(ROW(I87)+2&gt;=MATCH("*【合計】*", 貼り付け用!$A:$A, 0),"",
IF(貼り付け用!I88&lt;&gt;"",貼り付け用!I88,""))</f>
        <v>#N/A</v>
      </c>
      <c r="J87" s="3" t="e">
        <f>IF(ROW(J87)+2&gt;=MATCH("*【合計】*", 貼り付け用!$A:$A, 0),"",
IF(貼り付け用!J88&lt;&gt;"",貼り付け用!J88,""))</f>
        <v>#N/A</v>
      </c>
      <c r="K87" s="3" t="e">
        <f>IF(ROW(K87)+2&gt;=MATCH("*【合計】*", 貼り付け用!$A:$A, 0),"",
IF(貼り付け用!K88&lt;&gt;"",貼り付け用!K88,""))</f>
        <v>#N/A</v>
      </c>
      <c r="L87" s="3" t="e">
        <f>IF(ROW(L87)+2&gt;=MATCH("*【合計】*", 貼り付け用!$A:$A, 0),"",
IF(L$3&lt;&gt;"",IF(貼り付け用!L88&lt;&gt;"",貼り付け用!L88,""),""))</f>
        <v>#N/A</v>
      </c>
      <c r="M87" s="3" t="e">
        <f>IF(ROW(M87)+2&gt;=MATCH("*【合計】*", 貼り付け用!$A:$A, 0),"",
IF(M$3&lt;&gt;"",IF(貼り付け用!M88&lt;&gt;"",貼り付け用!M88,""),""))</f>
        <v>#N/A</v>
      </c>
      <c r="N87" s="3" t="e">
        <f>IF(ROW(N87)+2&gt;=MATCH("*【合計】*", 貼り付け用!$A:$A, 0),"",
IF(N$3&lt;&gt;"",IF(貼り付け用!N88&lt;&gt;"",貼り付け用!N88,""),""))</f>
        <v>#N/A</v>
      </c>
      <c r="O87" s="3" t="e">
        <f>IF(ROW(O87)+2&gt;=MATCH("*【合計】*", 貼り付け用!$A:$A, 0),"",
IF(O$3&lt;&gt;"",IF(貼り付け用!O88&lt;&gt;"",貼り付け用!O88,""),""))</f>
        <v>#N/A</v>
      </c>
      <c r="P87" s="3" t="e">
        <f>IF(ROW(P87)+2&gt;=MATCH("*【合計】*", 貼り付け用!$A:$A, 0),"",
IF(P$3&lt;&gt;"",IF(貼り付け用!P88&lt;&gt;"",貼り付け用!P88,""),""))</f>
        <v>#N/A</v>
      </c>
      <c r="Q87" s="3" t="e">
        <f>IF(ROW(Q87)+2&gt;=MATCH("*【合計】*", 貼り付け用!$A:$A, 0),"",
IF(Q$3&lt;&gt;"",IF(貼り付け用!Q88&lt;&gt;"",貼り付け用!Q88,""),""))</f>
        <v>#N/A</v>
      </c>
      <c r="R87" s="3" t="e">
        <f>IF(ROW(R87)+2&gt;=MATCH("*【合計】*", 貼り付け用!$A:$A, 0),"",
IF(R$3&lt;&gt;"",IF(貼り付け用!R88&lt;&gt;"",貼り付け用!R88,""),""))</f>
        <v>#N/A</v>
      </c>
      <c r="S87" s="3" t="e">
        <f>IF(ROW(S87)+2&gt;=MATCH("*【合計】*", 貼り付け用!$A:$A, 0),"",
IF(S$3&lt;&gt;"",IF(貼り付け用!S88&lt;&gt;"",貼り付け用!S88,""),""))</f>
        <v>#N/A</v>
      </c>
      <c r="T87" s="2" t="e">
        <f t="array" ref="T87">IF(INDEX(貼り付け用!A:Z, ROW(T87)+1, MATCH("おやつ", 貼り付け用!$A$3:$Z$3, 0))&lt;&gt;0,
INDEX(貼り付け用!A:Z, ROW(T87)+1, MATCH("おやつ", 貼り付け用!$A$3:$Z$3, 0)),"")</f>
        <v>#N/A</v>
      </c>
      <c r="U87" s="55"/>
      <c r="V87" s="8" t="e">
        <f t="array" ref="V87">IF(INDEX(貼り付け用!A:Z, ROW(T87)+1, MATCH("おやつ", 貼り付け用!$A$3:$Z$3, 0)+1)&lt;&gt;0,
INDEX(貼り付け用!A:Z, ROW(T87)+1, MATCH("おやつ", 貼り付け用!$A$3:$Z$3, 0)+1),"")</f>
        <v>#N/A</v>
      </c>
      <c r="W87" s="9" t="e">
        <f t="array" ref="W87">IF(INDEX(貼り付け用!A:Z, ROW(T87)+1, MATCH("おやつ", 貼り付け用!$A$3:$Z$3, 0)+2)&lt;&gt;0,
INDEX(貼り付け用!A:Z, ROW(T87)+1, MATCH("おやつ", 貼り付け用!$A$3:$Z$3, 0)+2),"")</f>
        <v>#N/A</v>
      </c>
    </row>
    <row r="88" spans="1:23" x14ac:dyDescent="0.45">
      <c r="A88" s="5" t="e">
        <f>IF(ROW(A88)+1&gt;=MATCH("*10000*", 貼り付け用!$A:$A, 0),
IF(COUNTIF(A86,"*10000*"),"10001",
IF(COUNTIF(A86,"*10001*"),"10002",
IF(COUNTIF(A86,"*10002*"),"",
IF(COUNTIF(A86,""),"","10000")))),
IF(貼り付け用!A89&lt;&gt;"",貼り付け用!A89,""))</f>
        <v>#N/A</v>
      </c>
      <c r="B88" s="21" t="e">
        <f>IF(ROW(B88)+2&gt;=MATCH("*【合計】*", 貼り付け用!$A:$A, 0),"",
IF(貼り付け用!B89&lt;&gt;"",貼り付け用!B89,""))</f>
        <v>#N/A</v>
      </c>
      <c r="C88" s="21" t="e">
        <f>IF(ROW(C88)+2&gt;=MATCH("*【合計】*", 貼り付け用!$A:$A, 0),"",
IF(貼り付け用!C89&lt;&gt;"",貼り付け用!C89,""))</f>
        <v>#N/A</v>
      </c>
      <c r="D88" s="21" t="e">
        <f>IF(ROW(D88)+2&gt;=MATCH("*【合計】*", 貼り付け用!$A:$A, 0),"",
IF(貼り付け用!D89&lt;&gt;"",貼り付け用!D89,""))</f>
        <v>#N/A</v>
      </c>
      <c r="E88" s="21" t="e">
        <f>IF(ROW(E88)+2&gt;=MATCH("*【合計】*", 貼り付け用!$A:$A, 0),"",
IF(貼り付け用!E89&lt;&gt;"",貼り付け用!E89,""))</f>
        <v>#N/A</v>
      </c>
      <c r="F88" s="21" t="e">
        <f>IF(ROW(F88)+2&gt;=MATCH("*【合計】*", 貼り付け用!$A:$A, 0),"",
IF(貼り付け用!F89&lt;&gt;"",貼り付け用!F89,""))</f>
        <v>#N/A</v>
      </c>
      <c r="G88" s="21" t="e">
        <f>IF(ROW(G88)+2&gt;=MATCH("*【合計】*", 貼り付け用!$A:$A, 0),"",
IF(貼り付け用!G89&lt;&gt;"",貼り付け用!G89,""))</f>
        <v>#N/A</v>
      </c>
      <c r="H88" s="21" t="e">
        <f>IF(ROW(H88)+2&gt;=MATCH("*【合計】*", 貼り付け用!$A:$A, 0),"",
IF(貼り付け用!H89&lt;&gt;"",貼り付け用!H89,""))</f>
        <v>#N/A</v>
      </c>
      <c r="I88" s="21" t="e">
        <f>IF(ROW(I88)+2&gt;=MATCH("*【合計】*", 貼り付け用!$A:$A, 0),"",
IF(貼り付け用!I89&lt;&gt;"",貼り付け用!I89,""))</f>
        <v>#N/A</v>
      </c>
      <c r="J88" s="21" t="e">
        <f>IF(ROW(J88)+2&gt;=MATCH("*【合計】*", 貼り付け用!$A:$A, 0),"",
IF(貼り付け用!J89&lt;&gt;"",貼り付け用!J89,""))</f>
        <v>#N/A</v>
      </c>
      <c r="K88" s="21" t="e">
        <f>IF(ROW(K88)+2&gt;=MATCH("*【合計】*", 貼り付け用!$A:$A, 0),"",
IF(貼り付け用!K89&lt;&gt;"",貼り付け用!K89,""))</f>
        <v>#N/A</v>
      </c>
      <c r="L88" s="21" t="e">
        <f>IF(ROW(L88)+2&gt;=MATCH("*【合計】*", 貼り付け用!$A:$A, 0),"",
IF(L$3&lt;&gt;"",IF(貼り付け用!L89&lt;&gt;"",貼り付け用!L89,""),""))</f>
        <v>#N/A</v>
      </c>
      <c r="M88" s="21" t="e">
        <f>IF(ROW(M88)+2&gt;=MATCH("*【合計】*", 貼り付け用!$A:$A, 0),"",
IF(M$3&lt;&gt;"",IF(貼り付け用!M89&lt;&gt;"",貼り付け用!M89,""),""))</f>
        <v>#N/A</v>
      </c>
      <c r="N88" s="21" t="e">
        <f>IF(ROW(N88)+2&gt;=MATCH("*【合計】*", 貼り付け用!$A:$A, 0),"",
IF(N$3&lt;&gt;"",IF(貼り付け用!N89&lt;&gt;"",貼り付け用!N89,""),""))</f>
        <v>#N/A</v>
      </c>
      <c r="O88" s="21" t="e">
        <f>IF(ROW(O88)+2&gt;=MATCH("*【合計】*", 貼り付け用!$A:$A, 0),"",
IF(O$3&lt;&gt;"",IF(貼り付け用!O89&lt;&gt;"",貼り付け用!O89,""),""))</f>
        <v>#N/A</v>
      </c>
      <c r="P88" s="21" t="e">
        <f>IF(ROW(P88)+2&gt;=MATCH("*【合計】*", 貼り付け用!$A:$A, 0),"",
IF(P$3&lt;&gt;"",IF(貼り付け用!P89&lt;&gt;"",貼り付け用!P89,""),""))</f>
        <v>#N/A</v>
      </c>
      <c r="Q88" s="21" t="e">
        <f>IF(ROW(Q88)+2&gt;=MATCH("*【合計】*", 貼り付け用!$A:$A, 0),"",
IF(Q$3&lt;&gt;"",IF(貼り付け用!Q89&lt;&gt;"",貼り付け用!Q89,""),""))</f>
        <v>#N/A</v>
      </c>
      <c r="R88" s="21" t="e">
        <f>IF(ROW(R88)+2&gt;=MATCH("*【合計】*", 貼り付け用!$A:$A, 0),"",
IF(R$3&lt;&gt;"",IF(貼り付け用!R89&lt;&gt;"",貼り付け用!R89,""),""))</f>
        <v>#N/A</v>
      </c>
      <c r="S88" s="21" t="e">
        <f>IF(ROW(S88)+2&gt;=MATCH("*【合計】*", 貼り付け用!$A:$A, 0),"",
IF(S$3&lt;&gt;"",IF(貼り付け用!S89&lt;&gt;"",貼り付け用!S89,""),""))</f>
        <v>#N/A</v>
      </c>
      <c r="T88" s="21" t="e">
        <f t="array" ref="T88">IF(INDEX(貼り付け用!A:Z, ROW(T88)+1, MATCH("おやつ", 貼り付け用!$A$3:$Z$3, 0))&lt;&gt;0,
INDEX(貼り付け用!A:Z, ROW(T88)+1, MATCH("おやつ", 貼り付け用!$A$3:$Z$3, 0)),"")</f>
        <v>#N/A</v>
      </c>
      <c r="U88" s="18"/>
      <c r="V88" s="5" t="e">
        <f t="array" ref="V88">IF(INDEX(貼り付け用!A:Z, ROW(T88)+1, MATCH("おやつ", 貼り付け用!$A$3:$Z$3, 0)+1)&lt;&gt;0,
INDEX(貼り付け用!A:Z, ROW(T88)+1, MATCH("おやつ", 貼り付け用!$A$3:$Z$3, 0)+1),"")</f>
        <v>#N/A</v>
      </c>
      <c r="W88" s="7" t="e">
        <f t="array" ref="W88">IF(INDEX(貼り付け用!A:Z, ROW(T88)+1, MATCH("おやつ", 貼り付け用!$A$3:$Z$3, 0)+2)&lt;&gt;0,
INDEX(貼り付け用!A:Z, ROW(T88)+1, MATCH("おやつ", 貼り付け用!$A$3:$Z$3, 0)+2),"")</f>
        <v>#N/A</v>
      </c>
    </row>
    <row r="89" spans="1:23" x14ac:dyDescent="0.45">
      <c r="A89" s="8" t="e">
        <f>IF(ROW(A89)+1&gt;=MATCH("*10000*", 貼り付け用!$A:$A, 0),"",
IF(貼り付け用!A90&lt;&gt;"",貼り付け用!A90,""))</f>
        <v>#N/A</v>
      </c>
      <c r="B89" s="3" t="e">
        <f>IF(ROW(B89)+2&gt;=MATCH("*【合計】*", 貼り付け用!$A:$A, 0),"",
IF(貼り付け用!B90&lt;&gt;"",貼り付け用!B90,""))</f>
        <v>#N/A</v>
      </c>
      <c r="C89" s="3" t="e">
        <f>IF(ROW(C89)+2&gt;=MATCH("*【合計】*", 貼り付け用!$A:$A, 0),"",
IF(貼り付け用!C90&lt;&gt;"",貼り付け用!C90,""))</f>
        <v>#N/A</v>
      </c>
      <c r="D89" s="3" t="e">
        <f>IF(ROW(D89)+2&gt;=MATCH("*【合計】*", 貼り付け用!$A:$A, 0),"",
IF(貼り付け用!D90&lt;&gt;"",貼り付け用!D90,""))</f>
        <v>#N/A</v>
      </c>
      <c r="E89" s="3" t="e">
        <f>IF(ROW(E89)+2&gt;=MATCH("*【合計】*", 貼り付け用!$A:$A, 0),"",
IF(貼り付け用!E90&lt;&gt;"",貼り付け用!E90,""))</f>
        <v>#N/A</v>
      </c>
      <c r="F89" s="3" t="e">
        <f>IF(ROW(F89)+2&gt;=MATCH("*【合計】*", 貼り付け用!$A:$A, 0),"",
IF(貼り付け用!F90&lt;&gt;"",貼り付け用!F90,""))</f>
        <v>#N/A</v>
      </c>
      <c r="G89" s="3" t="e">
        <f>IF(ROW(G89)+2&gt;=MATCH("*【合計】*", 貼り付け用!$A:$A, 0),"",
IF(貼り付け用!G90&lt;&gt;"",貼り付け用!G90,""))</f>
        <v>#N/A</v>
      </c>
      <c r="H89" s="3" t="e">
        <f>IF(ROW(H89)+2&gt;=MATCH("*【合計】*", 貼り付け用!$A:$A, 0),"",
IF(貼り付け用!H90&lt;&gt;"",貼り付け用!H90,""))</f>
        <v>#N/A</v>
      </c>
      <c r="I89" s="3" t="e">
        <f>IF(ROW(I89)+2&gt;=MATCH("*【合計】*", 貼り付け用!$A:$A, 0),"",
IF(貼り付け用!I90&lt;&gt;"",貼り付け用!I90,""))</f>
        <v>#N/A</v>
      </c>
      <c r="J89" s="3" t="e">
        <f>IF(ROW(J89)+2&gt;=MATCH("*【合計】*", 貼り付け用!$A:$A, 0),"",
IF(貼り付け用!J90&lt;&gt;"",貼り付け用!J90,""))</f>
        <v>#N/A</v>
      </c>
      <c r="K89" s="3" t="e">
        <f>IF(ROW(K89)+2&gt;=MATCH("*【合計】*", 貼り付け用!$A:$A, 0),"",
IF(貼り付け用!K90&lt;&gt;"",貼り付け用!K90,""))</f>
        <v>#N/A</v>
      </c>
      <c r="L89" s="3" t="e">
        <f>IF(ROW(L89)+2&gt;=MATCH("*【合計】*", 貼り付け用!$A:$A, 0),"",
IF(L$3&lt;&gt;"",IF(貼り付け用!L90&lt;&gt;"",貼り付け用!L90,""),""))</f>
        <v>#N/A</v>
      </c>
      <c r="M89" s="3" t="e">
        <f>IF(ROW(M89)+2&gt;=MATCH("*【合計】*", 貼り付け用!$A:$A, 0),"",
IF(M$3&lt;&gt;"",IF(貼り付け用!M90&lt;&gt;"",貼り付け用!M90,""),""))</f>
        <v>#N/A</v>
      </c>
      <c r="N89" s="3" t="e">
        <f>IF(ROW(N89)+2&gt;=MATCH("*【合計】*", 貼り付け用!$A:$A, 0),"",
IF(N$3&lt;&gt;"",IF(貼り付け用!N90&lt;&gt;"",貼り付け用!N90,""),""))</f>
        <v>#N/A</v>
      </c>
      <c r="O89" s="3" t="e">
        <f>IF(ROW(O89)+2&gt;=MATCH("*【合計】*", 貼り付け用!$A:$A, 0),"",
IF(O$3&lt;&gt;"",IF(貼り付け用!O90&lt;&gt;"",貼り付け用!O90,""),""))</f>
        <v>#N/A</v>
      </c>
      <c r="P89" s="3" t="e">
        <f>IF(ROW(P89)+2&gt;=MATCH("*【合計】*", 貼り付け用!$A:$A, 0),"",
IF(P$3&lt;&gt;"",IF(貼り付け用!P90&lt;&gt;"",貼り付け用!P90,""),""))</f>
        <v>#N/A</v>
      </c>
      <c r="Q89" s="3" t="e">
        <f>IF(ROW(Q89)+2&gt;=MATCH("*【合計】*", 貼り付け用!$A:$A, 0),"",
IF(Q$3&lt;&gt;"",IF(貼り付け用!Q90&lt;&gt;"",貼り付け用!Q90,""),""))</f>
        <v>#N/A</v>
      </c>
      <c r="R89" s="3" t="e">
        <f>IF(ROW(R89)+2&gt;=MATCH("*【合計】*", 貼り付け用!$A:$A, 0),"",
IF(R$3&lt;&gt;"",IF(貼り付け用!R90&lt;&gt;"",貼り付け用!R90,""),""))</f>
        <v>#N/A</v>
      </c>
      <c r="S89" s="3" t="e">
        <f>IF(ROW(S89)+2&gt;=MATCH("*【合計】*", 貼り付け用!$A:$A, 0),"",
IF(S$3&lt;&gt;"",IF(貼り付け用!S90&lt;&gt;"",貼り付け用!S90,""),""))</f>
        <v>#N/A</v>
      </c>
      <c r="T89" s="2" t="e">
        <f t="array" ref="T89">IF(INDEX(貼り付け用!A:Z, ROW(T89)+1, MATCH("おやつ", 貼り付け用!$A$3:$Z$3, 0))&lt;&gt;0,
INDEX(貼り付け用!A:Z, ROW(T89)+1, MATCH("おやつ", 貼り付け用!$A$3:$Z$3, 0)),"")</f>
        <v>#N/A</v>
      </c>
      <c r="U89" s="55"/>
      <c r="V89" s="8" t="e">
        <f t="array" ref="V89">IF(INDEX(貼り付け用!A:Z, ROW(T89)+1, MATCH("おやつ", 貼り付け用!$A$3:$Z$3, 0)+1)&lt;&gt;0,
INDEX(貼り付け用!A:Z, ROW(T89)+1, MATCH("おやつ", 貼り付け用!$A$3:$Z$3, 0)+1),"")</f>
        <v>#N/A</v>
      </c>
      <c r="W89" s="9" t="e">
        <f t="array" ref="W89">IF(INDEX(貼り付け用!A:Z, ROW(T89)+1, MATCH("おやつ", 貼り付け用!$A$3:$Z$3, 0)+2)&lt;&gt;0,
INDEX(貼り付け用!A:Z, ROW(T89)+1, MATCH("おやつ", 貼り付け用!$A$3:$Z$3, 0)+2),"")</f>
        <v>#N/A</v>
      </c>
    </row>
    <row r="90" spans="1:23" x14ac:dyDescent="0.45">
      <c r="A90" s="5" t="e">
        <f>IF(ROW(A90)+1&gt;=MATCH("*10000*", 貼り付け用!$A:$A, 0),
IF(COUNTIF(A88,"*10000*"),"10001",
IF(COUNTIF(A88,"*10001*"),"10002",
IF(COUNTIF(A88,"*10002*"),"",
IF(COUNTIF(A88,""),"","10000")))),
IF(貼り付け用!A91&lt;&gt;"",貼り付け用!A91,""))</f>
        <v>#N/A</v>
      </c>
      <c r="B90" s="21" t="e">
        <f>IF(ROW(B90)+2&gt;=MATCH("*【合計】*", 貼り付け用!$A:$A, 0),"",
IF(貼り付け用!B91&lt;&gt;"",貼り付け用!B91,""))</f>
        <v>#N/A</v>
      </c>
      <c r="C90" s="21" t="e">
        <f>IF(ROW(C90)+2&gt;=MATCH("*【合計】*", 貼り付け用!$A:$A, 0),"",
IF(貼り付け用!C91&lt;&gt;"",貼り付け用!C91,""))</f>
        <v>#N/A</v>
      </c>
      <c r="D90" s="21" t="e">
        <f>IF(ROW(D90)+2&gt;=MATCH("*【合計】*", 貼り付け用!$A:$A, 0),"",
IF(貼り付け用!D91&lt;&gt;"",貼り付け用!D91,""))</f>
        <v>#N/A</v>
      </c>
      <c r="E90" s="21" t="e">
        <f>IF(ROW(E90)+2&gt;=MATCH("*【合計】*", 貼り付け用!$A:$A, 0),"",
IF(貼り付け用!E91&lt;&gt;"",貼り付け用!E91,""))</f>
        <v>#N/A</v>
      </c>
      <c r="F90" s="21" t="e">
        <f>IF(ROW(F90)+2&gt;=MATCH("*【合計】*", 貼り付け用!$A:$A, 0),"",
IF(貼り付け用!F91&lt;&gt;"",貼り付け用!F91,""))</f>
        <v>#N/A</v>
      </c>
      <c r="G90" s="21" t="e">
        <f>IF(ROW(G90)+2&gt;=MATCH("*【合計】*", 貼り付け用!$A:$A, 0),"",
IF(貼り付け用!G91&lt;&gt;"",貼り付け用!G91,""))</f>
        <v>#N/A</v>
      </c>
      <c r="H90" s="21" t="e">
        <f>IF(ROW(H90)+2&gt;=MATCH("*【合計】*", 貼り付け用!$A:$A, 0),"",
IF(貼り付け用!H91&lt;&gt;"",貼り付け用!H91,""))</f>
        <v>#N/A</v>
      </c>
      <c r="I90" s="21" t="e">
        <f>IF(ROW(I90)+2&gt;=MATCH("*【合計】*", 貼り付け用!$A:$A, 0),"",
IF(貼り付け用!I91&lt;&gt;"",貼り付け用!I91,""))</f>
        <v>#N/A</v>
      </c>
      <c r="J90" s="21" t="e">
        <f>IF(ROW(J90)+2&gt;=MATCH("*【合計】*", 貼り付け用!$A:$A, 0),"",
IF(貼り付け用!J91&lt;&gt;"",貼り付け用!J91,""))</f>
        <v>#N/A</v>
      </c>
      <c r="K90" s="21" t="e">
        <f>IF(ROW(K90)+2&gt;=MATCH("*【合計】*", 貼り付け用!$A:$A, 0),"",
IF(貼り付け用!K91&lt;&gt;"",貼り付け用!K91,""))</f>
        <v>#N/A</v>
      </c>
      <c r="L90" s="21" t="e">
        <f>IF(ROW(L90)+2&gt;=MATCH("*【合計】*", 貼り付け用!$A:$A, 0),"",
IF(L$3&lt;&gt;"",IF(貼り付け用!L91&lt;&gt;"",貼り付け用!L91,""),""))</f>
        <v>#N/A</v>
      </c>
      <c r="M90" s="21" t="e">
        <f>IF(ROW(M90)+2&gt;=MATCH("*【合計】*", 貼り付け用!$A:$A, 0),"",
IF(M$3&lt;&gt;"",IF(貼り付け用!M91&lt;&gt;"",貼り付け用!M91,""),""))</f>
        <v>#N/A</v>
      </c>
      <c r="N90" s="21" t="e">
        <f>IF(ROW(N90)+2&gt;=MATCH("*【合計】*", 貼り付け用!$A:$A, 0),"",
IF(N$3&lt;&gt;"",IF(貼り付け用!N91&lt;&gt;"",貼り付け用!N91,""),""))</f>
        <v>#N/A</v>
      </c>
      <c r="O90" s="21" t="e">
        <f>IF(ROW(O90)+2&gt;=MATCH("*【合計】*", 貼り付け用!$A:$A, 0),"",
IF(O$3&lt;&gt;"",IF(貼り付け用!O91&lt;&gt;"",貼り付け用!O91,""),""))</f>
        <v>#N/A</v>
      </c>
      <c r="P90" s="21" t="e">
        <f>IF(ROW(P90)+2&gt;=MATCH("*【合計】*", 貼り付け用!$A:$A, 0),"",
IF(P$3&lt;&gt;"",IF(貼り付け用!P91&lt;&gt;"",貼り付け用!P91,""),""))</f>
        <v>#N/A</v>
      </c>
      <c r="Q90" s="21" t="e">
        <f>IF(ROW(Q90)+2&gt;=MATCH("*【合計】*", 貼り付け用!$A:$A, 0),"",
IF(Q$3&lt;&gt;"",IF(貼り付け用!Q91&lt;&gt;"",貼り付け用!Q91,""),""))</f>
        <v>#N/A</v>
      </c>
      <c r="R90" s="21" t="e">
        <f>IF(ROW(R90)+2&gt;=MATCH("*【合計】*", 貼り付け用!$A:$A, 0),"",
IF(R$3&lt;&gt;"",IF(貼り付け用!R91&lt;&gt;"",貼り付け用!R91,""),""))</f>
        <v>#N/A</v>
      </c>
      <c r="S90" s="21" t="e">
        <f>IF(ROW(S90)+2&gt;=MATCH("*【合計】*", 貼り付け用!$A:$A, 0),"",
IF(S$3&lt;&gt;"",IF(貼り付け用!S91&lt;&gt;"",貼り付け用!S91,""),""))</f>
        <v>#N/A</v>
      </c>
      <c r="T90" s="21" t="e">
        <f t="array" ref="T90">IF(INDEX(貼り付け用!A:Z, ROW(T90)+1, MATCH("おやつ", 貼り付け用!$A$3:$Z$3, 0))&lt;&gt;0,
INDEX(貼り付け用!A:Z, ROW(T90)+1, MATCH("おやつ", 貼り付け用!$A$3:$Z$3, 0)),"")</f>
        <v>#N/A</v>
      </c>
      <c r="U90" s="18"/>
      <c r="V90" s="5" t="e">
        <f t="array" ref="V90">IF(INDEX(貼り付け用!A:Z, ROW(T90)+1, MATCH("おやつ", 貼り付け用!$A$3:$Z$3, 0)+1)&lt;&gt;0,
INDEX(貼り付け用!A:Z, ROW(T90)+1, MATCH("おやつ", 貼り付け用!$A$3:$Z$3, 0)+1),"")</f>
        <v>#N/A</v>
      </c>
      <c r="W90" s="7" t="e">
        <f t="array" ref="W90">IF(INDEX(貼り付け用!A:Z, ROW(T90)+1, MATCH("おやつ", 貼り付け用!$A$3:$Z$3, 0)+2)&lt;&gt;0,
INDEX(貼り付け用!A:Z, ROW(T90)+1, MATCH("おやつ", 貼り付け用!$A$3:$Z$3, 0)+2),"")</f>
        <v>#N/A</v>
      </c>
    </row>
    <row r="91" spans="1:23" x14ac:dyDescent="0.45">
      <c r="A91" s="8" t="e">
        <f>IF(ROW(A91)+1&gt;=MATCH("*10000*", 貼り付け用!$A:$A, 0),"",
IF(貼り付け用!A92&lt;&gt;"",貼り付け用!A92,""))</f>
        <v>#N/A</v>
      </c>
      <c r="B91" s="3" t="e">
        <f>IF(ROW(B91)+2&gt;=MATCH("*【合計】*", 貼り付け用!$A:$A, 0),"",
IF(貼り付け用!B92&lt;&gt;"",貼り付け用!B92,""))</f>
        <v>#N/A</v>
      </c>
      <c r="C91" s="3" t="e">
        <f>IF(ROW(C91)+2&gt;=MATCH("*【合計】*", 貼り付け用!$A:$A, 0),"",
IF(貼り付け用!C92&lt;&gt;"",貼り付け用!C92,""))</f>
        <v>#N/A</v>
      </c>
      <c r="D91" s="3" t="e">
        <f>IF(ROW(D91)+2&gt;=MATCH("*【合計】*", 貼り付け用!$A:$A, 0),"",
IF(貼り付け用!D92&lt;&gt;"",貼り付け用!D92,""))</f>
        <v>#N/A</v>
      </c>
      <c r="E91" s="3" t="e">
        <f>IF(ROW(E91)+2&gt;=MATCH("*【合計】*", 貼り付け用!$A:$A, 0),"",
IF(貼り付け用!E92&lt;&gt;"",貼り付け用!E92,""))</f>
        <v>#N/A</v>
      </c>
      <c r="F91" s="3" t="e">
        <f>IF(ROW(F91)+2&gt;=MATCH("*【合計】*", 貼り付け用!$A:$A, 0),"",
IF(貼り付け用!F92&lt;&gt;"",貼り付け用!F92,""))</f>
        <v>#N/A</v>
      </c>
      <c r="G91" s="3" t="e">
        <f>IF(ROW(G91)+2&gt;=MATCH("*【合計】*", 貼り付け用!$A:$A, 0),"",
IF(貼り付け用!G92&lt;&gt;"",貼り付け用!G92,""))</f>
        <v>#N/A</v>
      </c>
      <c r="H91" s="3" t="e">
        <f>IF(ROW(H91)+2&gt;=MATCH("*【合計】*", 貼り付け用!$A:$A, 0),"",
IF(貼り付け用!H92&lt;&gt;"",貼り付け用!H92,""))</f>
        <v>#N/A</v>
      </c>
      <c r="I91" s="3" t="e">
        <f>IF(ROW(I91)+2&gt;=MATCH("*【合計】*", 貼り付け用!$A:$A, 0),"",
IF(貼り付け用!I92&lt;&gt;"",貼り付け用!I92,""))</f>
        <v>#N/A</v>
      </c>
      <c r="J91" s="3" t="e">
        <f>IF(ROW(J91)+2&gt;=MATCH("*【合計】*", 貼り付け用!$A:$A, 0),"",
IF(貼り付け用!J92&lt;&gt;"",貼り付け用!J92,""))</f>
        <v>#N/A</v>
      </c>
      <c r="K91" s="3" t="e">
        <f>IF(ROW(K91)+2&gt;=MATCH("*【合計】*", 貼り付け用!$A:$A, 0),"",
IF(貼り付け用!K92&lt;&gt;"",貼り付け用!K92,""))</f>
        <v>#N/A</v>
      </c>
      <c r="L91" s="3" t="e">
        <f>IF(ROW(L91)+2&gt;=MATCH("*【合計】*", 貼り付け用!$A:$A, 0),"",
IF(L$3&lt;&gt;"",IF(貼り付け用!L92&lt;&gt;"",貼り付け用!L92,""),""))</f>
        <v>#N/A</v>
      </c>
      <c r="M91" s="3" t="e">
        <f>IF(ROW(M91)+2&gt;=MATCH("*【合計】*", 貼り付け用!$A:$A, 0),"",
IF(M$3&lt;&gt;"",IF(貼り付け用!M92&lt;&gt;"",貼り付け用!M92,""),""))</f>
        <v>#N/A</v>
      </c>
      <c r="N91" s="3" t="e">
        <f>IF(ROW(N91)+2&gt;=MATCH("*【合計】*", 貼り付け用!$A:$A, 0),"",
IF(N$3&lt;&gt;"",IF(貼り付け用!N92&lt;&gt;"",貼り付け用!N92,""),""))</f>
        <v>#N/A</v>
      </c>
      <c r="O91" s="3" t="e">
        <f>IF(ROW(O91)+2&gt;=MATCH("*【合計】*", 貼り付け用!$A:$A, 0),"",
IF(O$3&lt;&gt;"",IF(貼り付け用!O92&lt;&gt;"",貼り付け用!O92,""),""))</f>
        <v>#N/A</v>
      </c>
      <c r="P91" s="3" t="e">
        <f>IF(ROW(P91)+2&gt;=MATCH("*【合計】*", 貼り付け用!$A:$A, 0),"",
IF(P$3&lt;&gt;"",IF(貼り付け用!P92&lt;&gt;"",貼り付け用!P92,""),""))</f>
        <v>#N/A</v>
      </c>
      <c r="Q91" s="3" t="e">
        <f>IF(ROW(Q91)+2&gt;=MATCH("*【合計】*", 貼り付け用!$A:$A, 0),"",
IF(Q$3&lt;&gt;"",IF(貼り付け用!Q92&lt;&gt;"",貼り付け用!Q92,""),""))</f>
        <v>#N/A</v>
      </c>
      <c r="R91" s="3" t="e">
        <f>IF(ROW(R91)+2&gt;=MATCH("*【合計】*", 貼り付け用!$A:$A, 0),"",
IF(R$3&lt;&gt;"",IF(貼り付け用!R92&lt;&gt;"",貼り付け用!R92,""),""))</f>
        <v>#N/A</v>
      </c>
      <c r="S91" s="3" t="e">
        <f>IF(ROW(S91)+2&gt;=MATCH("*【合計】*", 貼り付け用!$A:$A, 0),"",
IF(S$3&lt;&gt;"",IF(貼り付け用!S92&lt;&gt;"",貼り付け用!S92,""),""))</f>
        <v>#N/A</v>
      </c>
      <c r="T91" s="2" t="e">
        <f t="array" ref="T91">IF(INDEX(貼り付け用!A:Z, ROW(T91)+1, MATCH("おやつ", 貼り付け用!$A$3:$Z$3, 0))&lt;&gt;0,
INDEX(貼り付け用!A:Z, ROW(T91)+1, MATCH("おやつ", 貼り付け用!$A$3:$Z$3, 0)),"")</f>
        <v>#N/A</v>
      </c>
      <c r="U91" s="55"/>
      <c r="V91" s="8" t="e">
        <f t="array" ref="V91">IF(INDEX(貼り付け用!A:Z, ROW(T91)+1, MATCH("おやつ", 貼り付け用!$A$3:$Z$3, 0)+1)&lt;&gt;0,
INDEX(貼り付け用!A:Z, ROW(T91)+1, MATCH("おやつ", 貼り付け用!$A$3:$Z$3, 0)+1),"")</f>
        <v>#N/A</v>
      </c>
      <c r="W91" s="9" t="e">
        <f t="array" ref="W91">IF(INDEX(貼り付け用!A:Z, ROW(T91)+1, MATCH("おやつ", 貼り付け用!$A$3:$Z$3, 0)+2)&lt;&gt;0,
INDEX(貼り付け用!A:Z, ROW(T91)+1, MATCH("おやつ", 貼り付け用!$A$3:$Z$3, 0)+2),"")</f>
        <v>#N/A</v>
      </c>
    </row>
    <row r="92" spans="1:23" x14ac:dyDescent="0.45">
      <c r="A92" s="5" t="e">
        <f>IF(ROW(A92)+1&gt;=MATCH("*10000*", 貼り付け用!$A:$A, 0),
IF(COUNTIF(A90,"*10000*"),"10001",
IF(COUNTIF(A90,"*10001*"),"10002",
IF(COUNTIF(A90,"*10002*"),"",
IF(COUNTIF(A90,""),"","10000")))),
IF(貼り付け用!A93&lt;&gt;"",貼り付け用!A93,""))</f>
        <v>#N/A</v>
      </c>
      <c r="B92" s="21" t="e">
        <f>IF(ROW(B92)+2&gt;=MATCH("*【合計】*", 貼り付け用!$A:$A, 0),"",
IF(貼り付け用!B93&lt;&gt;"",貼り付け用!B93,""))</f>
        <v>#N/A</v>
      </c>
      <c r="C92" s="21" t="e">
        <f>IF(ROW(C92)+2&gt;=MATCH("*【合計】*", 貼り付け用!$A:$A, 0),"",
IF(貼り付け用!C93&lt;&gt;"",貼り付け用!C93,""))</f>
        <v>#N/A</v>
      </c>
      <c r="D92" s="21" t="e">
        <f>IF(ROW(D92)+2&gt;=MATCH("*【合計】*", 貼り付け用!$A:$A, 0),"",
IF(貼り付け用!D93&lt;&gt;"",貼り付け用!D93,""))</f>
        <v>#N/A</v>
      </c>
      <c r="E92" s="21" t="e">
        <f>IF(ROW(E92)+2&gt;=MATCH("*【合計】*", 貼り付け用!$A:$A, 0),"",
IF(貼り付け用!E93&lt;&gt;"",貼り付け用!E93,""))</f>
        <v>#N/A</v>
      </c>
      <c r="F92" s="21" t="e">
        <f>IF(ROW(F92)+2&gt;=MATCH("*【合計】*", 貼り付け用!$A:$A, 0),"",
IF(貼り付け用!F93&lt;&gt;"",貼り付け用!F93,""))</f>
        <v>#N/A</v>
      </c>
      <c r="G92" s="21" t="e">
        <f>IF(ROW(G92)+2&gt;=MATCH("*【合計】*", 貼り付け用!$A:$A, 0),"",
IF(貼り付け用!G93&lt;&gt;"",貼り付け用!G93,""))</f>
        <v>#N/A</v>
      </c>
      <c r="H92" s="21" t="e">
        <f>IF(ROW(H92)+2&gt;=MATCH("*【合計】*", 貼り付け用!$A:$A, 0),"",
IF(貼り付け用!H93&lt;&gt;"",貼り付け用!H93,""))</f>
        <v>#N/A</v>
      </c>
      <c r="I92" s="21" t="e">
        <f>IF(ROW(I92)+2&gt;=MATCH("*【合計】*", 貼り付け用!$A:$A, 0),"",
IF(貼り付け用!I93&lt;&gt;"",貼り付け用!I93,""))</f>
        <v>#N/A</v>
      </c>
      <c r="J92" s="21" t="e">
        <f>IF(ROW(J92)+2&gt;=MATCH("*【合計】*", 貼り付け用!$A:$A, 0),"",
IF(貼り付け用!J93&lt;&gt;"",貼り付け用!J93,""))</f>
        <v>#N/A</v>
      </c>
      <c r="K92" s="21" t="e">
        <f>IF(ROW(K92)+2&gt;=MATCH("*【合計】*", 貼り付け用!$A:$A, 0),"",
IF(貼り付け用!K93&lt;&gt;"",貼り付け用!K93,""))</f>
        <v>#N/A</v>
      </c>
      <c r="L92" s="21" t="e">
        <f>IF(ROW(L92)+2&gt;=MATCH("*【合計】*", 貼り付け用!$A:$A, 0),"",
IF(L$3&lt;&gt;"",IF(貼り付け用!L93&lt;&gt;"",貼り付け用!L93,""),""))</f>
        <v>#N/A</v>
      </c>
      <c r="M92" s="21" t="e">
        <f>IF(ROW(M92)+2&gt;=MATCH("*【合計】*", 貼り付け用!$A:$A, 0),"",
IF(M$3&lt;&gt;"",IF(貼り付け用!M93&lt;&gt;"",貼り付け用!M93,""),""))</f>
        <v>#N/A</v>
      </c>
      <c r="N92" s="21" t="e">
        <f>IF(ROW(N92)+2&gt;=MATCH("*【合計】*", 貼り付け用!$A:$A, 0),"",
IF(N$3&lt;&gt;"",IF(貼り付け用!N93&lt;&gt;"",貼り付け用!N93,""),""))</f>
        <v>#N/A</v>
      </c>
      <c r="O92" s="21" t="e">
        <f>IF(ROW(O92)+2&gt;=MATCH("*【合計】*", 貼り付け用!$A:$A, 0),"",
IF(O$3&lt;&gt;"",IF(貼り付け用!O93&lt;&gt;"",貼り付け用!O93,""),""))</f>
        <v>#N/A</v>
      </c>
      <c r="P92" s="21" t="e">
        <f>IF(ROW(P92)+2&gt;=MATCH("*【合計】*", 貼り付け用!$A:$A, 0),"",
IF(P$3&lt;&gt;"",IF(貼り付け用!P93&lt;&gt;"",貼り付け用!P93,""),""))</f>
        <v>#N/A</v>
      </c>
      <c r="Q92" s="21" t="e">
        <f>IF(ROW(Q92)+2&gt;=MATCH("*【合計】*", 貼り付け用!$A:$A, 0),"",
IF(Q$3&lt;&gt;"",IF(貼り付け用!Q93&lt;&gt;"",貼り付け用!Q93,""),""))</f>
        <v>#N/A</v>
      </c>
      <c r="R92" s="21" t="e">
        <f>IF(ROW(R92)+2&gt;=MATCH("*【合計】*", 貼り付け用!$A:$A, 0),"",
IF(R$3&lt;&gt;"",IF(貼り付け用!R93&lt;&gt;"",貼り付け用!R93,""),""))</f>
        <v>#N/A</v>
      </c>
      <c r="S92" s="21" t="e">
        <f>IF(ROW(S92)+2&gt;=MATCH("*【合計】*", 貼り付け用!$A:$A, 0),"",
IF(S$3&lt;&gt;"",IF(貼り付け用!S93&lt;&gt;"",貼り付け用!S93,""),""))</f>
        <v>#N/A</v>
      </c>
      <c r="T92" s="21" t="e">
        <f t="array" ref="T92">IF(INDEX(貼り付け用!A:Z, ROW(T92)+1, MATCH("おやつ", 貼り付け用!$A$3:$Z$3, 0))&lt;&gt;0,
INDEX(貼り付け用!A:Z, ROW(T92)+1, MATCH("おやつ", 貼り付け用!$A$3:$Z$3, 0)),"")</f>
        <v>#N/A</v>
      </c>
      <c r="U92" s="18"/>
      <c r="V92" s="5" t="e">
        <f t="array" ref="V92">IF(INDEX(貼り付け用!A:Z, ROW(T92)+1, MATCH("おやつ", 貼り付け用!$A$3:$Z$3, 0)+1)&lt;&gt;0,
INDEX(貼り付け用!A:Z, ROW(T92)+1, MATCH("おやつ", 貼り付け用!$A$3:$Z$3, 0)+1),"")</f>
        <v>#N/A</v>
      </c>
      <c r="W92" s="7" t="e">
        <f t="array" ref="W92">IF(INDEX(貼り付け用!A:Z, ROW(T92)+1, MATCH("おやつ", 貼り付け用!$A$3:$Z$3, 0)+2)&lt;&gt;0,
INDEX(貼り付け用!A:Z, ROW(T92)+1, MATCH("おやつ", 貼り付け用!$A$3:$Z$3, 0)+2),"")</f>
        <v>#N/A</v>
      </c>
    </row>
    <row r="93" spans="1:23" x14ac:dyDescent="0.45">
      <c r="A93" s="8" t="e">
        <f>IF(ROW(A93)+1&gt;=MATCH("*10000*", 貼り付け用!$A:$A, 0),"",
IF(貼り付け用!A94&lt;&gt;"",貼り付け用!A94,""))</f>
        <v>#N/A</v>
      </c>
      <c r="B93" s="3" t="e">
        <f>IF(ROW(B93)+2&gt;=MATCH("*【合計】*", 貼り付け用!$A:$A, 0),"",
IF(貼り付け用!B94&lt;&gt;"",貼り付け用!B94,""))</f>
        <v>#N/A</v>
      </c>
      <c r="C93" s="3" t="e">
        <f>IF(ROW(C93)+2&gt;=MATCH("*【合計】*", 貼り付け用!$A:$A, 0),"",
IF(貼り付け用!C94&lt;&gt;"",貼り付け用!C94,""))</f>
        <v>#N/A</v>
      </c>
      <c r="D93" s="3" t="e">
        <f>IF(ROW(D93)+2&gt;=MATCH("*【合計】*", 貼り付け用!$A:$A, 0),"",
IF(貼り付け用!D94&lt;&gt;"",貼り付け用!D94,""))</f>
        <v>#N/A</v>
      </c>
      <c r="E93" s="3" t="e">
        <f>IF(ROW(E93)+2&gt;=MATCH("*【合計】*", 貼り付け用!$A:$A, 0),"",
IF(貼り付け用!E94&lt;&gt;"",貼り付け用!E94,""))</f>
        <v>#N/A</v>
      </c>
      <c r="F93" s="3" t="e">
        <f>IF(ROW(F93)+2&gt;=MATCH("*【合計】*", 貼り付け用!$A:$A, 0),"",
IF(貼り付け用!F94&lt;&gt;"",貼り付け用!F94,""))</f>
        <v>#N/A</v>
      </c>
      <c r="G93" s="3" t="e">
        <f>IF(ROW(G93)+2&gt;=MATCH("*【合計】*", 貼り付け用!$A:$A, 0),"",
IF(貼り付け用!G94&lt;&gt;"",貼り付け用!G94,""))</f>
        <v>#N/A</v>
      </c>
      <c r="H93" s="3" t="e">
        <f>IF(ROW(H93)+2&gt;=MATCH("*【合計】*", 貼り付け用!$A:$A, 0),"",
IF(貼り付け用!H94&lt;&gt;"",貼り付け用!H94,""))</f>
        <v>#N/A</v>
      </c>
      <c r="I93" s="3" t="e">
        <f>IF(ROW(I93)+2&gt;=MATCH("*【合計】*", 貼り付け用!$A:$A, 0),"",
IF(貼り付け用!I94&lt;&gt;"",貼り付け用!I94,""))</f>
        <v>#N/A</v>
      </c>
      <c r="J93" s="3" t="e">
        <f>IF(ROW(J93)+2&gt;=MATCH("*【合計】*", 貼り付け用!$A:$A, 0),"",
IF(貼り付け用!J94&lt;&gt;"",貼り付け用!J94,""))</f>
        <v>#N/A</v>
      </c>
      <c r="K93" s="3" t="e">
        <f>IF(ROW(K93)+2&gt;=MATCH("*【合計】*", 貼り付け用!$A:$A, 0),"",
IF(貼り付け用!K94&lt;&gt;"",貼り付け用!K94,""))</f>
        <v>#N/A</v>
      </c>
      <c r="L93" s="3" t="e">
        <f>IF(ROW(L93)+2&gt;=MATCH("*【合計】*", 貼り付け用!$A:$A, 0),"",
IF(L$3&lt;&gt;"",IF(貼り付け用!L94&lt;&gt;"",貼り付け用!L94,""),""))</f>
        <v>#N/A</v>
      </c>
      <c r="M93" s="3" t="e">
        <f>IF(ROW(M93)+2&gt;=MATCH("*【合計】*", 貼り付け用!$A:$A, 0),"",
IF(M$3&lt;&gt;"",IF(貼り付け用!M94&lt;&gt;"",貼り付け用!M94,""),""))</f>
        <v>#N/A</v>
      </c>
      <c r="N93" s="3" t="e">
        <f>IF(ROW(N93)+2&gt;=MATCH("*【合計】*", 貼り付け用!$A:$A, 0),"",
IF(N$3&lt;&gt;"",IF(貼り付け用!N94&lt;&gt;"",貼り付け用!N94,""),""))</f>
        <v>#N/A</v>
      </c>
      <c r="O93" s="3" t="e">
        <f>IF(ROW(O93)+2&gt;=MATCH("*【合計】*", 貼り付け用!$A:$A, 0),"",
IF(O$3&lt;&gt;"",IF(貼り付け用!O94&lt;&gt;"",貼り付け用!O94,""),""))</f>
        <v>#N/A</v>
      </c>
      <c r="P93" s="3" t="e">
        <f>IF(ROW(P93)+2&gt;=MATCH("*【合計】*", 貼り付け用!$A:$A, 0),"",
IF(P$3&lt;&gt;"",IF(貼り付け用!P94&lt;&gt;"",貼り付け用!P94,""),""))</f>
        <v>#N/A</v>
      </c>
      <c r="Q93" s="3" t="e">
        <f>IF(ROW(Q93)+2&gt;=MATCH("*【合計】*", 貼り付け用!$A:$A, 0),"",
IF(Q$3&lt;&gt;"",IF(貼り付け用!Q94&lt;&gt;"",貼り付け用!Q94,""),""))</f>
        <v>#N/A</v>
      </c>
      <c r="R93" s="3" t="e">
        <f>IF(ROW(R93)+2&gt;=MATCH("*【合計】*", 貼り付け用!$A:$A, 0),"",
IF(R$3&lt;&gt;"",IF(貼り付け用!R94&lt;&gt;"",貼り付け用!R94,""),""))</f>
        <v>#N/A</v>
      </c>
      <c r="S93" s="3" t="e">
        <f>IF(ROW(S93)+2&gt;=MATCH("*【合計】*", 貼り付け用!$A:$A, 0),"",
IF(S$3&lt;&gt;"",IF(貼り付け用!S94&lt;&gt;"",貼り付け用!S94,""),""))</f>
        <v>#N/A</v>
      </c>
      <c r="T93" s="2" t="e">
        <f t="array" ref="T93">IF(INDEX(貼り付け用!A:Z, ROW(T93)+1, MATCH("おやつ", 貼り付け用!$A$3:$Z$3, 0))&lt;&gt;0,
INDEX(貼り付け用!A:Z, ROW(T93)+1, MATCH("おやつ", 貼り付け用!$A$3:$Z$3, 0)),"")</f>
        <v>#N/A</v>
      </c>
      <c r="U93" s="55"/>
      <c r="V93" s="8" t="e">
        <f t="array" ref="V93">IF(INDEX(貼り付け用!A:Z, ROW(T93)+1, MATCH("おやつ", 貼り付け用!$A$3:$Z$3, 0)+1)&lt;&gt;0,
INDEX(貼り付け用!A:Z, ROW(T93)+1, MATCH("おやつ", 貼り付け用!$A$3:$Z$3, 0)+1),"")</f>
        <v>#N/A</v>
      </c>
      <c r="W93" s="9" t="e">
        <f t="array" ref="W93">IF(INDEX(貼り付け用!A:Z, ROW(T93)+1, MATCH("おやつ", 貼り付け用!$A$3:$Z$3, 0)+2)&lt;&gt;0,
INDEX(貼り付け用!A:Z, ROW(T93)+1, MATCH("おやつ", 貼り付け用!$A$3:$Z$3, 0)+2),"")</f>
        <v>#N/A</v>
      </c>
    </row>
    <row r="94" spans="1:23" x14ac:dyDescent="0.45">
      <c r="A94" s="5" t="e">
        <f>IF(ROW(A94)+1&gt;=MATCH("*10000*", 貼り付け用!$A:$A, 0),
IF(COUNTIF(A92,"*10000*"),"10001",
IF(COUNTIF(A92,"*10001*"),"10002",
IF(COUNTIF(A92,"*10002*"),"",
IF(COUNTIF(A92,""),"","10000")))),
IF(貼り付け用!A95&lt;&gt;"",貼り付け用!A95,""))</f>
        <v>#N/A</v>
      </c>
      <c r="B94" s="21" t="e">
        <f>IF(ROW(B94)+2&gt;=MATCH("*【合計】*", 貼り付け用!$A:$A, 0),"",
IF(貼り付け用!B95&lt;&gt;"",貼り付け用!B95,""))</f>
        <v>#N/A</v>
      </c>
      <c r="C94" s="21" t="e">
        <f>IF(ROW(C94)+2&gt;=MATCH("*【合計】*", 貼り付け用!$A:$A, 0),"",
IF(貼り付け用!C95&lt;&gt;"",貼り付け用!C95,""))</f>
        <v>#N/A</v>
      </c>
      <c r="D94" s="21" t="e">
        <f>IF(ROW(D94)+2&gt;=MATCH("*【合計】*", 貼り付け用!$A:$A, 0),"",
IF(貼り付け用!D95&lt;&gt;"",貼り付け用!D95,""))</f>
        <v>#N/A</v>
      </c>
      <c r="E94" s="21" t="e">
        <f>IF(ROW(E94)+2&gt;=MATCH("*【合計】*", 貼り付け用!$A:$A, 0),"",
IF(貼り付け用!E95&lt;&gt;"",貼り付け用!E95,""))</f>
        <v>#N/A</v>
      </c>
      <c r="F94" s="21" t="e">
        <f>IF(ROW(F94)+2&gt;=MATCH("*【合計】*", 貼り付け用!$A:$A, 0),"",
IF(貼り付け用!F95&lt;&gt;"",貼り付け用!F95,""))</f>
        <v>#N/A</v>
      </c>
      <c r="G94" s="21" t="e">
        <f>IF(ROW(G94)+2&gt;=MATCH("*【合計】*", 貼り付け用!$A:$A, 0),"",
IF(貼り付け用!G95&lt;&gt;"",貼り付け用!G95,""))</f>
        <v>#N/A</v>
      </c>
      <c r="H94" s="21" t="e">
        <f>IF(ROW(H94)+2&gt;=MATCH("*【合計】*", 貼り付け用!$A:$A, 0),"",
IF(貼り付け用!H95&lt;&gt;"",貼り付け用!H95,""))</f>
        <v>#N/A</v>
      </c>
      <c r="I94" s="21" t="e">
        <f>IF(ROW(I94)+2&gt;=MATCH("*【合計】*", 貼り付け用!$A:$A, 0),"",
IF(貼り付け用!I95&lt;&gt;"",貼り付け用!I95,""))</f>
        <v>#N/A</v>
      </c>
      <c r="J94" s="21" t="e">
        <f>IF(ROW(J94)+2&gt;=MATCH("*【合計】*", 貼り付け用!$A:$A, 0),"",
IF(貼り付け用!J95&lt;&gt;"",貼り付け用!J95,""))</f>
        <v>#N/A</v>
      </c>
      <c r="K94" s="21" t="e">
        <f>IF(ROW(K94)+2&gt;=MATCH("*【合計】*", 貼り付け用!$A:$A, 0),"",
IF(貼り付け用!K95&lt;&gt;"",貼り付け用!K95,""))</f>
        <v>#N/A</v>
      </c>
      <c r="L94" s="21" t="e">
        <f>IF(ROW(L94)+2&gt;=MATCH("*【合計】*", 貼り付け用!$A:$A, 0),"",
IF(L$3&lt;&gt;"",IF(貼り付け用!L95&lt;&gt;"",貼り付け用!L95,""),""))</f>
        <v>#N/A</v>
      </c>
      <c r="M94" s="21" t="e">
        <f>IF(ROW(M94)+2&gt;=MATCH("*【合計】*", 貼り付け用!$A:$A, 0),"",
IF(M$3&lt;&gt;"",IF(貼り付け用!M95&lt;&gt;"",貼り付け用!M95,""),""))</f>
        <v>#N/A</v>
      </c>
      <c r="N94" s="21" t="e">
        <f>IF(ROW(N94)+2&gt;=MATCH("*【合計】*", 貼り付け用!$A:$A, 0),"",
IF(N$3&lt;&gt;"",IF(貼り付け用!N95&lt;&gt;"",貼り付け用!N95,""),""))</f>
        <v>#N/A</v>
      </c>
      <c r="O94" s="21" t="e">
        <f>IF(ROW(O94)+2&gt;=MATCH("*【合計】*", 貼り付け用!$A:$A, 0),"",
IF(O$3&lt;&gt;"",IF(貼り付け用!O95&lt;&gt;"",貼り付け用!O95,""),""))</f>
        <v>#N/A</v>
      </c>
      <c r="P94" s="21" t="e">
        <f>IF(ROW(P94)+2&gt;=MATCH("*【合計】*", 貼り付け用!$A:$A, 0),"",
IF(P$3&lt;&gt;"",IF(貼り付け用!P95&lt;&gt;"",貼り付け用!P95,""),""))</f>
        <v>#N/A</v>
      </c>
      <c r="Q94" s="21" t="e">
        <f>IF(ROW(Q94)+2&gt;=MATCH("*【合計】*", 貼り付け用!$A:$A, 0),"",
IF(Q$3&lt;&gt;"",IF(貼り付け用!Q95&lt;&gt;"",貼り付け用!Q95,""),""))</f>
        <v>#N/A</v>
      </c>
      <c r="R94" s="21" t="e">
        <f>IF(ROW(R94)+2&gt;=MATCH("*【合計】*", 貼り付け用!$A:$A, 0),"",
IF(R$3&lt;&gt;"",IF(貼り付け用!R95&lt;&gt;"",貼り付け用!R95,""),""))</f>
        <v>#N/A</v>
      </c>
      <c r="S94" s="21" t="e">
        <f>IF(ROW(S94)+2&gt;=MATCH("*【合計】*", 貼り付け用!$A:$A, 0),"",
IF(S$3&lt;&gt;"",IF(貼り付け用!S95&lt;&gt;"",貼り付け用!S95,""),""))</f>
        <v>#N/A</v>
      </c>
      <c r="T94" s="21" t="e">
        <f t="array" ref="T94">IF(INDEX(貼り付け用!A:Z, ROW(T94)+1, MATCH("おやつ", 貼り付け用!$A$3:$Z$3, 0))&lt;&gt;0,
INDEX(貼り付け用!A:Z, ROW(T94)+1, MATCH("おやつ", 貼り付け用!$A$3:$Z$3, 0)),"")</f>
        <v>#N/A</v>
      </c>
      <c r="U94" s="18"/>
      <c r="V94" s="5" t="e">
        <f t="array" ref="V94">IF(INDEX(貼り付け用!A:Z, ROW(T94)+1, MATCH("おやつ", 貼り付け用!$A$3:$Z$3, 0)+1)&lt;&gt;0,
INDEX(貼り付け用!A:Z, ROW(T94)+1, MATCH("おやつ", 貼り付け用!$A$3:$Z$3, 0)+1),"")</f>
        <v>#N/A</v>
      </c>
      <c r="W94" s="7" t="e">
        <f t="array" ref="W94">IF(INDEX(貼り付け用!A:Z, ROW(T94)+1, MATCH("おやつ", 貼り付け用!$A$3:$Z$3, 0)+2)&lt;&gt;0,
INDEX(貼り付け用!A:Z, ROW(T94)+1, MATCH("おやつ", 貼り付け用!$A$3:$Z$3, 0)+2),"")</f>
        <v>#N/A</v>
      </c>
    </row>
    <row r="95" spans="1:23" x14ac:dyDescent="0.45">
      <c r="A95" s="8" t="e">
        <f>IF(ROW(A95)+1&gt;=MATCH("*10000*", 貼り付け用!$A:$A, 0),"",
IF(貼り付け用!A96&lt;&gt;"",貼り付け用!A96,""))</f>
        <v>#N/A</v>
      </c>
      <c r="B95" s="3" t="e">
        <f>IF(ROW(B95)+2&gt;=MATCH("*【合計】*", 貼り付け用!$A:$A, 0),"",
IF(貼り付け用!B96&lt;&gt;"",貼り付け用!B96,""))</f>
        <v>#N/A</v>
      </c>
      <c r="C95" s="3" t="e">
        <f>IF(ROW(C95)+2&gt;=MATCH("*【合計】*", 貼り付け用!$A:$A, 0),"",
IF(貼り付け用!C96&lt;&gt;"",貼り付け用!C96,""))</f>
        <v>#N/A</v>
      </c>
      <c r="D95" s="3" t="e">
        <f>IF(ROW(D95)+2&gt;=MATCH("*【合計】*", 貼り付け用!$A:$A, 0),"",
IF(貼り付け用!D96&lt;&gt;"",貼り付け用!D96,""))</f>
        <v>#N/A</v>
      </c>
      <c r="E95" s="3" t="e">
        <f>IF(ROW(E95)+2&gt;=MATCH("*【合計】*", 貼り付け用!$A:$A, 0),"",
IF(貼り付け用!E96&lt;&gt;"",貼り付け用!E96,""))</f>
        <v>#N/A</v>
      </c>
      <c r="F95" s="3" t="e">
        <f>IF(ROW(F95)+2&gt;=MATCH("*【合計】*", 貼り付け用!$A:$A, 0),"",
IF(貼り付け用!F96&lt;&gt;"",貼り付け用!F96,""))</f>
        <v>#N/A</v>
      </c>
      <c r="G95" s="3" t="e">
        <f>IF(ROW(G95)+2&gt;=MATCH("*【合計】*", 貼り付け用!$A:$A, 0),"",
IF(貼り付け用!G96&lt;&gt;"",貼り付け用!G96,""))</f>
        <v>#N/A</v>
      </c>
      <c r="H95" s="3" t="e">
        <f>IF(ROW(H95)+2&gt;=MATCH("*【合計】*", 貼り付け用!$A:$A, 0),"",
IF(貼り付け用!H96&lt;&gt;"",貼り付け用!H96,""))</f>
        <v>#N/A</v>
      </c>
      <c r="I95" s="3" t="e">
        <f>IF(ROW(I95)+2&gt;=MATCH("*【合計】*", 貼り付け用!$A:$A, 0),"",
IF(貼り付け用!I96&lt;&gt;"",貼り付け用!I96,""))</f>
        <v>#N/A</v>
      </c>
      <c r="J95" s="3" t="e">
        <f>IF(ROW(J95)+2&gt;=MATCH("*【合計】*", 貼り付け用!$A:$A, 0),"",
IF(貼り付け用!J96&lt;&gt;"",貼り付け用!J96,""))</f>
        <v>#N/A</v>
      </c>
      <c r="K95" s="3" t="e">
        <f>IF(ROW(K95)+2&gt;=MATCH("*【合計】*", 貼り付け用!$A:$A, 0),"",
IF(貼り付け用!K96&lt;&gt;"",貼り付け用!K96,""))</f>
        <v>#N/A</v>
      </c>
      <c r="L95" s="3" t="e">
        <f>IF(ROW(L95)+2&gt;=MATCH("*【合計】*", 貼り付け用!$A:$A, 0),"",
IF(L$3&lt;&gt;"",IF(貼り付け用!L96&lt;&gt;"",貼り付け用!L96,""),""))</f>
        <v>#N/A</v>
      </c>
      <c r="M95" s="3" t="e">
        <f>IF(ROW(M95)+2&gt;=MATCH("*【合計】*", 貼り付け用!$A:$A, 0),"",
IF(M$3&lt;&gt;"",IF(貼り付け用!M96&lt;&gt;"",貼り付け用!M96,""),""))</f>
        <v>#N/A</v>
      </c>
      <c r="N95" s="3" t="e">
        <f>IF(ROW(N95)+2&gt;=MATCH("*【合計】*", 貼り付け用!$A:$A, 0),"",
IF(N$3&lt;&gt;"",IF(貼り付け用!N96&lt;&gt;"",貼り付け用!N96,""),""))</f>
        <v>#N/A</v>
      </c>
      <c r="O95" s="3" t="e">
        <f>IF(ROW(O95)+2&gt;=MATCH("*【合計】*", 貼り付け用!$A:$A, 0),"",
IF(O$3&lt;&gt;"",IF(貼り付け用!O96&lt;&gt;"",貼り付け用!O96,""),""))</f>
        <v>#N/A</v>
      </c>
      <c r="P95" s="3" t="e">
        <f>IF(ROW(P95)+2&gt;=MATCH("*【合計】*", 貼り付け用!$A:$A, 0),"",
IF(P$3&lt;&gt;"",IF(貼り付け用!P96&lt;&gt;"",貼り付け用!P96,""),""))</f>
        <v>#N/A</v>
      </c>
      <c r="Q95" s="3" t="e">
        <f>IF(ROW(Q95)+2&gt;=MATCH("*【合計】*", 貼り付け用!$A:$A, 0),"",
IF(Q$3&lt;&gt;"",IF(貼り付け用!Q96&lt;&gt;"",貼り付け用!Q96,""),""))</f>
        <v>#N/A</v>
      </c>
      <c r="R95" s="3" t="e">
        <f>IF(ROW(R95)+2&gt;=MATCH("*【合計】*", 貼り付け用!$A:$A, 0),"",
IF(R$3&lt;&gt;"",IF(貼り付け用!R96&lt;&gt;"",貼り付け用!R96,""),""))</f>
        <v>#N/A</v>
      </c>
      <c r="S95" s="3" t="e">
        <f>IF(ROW(S95)+2&gt;=MATCH("*【合計】*", 貼り付け用!$A:$A, 0),"",
IF(S$3&lt;&gt;"",IF(貼り付け用!S96&lt;&gt;"",貼り付け用!S96,""),""))</f>
        <v>#N/A</v>
      </c>
      <c r="T95" s="2" t="e">
        <f t="array" ref="T95">IF(INDEX(貼り付け用!A:Z, ROW(T95)+1, MATCH("おやつ", 貼り付け用!$A$3:$Z$3, 0))&lt;&gt;0,
INDEX(貼り付け用!A:Z, ROW(T95)+1, MATCH("おやつ", 貼り付け用!$A$3:$Z$3, 0)),"")</f>
        <v>#N/A</v>
      </c>
      <c r="U95" s="55"/>
      <c r="V95" s="8" t="e">
        <f t="array" ref="V95">IF(INDEX(貼り付け用!A:Z, ROW(T95)+1, MATCH("おやつ", 貼り付け用!$A$3:$Z$3, 0)+1)&lt;&gt;0,
INDEX(貼り付け用!A:Z, ROW(T95)+1, MATCH("おやつ", 貼り付け用!$A$3:$Z$3, 0)+1),"")</f>
        <v>#N/A</v>
      </c>
      <c r="W95" s="9" t="e">
        <f t="array" ref="W95">IF(INDEX(貼り付け用!A:Z, ROW(T95)+1, MATCH("おやつ", 貼り付け用!$A$3:$Z$3, 0)+2)&lt;&gt;0,
INDEX(貼り付け用!A:Z, ROW(T95)+1, MATCH("おやつ", 貼り付け用!$A$3:$Z$3, 0)+2),"")</f>
        <v>#N/A</v>
      </c>
    </row>
    <row r="96" spans="1:23" x14ac:dyDescent="0.45">
      <c r="A96" s="5" t="e">
        <f>IF(ROW(A96)+1&gt;=MATCH("*10000*", 貼り付け用!$A:$A, 0),
IF(COUNTIF(A94,"*10000*"),"10001",
IF(COUNTIF(A94,"*10001*"),"10002",
IF(COUNTIF(A94,"*10002*"),"",
IF(COUNTIF(A94,""),"","10000")))),
IF(貼り付け用!A97&lt;&gt;"",貼り付け用!A97,""))</f>
        <v>#N/A</v>
      </c>
      <c r="B96" s="21" t="e">
        <f>IF(ROW(B96)+2&gt;=MATCH("*【合計】*", 貼り付け用!$A:$A, 0),"",
IF(貼り付け用!B97&lt;&gt;"",貼り付け用!B97,""))</f>
        <v>#N/A</v>
      </c>
      <c r="C96" s="21" t="e">
        <f>IF(ROW(C96)+2&gt;=MATCH("*【合計】*", 貼り付け用!$A:$A, 0),"",
IF(貼り付け用!C97&lt;&gt;"",貼り付け用!C97,""))</f>
        <v>#N/A</v>
      </c>
      <c r="D96" s="21" t="e">
        <f>IF(ROW(D96)+2&gt;=MATCH("*【合計】*", 貼り付け用!$A:$A, 0),"",
IF(貼り付け用!D97&lt;&gt;"",貼り付け用!D97,""))</f>
        <v>#N/A</v>
      </c>
      <c r="E96" s="21" t="e">
        <f>IF(ROW(E96)+2&gt;=MATCH("*【合計】*", 貼り付け用!$A:$A, 0),"",
IF(貼り付け用!E97&lt;&gt;"",貼り付け用!E97,""))</f>
        <v>#N/A</v>
      </c>
      <c r="F96" s="21" t="e">
        <f>IF(ROW(F96)+2&gt;=MATCH("*【合計】*", 貼り付け用!$A:$A, 0),"",
IF(貼り付け用!F97&lt;&gt;"",貼り付け用!F97,""))</f>
        <v>#N/A</v>
      </c>
      <c r="G96" s="21" t="e">
        <f>IF(ROW(G96)+2&gt;=MATCH("*【合計】*", 貼り付け用!$A:$A, 0),"",
IF(貼り付け用!G97&lt;&gt;"",貼り付け用!G97,""))</f>
        <v>#N/A</v>
      </c>
      <c r="H96" s="21" t="e">
        <f>IF(ROW(H96)+2&gt;=MATCH("*【合計】*", 貼り付け用!$A:$A, 0),"",
IF(貼り付け用!H97&lt;&gt;"",貼り付け用!H97,""))</f>
        <v>#N/A</v>
      </c>
      <c r="I96" s="21" t="e">
        <f>IF(ROW(I96)+2&gt;=MATCH("*【合計】*", 貼り付け用!$A:$A, 0),"",
IF(貼り付け用!I97&lt;&gt;"",貼り付け用!I97,""))</f>
        <v>#N/A</v>
      </c>
      <c r="J96" s="21" t="e">
        <f>IF(ROW(J96)+2&gt;=MATCH("*【合計】*", 貼り付け用!$A:$A, 0),"",
IF(貼り付け用!J97&lt;&gt;"",貼り付け用!J97,""))</f>
        <v>#N/A</v>
      </c>
      <c r="K96" s="21" t="e">
        <f>IF(ROW(K96)+2&gt;=MATCH("*【合計】*", 貼り付け用!$A:$A, 0),"",
IF(貼り付け用!K97&lt;&gt;"",貼り付け用!K97,""))</f>
        <v>#N/A</v>
      </c>
      <c r="L96" s="21" t="e">
        <f>IF(ROW(L96)+2&gt;=MATCH("*【合計】*", 貼り付け用!$A:$A, 0),"",
IF(L$3&lt;&gt;"",IF(貼り付け用!L97&lt;&gt;"",貼り付け用!L97,""),""))</f>
        <v>#N/A</v>
      </c>
      <c r="M96" s="21" t="e">
        <f>IF(ROW(M96)+2&gt;=MATCH("*【合計】*", 貼り付け用!$A:$A, 0),"",
IF(M$3&lt;&gt;"",IF(貼り付け用!M97&lt;&gt;"",貼り付け用!M97,""),""))</f>
        <v>#N/A</v>
      </c>
      <c r="N96" s="21" t="e">
        <f>IF(ROW(N96)+2&gt;=MATCH("*【合計】*", 貼り付け用!$A:$A, 0),"",
IF(N$3&lt;&gt;"",IF(貼り付け用!N97&lt;&gt;"",貼り付け用!N97,""),""))</f>
        <v>#N/A</v>
      </c>
      <c r="O96" s="21" t="e">
        <f>IF(ROW(O96)+2&gt;=MATCH("*【合計】*", 貼り付け用!$A:$A, 0),"",
IF(O$3&lt;&gt;"",IF(貼り付け用!O97&lt;&gt;"",貼り付け用!O97,""),""))</f>
        <v>#N/A</v>
      </c>
      <c r="P96" s="21" t="e">
        <f>IF(ROW(P96)+2&gt;=MATCH("*【合計】*", 貼り付け用!$A:$A, 0),"",
IF(P$3&lt;&gt;"",IF(貼り付け用!P97&lt;&gt;"",貼り付け用!P97,""),""))</f>
        <v>#N/A</v>
      </c>
      <c r="Q96" s="21" t="e">
        <f>IF(ROW(Q96)+2&gt;=MATCH("*【合計】*", 貼り付け用!$A:$A, 0),"",
IF(Q$3&lt;&gt;"",IF(貼り付け用!Q97&lt;&gt;"",貼り付け用!Q97,""),""))</f>
        <v>#N/A</v>
      </c>
      <c r="R96" s="21" t="e">
        <f>IF(ROW(R96)+2&gt;=MATCH("*【合計】*", 貼り付け用!$A:$A, 0),"",
IF(R$3&lt;&gt;"",IF(貼り付け用!R97&lt;&gt;"",貼り付け用!R97,""),""))</f>
        <v>#N/A</v>
      </c>
      <c r="S96" s="21" t="e">
        <f>IF(ROW(S96)+2&gt;=MATCH("*【合計】*", 貼り付け用!$A:$A, 0),"",
IF(S$3&lt;&gt;"",IF(貼り付け用!S97&lt;&gt;"",貼り付け用!S97,""),""))</f>
        <v>#N/A</v>
      </c>
      <c r="T96" s="21" t="e">
        <f t="array" ref="T96">IF(INDEX(貼り付け用!A:Z, ROW(T96)+1, MATCH("おやつ", 貼り付け用!$A$3:$Z$3, 0))&lt;&gt;0,
INDEX(貼り付け用!A:Z, ROW(T96)+1, MATCH("おやつ", 貼り付け用!$A$3:$Z$3, 0)),"")</f>
        <v>#N/A</v>
      </c>
      <c r="U96" s="18"/>
      <c r="V96" s="5" t="e">
        <f t="array" ref="V96">IF(INDEX(貼り付け用!A:Z, ROW(T96)+1, MATCH("おやつ", 貼り付け用!$A$3:$Z$3, 0)+1)&lt;&gt;0,
INDEX(貼り付け用!A:Z, ROW(T96)+1, MATCH("おやつ", 貼り付け用!$A$3:$Z$3, 0)+1),"")</f>
        <v>#N/A</v>
      </c>
      <c r="W96" s="7" t="e">
        <f t="array" ref="W96">IF(INDEX(貼り付け用!A:Z, ROW(T96)+1, MATCH("おやつ", 貼り付け用!$A$3:$Z$3, 0)+2)&lt;&gt;0,
INDEX(貼り付け用!A:Z, ROW(T96)+1, MATCH("おやつ", 貼り付け用!$A$3:$Z$3, 0)+2),"")</f>
        <v>#N/A</v>
      </c>
    </row>
    <row r="97" spans="1:23" x14ac:dyDescent="0.45">
      <c r="A97" s="8" t="e">
        <f>IF(ROW(A97)+1&gt;=MATCH("*10000*", 貼り付け用!$A:$A, 0),"",
IF(貼り付け用!A98&lt;&gt;"",貼り付け用!A98,""))</f>
        <v>#N/A</v>
      </c>
      <c r="B97" s="3" t="e">
        <f>IF(ROW(B97)+2&gt;=MATCH("*【合計】*", 貼り付け用!$A:$A, 0),"",
IF(貼り付け用!B98&lt;&gt;"",貼り付け用!B98,""))</f>
        <v>#N/A</v>
      </c>
      <c r="C97" s="3" t="e">
        <f>IF(ROW(C97)+2&gt;=MATCH("*【合計】*", 貼り付け用!$A:$A, 0),"",
IF(貼り付け用!C98&lt;&gt;"",貼り付け用!C98,""))</f>
        <v>#N/A</v>
      </c>
      <c r="D97" s="3" t="e">
        <f>IF(ROW(D97)+2&gt;=MATCH("*【合計】*", 貼り付け用!$A:$A, 0),"",
IF(貼り付け用!D98&lt;&gt;"",貼り付け用!D98,""))</f>
        <v>#N/A</v>
      </c>
      <c r="E97" s="3" t="e">
        <f>IF(ROW(E97)+2&gt;=MATCH("*【合計】*", 貼り付け用!$A:$A, 0),"",
IF(貼り付け用!E98&lt;&gt;"",貼り付け用!E98,""))</f>
        <v>#N/A</v>
      </c>
      <c r="F97" s="3" t="e">
        <f>IF(ROW(F97)+2&gt;=MATCH("*【合計】*", 貼り付け用!$A:$A, 0),"",
IF(貼り付け用!F98&lt;&gt;"",貼り付け用!F98,""))</f>
        <v>#N/A</v>
      </c>
      <c r="G97" s="3" t="e">
        <f>IF(ROW(G97)+2&gt;=MATCH("*【合計】*", 貼り付け用!$A:$A, 0),"",
IF(貼り付け用!G98&lt;&gt;"",貼り付け用!G98,""))</f>
        <v>#N/A</v>
      </c>
      <c r="H97" s="3" t="e">
        <f>IF(ROW(H97)+2&gt;=MATCH("*【合計】*", 貼り付け用!$A:$A, 0),"",
IF(貼り付け用!H98&lt;&gt;"",貼り付け用!H98,""))</f>
        <v>#N/A</v>
      </c>
      <c r="I97" s="3" t="e">
        <f>IF(ROW(I97)+2&gt;=MATCH("*【合計】*", 貼り付け用!$A:$A, 0),"",
IF(貼り付け用!I98&lt;&gt;"",貼り付け用!I98,""))</f>
        <v>#N/A</v>
      </c>
      <c r="J97" s="3" t="e">
        <f>IF(ROW(J97)+2&gt;=MATCH("*【合計】*", 貼り付け用!$A:$A, 0),"",
IF(貼り付け用!J98&lt;&gt;"",貼り付け用!J98,""))</f>
        <v>#N/A</v>
      </c>
      <c r="K97" s="3" t="e">
        <f>IF(ROW(K97)+2&gt;=MATCH("*【合計】*", 貼り付け用!$A:$A, 0),"",
IF(貼り付け用!K98&lt;&gt;"",貼り付け用!K98,""))</f>
        <v>#N/A</v>
      </c>
      <c r="L97" s="3" t="e">
        <f>IF(ROW(L97)+2&gt;=MATCH("*【合計】*", 貼り付け用!$A:$A, 0),"",
IF(L$3&lt;&gt;"",IF(貼り付け用!L98&lt;&gt;"",貼り付け用!L98,""),""))</f>
        <v>#N/A</v>
      </c>
      <c r="M97" s="3" t="e">
        <f>IF(ROW(M97)+2&gt;=MATCH("*【合計】*", 貼り付け用!$A:$A, 0),"",
IF(M$3&lt;&gt;"",IF(貼り付け用!M98&lt;&gt;"",貼り付け用!M98,""),""))</f>
        <v>#N/A</v>
      </c>
      <c r="N97" s="3" t="e">
        <f>IF(ROW(N97)+2&gt;=MATCH("*【合計】*", 貼り付け用!$A:$A, 0),"",
IF(N$3&lt;&gt;"",IF(貼り付け用!N98&lt;&gt;"",貼り付け用!N98,""),""))</f>
        <v>#N/A</v>
      </c>
      <c r="O97" s="3" t="e">
        <f>IF(ROW(O97)+2&gt;=MATCH("*【合計】*", 貼り付け用!$A:$A, 0),"",
IF(O$3&lt;&gt;"",IF(貼り付け用!O98&lt;&gt;"",貼り付け用!O98,""),""))</f>
        <v>#N/A</v>
      </c>
      <c r="P97" s="3" t="e">
        <f>IF(ROW(P97)+2&gt;=MATCH("*【合計】*", 貼り付け用!$A:$A, 0),"",
IF(P$3&lt;&gt;"",IF(貼り付け用!P98&lt;&gt;"",貼り付け用!P98,""),""))</f>
        <v>#N/A</v>
      </c>
      <c r="Q97" s="3" t="e">
        <f>IF(ROW(Q97)+2&gt;=MATCH("*【合計】*", 貼り付け用!$A:$A, 0),"",
IF(Q$3&lt;&gt;"",IF(貼り付け用!Q98&lt;&gt;"",貼り付け用!Q98,""),""))</f>
        <v>#N/A</v>
      </c>
      <c r="R97" s="3" t="e">
        <f>IF(ROW(R97)+2&gt;=MATCH("*【合計】*", 貼り付け用!$A:$A, 0),"",
IF(R$3&lt;&gt;"",IF(貼り付け用!R98&lt;&gt;"",貼り付け用!R98,""),""))</f>
        <v>#N/A</v>
      </c>
      <c r="S97" s="3" t="e">
        <f>IF(ROW(S97)+2&gt;=MATCH("*【合計】*", 貼り付け用!$A:$A, 0),"",
IF(S$3&lt;&gt;"",IF(貼り付け用!S98&lt;&gt;"",貼り付け用!S98,""),""))</f>
        <v>#N/A</v>
      </c>
      <c r="T97" s="2" t="e">
        <f t="array" ref="T97">IF(INDEX(貼り付け用!A:Z, ROW(T97)+1, MATCH("おやつ", 貼り付け用!$A$3:$Z$3, 0))&lt;&gt;0,
INDEX(貼り付け用!A:Z, ROW(T97)+1, MATCH("おやつ", 貼り付け用!$A$3:$Z$3, 0)),"")</f>
        <v>#N/A</v>
      </c>
      <c r="U97" s="55"/>
      <c r="V97" s="8" t="e">
        <f t="array" ref="V97">IF(INDEX(貼り付け用!A:Z, ROW(T97)+1, MATCH("おやつ", 貼り付け用!$A$3:$Z$3, 0)+1)&lt;&gt;0,
INDEX(貼り付け用!A:Z, ROW(T97)+1, MATCH("おやつ", 貼り付け用!$A$3:$Z$3, 0)+1),"")</f>
        <v>#N/A</v>
      </c>
      <c r="W97" s="9" t="e">
        <f t="array" ref="W97">IF(INDEX(貼り付け用!A:Z, ROW(T97)+1, MATCH("おやつ", 貼り付け用!$A$3:$Z$3, 0)+2)&lt;&gt;0,
INDEX(貼り付け用!A:Z, ROW(T97)+1, MATCH("おやつ", 貼り付け用!$A$3:$Z$3, 0)+2),"")</f>
        <v>#N/A</v>
      </c>
    </row>
    <row r="98" spans="1:23" x14ac:dyDescent="0.45">
      <c r="A98" s="5" t="e">
        <f>IF(ROW(A98)+1&gt;=MATCH("*10000*", 貼り付け用!$A:$A, 0),
IF(COUNTIF(A96,"*10000*"),"10001",
IF(COUNTIF(A96,"*10001*"),"10002",
IF(COUNTIF(A96,"*10002*"),"",
IF(COUNTIF(A96,""),"","10000")))),
IF(貼り付け用!A99&lt;&gt;"",貼り付け用!A99,""))</f>
        <v>#N/A</v>
      </c>
      <c r="B98" s="21" t="e">
        <f>IF(ROW(B98)+2&gt;=MATCH("*【合計】*", 貼り付け用!$A:$A, 0),"",
IF(貼り付け用!B99&lt;&gt;"",貼り付け用!B99,""))</f>
        <v>#N/A</v>
      </c>
      <c r="C98" s="21" t="e">
        <f>IF(ROW(C98)+2&gt;=MATCH("*【合計】*", 貼り付け用!$A:$A, 0),"",
IF(貼り付け用!C99&lt;&gt;"",貼り付け用!C99,""))</f>
        <v>#N/A</v>
      </c>
      <c r="D98" s="21" t="e">
        <f>IF(ROW(D98)+2&gt;=MATCH("*【合計】*", 貼り付け用!$A:$A, 0),"",
IF(貼り付け用!D99&lt;&gt;"",貼り付け用!D99,""))</f>
        <v>#N/A</v>
      </c>
      <c r="E98" s="21" t="e">
        <f>IF(ROW(E98)+2&gt;=MATCH("*【合計】*", 貼り付け用!$A:$A, 0),"",
IF(貼り付け用!E99&lt;&gt;"",貼り付け用!E99,""))</f>
        <v>#N/A</v>
      </c>
      <c r="F98" s="21" t="e">
        <f>IF(ROW(F98)+2&gt;=MATCH("*【合計】*", 貼り付け用!$A:$A, 0),"",
IF(貼り付け用!F99&lt;&gt;"",貼り付け用!F99,""))</f>
        <v>#N/A</v>
      </c>
      <c r="G98" s="21" t="e">
        <f>IF(ROW(G98)+2&gt;=MATCH("*【合計】*", 貼り付け用!$A:$A, 0),"",
IF(貼り付け用!G99&lt;&gt;"",貼り付け用!G99,""))</f>
        <v>#N/A</v>
      </c>
      <c r="H98" s="21" t="e">
        <f>IF(ROW(H98)+2&gt;=MATCH("*【合計】*", 貼り付け用!$A:$A, 0),"",
IF(貼り付け用!H99&lt;&gt;"",貼り付け用!H99,""))</f>
        <v>#N/A</v>
      </c>
      <c r="I98" s="21" t="e">
        <f>IF(ROW(I98)+2&gt;=MATCH("*【合計】*", 貼り付け用!$A:$A, 0),"",
IF(貼り付け用!I99&lt;&gt;"",貼り付け用!I99,""))</f>
        <v>#N/A</v>
      </c>
      <c r="J98" s="21" t="e">
        <f>IF(ROW(J98)+2&gt;=MATCH("*【合計】*", 貼り付け用!$A:$A, 0),"",
IF(貼り付け用!J99&lt;&gt;"",貼り付け用!J99,""))</f>
        <v>#N/A</v>
      </c>
      <c r="K98" s="21" t="e">
        <f>IF(ROW(K98)+2&gt;=MATCH("*【合計】*", 貼り付け用!$A:$A, 0),"",
IF(貼り付け用!K99&lt;&gt;"",貼り付け用!K99,""))</f>
        <v>#N/A</v>
      </c>
      <c r="L98" s="21" t="e">
        <f>IF(ROW(L98)+2&gt;=MATCH("*【合計】*", 貼り付け用!$A:$A, 0),"",
IF(L$3&lt;&gt;"",IF(貼り付け用!L99&lt;&gt;"",貼り付け用!L99,""),""))</f>
        <v>#N/A</v>
      </c>
      <c r="M98" s="21" t="e">
        <f>IF(ROW(M98)+2&gt;=MATCH("*【合計】*", 貼り付け用!$A:$A, 0),"",
IF(M$3&lt;&gt;"",IF(貼り付け用!M99&lt;&gt;"",貼り付け用!M99,""),""))</f>
        <v>#N/A</v>
      </c>
      <c r="N98" s="21" t="e">
        <f>IF(ROW(N98)+2&gt;=MATCH("*【合計】*", 貼り付け用!$A:$A, 0),"",
IF(N$3&lt;&gt;"",IF(貼り付け用!N99&lt;&gt;"",貼り付け用!N99,""),""))</f>
        <v>#N/A</v>
      </c>
      <c r="O98" s="21" t="e">
        <f>IF(ROW(O98)+2&gt;=MATCH("*【合計】*", 貼り付け用!$A:$A, 0),"",
IF(O$3&lt;&gt;"",IF(貼り付け用!O99&lt;&gt;"",貼り付け用!O99,""),""))</f>
        <v>#N/A</v>
      </c>
      <c r="P98" s="21" t="e">
        <f>IF(ROW(P98)+2&gt;=MATCH("*【合計】*", 貼り付け用!$A:$A, 0),"",
IF(P$3&lt;&gt;"",IF(貼り付け用!P99&lt;&gt;"",貼り付け用!P99,""),""))</f>
        <v>#N/A</v>
      </c>
      <c r="Q98" s="21" t="e">
        <f>IF(ROW(Q98)+2&gt;=MATCH("*【合計】*", 貼り付け用!$A:$A, 0),"",
IF(Q$3&lt;&gt;"",IF(貼り付け用!Q99&lt;&gt;"",貼り付け用!Q99,""),""))</f>
        <v>#N/A</v>
      </c>
      <c r="R98" s="21" t="e">
        <f>IF(ROW(R98)+2&gt;=MATCH("*【合計】*", 貼り付け用!$A:$A, 0),"",
IF(R$3&lt;&gt;"",IF(貼り付け用!R99&lt;&gt;"",貼り付け用!R99,""),""))</f>
        <v>#N/A</v>
      </c>
      <c r="S98" s="21" t="e">
        <f>IF(ROW(S98)+2&gt;=MATCH("*【合計】*", 貼り付け用!$A:$A, 0),"",
IF(S$3&lt;&gt;"",IF(貼り付け用!S99&lt;&gt;"",貼り付け用!S99,""),""))</f>
        <v>#N/A</v>
      </c>
      <c r="T98" s="21" t="e">
        <f t="array" ref="T98">IF(INDEX(貼り付け用!A:Z, ROW(T98)+1, MATCH("おやつ", 貼り付け用!$A$3:$Z$3, 0))&lt;&gt;0,
INDEX(貼り付け用!A:Z, ROW(T98)+1, MATCH("おやつ", 貼り付け用!$A$3:$Z$3, 0)),"")</f>
        <v>#N/A</v>
      </c>
      <c r="U98" s="18"/>
      <c r="V98" s="5" t="e">
        <f t="array" ref="V98">IF(INDEX(貼り付け用!A:Z, ROW(T98)+1, MATCH("おやつ", 貼り付け用!$A$3:$Z$3, 0)+1)&lt;&gt;0,
INDEX(貼り付け用!A:Z, ROW(T98)+1, MATCH("おやつ", 貼り付け用!$A$3:$Z$3, 0)+1),"")</f>
        <v>#N/A</v>
      </c>
      <c r="W98" s="7" t="e">
        <f t="array" ref="W98">IF(INDEX(貼り付け用!A:Z, ROW(T98)+1, MATCH("おやつ", 貼り付け用!$A$3:$Z$3, 0)+2)&lt;&gt;0,
INDEX(貼り付け用!A:Z, ROW(T98)+1, MATCH("おやつ", 貼り付け用!$A$3:$Z$3, 0)+2),"")</f>
        <v>#N/A</v>
      </c>
    </row>
    <row r="99" spans="1:23" x14ac:dyDescent="0.45">
      <c r="A99" s="8" t="e">
        <f>IF(ROW(A99)+1&gt;=MATCH("*10000*", 貼り付け用!$A:$A, 0),"",
IF(貼り付け用!A100&lt;&gt;"",貼り付け用!A100,""))</f>
        <v>#N/A</v>
      </c>
      <c r="B99" s="3" t="e">
        <f>IF(ROW(B99)+2&gt;=MATCH("*【合計】*", 貼り付け用!$A:$A, 0),"",
IF(貼り付け用!B100&lt;&gt;"",貼り付け用!B100,""))</f>
        <v>#N/A</v>
      </c>
      <c r="C99" s="3" t="e">
        <f>IF(ROW(C99)+2&gt;=MATCH("*【合計】*", 貼り付け用!$A:$A, 0),"",
IF(貼り付け用!C100&lt;&gt;"",貼り付け用!C100,""))</f>
        <v>#N/A</v>
      </c>
      <c r="D99" s="3" t="e">
        <f>IF(ROW(D99)+2&gt;=MATCH("*【合計】*", 貼り付け用!$A:$A, 0),"",
IF(貼り付け用!D100&lt;&gt;"",貼り付け用!D100,""))</f>
        <v>#N/A</v>
      </c>
      <c r="E99" s="3" t="e">
        <f>IF(ROW(E99)+2&gt;=MATCH("*【合計】*", 貼り付け用!$A:$A, 0),"",
IF(貼り付け用!E100&lt;&gt;"",貼り付け用!E100,""))</f>
        <v>#N/A</v>
      </c>
      <c r="F99" s="3" t="e">
        <f>IF(ROW(F99)+2&gt;=MATCH("*【合計】*", 貼り付け用!$A:$A, 0),"",
IF(貼り付け用!F100&lt;&gt;"",貼り付け用!F100,""))</f>
        <v>#N/A</v>
      </c>
      <c r="G99" s="3" t="e">
        <f>IF(ROW(G99)+2&gt;=MATCH("*【合計】*", 貼り付け用!$A:$A, 0),"",
IF(貼り付け用!G100&lt;&gt;"",貼り付け用!G100,""))</f>
        <v>#N/A</v>
      </c>
      <c r="H99" s="3" t="e">
        <f>IF(ROW(H99)+2&gt;=MATCH("*【合計】*", 貼り付け用!$A:$A, 0),"",
IF(貼り付け用!H100&lt;&gt;"",貼り付け用!H100,""))</f>
        <v>#N/A</v>
      </c>
      <c r="I99" s="3" t="e">
        <f>IF(ROW(I99)+2&gt;=MATCH("*【合計】*", 貼り付け用!$A:$A, 0),"",
IF(貼り付け用!I100&lt;&gt;"",貼り付け用!I100,""))</f>
        <v>#N/A</v>
      </c>
      <c r="J99" s="3" t="e">
        <f>IF(ROW(J99)+2&gt;=MATCH("*【合計】*", 貼り付け用!$A:$A, 0),"",
IF(貼り付け用!J100&lt;&gt;"",貼り付け用!J100,""))</f>
        <v>#N/A</v>
      </c>
      <c r="K99" s="3" t="e">
        <f>IF(ROW(K99)+2&gt;=MATCH("*【合計】*", 貼り付け用!$A:$A, 0),"",
IF(貼り付け用!K100&lt;&gt;"",貼り付け用!K100,""))</f>
        <v>#N/A</v>
      </c>
      <c r="L99" s="3" t="e">
        <f>IF(ROW(L99)+2&gt;=MATCH("*【合計】*", 貼り付け用!$A:$A, 0),"",
IF(L$3&lt;&gt;"",IF(貼り付け用!L100&lt;&gt;"",貼り付け用!L100,""),""))</f>
        <v>#N/A</v>
      </c>
      <c r="M99" s="3" t="e">
        <f>IF(ROW(M99)+2&gt;=MATCH("*【合計】*", 貼り付け用!$A:$A, 0),"",
IF(M$3&lt;&gt;"",IF(貼り付け用!M100&lt;&gt;"",貼り付け用!M100,""),""))</f>
        <v>#N/A</v>
      </c>
      <c r="N99" s="3" t="e">
        <f>IF(ROW(N99)+2&gt;=MATCH("*【合計】*", 貼り付け用!$A:$A, 0),"",
IF(N$3&lt;&gt;"",IF(貼り付け用!N100&lt;&gt;"",貼り付け用!N100,""),""))</f>
        <v>#N/A</v>
      </c>
      <c r="O99" s="3" t="e">
        <f>IF(ROW(O99)+2&gt;=MATCH("*【合計】*", 貼り付け用!$A:$A, 0),"",
IF(O$3&lt;&gt;"",IF(貼り付け用!O100&lt;&gt;"",貼り付け用!O100,""),""))</f>
        <v>#N/A</v>
      </c>
      <c r="P99" s="3" t="e">
        <f>IF(ROW(P99)+2&gt;=MATCH("*【合計】*", 貼り付け用!$A:$A, 0),"",
IF(P$3&lt;&gt;"",IF(貼り付け用!P100&lt;&gt;"",貼り付け用!P100,""),""))</f>
        <v>#N/A</v>
      </c>
      <c r="Q99" s="3" t="e">
        <f>IF(ROW(Q99)+2&gt;=MATCH("*【合計】*", 貼り付け用!$A:$A, 0),"",
IF(Q$3&lt;&gt;"",IF(貼り付け用!Q100&lt;&gt;"",貼り付け用!Q100,""),""))</f>
        <v>#N/A</v>
      </c>
      <c r="R99" s="3" t="e">
        <f>IF(ROW(R99)+2&gt;=MATCH("*【合計】*", 貼り付け用!$A:$A, 0),"",
IF(R$3&lt;&gt;"",IF(貼り付け用!R100&lt;&gt;"",貼り付け用!R100,""),""))</f>
        <v>#N/A</v>
      </c>
      <c r="S99" s="3" t="e">
        <f>IF(ROW(S99)+2&gt;=MATCH("*【合計】*", 貼り付け用!$A:$A, 0),"",
IF(S$3&lt;&gt;"",IF(貼り付け用!S100&lt;&gt;"",貼り付け用!S100,""),""))</f>
        <v>#N/A</v>
      </c>
      <c r="T99" s="2" t="e">
        <f t="array" ref="T99">IF(INDEX(貼り付け用!A:Z, ROW(T99)+1, MATCH("おやつ", 貼り付け用!$A$3:$Z$3, 0))&lt;&gt;0,
INDEX(貼り付け用!A:Z, ROW(T99)+1, MATCH("おやつ", 貼り付け用!$A$3:$Z$3, 0)),"")</f>
        <v>#N/A</v>
      </c>
      <c r="U99" s="55"/>
      <c r="V99" s="8" t="e">
        <f t="array" ref="V99">IF(INDEX(貼り付け用!A:Z, ROW(T99)+1, MATCH("おやつ", 貼り付け用!$A$3:$Z$3, 0)+1)&lt;&gt;0,
INDEX(貼り付け用!A:Z, ROW(T99)+1, MATCH("おやつ", 貼り付け用!$A$3:$Z$3, 0)+1),"")</f>
        <v>#N/A</v>
      </c>
      <c r="W99" s="9" t="e">
        <f t="array" ref="W99">IF(INDEX(貼り付け用!A:Z, ROW(T99)+1, MATCH("おやつ", 貼り付け用!$A$3:$Z$3, 0)+2)&lt;&gt;0,
INDEX(貼り付け用!A:Z, ROW(T99)+1, MATCH("おやつ", 貼り付け用!$A$3:$Z$3, 0)+2),"")</f>
        <v>#N/A</v>
      </c>
    </row>
    <row r="100" spans="1:23" x14ac:dyDescent="0.45">
      <c r="A100" s="5" t="e">
        <f>IF(ROW(A100)+1&gt;=MATCH("*10000*", 貼り付け用!$A:$A, 0),
IF(COUNTIF(A98,"*10000*"),"10001",
IF(COUNTIF(A98,"*10001*"),"10002",
IF(COUNTIF(A98,"*10002*"),"",
IF(COUNTIF(A98,""),"","10000")))),
IF(貼り付け用!A101&lt;&gt;"",貼り付け用!A101,""))</f>
        <v>#N/A</v>
      </c>
      <c r="B100" s="21" t="e">
        <f>IF(ROW(B100)+2&gt;=MATCH("*【合計】*", 貼り付け用!$A:$A, 0),"",
IF(貼り付け用!B101&lt;&gt;"",貼り付け用!B101,""))</f>
        <v>#N/A</v>
      </c>
      <c r="C100" s="21" t="e">
        <f>IF(ROW(C100)+2&gt;=MATCH("*【合計】*", 貼り付け用!$A:$A, 0),"",
IF(貼り付け用!C101&lt;&gt;"",貼り付け用!C101,""))</f>
        <v>#N/A</v>
      </c>
      <c r="D100" s="21" t="e">
        <f>IF(ROW(D100)+2&gt;=MATCH("*【合計】*", 貼り付け用!$A:$A, 0),"",
IF(貼り付け用!D101&lt;&gt;"",貼り付け用!D101,""))</f>
        <v>#N/A</v>
      </c>
      <c r="E100" s="21" t="e">
        <f>IF(ROW(E100)+2&gt;=MATCH("*【合計】*", 貼り付け用!$A:$A, 0),"",
IF(貼り付け用!E101&lt;&gt;"",貼り付け用!E101,""))</f>
        <v>#N/A</v>
      </c>
      <c r="F100" s="21" t="e">
        <f>IF(ROW(F100)+2&gt;=MATCH("*【合計】*", 貼り付け用!$A:$A, 0),"",
IF(貼り付け用!F101&lt;&gt;"",貼り付け用!F101,""))</f>
        <v>#N/A</v>
      </c>
      <c r="G100" s="21" t="e">
        <f>IF(ROW(G100)+2&gt;=MATCH("*【合計】*", 貼り付け用!$A:$A, 0),"",
IF(貼り付け用!G101&lt;&gt;"",貼り付け用!G101,""))</f>
        <v>#N/A</v>
      </c>
      <c r="H100" s="21" t="e">
        <f>IF(ROW(H100)+2&gt;=MATCH("*【合計】*", 貼り付け用!$A:$A, 0),"",
IF(貼り付け用!H101&lt;&gt;"",貼り付け用!H101,""))</f>
        <v>#N/A</v>
      </c>
      <c r="I100" s="21" t="e">
        <f>IF(ROW(I100)+2&gt;=MATCH("*【合計】*", 貼り付け用!$A:$A, 0),"",
IF(貼り付け用!I101&lt;&gt;"",貼り付け用!I101,""))</f>
        <v>#N/A</v>
      </c>
      <c r="J100" s="21" t="e">
        <f>IF(ROW(J100)+2&gt;=MATCH("*【合計】*", 貼り付け用!$A:$A, 0),"",
IF(貼り付け用!J101&lt;&gt;"",貼り付け用!J101,""))</f>
        <v>#N/A</v>
      </c>
      <c r="K100" s="21" t="e">
        <f>IF(ROW(K100)+2&gt;=MATCH("*【合計】*", 貼り付け用!$A:$A, 0),"",
IF(貼り付け用!K101&lt;&gt;"",貼り付け用!K101,""))</f>
        <v>#N/A</v>
      </c>
      <c r="L100" s="21" t="e">
        <f>IF(ROW(L100)+2&gt;=MATCH("*【合計】*", 貼り付け用!$A:$A, 0),"",
IF(L$3&lt;&gt;"",IF(貼り付け用!L101&lt;&gt;"",貼り付け用!L101,""),""))</f>
        <v>#N/A</v>
      </c>
      <c r="M100" s="21" t="e">
        <f>IF(ROW(M100)+2&gt;=MATCH("*【合計】*", 貼り付け用!$A:$A, 0),"",
IF(M$3&lt;&gt;"",IF(貼り付け用!M101&lt;&gt;"",貼り付け用!M101,""),""))</f>
        <v>#N/A</v>
      </c>
      <c r="N100" s="21" t="e">
        <f>IF(ROW(N100)+2&gt;=MATCH("*【合計】*", 貼り付け用!$A:$A, 0),"",
IF(N$3&lt;&gt;"",IF(貼り付け用!N101&lt;&gt;"",貼り付け用!N101,""),""))</f>
        <v>#N/A</v>
      </c>
      <c r="O100" s="21" t="e">
        <f>IF(ROW(O100)+2&gt;=MATCH("*【合計】*", 貼り付け用!$A:$A, 0),"",
IF(O$3&lt;&gt;"",IF(貼り付け用!O101&lt;&gt;"",貼り付け用!O101,""),""))</f>
        <v>#N/A</v>
      </c>
      <c r="P100" s="21" t="e">
        <f>IF(ROW(P100)+2&gt;=MATCH("*【合計】*", 貼り付け用!$A:$A, 0),"",
IF(P$3&lt;&gt;"",IF(貼り付け用!P101&lt;&gt;"",貼り付け用!P101,""),""))</f>
        <v>#N/A</v>
      </c>
      <c r="Q100" s="21" t="e">
        <f>IF(ROW(Q100)+2&gt;=MATCH("*【合計】*", 貼り付け用!$A:$A, 0),"",
IF(Q$3&lt;&gt;"",IF(貼り付け用!Q101&lt;&gt;"",貼り付け用!Q101,""),""))</f>
        <v>#N/A</v>
      </c>
      <c r="R100" s="21" t="e">
        <f>IF(ROW(R100)+2&gt;=MATCH("*【合計】*", 貼り付け用!$A:$A, 0),"",
IF(R$3&lt;&gt;"",IF(貼り付け用!R101&lt;&gt;"",貼り付け用!R101,""),""))</f>
        <v>#N/A</v>
      </c>
      <c r="S100" s="21" t="e">
        <f>IF(ROW(S100)+2&gt;=MATCH("*【合計】*", 貼り付け用!$A:$A, 0),"",
IF(S$3&lt;&gt;"",IF(貼り付け用!S101&lt;&gt;"",貼り付け用!S101,""),""))</f>
        <v>#N/A</v>
      </c>
      <c r="T100" s="21" t="e">
        <f t="array" ref="T100">IF(INDEX(貼り付け用!A:Z, ROW(T100)+1, MATCH("おやつ", 貼り付け用!$A$3:$Z$3, 0))&lt;&gt;0,
INDEX(貼り付け用!A:Z, ROW(T100)+1, MATCH("おやつ", 貼り付け用!$A$3:$Z$3, 0)),"")</f>
        <v>#N/A</v>
      </c>
      <c r="U100" s="18"/>
      <c r="V100" s="5" t="e">
        <f t="array" ref="V100">IF(INDEX(貼り付け用!A:Z, ROW(T100)+1, MATCH("おやつ", 貼り付け用!$A$3:$Z$3, 0)+1)&lt;&gt;0,
INDEX(貼り付け用!A:Z, ROW(T100)+1, MATCH("おやつ", 貼り付け用!$A$3:$Z$3, 0)+1),"")</f>
        <v>#N/A</v>
      </c>
      <c r="W100" s="7" t="e">
        <f t="array" ref="W100">IF(INDEX(貼り付け用!A:Z, ROW(T100)+1, MATCH("おやつ", 貼り付け用!$A$3:$Z$3, 0)+2)&lt;&gt;0,
INDEX(貼り付け用!A:Z, ROW(T100)+1, MATCH("おやつ", 貼り付け用!$A$3:$Z$3, 0)+2),"")</f>
        <v>#N/A</v>
      </c>
    </row>
    <row r="101" spans="1:23" x14ac:dyDescent="0.45">
      <c r="A101" s="8" t="e">
        <f>IF(ROW(A101)+1&gt;=MATCH("*10000*", 貼り付け用!$A:$A, 0),"",
IF(貼り付け用!A102&lt;&gt;"",貼り付け用!A102,""))</f>
        <v>#N/A</v>
      </c>
      <c r="B101" s="3" t="e">
        <f>IF(ROW(B101)+2&gt;=MATCH("*【合計】*", 貼り付け用!$A:$A, 0),"",
IF(貼り付け用!B102&lt;&gt;"",貼り付け用!B102,""))</f>
        <v>#N/A</v>
      </c>
      <c r="C101" s="3" t="e">
        <f>IF(ROW(C101)+2&gt;=MATCH("*【合計】*", 貼り付け用!$A:$A, 0),"",
IF(貼り付け用!C102&lt;&gt;"",貼り付け用!C102,""))</f>
        <v>#N/A</v>
      </c>
      <c r="D101" s="3" t="e">
        <f>IF(ROW(D101)+2&gt;=MATCH("*【合計】*", 貼り付け用!$A:$A, 0),"",
IF(貼り付け用!D102&lt;&gt;"",貼り付け用!D102,""))</f>
        <v>#N/A</v>
      </c>
      <c r="E101" s="3" t="e">
        <f>IF(ROW(E101)+2&gt;=MATCH("*【合計】*", 貼り付け用!$A:$A, 0),"",
IF(貼り付け用!E102&lt;&gt;"",貼り付け用!E102,""))</f>
        <v>#N/A</v>
      </c>
      <c r="F101" s="3" t="e">
        <f>IF(ROW(F101)+2&gt;=MATCH("*【合計】*", 貼り付け用!$A:$A, 0),"",
IF(貼り付け用!F102&lt;&gt;"",貼り付け用!F102,""))</f>
        <v>#N/A</v>
      </c>
      <c r="G101" s="3" t="e">
        <f>IF(ROW(G101)+2&gt;=MATCH("*【合計】*", 貼り付け用!$A:$A, 0),"",
IF(貼り付け用!G102&lt;&gt;"",貼り付け用!G102,""))</f>
        <v>#N/A</v>
      </c>
      <c r="H101" s="3" t="e">
        <f>IF(ROW(H101)+2&gt;=MATCH("*【合計】*", 貼り付け用!$A:$A, 0),"",
IF(貼り付け用!H102&lt;&gt;"",貼り付け用!H102,""))</f>
        <v>#N/A</v>
      </c>
      <c r="I101" s="3" t="e">
        <f>IF(ROW(I101)+2&gt;=MATCH("*【合計】*", 貼り付け用!$A:$A, 0),"",
IF(貼り付け用!I102&lt;&gt;"",貼り付け用!I102,""))</f>
        <v>#N/A</v>
      </c>
      <c r="J101" s="3" t="e">
        <f>IF(ROW(J101)+2&gt;=MATCH("*【合計】*", 貼り付け用!$A:$A, 0),"",
IF(貼り付け用!J102&lt;&gt;"",貼り付け用!J102,""))</f>
        <v>#N/A</v>
      </c>
      <c r="K101" s="3" t="e">
        <f>IF(ROW(K101)+2&gt;=MATCH("*【合計】*", 貼り付け用!$A:$A, 0),"",
IF(貼り付け用!K102&lt;&gt;"",貼り付け用!K102,""))</f>
        <v>#N/A</v>
      </c>
      <c r="L101" s="3" t="e">
        <f>IF(ROW(L101)+2&gt;=MATCH("*【合計】*", 貼り付け用!$A:$A, 0),"",
IF(L$3&lt;&gt;"",IF(貼り付け用!L102&lt;&gt;"",貼り付け用!L102,""),""))</f>
        <v>#N/A</v>
      </c>
      <c r="M101" s="3" t="e">
        <f>IF(ROW(M101)+2&gt;=MATCH("*【合計】*", 貼り付け用!$A:$A, 0),"",
IF(M$3&lt;&gt;"",IF(貼り付け用!M102&lt;&gt;"",貼り付け用!M102,""),""))</f>
        <v>#N/A</v>
      </c>
      <c r="N101" s="3" t="e">
        <f>IF(ROW(N101)+2&gt;=MATCH("*【合計】*", 貼り付け用!$A:$A, 0),"",
IF(N$3&lt;&gt;"",IF(貼り付け用!N102&lt;&gt;"",貼り付け用!N102,""),""))</f>
        <v>#N/A</v>
      </c>
      <c r="O101" s="3" t="e">
        <f>IF(ROW(O101)+2&gt;=MATCH("*【合計】*", 貼り付け用!$A:$A, 0),"",
IF(O$3&lt;&gt;"",IF(貼り付け用!O102&lt;&gt;"",貼り付け用!O102,""),""))</f>
        <v>#N/A</v>
      </c>
      <c r="P101" s="3" t="e">
        <f>IF(ROW(P101)+2&gt;=MATCH("*【合計】*", 貼り付け用!$A:$A, 0),"",
IF(P$3&lt;&gt;"",IF(貼り付け用!P102&lt;&gt;"",貼り付け用!P102,""),""))</f>
        <v>#N/A</v>
      </c>
      <c r="Q101" s="3" t="e">
        <f>IF(ROW(Q101)+2&gt;=MATCH("*【合計】*", 貼り付け用!$A:$A, 0),"",
IF(Q$3&lt;&gt;"",IF(貼り付け用!Q102&lt;&gt;"",貼り付け用!Q102,""),""))</f>
        <v>#N/A</v>
      </c>
      <c r="R101" s="3" t="e">
        <f>IF(ROW(R101)+2&gt;=MATCH("*【合計】*", 貼り付け用!$A:$A, 0),"",
IF(R$3&lt;&gt;"",IF(貼り付け用!R102&lt;&gt;"",貼り付け用!R102,""),""))</f>
        <v>#N/A</v>
      </c>
      <c r="S101" s="3" t="e">
        <f>IF(ROW(S101)+2&gt;=MATCH("*【合計】*", 貼り付け用!$A:$A, 0),"",
IF(S$3&lt;&gt;"",IF(貼り付け用!S102&lt;&gt;"",貼り付け用!S102,""),""))</f>
        <v>#N/A</v>
      </c>
      <c r="T101" s="2" t="e">
        <f t="array" ref="T101">IF(INDEX(貼り付け用!A:Z, ROW(T101)+1, MATCH("おやつ", 貼り付け用!$A$3:$Z$3, 0))&lt;&gt;0,
INDEX(貼り付け用!A:Z, ROW(T101)+1, MATCH("おやつ", 貼り付け用!$A$3:$Z$3, 0)),"")</f>
        <v>#N/A</v>
      </c>
      <c r="U101" s="55"/>
      <c r="V101" s="8" t="e">
        <f t="array" ref="V101">IF(INDEX(貼り付け用!A:Z, ROW(T101)+1, MATCH("おやつ", 貼り付け用!$A$3:$Z$3, 0)+1)&lt;&gt;0,
INDEX(貼り付け用!A:Z, ROW(T101)+1, MATCH("おやつ", 貼り付け用!$A$3:$Z$3, 0)+1),"")</f>
        <v>#N/A</v>
      </c>
      <c r="W101" s="9" t="e">
        <f t="array" ref="W101">IF(INDEX(貼り付け用!A:Z, ROW(T101)+1, MATCH("おやつ", 貼り付け用!$A$3:$Z$3, 0)+2)&lt;&gt;0,
INDEX(貼り付け用!A:Z, ROW(T101)+1, MATCH("おやつ", 貼り付け用!$A$3:$Z$3, 0)+2),"")</f>
        <v>#N/A</v>
      </c>
    </row>
    <row r="102" spans="1:23" x14ac:dyDescent="0.45">
      <c r="A102" s="5" t="e">
        <f>IF(ROW(A102)+1&gt;=MATCH("*10000*", 貼り付け用!$A:$A, 0),
IF(COUNTIF(A100,"*10000*"),"10001",
IF(COUNTIF(A100,"*10001*"),"10002",
IF(COUNTIF(A100,"*10002*"),"",
IF(COUNTIF(A100,""),"","10000")))),
IF(貼り付け用!A103&lt;&gt;"",貼り付け用!A103,""))</f>
        <v>#N/A</v>
      </c>
      <c r="B102" s="21" t="e">
        <f>IF(ROW(B102)+2&gt;=MATCH("*【合計】*", 貼り付け用!$A:$A, 0),"",
IF(貼り付け用!B103&lt;&gt;"",貼り付け用!B103,""))</f>
        <v>#N/A</v>
      </c>
      <c r="C102" s="21" t="e">
        <f>IF(ROW(C102)+2&gt;=MATCH("*【合計】*", 貼り付け用!$A:$A, 0),"",
IF(貼り付け用!C103&lt;&gt;"",貼り付け用!C103,""))</f>
        <v>#N/A</v>
      </c>
      <c r="D102" s="21" t="e">
        <f>IF(ROW(D102)+2&gt;=MATCH("*【合計】*", 貼り付け用!$A:$A, 0),"",
IF(貼り付け用!D103&lt;&gt;"",貼り付け用!D103,""))</f>
        <v>#N/A</v>
      </c>
      <c r="E102" s="21" t="e">
        <f>IF(ROW(E102)+2&gt;=MATCH("*【合計】*", 貼り付け用!$A:$A, 0),"",
IF(貼り付け用!E103&lt;&gt;"",貼り付け用!E103,""))</f>
        <v>#N/A</v>
      </c>
      <c r="F102" s="21" t="e">
        <f>IF(ROW(F102)+2&gt;=MATCH("*【合計】*", 貼り付け用!$A:$A, 0),"",
IF(貼り付け用!F103&lt;&gt;"",貼り付け用!F103,""))</f>
        <v>#N/A</v>
      </c>
      <c r="G102" s="21" t="e">
        <f>IF(ROW(G102)+2&gt;=MATCH("*【合計】*", 貼り付け用!$A:$A, 0),"",
IF(貼り付け用!G103&lt;&gt;"",貼り付け用!G103,""))</f>
        <v>#N/A</v>
      </c>
      <c r="H102" s="21" t="e">
        <f>IF(ROW(H102)+2&gt;=MATCH("*【合計】*", 貼り付け用!$A:$A, 0),"",
IF(貼り付け用!H103&lt;&gt;"",貼り付け用!H103,""))</f>
        <v>#N/A</v>
      </c>
      <c r="I102" s="21" t="e">
        <f>IF(ROW(I102)+2&gt;=MATCH("*【合計】*", 貼り付け用!$A:$A, 0),"",
IF(貼り付け用!I103&lt;&gt;"",貼り付け用!I103,""))</f>
        <v>#N/A</v>
      </c>
      <c r="J102" s="21" t="e">
        <f>IF(ROW(J102)+2&gt;=MATCH("*【合計】*", 貼り付け用!$A:$A, 0),"",
IF(貼り付け用!J103&lt;&gt;"",貼り付け用!J103,""))</f>
        <v>#N/A</v>
      </c>
      <c r="K102" s="21" t="e">
        <f>IF(ROW(K102)+2&gt;=MATCH("*【合計】*", 貼り付け用!$A:$A, 0),"",
IF(貼り付け用!K103&lt;&gt;"",貼り付け用!K103,""))</f>
        <v>#N/A</v>
      </c>
      <c r="L102" s="21" t="e">
        <f>IF(ROW(L102)+2&gt;=MATCH("*【合計】*", 貼り付け用!$A:$A, 0),"",
IF(L$3&lt;&gt;"",IF(貼り付け用!L103&lt;&gt;"",貼り付け用!L103,""),""))</f>
        <v>#N/A</v>
      </c>
      <c r="M102" s="21" t="e">
        <f>IF(ROW(M102)+2&gt;=MATCH("*【合計】*", 貼り付け用!$A:$A, 0),"",
IF(M$3&lt;&gt;"",IF(貼り付け用!M103&lt;&gt;"",貼り付け用!M103,""),""))</f>
        <v>#N/A</v>
      </c>
      <c r="N102" s="21" t="e">
        <f>IF(ROW(N102)+2&gt;=MATCH("*【合計】*", 貼り付け用!$A:$A, 0),"",
IF(N$3&lt;&gt;"",IF(貼り付け用!N103&lt;&gt;"",貼り付け用!N103,""),""))</f>
        <v>#N/A</v>
      </c>
      <c r="O102" s="21" t="e">
        <f>IF(ROW(O102)+2&gt;=MATCH("*【合計】*", 貼り付け用!$A:$A, 0),"",
IF(O$3&lt;&gt;"",IF(貼り付け用!O103&lt;&gt;"",貼り付け用!O103,""),""))</f>
        <v>#N/A</v>
      </c>
      <c r="P102" s="21" t="e">
        <f>IF(ROW(P102)+2&gt;=MATCH("*【合計】*", 貼り付け用!$A:$A, 0),"",
IF(P$3&lt;&gt;"",IF(貼り付け用!P103&lt;&gt;"",貼り付け用!P103,""),""))</f>
        <v>#N/A</v>
      </c>
      <c r="Q102" s="21" t="e">
        <f>IF(ROW(Q102)+2&gt;=MATCH("*【合計】*", 貼り付け用!$A:$A, 0),"",
IF(Q$3&lt;&gt;"",IF(貼り付け用!Q103&lt;&gt;"",貼り付け用!Q103,""),""))</f>
        <v>#N/A</v>
      </c>
      <c r="R102" s="21" t="e">
        <f>IF(ROW(R102)+2&gt;=MATCH("*【合計】*", 貼り付け用!$A:$A, 0),"",
IF(R$3&lt;&gt;"",IF(貼り付け用!R103&lt;&gt;"",貼り付け用!R103,""),""))</f>
        <v>#N/A</v>
      </c>
      <c r="S102" s="21" t="e">
        <f>IF(ROW(S102)+2&gt;=MATCH("*【合計】*", 貼り付け用!$A:$A, 0),"",
IF(S$3&lt;&gt;"",IF(貼り付け用!S103&lt;&gt;"",貼り付け用!S103,""),""))</f>
        <v>#N/A</v>
      </c>
      <c r="T102" s="21" t="e">
        <f t="array" ref="T102">IF(INDEX(貼り付け用!A:Z, ROW(T102)+1, MATCH("おやつ", 貼り付け用!$A$3:$Z$3, 0))&lt;&gt;0,
INDEX(貼り付け用!A:Z, ROW(T102)+1, MATCH("おやつ", 貼り付け用!$A$3:$Z$3, 0)),"")</f>
        <v>#N/A</v>
      </c>
      <c r="U102" s="18"/>
      <c r="V102" s="5" t="e">
        <f t="array" ref="V102">IF(INDEX(貼り付け用!A:Z, ROW(T102)+1, MATCH("おやつ", 貼り付け用!$A$3:$Z$3, 0)+1)&lt;&gt;0,
INDEX(貼り付け用!A:Z, ROW(T102)+1, MATCH("おやつ", 貼り付け用!$A$3:$Z$3, 0)+1),"")</f>
        <v>#N/A</v>
      </c>
      <c r="W102" s="7" t="e">
        <f t="array" ref="W102">IF(INDEX(貼り付け用!A:Z, ROW(T102)+1, MATCH("おやつ", 貼り付け用!$A$3:$Z$3, 0)+2)&lt;&gt;0,
INDEX(貼り付け用!A:Z, ROW(T102)+1, MATCH("おやつ", 貼り付け用!$A$3:$Z$3, 0)+2),"")</f>
        <v>#N/A</v>
      </c>
    </row>
    <row r="103" spans="1:23" x14ac:dyDescent="0.45">
      <c r="A103" s="8" t="e">
        <f>IF(ROW(A103)+1&gt;=MATCH("*10000*", 貼り付け用!$A:$A, 0),"",
IF(貼り付け用!A104&lt;&gt;"",貼り付け用!A104,""))</f>
        <v>#N/A</v>
      </c>
      <c r="B103" s="3" t="e">
        <f>IF(ROW(B103)+2&gt;=MATCH("*【合計】*", 貼り付け用!$A:$A, 0),"",
IF(貼り付け用!B104&lt;&gt;"",貼り付け用!B104,""))</f>
        <v>#N/A</v>
      </c>
      <c r="C103" s="3" t="e">
        <f>IF(ROW(C103)+2&gt;=MATCH("*【合計】*", 貼り付け用!$A:$A, 0),"",
IF(貼り付け用!C104&lt;&gt;"",貼り付け用!C104,""))</f>
        <v>#N/A</v>
      </c>
      <c r="D103" s="3" t="e">
        <f>IF(ROW(D103)+2&gt;=MATCH("*【合計】*", 貼り付け用!$A:$A, 0),"",
IF(貼り付け用!D104&lt;&gt;"",貼り付け用!D104,""))</f>
        <v>#N/A</v>
      </c>
      <c r="E103" s="3" t="e">
        <f>IF(ROW(E103)+2&gt;=MATCH("*【合計】*", 貼り付け用!$A:$A, 0),"",
IF(貼り付け用!E104&lt;&gt;"",貼り付け用!E104,""))</f>
        <v>#N/A</v>
      </c>
      <c r="F103" s="3" t="e">
        <f>IF(ROW(F103)+2&gt;=MATCH("*【合計】*", 貼り付け用!$A:$A, 0),"",
IF(貼り付け用!F104&lt;&gt;"",貼り付け用!F104,""))</f>
        <v>#N/A</v>
      </c>
      <c r="G103" s="3" t="e">
        <f>IF(ROW(G103)+2&gt;=MATCH("*【合計】*", 貼り付け用!$A:$A, 0),"",
IF(貼り付け用!G104&lt;&gt;"",貼り付け用!G104,""))</f>
        <v>#N/A</v>
      </c>
      <c r="H103" s="3" t="e">
        <f>IF(ROW(H103)+2&gt;=MATCH("*【合計】*", 貼り付け用!$A:$A, 0),"",
IF(貼り付け用!H104&lt;&gt;"",貼り付け用!H104,""))</f>
        <v>#N/A</v>
      </c>
      <c r="I103" s="3" t="e">
        <f>IF(ROW(I103)+2&gt;=MATCH("*【合計】*", 貼り付け用!$A:$A, 0),"",
IF(貼り付け用!I104&lt;&gt;"",貼り付け用!I104,""))</f>
        <v>#N/A</v>
      </c>
      <c r="J103" s="3" t="e">
        <f>IF(ROW(J103)+2&gt;=MATCH("*【合計】*", 貼り付け用!$A:$A, 0),"",
IF(貼り付け用!J104&lt;&gt;"",貼り付け用!J104,""))</f>
        <v>#N/A</v>
      </c>
      <c r="K103" s="3" t="e">
        <f>IF(ROW(K103)+2&gt;=MATCH("*【合計】*", 貼り付け用!$A:$A, 0),"",
IF(貼り付け用!K104&lt;&gt;"",貼り付け用!K104,""))</f>
        <v>#N/A</v>
      </c>
      <c r="L103" s="3" t="e">
        <f>IF(ROW(L103)+2&gt;=MATCH("*【合計】*", 貼り付け用!$A:$A, 0),"",
IF(L$3&lt;&gt;"",IF(貼り付け用!L104&lt;&gt;"",貼り付け用!L104,""),""))</f>
        <v>#N/A</v>
      </c>
      <c r="M103" s="3" t="e">
        <f>IF(ROW(M103)+2&gt;=MATCH("*【合計】*", 貼り付け用!$A:$A, 0),"",
IF(M$3&lt;&gt;"",IF(貼り付け用!M104&lt;&gt;"",貼り付け用!M104,""),""))</f>
        <v>#N/A</v>
      </c>
      <c r="N103" s="3" t="e">
        <f>IF(ROW(N103)+2&gt;=MATCH("*【合計】*", 貼り付け用!$A:$A, 0),"",
IF(N$3&lt;&gt;"",IF(貼り付け用!N104&lt;&gt;"",貼り付け用!N104,""),""))</f>
        <v>#N/A</v>
      </c>
      <c r="O103" s="3" t="e">
        <f>IF(ROW(O103)+2&gt;=MATCH("*【合計】*", 貼り付け用!$A:$A, 0),"",
IF(O$3&lt;&gt;"",IF(貼り付け用!O104&lt;&gt;"",貼り付け用!O104,""),""))</f>
        <v>#N/A</v>
      </c>
      <c r="P103" s="3" t="e">
        <f>IF(ROW(P103)+2&gt;=MATCH("*【合計】*", 貼り付け用!$A:$A, 0),"",
IF(P$3&lt;&gt;"",IF(貼り付け用!P104&lt;&gt;"",貼り付け用!P104,""),""))</f>
        <v>#N/A</v>
      </c>
      <c r="Q103" s="3" t="e">
        <f>IF(ROW(Q103)+2&gt;=MATCH("*【合計】*", 貼り付け用!$A:$A, 0),"",
IF(Q$3&lt;&gt;"",IF(貼り付け用!Q104&lt;&gt;"",貼り付け用!Q104,""),""))</f>
        <v>#N/A</v>
      </c>
      <c r="R103" s="3" t="e">
        <f>IF(ROW(R103)+2&gt;=MATCH("*【合計】*", 貼り付け用!$A:$A, 0),"",
IF(R$3&lt;&gt;"",IF(貼り付け用!R104&lt;&gt;"",貼り付け用!R104,""),""))</f>
        <v>#N/A</v>
      </c>
      <c r="S103" s="3" t="e">
        <f>IF(ROW(S103)+2&gt;=MATCH("*【合計】*", 貼り付け用!$A:$A, 0),"",
IF(S$3&lt;&gt;"",IF(貼り付け用!S104&lt;&gt;"",貼り付け用!S104,""),""))</f>
        <v>#N/A</v>
      </c>
      <c r="T103" s="2" t="e">
        <f t="array" ref="T103">IF(INDEX(貼り付け用!A:Z, ROW(T103)+1, MATCH("おやつ", 貼り付け用!$A$3:$Z$3, 0))&lt;&gt;0,
INDEX(貼り付け用!A:Z, ROW(T103)+1, MATCH("おやつ", 貼り付け用!$A$3:$Z$3, 0)),"")</f>
        <v>#N/A</v>
      </c>
      <c r="U103" s="55"/>
      <c r="V103" s="8" t="e">
        <f t="array" ref="V103">IF(INDEX(貼り付け用!A:Z, ROW(T103)+1, MATCH("おやつ", 貼り付け用!$A$3:$Z$3, 0)+1)&lt;&gt;0,
INDEX(貼り付け用!A:Z, ROW(T103)+1, MATCH("おやつ", 貼り付け用!$A$3:$Z$3, 0)+1),"")</f>
        <v>#N/A</v>
      </c>
      <c r="W103" s="9" t="e">
        <f t="array" ref="W103">IF(INDEX(貼り付け用!A:Z, ROW(T103)+1, MATCH("おやつ", 貼り付け用!$A$3:$Z$3, 0)+2)&lt;&gt;0,
INDEX(貼り付け用!A:Z, ROW(T103)+1, MATCH("おやつ", 貼り付け用!$A$3:$Z$3, 0)+2),"")</f>
        <v>#N/A</v>
      </c>
    </row>
    <row r="104" spans="1:23" x14ac:dyDescent="0.45">
      <c r="A104" s="5" t="e">
        <f>IF(ROW(A104)+1&gt;=MATCH("*10000*", 貼り付け用!$A:$A, 0),
IF(COUNTIF(A102,"*10000*"),"10001",
IF(COUNTIF(A102,"*10001*"),"10002",
IF(COUNTIF(A102,"*10002*"),"",
IF(COUNTIF(A102,""),"","10000")))),
IF(貼り付け用!A105&lt;&gt;"",貼り付け用!A105,""))</f>
        <v>#N/A</v>
      </c>
      <c r="B104" s="21" t="e">
        <f>IF(ROW(B104)+2&gt;=MATCH("*【合計】*", 貼り付け用!$A:$A, 0),"",
IF(貼り付け用!B105&lt;&gt;"",貼り付け用!B105,""))</f>
        <v>#N/A</v>
      </c>
      <c r="C104" s="21" t="e">
        <f>IF(ROW(C104)+2&gt;=MATCH("*【合計】*", 貼り付け用!$A:$A, 0),"",
IF(貼り付け用!C105&lt;&gt;"",貼り付け用!C105,""))</f>
        <v>#N/A</v>
      </c>
      <c r="D104" s="21" t="e">
        <f>IF(ROW(D104)+2&gt;=MATCH("*【合計】*", 貼り付け用!$A:$A, 0),"",
IF(貼り付け用!D105&lt;&gt;"",貼り付け用!D105,""))</f>
        <v>#N/A</v>
      </c>
      <c r="E104" s="21" t="e">
        <f>IF(ROW(E104)+2&gt;=MATCH("*【合計】*", 貼り付け用!$A:$A, 0),"",
IF(貼り付け用!E105&lt;&gt;"",貼り付け用!E105,""))</f>
        <v>#N/A</v>
      </c>
      <c r="F104" s="21" t="e">
        <f>IF(ROW(F104)+2&gt;=MATCH("*【合計】*", 貼り付け用!$A:$A, 0),"",
IF(貼り付け用!F105&lt;&gt;"",貼り付け用!F105,""))</f>
        <v>#N/A</v>
      </c>
      <c r="G104" s="21" t="e">
        <f>IF(ROW(G104)+2&gt;=MATCH("*【合計】*", 貼り付け用!$A:$A, 0),"",
IF(貼り付け用!G105&lt;&gt;"",貼り付け用!G105,""))</f>
        <v>#N/A</v>
      </c>
      <c r="H104" s="21" t="e">
        <f>IF(ROW(H104)+2&gt;=MATCH("*【合計】*", 貼り付け用!$A:$A, 0),"",
IF(貼り付け用!H105&lt;&gt;"",貼り付け用!H105,""))</f>
        <v>#N/A</v>
      </c>
      <c r="I104" s="21" t="e">
        <f>IF(ROW(I104)+2&gt;=MATCH("*【合計】*", 貼り付け用!$A:$A, 0),"",
IF(貼り付け用!I105&lt;&gt;"",貼り付け用!I105,""))</f>
        <v>#N/A</v>
      </c>
      <c r="J104" s="21" t="e">
        <f>IF(ROW(J104)+2&gt;=MATCH("*【合計】*", 貼り付け用!$A:$A, 0),"",
IF(貼り付け用!J105&lt;&gt;"",貼り付け用!J105,""))</f>
        <v>#N/A</v>
      </c>
      <c r="K104" s="21" t="e">
        <f>IF(ROW(K104)+2&gt;=MATCH("*【合計】*", 貼り付け用!$A:$A, 0),"",
IF(貼り付け用!K105&lt;&gt;"",貼り付け用!K105,""))</f>
        <v>#N/A</v>
      </c>
      <c r="L104" s="21" t="e">
        <f>IF(ROW(L104)+2&gt;=MATCH("*【合計】*", 貼り付け用!$A:$A, 0),"",
IF(L$3&lt;&gt;"",IF(貼り付け用!L105&lt;&gt;"",貼り付け用!L105,""),""))</f>
        <v>#N/A</v>
      </c>
      <c r="M104" s="21" t="e">
        <f>IF(ROW(M104)+2&gt;=MATCH("*【合計】*", 貼り付け用!$A:$A, 0),"",
IF(M$3&lt;&gt;"",IF(貼り付け用!M105&lt;&gt;"",貼り付け用!M105,""),""))</f>
        <v>#N/A</v>
      </c>
      <c r="N104" s="21" t="e">
        <f>IF(ROW(N104)+2&gt;=MATCH("*【合計】*", 貼り付け用!$A:$A, 0),"",
IF(N$3&lt;&gt;"",IF(貼り付け用!N105&lt;&gt;"",貼り付け用!N105,""),""))</f>
        <v>#N/A</v>
      </c>
      <c r="O104" s="21" t="e">
        <f>IF(ROW(O104)+2&gt;=MATCH("*【合計】*", 貼り付け用!$A:$A, 0),"",
IF(O$3&lt;&gt;"",IF(貼り付け用!O105&lt;&gt;"",貼り付け用!O105,""),""))</f>
        <v>#N/A</v>
      </c>
      <c r="P104" s="21" t="e">
        <f>IF(ROW(P104)+2&gt;=MATCH("*【合計】*", 貼り付け用!$A:$A, 0),"",
IF(P$3&lt;&gt;"",IF(貼り付け用!P105&lt;&gt;"",貼り付け用!P105,""),""))</f>
        <v>#N/A</v>
      </c>
      <c r="Q104" s="21" t="e">
        <f>IF(ROW(Q104)+2&gt;=MATCH("*【合計】*", 貼り付け用!$A:$A, 0),"",
IF(Q$3&lt;&gt;"",IF(貼り付け用!Q105&lt;&gt;"",貼り付け用!Q105,""),""))</f>
        <v>#N/A</v>
      </c>
      <c r="R104" s="21" t="e">
        <f>IF(ROW(R104)+2&gt;=MATCH("*【合計】*", 貼り付け用!$A:$A, 0),"",
IF(R$3&lt;&gt;"",IF(貼り付け用!R105&lt;&gt;"",貼り付け用!R105,""),""))</f>
        <v>#N/A</v>
      </c>
      <c r="S104" s="21" t="e">
        <f>IF(ROW(S104)+2&gt;=MATCH("*【合計】*", 貼り付け用!$A:$A, 0),"",
IF(S$3&lt;&gt;"",IF(貼り付け用!S105&lt;&gt;"",貼り付け用!S105,""),""))</f>
        <v>#N/A</v>
      </c>
      <c r="T104" s="21" t="e">
        <f t="array" ref="T104">IF(INDEX(貼り付け用!A:Z, ROW(T104)+1, MATCH("おやつ", 貼り付け用!$A$3:$Z$3, 0))&lt;&gt;0,
INDEX(貼り付け用!A:Z, ROW(T104)+1, MATCH("おやつ", 貼り付け用!$A$3:$Z$3, 0)),"")</f>
        <v>#N/A</v>
      </c>
      <c r="U104" s="18"/>
      <c r="V104" s="5" t="e">
        <f t="array" ref="V104">IF(INDEX(貼り付け用!A:Z, ROW(T104)+1, MATCH("おやつ", 貼り付け用!$A$3:$Z$3, 0)+1)&lt;&gt;0,
INDEX(貼り付け用!A:Z, ROW(T104)+1, MATCH("おやつ", 貼り付け用!$A$3:$Z$3, 0)+1),"")</f>
        <v>#N/A</v>
      </c>
      <c r="W104" s="7" t="e">
        <f t="array" ref="W104">IF(INDEX(貼り付け用!A:Z, ROW(T104)+1, MATCH("おやつ", 貼り付け用!$A$3:$Z$3, 0)+2)&lt;&gt;0,
INDEX(貼り付け用!A:Z, ROW(T104)+1, MATCH("おやつ", 貼り付け用!$A$3:$Z$3, 0)+2),"")</f>
        <v>#N/A</v>
      </c>
    </row>
    <row r="105" spans="1:23" x14ac:dyDescent="0.45">
      <c r="A105" s="8" t="e">
        <f>IF(ROW(A105)+1&gt;=MATCH("*10000*", 貼り付け用!$A:$A, 0),"",
IF(貼り付け用!A106&lt;&gt;"",貼り付け用!A106,""))</f>
        <v>#N/A</v>
      </c>
      <c r="B105" s="3" t="e">
        <f>IF(ROW(B105)+2&gt;=MATCH("*【合計】*", 貼り付け用!$A:$A, 0),"",
IF(貼り付け用!B106&lt;&gt;"",貼り付け用!B106,""))</f>
        <v>#N/A</v>
      </c>
      <c r="C105" s="3" t="e">
        <f>IF(ROW(C105)+2&gt;=MATCH("*【合計】*", 貼り付け用!$A:$A, 0),"",
IF(貼り付け用!C106&lt;&gt;"",貼り付け用!C106,""))</f>
        <v>#N/A</v>
      </c>
      <c r="D105" s="3" t="e">
        <f>IF(ROW(D105)+2&gt;=MATCH("*【合計】*", 貼り付け用!$A:$A, 0),"",
IF(貼り付け用!D106&lt;&gt;"",貼り付け用!D106,""))</f>
        <v>#N/A</v>
      </c>
      <c r="E105" s="3" t="e">
        <f>IF(ROW(E105)+2&gt;=MATCH("*【合計】*", 貼り付け用!$A:$A, 0),"",
IF(貼り付け用!E106&lt;&gt;"",貼り付け用!E106,""))</f>
        <v>#N/A</v>
      </c>
      <c r="F105" s="3" t="e">
        <f>IF(ROW(F105)+2&gt;=MATCH("*【合計】*", 貼り付け用!$A:$A, 0),"",
IF(貼り付け用!F106&lt;&gt;"",貼り付け用!F106,""))</f>
        <v>#N/A</v>
      </c>
      <c r="G105" s="3" t="e">
        <f>IF(ROW(G105)+2&gt;=MATCH("*【合計】*", 貼り付け用!$A:$A, 0),"",
IF(貼り付け用!G106&lt;&gt;"",貼り付け用!G106,""))</f>
        <v>#N/A</v>
      </c>
      <c r="H105" s="3" t="e">
        <f>IF(ROW(H105)+2&gt;=MATCH("*【合計】*", 貼り付け用!$A:$A, 0),"",
IF(貼り付け用!H106&lt;&gt;"",貼り付け用!H106,""))</f>
        <v>#N/A</v>
      </c>
      <c r="I105" s="3" t="e">
        <f>IF(ROW(I105)+2&gt;=MATCH("*【合計】*", 貼り付け用!$A:$A, 0),"",
IF(貼り付け用!I106&lt;&gt;"",貼り付け用!I106,""))</f>
        <v>#N/A</v>
      </c>
      <c r="J105" s="3" t="e">
        <f>IF(ROW(J105)+2&gt;=MATCH("*【合計】*", 貼り付け用!$A:$A, 0),"",
IF(貼り付け用!J106&lt;&gt;"",貼り付け用!J106,""))</f>
        <v>#N/A</v>
      </c>
      <c r="K105" s="3" t="e">
        <f>IF(ROW(K105)+2&gt;=MATCH("*【合計】*", 貼り付け用!$A:$A, 0),"",
IF(貼り付け用!K106&lt;&gt;"",貼り付け用!K106,""))</f>
        <v>#N/A</v>
      </c>
      <c r="L105" s="3" t="e">
        <f>IF(ROW(L105)+2&gt;=MATCH("*【合計】*", 貼り付け用!$A:$A, 0),"",
IF(L$3&lt;&gt;"",IF(貼り付け用!L106&lt;&gt;"",貼り付け用!L106,""),""))</f>
        <v>#N/A</v>
      </c>
      <c r="M105" s="3" t="e">
        <f>IF(ROW(M105)+2&gt;=MATCH("*【合計】*", 貼り付け用!$A:$A, 0),"",
IF(M$3&lt;&gt;"",IF(貼り付け用!M106&lt;&gt;"",貼り付け用!M106,""),""))</f>
        <v>#N/A</v>
      </c>
      <c r="N105" s="3" t="e">
        <f>IF(ROW(N105)+2&gt;=MATCH("*【合計】*", 貼り付け用!$A:$A, 0),"",
IF(N$3&lt;&gt;"",IF(貼り付け用!N106&lt;&gt;"",貼り付け用!N106,""),""))</f>
        <v>#N/A</v>
      </c>
      <c r="O105" s="3" t="e">
        <f>IF(ROW(O105)+2&gt;=MATCH("*【合計】*", 貼り付け用!$A:$A, 0),"",
IF(O$3&lt;&gt;"",IF(貼り付け用!O106&lt;&gt;"",貼り付け用!O106,""),""))</f>
        <v>#N/A</v>
      </c>
      <c r="P105" s="3" t="e">
        <f>IF(ROW(P105)+2&gt;=MATCH("*【合計】*", 貼り付け用!$A:$A, 0),"",
IF(P$3&lt;&gt;"",IF(貼り付け用!P106&lt;&gt;"",貼り付け用!P106,""),""))</f>
        <v>#N/A</v>
      </c>
      <c r="Q105" s="3" t="e">
        <f>IF(ROW(Q105)+2&gt;=MATCH("*【合計】*", 貼り付け用!$A:$A, 0),"",
IF(Q$3&lt;&gt;"",IF(貼り付け用!Q106&lt;&gt;"",貼り付け用!Q106,""),""))</f>
        <v>#N/A</v>
      </c>
      <c r="R105" s="3" t="e">
        <f>IF(ROW(R105)+2&gt;=MATCH("*【合計】*", 貼り付け用!$A:$A, 0),"",
IF(R$3&lt;&gt;"",IF(貼り付け用!R106&lt;&gt;"",貼り付け用!R106,""),""))</f>
        <v>#N/A</v>
      </c>
      <c r="S105" s="3" t="e">
        <f>IF(ROW(S105)+2&gt;=MATCH("*【合計】*", 貼り付け用!$A:$A, 0),"",
IF(S$3&lt;&gt;"",IF(貼り付け用!S106&lt;&gt;"",貼り付け用!S106,""),""))</f>
        <v>#N/A</v>
      </c>
      <c r="T105" s="2" t="e">
        <f t="array" ref="T105">IF(INDEX(貼り付け用!A:Z, ROW(T105)+1, MATCH("おやつ", 貼り付け用!$A$3:$Z$3, 0))&lt;&gt;0,
INDEX(貼り付け用!A:Z, ROW(T105)+1, MATCH("おやつ", 貼り付け用!$A$3:$Z$3, 0)),"")</f>
        <v>#N/A</v>
      </c>
      <c r="U105" s="55"/>
      <c r="V105" s="8" t="e">
        <f t="array" ref="V105">IF(INDEX(貼り付け用!A:Z, ROW(T105)+1, MATCH("おやつ", 貼り付け用!$A$3:$Z$3, 0)+1)&lt;&gt;0,
INDEX(貼り付け用!A:Z, ROW(T105)+1, MATCH("おやつ", 貼り付け用!$A$3:$Z$3, 0)+1),"")</f>
        <v>#N/A</v>
      </c>
      <c r="W105" s="9" t="e">
        <f t="array" ref="W105">IF(INDEX(貼り付け用!A:Z, ROW(T105)+1, MATCH("おやつ", 貼り付け用!$A$3:$Z$3, 0)+2)&lt;&gt;0,
INDEX(貼り付け用!A:Z, ROW(T105)+1, MATCH("おやつ", 貼り付け用!$A$3:$Z$3, 0)+2),"")</f>
        <v>#N/A</v>
      </c>
    </row>
    <row r="106" spans="1:23" x14ac:dyDescent="0.45">
      <c r="A106" s="5" t="e">
        <f>IF(ROW(A106)+1&gt;=MATCH("*10000*", 貼り付け用!$A:$A, 0),
IF(COUNTIF(A104,"*10000*"),"10001",
IF(COUNTIF(A104,"*10001*"),"10002",
IF(COUNTIF(A104,"*10002*"),"",
IF(COUNTIF(A104,""),"","10000")))),
IF(貼り付け用!A107&lt;&gt;"",貼り付け用!A107,""))</f>
        <v>#N/A</v>
      </c>
      <c r="B106" s="21" t="e">
        <f>IF(ROW(B106)+2&gt;=MATCH("*【合計】*", 貼り付け用!$A:$A, 0),"",
IF(貼り付け用!B107&lt;&gt;"",貼り付け用!B107,""))</f>
        <v>#N/A</v>
      </c>
      <c r="C106" s="21" t="e">
        <f>IF(ROW(C106)+2&gt;=MATCH("*【合計】*", 貼り付け用!$A:$A, 0),"",
IF(貼り付け用!C107&lt;&gt;"",貼り付け用!C107,""))</f>
        <v>#N/A</v>
      </c>
      <c r="D106" s="21" t="e">
        <f>IF(ROW(D106)+2&gt;=MATCH("*【合計】*", 貼り付け用!$A:$A, 0),"",
IF(貼り付け用!D107&lt;&gt;"",貼り付け用!D107,""))</f>
        <v>#N/A</v>
      </c>
      <c r="E106" s="21" t="e">
        <f>IF(ROW(E106)+2&gt;=MATCH("*【合計】*", 貼り付け用!$A:$A, 0),"",
IF(貼り付け用!E107&lt;&gt;"",貼り付け用!E107,""))</f>
        <v>#N/A</v>
      </c>
      <c r="F106" s="21" t="e">
        <f>IF(ROW(F106)+2&gt;=MATCH("*【合計】*", 貼り付け用!$A:$A, 0),"",
IF(貼り付け用!F107&lt;&gt;"",貼り付け用!F107,""))</f>
        <v>#N/A</v>
      </c>
      <c r="G106" s="21" t="e">
        <f>IF(ROW(G106)+2&gt;=MATCH("*【合計】*", 貼り付け用!$A:$A, 0),"",
IF(貼り付け用!G107&lt;&gt;"",貼り付け用!G107,""))</f>
        <v>#N/A</v>
      </c>
      <c r="H106" s="21" t="e">
        <f>IF(ROW(H106)+2&gt;=MATCH("*【合計】*", 貼り付け用!$A:$A, 0),"",
IF(貼り付け用!H107&lt;&gt;"",貼り付け用!H107,""))</f>
        <v>#N/A</v>
      </c>
      <c r="I106" s="21" t="e">
        <f>IF(ROW(I106)+2&gt;=MATCH("*【合計】*", 貼り付け用!$A:$A, 0),"",
IF(貼り付け用!I107&lt;&gt;"",貼り付け用!I107,""))</f>
        <v>#N/A</v>
      </c>
      <c r="J106" s="21" t="e">
        <f>IF(ROW(J106)+2&gt;=MATCH("*【合計】*", 貼り付け用!$A:$A, 0),"",
IF(貼り付け用!J107&lt;&gt;"",貼り付け用!J107,""))</f>
        <v>#N/A</v>
      </c>
      <c r="K106" s="21" t="e">
        <f>IF(ROW(K106)+2&gt;=MATCH("*【合計】*", 貼り付け用!$A:$A, 0),"",
IF(貼り付け用!K107&lt;&gt;"",貼り付け用!K107,""))</f>
        <v>#N/A</v>
      </c>
      <c r="L106" s="21" t="e">
        <f>IF(ROW(L106)+2&gt;=MATCH("*【合計】*", 貼り付け用!$A:$A, 0),"",
IF(L$3&lt;&gt;"",IF(貼り付け用!L107&lt;&gt;"",貼り付け用!L107,""),""))</f>
        <v>#N/A</v>
      </c>
      <c r="M106" s="21" t="e">
        <f>IF(ROW(M106)+2&gt;=MATCH("*【合計】*", 貼り付け用!$A:$A, 0),"",
IF(M$3&lt;&gt;"",IF(貼り付け用!M107&lt;&gt;"",貼り付け用!M107,""),""))</f>
        <v>#N/A</v>
      </c>
      <c r="N106" s="21" t="e">
        <f>IF(ROW(N106)+2&gt;=MATCH("*【合計】*", 貼り付け用!$A:$A, 0),"",
IF(N$3&lt;&gt;"",IF(貼り付け用!N107&lt;&gt;"",貼り付け用!N107,""),""))</f>
        <v>#N/A</v>
      </c>
      <c r="O106" s="21" t="e">
        <f>IF(ROW(O106)+2&gt;=MATCH("*【合計】*", 貼り付け用!$A:$A, 0),"",
IF(O$3&lt;&gt;"",IF(貼り付け用!O107&lt;&gt;"",貼り付け用!O107,""),""))</f>
        <v>#N/A</v>
      </c>
      <c r="P106" s="21" t="e">
        <f>IF(ROW(P106)+2&gt;=MATCH("*【合計】*", 貼り付け用!$A:$A, 0),"",
IF(P$3&lt;&gt;"",IF(貼り付け用!P107&lt;&gt;"",貼り付け用!P107,""),""))</f>
        <v>#N/A</v>
      </c>
      <c r="Q106" s="21" t="e">
        <f>IF(ROW(Q106)+2&gt;=MATCH("*【合計】*", 貼り付け用!$A:$A, 0),"",
IF(Q$3&lt;&gt;"",IF(貼り付け用!Q107&lt;&gt;"",貼り付け用!Q107,""),""))</f>
        <v>#N/A</v>
      </c>
      <c r="R106" s="21" t="e">
        <f>IF(ROW(R106)+2&gt;=MATCH("*【合計】*", 貼り付け用!$A:$A, 0),"",
IF(R$3&lt;&gt;"",IF(貼り付け用!R107&lt;&gt;"",貼り付け用!R107,""),""))</f>
        <v>#N/A</v>
      </c>
      <c r="S106" s="21" t="e">
        <f>IF(ROW(S106)+2&gt;=MATCH("*【合計】*", 貼り付け用!$A:$A, 0),"",
IF(S$3&lt;&gt;"",IF(貼り付け用!S107&lt;&gt;"",貼り付け用!S107,""),""))</f>
        <v>#N/A</v>
      </c>
      <c r="T106" s="21" t="e">
        <f t="array" ref="T106">IF(INDEX(貼り付け用!A:Z, ROW(T106)+1, MATCH("おやつ", 貼り付け用!$A$3:$Z$3, 0))&lt;&gt;0,
INDEX(貼り付け用!A:Z, ROW(T106)+1, MATCH("おやつ", 貼り付け用!$A$3:$Z$3, 0)),"")</f>
        <v>#N/A</v>
      </c>
      <c r="U106" s="18"/>
      <c r="V106" s="5" t="e">
        <f t="array" ref="V106">IF(INDEX(貼り付け用!A:Z, ROW(T106)+1, MATCH("おやつ", 貼り付け用!$A$3:$Z$3, 0)+1)&lt;&gt;0,
INDEX(貼り付け用!A:Z, ROW(T106)+1, MATCH("おやつ", 貼り付け用!$A$3:$Z$3, 0)+1),"")</f>
        <v>#N/A</v>
      </c>
      <c r="W106" s="7" t="e">
        <f t="array" ref="W106">IF(INDEX(貼り付け用!A:Z, ROW(T106)+1, MATCH("おやつ", 貼り付け用!$A$3:$Z$3, 0)+2)&lt;&gt;0,
INDEX(貼り付け用!A:Z, ROW(T106)+1, MATCH("おやつ", 貼り付け用!$A$3:$Z$3, 0)+2),"")</f>
        <v>#N/A</v>
      </c>
    </row>
    <row r="107" spans="1:23" x14ac:dyDescent="0.45">
      <c r="A107" s="8" t="e">
        <f>IF(ROW(A107)+1&gt;=MATCH("*10000*", 貼り付け用!$A:$A, 0),"",
IF(貼り付け用!A108&lt;&gt;"",貼り付け用!A108,""))</f>
        <v>#N/A</v>
      </c>
      <c r="B107" s="3" t="e">
        <f>IF(ROW(B107)+2&gt;=MATCH("*【合計】*", 貼り付け用!$A:$A, 0),"",
IF(貼り付け用!B108&lt;&gt;"",貼り付け用!B108,""))</f>
        <v>#N/A</v>
      </c>
      <c r="C107" s="3" t="e">
        <f>IF(ROW(C107)+2&gt;=MATCH("*【合計】*", 貼り付け用!$A:$A, 0),"",
IF(貼り付け用!C108&lt;&gt;"",貼り付け用!C108,""))</f>
        <v>#N/A</v>
      </c>
      <c r="D107" s="3" t="e">
        <f>IF(ROW(D107)+2&gt;=MATCH("*【合計】*", 貼り付け用!$A:$A, 0),"",
IF(貼り付け用!D108&lt;&gt;"",貼り付け用!D108,""))</f>
        <v>#N/A</v>
      </c>
      <c r="E107" s="3" t="e">
        <f>IF(ROW(E107)+2&gt;=MATCH("*【合計】*", 貼り付け用!$A:$A, 0),"",
IF(貼り付け用!E108&lt;&gt;"",貼り付け用!E108,""))</f>
        <v>#N/A</v>
      </c>
      <c r="F107" s="3" t="e">
        <f>IF(ROW(F107)+2&gt;=MATCH("*【合計】*", 貼り付け用!$A:$A, 0),"",
IF(貼り付け用!F108&lt;&gt;"",貼り付け用!F108,""))</f>
        <v>#N/A</v>
      </c>
      <c r="G107" s="3" t="e">
        <f>IF(ROW(G107)+2&gt;=MATCH("*【合計】*", 貼り付け用!$A:$A, 0),"",
IF(貼り付け用!G108&lt;&gt;"",貼り付け用!G108,""))</f>
        <v>#N/A</v>
      </c>
      <c r="H107" s="3" t="e">
        <f>IF(ROW(H107)+2&gt;=MATCH("*【合計】*", 貼り付け用!$A:$A, 0),"",
IF(貼り付け用!H108&lt;&gt;"",貼り付け用!H108,""))</f>
        <v>#N/A</v>
      </c>
      <c r="I107" s="3" t="e">
        <f>IF(ROW(I107)+2&gt;=MATCH("*【合計】*", 貼り付け用!$A:$A, 0),"",
IF(貼り付け用!I108&lt;&gt;"",貼り付け用!I108,""))</f>
        <v>#N/A</v>
      </c>
      <c r="J107" s="3" t="e">
        <f>IF(ROW(J107)+2&gt;=MATCH("*【合計】*", 貼り付け用!$A:$A, 0),"",
IF(貼り付け用!J108&lt;&gt;"",貼り付け用!J108,""))</f>
        <v>#N/A</v>
      </c>
      <c r="K107" s="3" t="e">
        <f>IF(ROW(K107)+2&gt;=MATCH("*【合計】*", 貼り付け用!$A:$A, 0),"",
IF(貼り付け用!K108&lt;&gt;"",貼り付け用!K108,""))</f>
        <v>#N/A</v>
      </c>
      <c r="L107" s="3" t="e">
        <f>IF(ROW(L107)+2&gt;=MATCH("*【合計】*", 貼り付け用!$A:$A, 0),"",
IF(L$3&lt;&gt;"",IF(貼り付け用!L108&lt;&gt;"",貼り付け用!L108,""),""))</f>
        <v>#N/A</v>
      </c>
      <c r="M107" s="3" t="e">
        <f>IF(ROW(M107)+2&gt;=MATCH("*【合計】*", 貼り付け用!$A:$A, 0),"",
IF(M$3&lt;&gt;"",IF(貼り付け用!M108&lt;&gt;"",貼り付け用!M108,""),""))</f>
        <v>#N/A</v>
      </c>
      <c r="N107" s="3" t="e">
        <f>IF(ROW(N107)+2&gt;=MATCH("*【合計】*", 貼り付け用!$A:$A, 0),"",
IF(N$3&lt;&gt;"",IF(貼り付け用!N108&lt;&gt;"",貼り付け用!N108,""),""))</f>
        <v>#N/A</v>
      </c>
      <c r="O107" s="3" t="e">
        <f>IF(ROW(O107)+2&gt;=MATCH("*【合計】*", 貼り付け用!$A:$A, 0),"",
IF(O$3&lt;&gt;"",IF(貼り付け用!O108&lt;&gt;"",貼り付け用!O108,""),""))</f>
        <v>#N/A</v>
      </c>
      <c r="P107" s="3" t="e">
        <f>IF(ROW(P107)+2&gt;=MATCH("*【合計】*", 貼り付け用!$A:$A, 0),"",
IF(P$3&lt;&gt;"",IF(貼り付け用!P108&lt;&gt;"",貼り付け用!P108,""),""))</f>
        <v>#N/A</v>
      </c>
      <c r="Q107" s="3" t="e">
        <f>IF(ROW(Q107)+2&gt;=MATCH("*【合計】*", 貼り付け用!$A:$A, 0),"",
IF(Q$3&lt;&gt;"",IF(貼り付け用!Q108&lt;&gt;"",貼り付け用!Q108,""),""))</f>
        <v>#N/A</v>
      </c>
      <c r="R107" s="3" t="e">
        <f>IF(ROW(R107)+2&gt;=MATCH("*【合計】*", 貼り付け用!$A:$A, 0),"",
IF(R$3&lt;&gt;"",IF(貼り付け用!R108&lt;&gt;"",貼り付け用!R108,""),""))</f>
        <v>#N/A</v>
      </c>
      <c r="S107" s="3" t="e">
        <f>IF(ROW(S107)+2&gt;=MATCH("*【合計】*", 貼り付け用!$A:$A, 0),"",
IF(S$3&lt;&gt;"",IF(貼り付け用!S108&lt;&gt;"",貼り付け用!S108,""),""))</f>
        <v>#N/A</v>
      </c>
      <c r="T107" s="2" t="e">
        <f t="array" ref="T107">IF(INDEX(貼り付け用!A:Z, ROW(T107)+1, MATCH("おやつ", 貼り付け用!$A$3:$Z$3, 0))&lt;&gt;0,
INDEX(貼り付け用!A:Z, ROW(T107)+1, MATCH("おやつ", 貼り付け用!$A$3:$Z$3, 0)),"")</f>
        <v>#N/A</v>
      </c>
      <c r="U107" s="55"/>
      <c r="V107" s="8" t="e">
        <f t="array" ref="V107">IF(INDEX(貼り付け用!A:Z, ROW(T107)+1, MATCH("おやつ", 貼り付け用!$A$3:$Z$3, 0)+1)&lt;&gt;0,
INDEX(貼り付け用!A:Z, ROW(T107)+1, MATCH("おやつ", 貼り付け用!$A$3:$Z$3, 0)+1),"")</f>
        <v>#N/A</v>
      </c>
      <c r="W107" s="9" t="e">
        <f t="array" ref="W107">IF(INDEX(貼り付け用!A:Z, ROW(T107)+1, MATCH("おやつ", 貼り付け用!$A$3:$Z$3, 0)+2)&lt;&gt;0,
INDEX(貼り付け用!A:Z, ROW(T107)+1, MATCH("おやつ", 貼り付け用!$A$3:$Z$3, 0)+2),"")</f>
        <v>#N/A</v>
      </c>
    </row>
    <row r="108" spans="1:23" x14ac:dyDescent="0.45">
      <c r="A108" s="5" t="e">
        <f>IF(ROW(A108)+1&gt;=MATCH("*10000*", 貼り付け用!$A:$A, 0),
IF(COUNTIF(A106,"*10000*"),"10001",
IF(COUNTIF(A106,"*10001*"),"10002",
IF(COUNTIF(A106,"*10002*"),"",
IF(COUNTIF(A106,""),"","10000")))),
IF(貼り付け用!A109&lt;&gt;"",貼り付け用!A109,""))</f>
        <v>#N/A</v>
      </c>
      <c r="B108" s="21" t="e">
        <f>IF(ROW(B108)+2&gt;=MATCH("*【合計】*", 貼り付け用!$A:$A, 0),"",
IF(貼り付け用!B109&lt;&gt;"",貼り付け用!B109,""))</f>
        <v>#N/A</v>
      </c>
      <c r="C108" s="21" t="e">
        <f>IF(ROW(C108)+2&gt;=MATCH("*【合計】*", 貼り付け用!$A:$A, 0),"",
IF(貼り付け用!C109&lt;&gt;"",貼り付け用!C109,""))</f>
        <v>#N/A</v>
      </c>
      <c r="D108" s="21" t="e">
        <f>IF(ROW(D108)+2&gt;=MATCH("*【合計】*", 貼り付け用!$A:$A, 0),"",
IF(貼り付け用!D109&lt;&gt;"",貼り付け用!D109,""))</f>
        <v>#N/A</v>
      </c>
      <c r="E108" s="21" t="e">
        <f>IF(ROW(E108)+2&gt;=MATCH("*【合計】*", 貼り付け用!$A:$A, 0),"",
IF(貼り付け用!E109&lt;&gt;"",貼り付け用!E109,""))</f>
        <v>#N/A</v>
      </c>
      <c r="F108" s="21" t="e">
        <f>IF(ROW(F108)+2&gt;=MATCH("*【合計】*", 貼り付け用!$A:$A, 0),"",
IF(貼り付け用!F109&lt;&gt;"",貼り付け用!F109,""))</f>
        <v>#N/A</v>
      </c>
      <c r="G108" s="21" t="e">
        <f>IF(ROW(G108)+2&gt;=MATCH("*【合計】*", 貼り付け用!$A:$A, 0),"",
IF(貼り付け用!G109&lt;&gt;"",貼り付け用!G109,""))</f>
        <v>#N/A</v>
      </c>
      <c r="H108" s="21" t="e">
        <f>IF(ROW(H108)+2&gt;=MATCH("*【合計】*", 貼り付け用!$A:$A, 0),"",
IF(貼り付け用!H109&lt;&gt;"",貼り付け用!H109,""))</f>
        <v>#N/A</v>
      </c>
      <c r="I108" s="21" t="e">
        <f>IF(ROW(I108)+2&gt;=MATCH("*【合計】*", 貼り付け用!$A:$A, 0),"",
IF(貼り付け用!I109&lt;&gt;"",貼り付け用!I109,""))</f>
        <v>#N/A</v>
      </c>
      <c r="J108" s="21" t="e">
        <f>IF(ROW(J108)+2&gt;=MATCH("*【合計】*", 貼り付け用!$A:$A, 0),"",
IF(貼り付け用!J109&lt;&gt;"",貼り付け用!J109,""))</f>
        <v>#N/A</v>
      </c>
      <c r="K108" s="21" t="e">
        <f>IF(ROW(K108)+2&gt;=MATCH("*【合計】*", 貼り付け用!$A:$A, 0),"",
IF(貼り付け用!K109&lt;&gt;"",貼り付け用!K109,""))</f>
        <v>#N/A</v>
      </c>
      <c r="L108" s="21" t="e">
        <f>IF(ROW(L108)+2&gt;=MATCH("*【合計】*", 貼り付け用!$A:$A, 0),"",
IF(L$3&lt;&gt;"",IF(貼り付け用!L109&lt;&gt;"",貼り付け用!L109,""),""))</f>
        <v>#N/A</v>
      </c>
      <c r="M108" s="21" t="e">
        <f>IF(ROW(M108)+2&gt;=MATCH("*【合計】*", 貼り付け用!$A:$A, 0),"",
IF(M$3&lt;&gt;"",IF(貼り付け用!M109&lt;&gt;"",貼り付け用!M109,""),""))</f>
        <v>#N/A</v>
      </c>
      <c r="N108" s="21" t="e">
        <f>IF(ROW(N108)+2&gt;=MATCH("*【合計】*", 貼り付け用!$A:$A, 0),"",
IF(N$3&lt;&gt;"",IF(貼り付け用!N109&lt;&gt;"",貼り付け用!N109,""),""))</f>
        <v>#N/A</v>
      </c>
      <c r="O108" s="21" t="e">
        <f>IF(ROW(O108)+2&gt;=MATCH("*【合計】*", 貼り付け用!$A:$A, 0),"",
IF(O$3&lt;&gt;"",IF(貼り付け用!O109&lt;&gt;"",貼り付け用!O109,""),""))</f>
        <v>#N/A</v>
      </c>
      <c r="P108" s="21" t="e">
        <f>IF(ROW(P108)+2&gt;=MATCH("*【合計】*", 貼り付け用!$A:$A, 0),"",
IF(P$3&lt;&gt;"",IF(貼り付け用!P109&lt;&gt;"",貼り付け用!P109,""),""))</f>
        <v>#N/A</v>
      </c>
      <c r="Q108" s="21" t="e">
        <f>IF(ROW(Q108)+2&gt;=MATCH("*【合計】*", 貼り付け用!$A:$A, 0),"",
IF(Q$3&lt;&gt;"",IF(貼り付け用!Q109&lt;&gt;"",貼り付け用!Q109,""),""))</f>
        <v>#N/A</v>
      </c>
      <c r="R108" s="21" t="e">
        <f>IF(ROW(R108)+2&gt;=MATCH("*【合計】*", 貼り付け用!$A:$A, 0),"",
IF(R$3&lt;&gt;"",IF(貼り付け用!R109&lt;&gt;"",貼り付け用!R109,""),""))</f>
        <v>#N/A</v>
      </c>
      <c r="S108" s="21" t="e">
        <f>IF(ROW(S108)+2&gt;=MATCH("*【合計】*", 貼り付け用!$A:$A, 0),"",
IF(S$3&lt;&gt;"",IF(貼り付け用!S109&lt;&gt;"",貼り付け用!S109,""),""))</f>
        <v>#N/A</v>
      </c>
      <c r="T108" s="21" t="e">
        <f t="array" ref="T108">IF(INDEX(貼り付け用!A:Z, ROW(T108)+1, MATCH("おやつ", 貼り付け用!$A$3:$Z$3, 0))&lt;&gt;0,
INDEX(貼り付け用!A:Z, ROW(T108)+1, MATCH("おやつ", 貼り付け用!$A$3:$Z$3, 0)),"")</f>
        <v>#N/A</v>
      </c>
      <c r="U108" s="18"/>
      <c r="V108" s="5" t="e">
        <f t="array" ref="V108">IF(INDEX(貼り付け用!A:Z, ROW(T108)+1, MATCH("おやつ", 貼り付け用!$A$3:$Z$3, 0)+1)&lt;&gt;0,
INDEX(貼り付け用!A:Z, ROW(T108)+1, MATCH("おやつ", 貼り付け用!$A$3:$Z$3, 0)+1),"")</f>
        <v>#N/A</v>
      </c>
      <c r="W108" s="7" t="e">
        <f t="array" ref="W108">IF(INDEX(貼り付け用!A:Z, ROW(T108)+1, MATCH("おやつ", 貼り付け用!$A$3:$Z$3, 0)+2)&lt;&gt;0,
INDEX(貼り付け用!A:Z, ROW(T108)+1, MATCH("おやつ", 貼り付け用!$A$3:$Z$3, 0)+2),"")</f>
        <v>#N/A</v>
      </c>
    </row>
    <row r="109" spans="1:23" x14ac:dyDescent="0.45">
      <c r="A109" s="8" t="e">
        <f>IF(ROW(A109)+1&gt;=MATCH("*10000*", 貼り付け用!$A:$A, 0),"",
IF(貼り付け用!A110&lt;&gt;"",貼り付け用!A110,""))</f>
        <v>#N/A</v>
      </c>
      <c r="B109" s="3" t="e">
        <f>IF(ROW(B109)+2&gt;=MATCH("*【合計】*", 貼り付け用!$A:$A, 0),"",
IF(貼り付け用!B110&lt;&gt;"",貼り付け用!B110,""))</f>
        <v>#N/A</v>
      </c>
      <c r="C109" s="3" t="e">
        <f>IF(ROW(C109)+2&gt;=MATCH("*【合計】*", 貼り付け用!$A:$A, 0),"",
IF(貼り付け用!C110&lt;&gt;"",貼り付け用!C110,""))</f>
        <v>#N/A</v>
      </c>
      <c r="D109" s="3" t="e">
        <f>IF(ROW(D109)+2&gt;=MATCH("*【合計】*", 貼り付け用!$A:$A, 0),"",
IF(貼り付け用!D110&lt;&gt;"",貼り付け用!D110,""))</f>
        <v>#N/A</v>
      </c>
      <c r="E109" s="3" t="e">
        <f>IF(ROW(E109)+2&gt;=MATCH("*【合計】*", 貼り付け用!$A:$A, 0),"",
IF(貼り付け用!E110&lt;&gt;"",貼り付け用!E110,""))</f>
        <v>#N/A</v>
      </c>
      <c r="F109" s="3" t="e">
        <f>IF(ROW(F109)+2&gt;=MATCH("*【合計】*", 貼り付け用!$A:$A, 0),"",
IF(貼り付け用!F110&lt;&gt;"",貼り付け用!F110,""))</f>
        <v>#N/A</v>
      </c>
      <c r="G109" s="3" t="e">
        <f>IF(ROW(G109)+2&gt;=MATCH("*【合計】*", 貼り付け用!$A:$A, 0),"",
IF(貼り付け用!G110&lt;&gt;"",貼り付け用!G110,""))</f>
        <v>#N/A</v>
      </c>
      <c r="H109" s="3" t="e">
        <f>IF(ROW(H109)+2&gt;=MATCH("*【合計】*", 貼り付け用!$A:$A, 0),"",
IF(貼り付け用!H110&lt;&gt;"",貼り付け用!H110,""))</f>
        <v>#N/A</v>
      </c>
      <c r="I109" s="3" t="e">
        <f>IF(ROW(I109)+2&gt;=MATCH("*【合計】*", 貼り付け用!$A:$A, 0),"",
IF(貼り付け用!I110&lt;&gt;"",貼り付け用!I110,""))</f>
        <v>#N/A</v>
      </c>
      <c r="J109" s="3" t="e">
        <f>IF(ROW(J109)+2&gt;=MATCH("*【合計】*", 貼り付け用!$A:$A, 0),"",
IF(貼り付け用!J110&lt;&gt;"",貼り付け用!J110,""))</f>
        <v>#N/A</v>
      </c>
      <c r="K109" s="3" t="e">
        <f>IF(ROW(K109)+2&gt;=MATCH("*【合計】*", 貼り付け用!$A:$A, 0),"",
IF(貼り付け用!K110&lt;&gt;"",貼り付け用!K110,""))</f>
        <v>#N/A</v>
      </c>
      <c r="L109" s="3" t="e">
        <f>IF(ROW(L109)+2&gt;=MATCH("*【合計】*", 貼り付け用!$A:$A, 0),"",
IF(L$3&lt;&gt;"",IF(貼り付け用!L110&lt;&gt;"",貼り付け用!L110,""),""))</f>
        <v>#N/A</v>
      </c>
      <c r="M109" s="3" t="e">
        <f>IF(ROW(M109)+2&gt;=MATCH("*【合計】*", 貼り付け用!$A:$A, 0),"",
IF(M$3&lt;&gt;"",IF(貼り付け用!M110&lt;&gt;"",貼り付け用!M110,""),""))</f>
        <v>#N/A</v>
      </c>
      <c r="N109" s="3" t="e">
        <f>IF(ROW(N109)+2&gt;=MATCH("*【合計】*", 貼り付け用!$A:$A, 0),"",
IF(N$3&lt;&gt;"",IF(貼り付け用!N110&lt;&gt;"",貼り付け用!N110,""),""))</f>
        <v>#N/A</v>
      </c>
      <c r="O109" s="3" t="e">
        <f>IF(ROW(O109)+2&gt;=MATCH("*【合計】*", 貼り付け用!$A:$A, 0),"",
IF(O$3&lt;&gt;"",IF(貼り付け用!O110&lt;&gt;"",貼り付け用!O110,""),""))</f>
        <v>#N/A</v>
      </c>
      <c r="P109" s="3" t="e">
        <f>IF(ROW(P109)+2&gt;=MATCH("*【合計】*", 貼り付け用!$A:$A, 0),"",
IF(P$3&lt;&gt;"",IF(貼り付け用!P110&lt;&gt;"",貼り付け用!P110,""),""))</f>
        <v>#N/A</v>
      </c>
      <c r="Q109" s="3" t="e">
        <f>IF(ROW(Q109)+2&gt;=MATCH("*【合計】*", 貼り付け用!$A:$A, 0),"",
IF(Q$3&lt;&gt;"",IF(貼り付け用!Q110&lt;&gt;"",貼り付け用!Q110,""),""))</f>
        <v>#N/A</v>
      </c>
      <c r="R109" s="3" t="e">
        <f>IF(ROW(R109)+2&gt;=MATCH("*【合計】*", 貼り付け用!$A:$A, 0),"",
IF(R$3&lt;&gt;"",IF(貼り付け用!R110&lt;&gt;"",貼り付け用!R110,""),""))</f>
        <v>#N/A</v>
      </c>
      <c r="S109" s="3" t="e">
        <f>IF(ROW(S109)+2&gt;=MATCH("*【合計】*", 貼り付け用!$A:$A, 0),"",
IF(S$3&lt;&gt;"",IF(貼り付け用!S110&lt;&gt;"",貼り付け用!S110,""),""))</f>
        <v>#N/A</v>
      </c>
      <c r="T109" s="2" t="e">
        <f t="array" ref="T109">IF(INDEX(貼り付け用!A:Z, ROW(T109)+1, MATCH("おやつ", 貼り付け用!$A$3:$Z$3, 0))&lt;&gt;0,
INDEX(貼り付け用!A:Z, ROW(T109)+1, MATCH("おやつ", 貼り付け用!$A$3:$Z$3, 0)),"")</f>
        <v>#N/A</v>
      </c>
      <c r="U109" s="55"/>
      <c r="V109" s="8" t="e">
        <f t="array" ref="V109">IF(INDEX(貼り付け用!A:Z, ROW(T109)+1, MATCH("おやつ", 貼り付け用!$A$3:$Z$3, 0)+1)&lt;&gt;0,
INDEX(貼り付け用!A:Z, ROW(T109)+1, MATCH("おやつ", 貼り付け用!$A$3:$Z$3, 0)+1),"")</f>
        <v>#N/A</v>
      </c>
      <c r="W109" s="9" t="e">
        <f t="array" ref="W109">IF(INDEX(貼り付け用!A:Z, ROW(T109)+1, MATCH("おやつ", 貼り付け用!$A$3:$Z$3, 0)+2)&lt;&gt;0,
INDEX(貼り付け用!A:Z, ROW(T109)+1, MATCH("おやつ", 貼り付け用!$A$3:$Z$3, 0)+2),"")</f>
        <v>#N/A</v>
      </c>
    </row>
    <row r="110" spans="1:23" x14ac:dyDescent="0.45">
      <c r="A110" s="5" t="e">
        <f>IF(ROW(A110)+1&gt;=MATCH("*10000*", 貼り付け用!$A:$A, 0),
IF(COUNTIF(A108,"*10000*"),"10001",
IF(COUNTIF(A108,"*10001*"),"10002",
IF(COUNTIF(A108,"*10002*"),"",
IF(COUNTIF(A108,""),"","10000")))),
IF(貼り付け用!A111&lt;&gt;"",貼り付け用!A111,""))</f>
        <v>#N/A</v>
      </c>
      <c r="B110" s="21" t="e">
        <f>IF(ROW(B110)+2&gt;=MATCH("*【合計】*", 貼り付け用!$A:$A, 0),"",
IF(貼り付け用!B111&lt;&gt;"",貼り付け用!B111,""))</f>
        <v>#N/A</v>
      </c>
      <c r="C110" s="21" t="e">
        <f>IF(ROW(C110)+2&gt;=MATCH("*【合計】*", 貼り付け用!$A:$A, 0),"",
IF(貼り付け用!C111&lt;&gt;"",貼り付け用!C111,""))</f>
        <v>#N/A</v>
      </c>
      <c r="D110" s="21" t="e">
        <f>IF(ROW(D110)+2&gt;=MATCH("*【合計】*", 貼り付け用!$A:$A, 0),"",
IF(貼り付け用!D111&lt;&gt;"",貼り付け用!D111,""))</f>
        <v>#N/A</v>
      </c>
      <c r="E110" s="21" t="e">
        <f>IF(ROW(E110)+2&gt;=MATCH("*【合計】*", 貼り付け用!$A:$A, 0),"",
IF(貼り付け用!E111&lt;&gt;"",貼り付け用!E111,""))</f>
        <v>#N/A</v>
      </c>
      <c r="F110" s="21" t="e">
        <f>IF(ROW(F110)+2&gt;=MATCH("*【合計】*", 貼り付け用!$A:$A, 0),"",
IF(貼り付け用!F111&lt;&gt;"",貼り付け用!F111,""))</f>
        <v>#N/A</v>
      </c>
      <c r="G110" s="21" t="e">
        <f>IF(ROW(G110)+2&gt;=MATCH("*【合計】*", 貼り付け用!$A:$A, 0),"",
IF(貼り付け用!G111&lt;&gt;"",貼り付け用!G111,""))</f>
        <v>#N/A</v>
      </c>
      <c r="H110" s="21" t="e">
        <f>IF(ROW(H110)+2&gt;=MATCH("*【合計】*", 貼り付け用!$A:$A, 0),"",
IF(貼り付け用!H111&lt;&gt;"",貼り付け用!H111,""))</f>
        <v>#N/A</v>
      </c>
      <c r="I110" s="21" t="e">
        <f>IF(ROW(I110)+2&gt;=MATCH("*【合計】*", 貼り付け用!$A:$A, 0),"",
IF(貼り付け用!I111&lt;&gt;"",貼り付け用!I111,""))</f>
        <v>#N/A</v>
      </c>
      <c r="J110" s="21" t="e">
        <f>IF(ROW(J110)+2&gt;=MATCH("*【合計】*", 貼り付け用!$A:$A, 0),"",
IF(貼り付け用!J111&lt;&gt;"",貼り付け用!J111,""))</f>
        <v>#N/A</v>
      </c>
      <c r="K110" s="21" t="e">
        <f>IF(ROW(K110)+2&gt;=MATCH("*【合計】*", 貼り付け用!$A:$A, 0),"",
IF(貼り付け用!K111&lt;&gt;"",貼り付け用!K111,""))</f>
        <v>#N/A</v>
      </c>
      <c r="L110" s="21" t="e">
        <f>IF(ROW(L110)+2&gt;=MATCH("*【合計】*", 貼り付け用!$A:$A, 0),"",
IF(L$3&lt;&gt;"",IF(貼り付け用!L111&lt;&gt;"",貼り付け用!L111,""),""))</f>
        <v>#N/A</v>
      </c>
      <c r="M110" s="21" t="e">
        <f>IF(ROW(M110)+2&gt;=MATCH("*【合計】*", 貼り付け用!$A:$A, 0),"",
IF(M$3&lt;&gt;"",IF(貼り付け用!M111&lt;&gt;"",貼り付け用!M111,""),""))</f>
        <v>#N/A</v>
      </c>
      <c r="N110" s="21" t="e">
        <f>IF(ROW(N110)+2&gt;=MATCH("*【合計】*", 貼り付け用!$A:$A, 0),"",
IF(N$3&lt;&gt;"",IF(貼り付け用!N111&lt;&gt;"",貼り付け用!N111,""),""))</f>
        <v>#N/A</v>
      </c>
      <c r="O110" s="21" t="e">
        <f>IF(ROW(O110)+2&gt;=MATCH("*【合計】*", 貼り付け用!$A:$A, 0),"",
IF(O$3&lt;&gt;"",IF(貼り付け用!O111&lt;&gt;"",貼り付け用!O111,""),""))</f>
        <v>#N/A</v>
      </c>
      <c r="P110" s="21" t="e">
        <f>IF(ROW(P110)+2&gt;=MATCH("*【合計】*", 貼り付け用!$A:$A, 0),"",
IF(P$3&lt;&gt;"",IF(貼り付け用!P111&lt;&gt;"",貼り付け用!P111,""),""))</f>
        <v>#N/A</v>
      </c>
      <c r="Q110" s="21" t="e">
        <f>IF(ROW(Q110)+2&gt;=MATCH("*【合計】*", 貼り付け用!$A:$A, 0),"",
IF(Q$3&lt;&gt;"",IF(貼り付け用!Q111&lt;&gt;"",貼り付け用!Q111,""),""))</f>
        <v>#N/A</v>
      </c>
      <c r="R110" s="21" t="e">
        <f>IF(ROW(R110)+2&gt;=MATCH("*【合計】*", 貼り付け用!$A:$A, 0),"",
IF(R$3&lt;&gt;"",IF(貼り付け用!R111&lt;&gt;"",貼り付け用!R111,""),""))</f>
        <v>#N/A</v>
      </c>
      <c r="S110" s="21" t="e">
        <f>IF(ROW(S110)+2&gt;=MATCH("*【合計】*", 貼り付け用!$A:$A, 0),"",
IF(S$3&lt;&gt;"",IF(貼り付け用!S111&lt;&gt;"",貼り付け用!S111,""),""))</f>
        <v>#N/A</v>
      </c>
      <c r="T110" s="21" t="e">
        <f t="array" ref="T110">IF(INDEX(貼り付け用!A:Z, ROW(T110)+1, MATCH("おやつ", 貼り付け用!$A$3:$Z$3, 0))&lt;&gt;0,
INDEX(貼り付け用!A:Z, ROW(T110)+1, MATCH("おやつ", 貼り付け用!$A$3:$Z$3, 0)),"")</f>
        <v>#N/A</v>
      </c>
      <c r="U110" s="18"/>
      <c r="V110" s="5" t="e">
        <f t="array" ref="V110">IF(INDEX(貼り付け用!A:Z, ROW(T110)+1, MATCH("おやつ", 貼り付け用!$A$3:$Z$3, 0)+1)&lt;&gt;0,
INDEX(貼り付け用!A:Z, ROW(T110)+1, MATCH("おやつ", 貼り付け用!$A$3:$Z$3, 0)+1),"")</f>
        <v>#N/A</v>
      </c>
      <c r="W110" s="7" t="e">
        <f t="array" ref="W110">IF(INDEX(貼り付け用!A:Z, ROW(T110)+1, MATCH("おやつ", 貼り付け用!$A$3:$Z$3, 0)+2)&lt;&gt;0,
INDEX(貼り付け用!A:Z, ROW(T110)+1, MATCH("おやつ", 貼り付け用!$A$3:$Z$3, 0)+2),"")</f>
        <v>#N/A</v>
      </c>
    </row>
    <row r="111" spans="1:23" x14ac:dyDescent="0.45">
      <c r="A111" s="8" t="e">
        <f>IF(ROW(A111)+1&gt;=MATCH("*10000*", 貼り付け用!$A:$A, 0),"",
IF(貼り付け用!A112&lt;&gt;"",貼り付け用!A112,""))</f>
        <v>#N/A</v>
      </c>
      <c r="B111" s="3" t="e">
        <f>IF(ROW(B111)+2&gt;=MATCH("*【合計】*", 貼り付け用!$A:$A, 0),"",
IF(貼り付け用!B112&lt;&gt;"",貼り付け用!B112,""))</f>
        <v>#N/A</v>
      </c>
      <c r="C111" s="3" t="e">
        <f>IF(ROW(C111)+2&gt;=MATCH("*【合計】*", 貼り付け用!$A:$A, 0),"",
IF(貼り付け用!C112&lt;&gt;"",貼り付け用!C112,""))</f>
        <v>#N/A</v>
      </c>
      <c r="D111" s="3" t="e">
        <f>IF(ROW(D111)+2&gt;=MATCH("*【合計】*", 貼り付け用!$A:$A, 0),"",
IF(貼り付け用!D112&lt;&gt;"",貼り付け用!D112,""))</f>
        <v>#N/A</v>
      </c>
      <c r="E111" s="3" t="e">
        <f>IF(ROW(E111)+2&gt;=MATCH("*【合計】*", 貼り付け用!$A:$A, 0),"",
IF(貼り付け用!E112&lt;&gt;"",貼り付け用!E112,""))</f>
        <v>#N/A</v>
      </c>
      <c r="F111" s="3" t="e">
        <f>IF(ROW(F111)+2&gt;=MATCH("*【合計】*", 貼り付け用!$A:$A, 0),"",
IF(貼り付け用!F112&lt;&gt;"",貼り付け用!F112,""))</f>
        <v>#N/A</v>
      </c>
      <c r="G111" s="3" t="e">
        <f>IF(ROW(G111)+2&gt;=MATCH("*【合計】*", 貼り付け用!$A:$A, 0),"",
IF(貼り付け用!G112&lt;&gt;"",貼り付け用!G112,""))</f>
        <v>#N/A</v>
      </c>
      <c r="H111" s="3" t="e">
        <f>IF(ROW(H111)+2&gt;=MATCH("*【合計】*", 貼り付け用!$A:$A, 0),"",
IF(貼り付け用!H112&lt;&gt;"",貼り付け用!H112,""))</f>
        <v>#N/A</v>
      </c>
      <c r="I111" s="3" t="e">
        <f>IF(ROW(I111)+2&gt;=MATCH("*【合計】*", 貼り付け用!$A:$A, 0),"",
IF(貼り付け用!I112&lt;&gt;"",貼り付け用!I112,""))</f>
        <v>#N/A</v>
      </c>
      <c r="J111" s="3" t="e">
        <f>IF(ROW(J111)+2&gt;=MATCH("*【合計】*", 貼り付け用!$A:$A, 0),"",
IF(貼り付け用!J112&lt;&gt;"",貼り付け用!J112,""))</f>
        <v>#N/A</v>
      </c>
      <c r="K111" s="3" t="e">
        <f>IF(ROW(K111)+2&gt;=MATCH("*【合計】*", 貼り付け用!$A:$A, 0),"",
IF(貼り付け用!K112&lt;&gt;"",貼り付け用!K112,""))</f>
        <v>#N/A</v>
      </c>
      <c r="L111" s="3" t="e">
        <f>IF(ROW(L111)+2&gt;=MATCH("*【合計】*", 貼り付け用!$A:$A, 0),"",
IF(L$3&lt;&gt;"",IF(貼り付け用!L112&lt;&gt;"",貼り付け用!L112,""),""))</f>
        <v>#N/A</v>
      </c>
      <c r="M111" s="3" t="e">
        <f>IF(ROW(M111)+2&gt;=MATCH("*【合計】*", 貼り付け用!$A:$A, 0),"",
IF(M$3&lt;&gt;"",IF(貼り付け用!M112&lt;&gt;"",貼り付け用!M112,""),""))</f>
        <v>#N/A</v>
      </c>
      <c r="N111" s="3" t="e">
        <f>IF(ROW(N111)+2&gt;=MATCH("*【合計】*", 貼り付け用!$A:$A, 0),"",
IF(N$3&lt;&gt;"",IF(貼り付け用!N112&lt;&gt;"",貼り付け用!N112,""),""))</f>
        <v>#N/A</v>
      </c>
      <c r="O111" s="3" t="e">
        <f>IF(ROW(O111)+2&gt;=MATCH("*【合計】*", 貼り付け用!$A:$A, 0),"",
IF(O$3&lt;&gt;"",IF(貼り付け用!O112&lt;&gt;"",貼り付け用!O112,""),""))</f>
        <v>#N/A</v>
      </c>
      <c r="P111" s="3" t="e">
        <f>IF(ROW(P111)+2&gt;=MATCH("*【合計】*", 貼り付け用!$A:$A, 0),"",
IF(P$3&lt;&gt;"",IF(貼り付け用!P112&lt;&gt;"",貼り付け用!P112,""),""))</f>
        <v>#N/A</v>
      </c>
      <c r="Q111" s="3" t="e">
        <f>IF(ROW(Q111)+2&gt;=MATCH("*【合計】*", 貼り付け用!$A:$A, 0),"",
IF(Q$3&lt;&gt;"",IF(貼り付け用!Q112&lt;&gt;"",貼り付け用!Q112,""),""))</f>
        <v>#N/A</v>
      </c>
      <c r="R111" s="3" t="e">
        <f>IF(ROW(R111)+2&gt;=MATCH("*【合計】*", 貼り付け用!$A:$A, 0),"",
IF(R$3&lt;&gt;"",IF(貼り付け用!R112&lt;&gt;"",貼り付け用!R112,""),""))</f>
        <v>#N/A</v>
      </c>
      <c r="S111" s="3" t="e">
        <f>IF(ROW(S111)+2&gt;=MATCH("*【合計】*", 貼り付け用!$A:$A, 0),"",
IF(S$3&lt;&gt;"",IF(貼り付け用!S112&lt;&gt;"",貼り付け用!S112,""),""))</f>
        <v>#N/A</v>
      </c>
      <c r="T111" s="2" t="e">
        <f t="array" ref="T111">IF(INDEX(貼り付け用!A:Z, ROW(T111)+1, MATCH("おやつ", 貼り付け用!$A$3:$Z$3, 0))&lt;&gt;0,
INDEX(貼り付け用!A:Z, ROW(T111)+1, MATCH("おやつ", 貼り付け用!$A$3:$Z$3, 0)),"")</f>
        <v>#N/A</v>
      </c>
      <c r="U111" s="55"/>
      <c r="V111" s="8" t="e">
        <f t="array" ref="V111">IF(INDEX(貼り付け用!A:Z, ROW(T111)+1, MATCH("おやつ", 貼り付け用!$A$3:$Z$3, 0)+1)&lt;&gt;0,
INDEX(貼り付け用!A:Z, ROW(T111)+1, MATCH("おやつ", 貼り付け用!$A$3:$Z$3, 0)+1),"")</f>
        <v>#N/A</v>
      </c>
      <c r="W111" s="9" t="e">
        <f t="array" ref="W111">IF(INDEX(貼り付け用!A:Z, ROW(T111)+1, MATCH("おやつ", 貼り付け用!$A$3:$Z$3, 0)+2)&lt;&gt;0,
INDEX(貼り付け用!A:Z, ROW(T111)+1, MATCH("おやつ", 貼り付け用!$A$3:$Z$3, 0)+2),"")</f>
        <v>#N/A</v>
      </c>
    </row>
    <row r="112" spans="1:23" x14ac:dyDescent="0.45">
      <c r="A112" s="5" t="e">
        <f>IF(ROW(A112)+1&gt;=MATCH("*10000*", 貼り付け用!$A:$A, 0),
IF(COUNTIF(A110,"*10000*"),"10001",
IF(COUNTIF(A110,"*10001*"),"10002",
IF(COUNTIF(A110,"*10002*"),"",
IF(COUNTIF(A110,""),"","10000")))),
IF(貼り付け用!A113&lt;&gt;"",貼り付け用!A113,""))</f>
        <v>#N/A</v>
      </c>
      <c r="B112" s="21" t="e">
        <f>IF(ROW(B112)+2&gt;=MATCH("*【合計】*", 貼り付け用!$A:$A, 0),"",
IF(貼り付け用!B113&lt;&gt;"",貼り付け用!B113,""))</f>
        <v>#N/A</v>
      </c>
      <c r="C112" s="21" t="e">
        <f>IF(ROW(C112)+2&gt;=MATCH("*【合計】*", 貼り付け用!$A:$A, 0),"",
IF(貼り付け用!C113&lt;&gt;"",貼り付け用!C113,""))</f>
        <v>#N/A</v>
      </c>
      <c r="D112" s="21" t="e">
        <f>IF(ROW(D112)+2&gt;=MATCH("*【合計】*", 貼り付け用!$A:$A, 0),"",
IF(貼り付け用!D113&lt;&gt;"",貼り付け用!D113,""))</f>
        <v>#N/A</v>
      </c>
      <c r="E112" s="21" t="e">
        <f>IF(ROW(E112)+2&gt;=MATCH("*【合計】*", 貼り付け用!$A:$A, 0),"",
IF(貼り付け用!E113&lt;&gt;"",貼り付け用!E113,""))</f>
        <v>#N/A</v>
      </c>
      <c r="F112" s="21" t="e">
        <f>IF(ROW(F112)+2&gt;=MATCH("*【合計】*", 貼り付け用!$A:$A, 0),"",
IF(貼り付け用!F113&lt;&gt;"",貼り付け用!F113,""))</f>
        <v>#N/A</v>
      </c>
      <c r="G112" s="21" t="e">
        <f>IF(ROW(G112)+2&gt;=MATCH("*【合計】*", 貼り付け用!$A:$A, 0),"",
IF(貼り付け用!G113&lt;&gt;"",貼り付け用!G113,""))</f>
        <v>#N/A</v>
      </c>
      <c r="H112" s="21" t="e">
        <f>IF(ROW(H112)+2&gt;=MATCH("*【合計】*", 貼り付け用!$A:$A, 0),"",
IF(貼り付け用!H113&lt;&gt;"",貼り付け用!H113,""))</f>
        <v>#N/A</v>
      </c>
      <c r="I112" s="21" t="e">
        <f>IF(ROW(I112)+2&gt;=MATCH("*【合計】*", 貼り付け用!$A:$A, 0),"",
IF(貼り付け用!I113&lt;&gt;"",貼り付け用!I113,""))</f>
        <v>#N/A</v>
      </c>
      <c r="J112" s="21" t="e">
        <f>IF(ROW(J112)+2&gt;=MATCH("*【合計】*", 貼り付け用!$A:$A, 0),"",
IF(貼り付け用!J113&lt;&gt;"",貼り付け用!J113,""))</f>
        <v>#N/A</v>
      </c>
      <c r="K112" s="21" t="e">
        <f>IF(ROW(K112)+2&gt;=MATCH("*【合計】*", 貼り付け用!$A:$A, 0),"",
IF(貼り付け用!K113&lt;&gt;"",貼り付け用!K113,""))</f>
        <v>#N/A</v>
      </c>
      <c r="L112" s="21" t="e">
        <f>IF(ROW(L112)+2&gt;=MATCH("*【合計】*", 貼り付け用!$A:$A, 0),"",
IF(L$3&lt;&gt;"",IF(貼り付け用!L113&lt;&gt;"",貼り付け用!L113,""),""))</f>
        <v>#N/A</v>
      </c>
      <c r="M112" s="21" t="e">
        <f>IF(ROW(M112)+2&gt;=MATCH("*【合計】*", 貼り付け用!$A:$A, 0),"",
IF(M$3&lt;&gt;"",IF(貼り付け用!M113&lt;&gt;"",貼り付け用!M113,""),""))</f>
        <v>#N/A</v>
      </c>
      <c r="N112" s="21" t="e">
        <f>IF(ROW(N112)+2&gt;=MATCH("*【合計】*", 貼り付け用!$A:$A, 0),"",
IF(N$3&lt;&gt;"",IF(貼り付け用!N113&lt;&gt;"",貼り付け用!N113,""),""))</f>
        <v>#N/A</v>
      </c>
      <c r="O112" s="21" t="e">
        <f>IF(ROW(O112)+2&gt;=MATCH("*【合計】*", 貼り付け用!$A:$A, 0),"",
IF(O$3&lt;&gt;"",IF(貼り付け用!O113&lt;&gt;"",貼り付け用!O113,""),""))</f>
        <v>#N/A</v>
      </c>
      <c r="P112" s="21" t="e">
        <f>IF(ROW(P112)+2&gt;=MATCH("*【合計】*", 貼り付け用!$A:$A, 0),"",
IF(P$3&lt;&gt;"",IF(貼り付け用!P113&lt;&gt;"",貼り付け用!P113,""),""))</f>
        <v>#N/A</v>
      </c>
      <c r="Q112" s="21" t="e">
        <f>IF(ROW(Q112)+2&gt;=MATCH("*【合計】*", 貼り付け用!$A:$A, 0),"",
IF(Q$3&lt;&gt;"",IF(貼り付け用!Q113&lt;&gt;"",貼り付け用!Q113,""),""))</f>
        <v>#N/A</v>
      </c>
      <c r="R112" s="21" t="e">
        <f>IF(ROW(R112)+2&gt;=MATCH("*【合計】*", 貼り付け用!$A:$A, 0),"",
IF(R$3&lt;&gt;"",IF(貼り付け用!R113&lt;&gt;"",貼り付け用!R113,""),""))</f>
        <v>#N/A</v>
      </c>
      <c r="S112" s="21" t="e">
        <f>IF(ROW(S112)+2&gt;=MATCH("*【合計】*", 貼り付け用!$A:$A, 0),"",
IF(S$3&lt;&gt;"",IF(貼り付け用!S113&lt;&gt;"",貼り付け用!S113,""),""))</f>
        <v>#N/A</v>
      </c>
      <c r="T112" s="21" t="e">
        <f t="array" ref="T112">IF(INDEX(貼り付け用!A:Z, ROW(T112)+1, MATCH("おやつ", 貼り付け用!$A$3:$Z$3, 0))&lt;&gt;0,
INDEX(貼り付け用!A:Z, ROW(T112)+1, MATCH("おやつ", 貼り付け用!$A$3:$Z$3, 0)),"")</f>
        <v>#N/A</v>
      </c>
      <c r="U112" s="18"/>
      <c r="V112" s="5" t="e">
        <f t="array" ref="V112">IF(INDEX(貼り付け用!A:Z, ROW(T112)+1, MATCH("おやつ", 貼り付け用!$A$3:$Z$3, 0)+1)&lt;&gt;0,
INDEX(貼り付け用!A:Z, ROW(T112)+1, MATCH("おやつ", 貼り付け用!$A$3:$Z$3, 0)+1),"")</f>
        <v>#N/A</v>
      </c>
      <c r="W112" s="7" t="e">
        <f t="array" ref="W112">IF(INDEX(貼り付け用!A:Z, ROW(T112)+1, MATCH("おやつ", 貼り付け用!$A$3:$Z$3, 0)+2)&lt;&gt;0,
INDEX(貼り付け用!A:Z, ROW(T112)+1, MATCH("おやつ", 貼り付け用!$A$3:$Z$3, 0)+2),"")</f>
        <v>#N/A</v>
      </c>
    </row>
    <row r="113" spans="1:23" x14ac:dyDescent="0.45">
      <c r="A113" s="8" t="e">
        <f>IF(ROW(A113)+1&gt;=MATCH("*10000*", 貼り付け用!$A:$A, 0),"",
IF(貼り付け用!A114&lt;&gt;"",貼り付け用!A114,""))</f>
        <v>#N/A</v>
      </c>
      <c r="B113" s="3" t="e">
        <f>IF(ROW(B113)+2&gt;=MATCH("*【合計】*", 貼り付け用!$A:$A, 0),"",
IF(貼り付け用!B114&lt;&gt;"",貼り付け用!B114,""))</f>
        <v>#N/A</v>
      </c>
      <c r="C113" s="3" t="e">
        <f>IF(ROW(C113)+2&gt;=MATCH("*【合計】*", 貼り付け用!$A:$A, 0),"",
IF(貼り付け用!C114&lt;&gt;"",貼り付け用!C114,""))</f>
        <v>#N/A</v>
      </c>
      <c r="D113" s="3" t="e">
        <f>IF(ROW(D113)+2&gt;=MATCH("*【合計】*", 貼り付け用!$A:$A, 0),"",
IF(貼り付け用!D114&lt;&gt;"",貼り付け用!D114,""))</f>
        <v>#N/A</v>
      </c>
      <c r="E113" s="3" t="e">
        <f>IF(ROW(E113)+2&gt;=MATCH("*【合計】*", 貼り付け用!$A:$A, 0),"",
IF(貼り付け用!E114&lt;&gt;"",貼り付け用!E114,""))</f>
        <v>#N/A</v>
      </c>
      <c r="F113" s="3" t="e">
        <f>IF(ROW(F113)+2&gt;=MATCH("*【合計】*", 貼り付け用!$A:$A, 0),"",
IF(貼り付け用!F114&lt;&gt;"",貼り付け用!F114,""))</f>
        <v>#N/A</v>
      </c>
      <c r="G113" s="3" t="e">
        <f>IF(ROW(G113)+2&gt;=MATCH("*【合計】*", 貼り付け用!$A:$A, 0),"",
IF(貼り付け用!G114&lt;&gt;"",貼り付け用!G114,""))</f>
        <v>#N/A</v>
      </c>
      <c r="H113" s="3" t="e">
        <f>IF(ROW(H113)+2&gt;=MATCH("*【合計】*", 貼り付け用!$A:$A, 0),"",
IF(貼り付け用!H114&lt;&gt;"",貼り付け用!H114,""))</f>
        <v>#N/A</v>
      </c>
      <c r="I113" s="3" t="e">
        <f>IF(ROW(I113)+2&gt;=MATCH("*【合計】*", 貼り付け用!$A:$A, 0),"",
IF(貼り付け用!I114&lt;&gt;"",貼り付け用!I114,""))</f>
        <v>#N/A</v>
      </c>
      <c r="J113" s="3" t="e">
        <f>IF(ROW(J113)+2&gt;=MATCH("*【合計】*", 貼り付け用!$A:$A, 0),"",
IF(貼り付け用!J114&lt;&gt;"",貼り付け用!J114,""))</f>
        <v>#N/A</v>
      </c>
      <c r="K113" s="3" t="e">
        <f>IF(ROW(K113)+2&gt;=MATCH("*【合計】*", 貼り付け用!$A:$A, 0),"",
IF(貼り付け用!K114&lt;&gt;"",貼り付け用!K114,""))</f>
        <v>#N/A</v>
      </c>
      <c r="L113" s="3" t="e">
        <f>IF(ROW(L113)+2&gt;=MATCH("*【合計】*", 貼り付け用!$A:$A, 0),"",
IF(L$3&lt;&gt;"",IF(貼り付け用!L114&lt;&gt;"",貼り付け用!L114,""),""))</f>
        <v>#N/A</v>
      </c>
      <c r="M113" s="3" t="e">
        <f>IF(ROW(M113)+2&gt;=MATCH("*【合計】*", 貼り付け用!$A:$A, 0),"",
IF(M$3&lt;&gt;"",IF(貼り付け用!M114&lt;&gt;"",貼り付け用!M114,""),""))</f>
        <v>#N/A</v>
      </c>
      <c r="N113" s="3" t="e">
        <f>IF(ROW(N113)+2&gt;=MATCH("*【合計】*", 貼り付け用!$A:$A, 0),"",
IF(N$3&lt;&gt;"",IF(貼り付け用!N114&lt;&gt;"",貼り付け用!N114,""),""))</f>
        <v>#N/A</v>
      </c>
      <c r="O113" s="3" t="e">
        <f>IF(ROW(O113)+2&gt;=MATCH("*【合計】*", 貼り付け用!$A:$A, 0),"",
IF(O$3&lt;&gt;"",IF(貼り付け用!O114&lt;&gt;"",貼り付け用!O114,""),""))</f>
        <v>#N/A</v>
      </c>
      <c r="P113" s="3" t="e">
        <f>IF(ROW(P113)+2&gt;=MATCH("*【合計】*", 貼り付け用!$A:$A, 0),"",
IF(P$3&lt;&gt;"",IF(貼り付け用!P114&lt;&gt;"",貼り付け用!P114,""),""))</f>
        <v>#N/A</v>
      </c>
      <c r="Q113" s="3" t="e">
        <f>IF(ROW(Q113)+2&gt;=MATCH("*【合計】*", 貼り付け用!$A:$A, 0),"",
IF(Q$3&lt;&gt;"",IF(貼り付け用!Q114&lt;&gt;"",貼り付け用!Q114,""),""))</f>
        <v>#N/A</v>
      </c>
      <c r="R113" s="3" t="e">
        <f>IF(ROW(R113)+2&gt;=MATCH("*【合計】*", 貼り付け用!$A:$A, 0),"",
IF(R$3&lt;&gt;"",IF(貼り付け用!R114&lt;&gt;"",貼り付け用!R114,""),""))</f>
        <v>#N/A</v>
      </c>
      <c r="S113" s="3" t="e">
        <f>IF(ROW(S113)+2&gt;=MATCH("*【合計】*", 貼り付け用!$A:$A, 0),"",
IF(S$3&lt;&gt;"",IF(貼り付け用!S114&lt;&gt;"",貼り付け用!S114,""),""))</f>
        <v>#N/A</v>
      </c>
      <c r="T113" s="2" t="e">
        <f t="array" ref="T113">IF(INDEX(貼り付け用!A:Z, ROW(T113)+1, MATCH("おやつ", 貼り付け用!$A$3:$Z$3, 0))&lt;&gt;0,
INDEX(貼り付け用!A:Z, ROW(T113)+1, MATCH("おやつ", 貼り付け用!$A$3:$Z$3, 0)),"")</f>
        <v>#N/A</v>
      </c>
      <c r="U113" s="55"/>
      <c r="V113" s="8" t="e">
        <f t="array" ref="V113">IF(INDEX(貼り付け用!A:Z, ROW(T113)+1, MATCH("おやつ", 貼り付け用!$A$3:$Z$3, 0)+1)&lt;&gt;0,
INDEX(貼り付け用!A:Z, ROW(T113)+1, MATCH("おやつ", 貼り付け用!$A$3:$Z$3, 0)+1),"")</f>
        <v>#N/A</v>
      </c>
      <c r="W113" s="9" t="e">
        <f t="array" ref="W113">IF(INDEX(貼り付け用!A:Z, ROW(T113)+1, MATCH("おやつ", 貼り付け用!$A$3:$Z$3, 0)+2)&lt;&gt;0,
INDEX(貼り付け用!A:Z, ROW(T113)+1, MATCH("おやつ", 貼り付け用!$A$3:$Z$3, 0)+2),"")</f>
        <v>#N/A</v>
      </c>
    </row>
    <row r="114" spans="1:23" x14ac:dyDescent="0.45">
      <c r="A114" s="5" t="e">
        <f>IF(ROW(A114)+1&gt;=MATCH("*10000*", 貼り付け用!$A:$A, 0),
IF(COUNTIF(A112,"*10000*"),"10001",
IF(COUNTIF(A112,"*10001*"),"10002",
IF(COUNTIF(A112,"*10002*"),"",
IF(COUNTIF(A112,""),"","10000")))),
IF(貼り付け用!A115&lt;&gt;"",貼り付け用!A115,""))</f>
        <v>#N/A</v>
      </c>
      <c r="B114" s="21" t="e">
        <f>IF(ROW(B114)+2&gt;=MATCH("*【合計】*", 貼り付け用!$A:$A, 0),"",
IF(貼り付け用!B115&lt;&gt;"",貼り付け用!B115,""))</f>
        <v>#N/A</v>
      </c>
      <c r="C114" s="21" t="e">
        <f>IF(ROW(C114)+2&gt;=MATCH("*【合計】*", 貼り付け用!$A:$A, 0),"",
IF(貼り付け用!C115&lt;&gt;"",貼り付け用!C115,""))</f>
        <v>#N/A</v>
      </c>
      <c r="D114" s="21" t="e">
        <f>IF(ROW(D114)+2&gt;=MATCH("*【合計】*", 貼り付け用!$A:$A, 0),"",
IF(貼り付け用!D115&lt;&gt;"",貼り付け用!D115,""))</f>
        <v>#N/A</v>
      </c>
      <c r="E114" s="21" t="e">
        <f>IF(ROW(E114)+2&gt;=MATCH("*【合計】*", 貼り付け用!$A:$A, 0),"",
IF(貼り付け用!E115&lt;&gt;"",貼り付け用!E115,""))</f>
        <v>#N/A</v>
      </c>
      <c r="F114" s="21" t="e">
        <f>IF(ROW(F114)+2&gt;=MATCH("*【合計】*", 貼り付け用!$A:$A, 0),"",
IF(貼り付け用!F115&lt;&gt;"",貼り付け用!F115,""))</f>
        <v>#N/A</v>
      </c>
      <c r="G114" s="21" t="e">
        <f>IF(ROW(G114)+2&gt;=MATCH("*【合計】*", 貼り付け用!$A:$A, 0),"",
IF(貼り付け用!G115&lt;&gt;"",貼り付け用!G115,""))</f>
        <v>#N/A</v>
      </c>
      <c r="H114" s="21" t="e">
        <f>IF(ROW(H114)+2&gt;=MATCH("*【合計】*", 貼り付け用!$A:$A, 0),"",
IF(貼り付け用!H115&lt;&gt;"",貼り付け用!H115,""))</f>
        <v>#N/A</v>
      </c>
      <c r="I114" s="21" t="e">
        <f>IF(ROW(I114)+2&gt;=MATCH("*【合計】*", 貼り付け用!$A:$A, 0),"",
IF(貼り付け用!I115&lt;&gt;"",貼り付け用!I115,""))</f>
        <v>#N/A</v>
      </c>
      <c r="J114" s="21" t="e">
        <f>IF(ROW(J114)+2&gt;=MATCH("*【合計】*", 貼り付け用!$A:$A, 0),"",
IF(貼り付け用!J115&lt;&gt;"",貼り付け用!J115,""))</f>
        <v>#N/A</v>
      </c>
      <c r="K114" s="21" t="e">
        <f>IF(ROW(K114)+2&gt;=MATCH("*【合計】*", 貼り付け用!$A:$A, 0),"",
IF(貼り付け用!K115&lt;&gt;"",貼り付け用!K115,""))</f>
        <v>#N/A</v>
      </c>
      <c r="L114" s="21" t="e">
        <f>IF(ROW(L114)+2&gt;=MATCH("*【合計】*", 貼り付け用!$A:$A, 0),"",
IF(L$3&lt;&gt;"",IF(貼り付け用!L115&lt;&gt;"",貼り付け用!L115,""),""))</f>
        <v>#N/A</v>
      </c>
      <c r="M114" s="21" t="e">
        <f>IF(ROW(M114)+2&gt;=MATCH("*【合計】*", 貼り付け用!$A:$A, 0),"",
IF(M$3&lt;&gt;"",IF(貼り付け用!M115&lt;&gt;"",貼り付け用!M115,""),""))</f>
        <v>#N/A</v>
      </c>
      <c r="N114" s="21" t="e">
        <f>IF(ROW(N114)+2&gt;=MATCH("*【合計】*", 貼り付け用!$A:$A, 0),"",
IF(N$3&lt;&gt;"",IF(貼り付け用!N115&lt;&gt;"",貼り付け用!N115,""),""))</f>
        <v>#N/A</v>
      </c>
      <c r="O114" s="21" t="e">
        <f>IF(ROW(O114)+2&gt;=MATCH("*【合計】*", 貼り付け用!$A:$A, 0),"",
IF(O$3&lt;&gt;"",IF(貼り付け用!O115&lt;&gt;"",貼り付け用!O115,""),""))</f>
        <v>#N/A</v>
      </c>
      <c r="P114" s="21" t="e">
        <f>IF(ROW(P114)+2&gt;=MATCH("*【合計】*", 貼り付け用!$A:$A, 0),"",
IF(P$3&lt;&gt;"",IF(貼り付け用!P115&lt;&gt;"",貼り付け用!P115,""),""))</f>
        <v>#N/A</v>
      </c>
      <c r="Q114" s="21" t="e">
        <f>IF(ROW(Q114)+2&gt;=MATCH("*【合計】*", 貼り付け用!$A:$A, 0),"",
IF(Q$3&lt;&gt;"",IF(貼り付け用!Q115&lt;&gt;"",貼り付け用!Q115,""),""))</f>
        <v>#N/A</v>
      </c>
      <c r="R114" s="21" t="e">
        <f>IF(ROW(R114)+2&gt;=MATCH("*【合計】*", 貼り付け用!$A:$A, 0),"",
IF(R$3&lt;&gt;"",IF(貼り付け用!R115&lt;&gt;"",貼り付け用!R115,""),""))</f>
        <v>#N/A</v>
      </c>
      <c r="S114" s="21" t="e">
        <f>IF(ROW(S114)+2&gt;=MATCH("*【合計】*", 貼り付け用!$A:$A, 0),"",
IF(S$3&lt;&gt;"",IF(貼り付け用!S115&lt;&gt;"",貼り付け用!S115,""),""))</f>
        <v>#N/A</v>
      </c>
      <c r="T114" s="21" t="e">
        <f t="array" ref="T114">IF(INDEX(貼り付け用!A:Z, ROW(T114)+1, MATCH("おやつ", 貼り付け用!$A$3:$Z$3, 0))&lt;&gt;0,
INDEX(貼り付け用!A:Z, ROW(T114)+1, MATCH("おやつ", 貼り付け用!$A$3:$Z$3, 0)),"")</f>
        <v>#N/A</v>
      </c>
      <c r="U114" s="18"/>
      <c r="V114" s="5" t="e">
        <f t="array" ref="V114">IF(INDEX(貼り付け用!A:Z, ROW(T114)+1, MATCH("おやつ", 貼り付け用!$A$3:$Z$3, 0)+1)&lt;&gt;0,
INDEX(貼り付け用!A:Z, ROW(T114)+1, MATCH("おやつ", 貼り付け用!$A$3:$Z$3, 0)+1),"")</f>
        <v>#N/A</v>
      </c>
      <c r="W114" s="7" t="e">
        <f t="array" ref="W114">IF(INDEX(貼り付け用!A:Z, ROW(T114)+1, MATCH("おやつ", 貼り付け用!$A$3:$Z$3, 0)+2)&lt;&gt;0,
INDEX(貼り付け用!A:Z, ROW(T114)+1, MATCH("おやつ", 貼り付け用!$A$3:$Z$3, 0)+2),"")</f>
        <v>#N/A</v>
      </c>
    </row>
    <row r="115" spans="1:23" x14ac:dyDescent="0.45">
      <c r="A115" s="8" t="e">
        <f>IF(ROW(A115)+1&gt;=MATCH("*10000*", 貼り付け用!$A:$A, 0),"",
IF(貼り付け用!A116&lt;&gt;"",貼り付け用!A116,""))</f>
        <v>#N/A</v>
      </c>
      <c r="B115" s="3" t="e">
        <f>IF(ROW(B115)+2&gt;=MATCH("*【合計】*", 貼り付け用!$A:$A, 0),"",
IF(貼り付け用!B116&lt;&gt;"",貼り付け用!B116,""))</f>
        <v>#N/A</v>
      </c>
      <c r="C115" s="3" t="e">
        <f>IF(ROW(C115)+2&gt;=MATCH("*【合計】*", 貼り付け用!$A:$A, 0),"",
IF(貼り付け用!C116&lt;&gt;"",貼り付け用!C116,""))</f>
        <v>#N/A</v>
      </c>
      <c r="D115" s="3" t="e">
        <f>IF(ROW(D115)+2&gt;=MATCH("*【合計】*", 貼り付け用!$A:$A, 0),"",
IF(貼り付け用!D116&lt;&gt;"",貼り付け用!D116,""))</f>
        <v>#N/A</v>
      </c>
      <c r="E115" s="3" t="e">
        <f>IF(ROW(E115)+2&gt;=MATCH("*【合計】*", 貼り付け用!$A:$A, 0),"",
IF(貼り付け用!E116&lt;&gt;"",貼り付け用!E116,""))</f>
        <v>#N/A</v>
      </c>
      <c r="F115" s="3" t="e">
        <f>IF(ROW(F115)+2&gt;=MATCH("*【合計】*", 貼り付け用!$A:$A, 0),"",
IF(貼り付け用!F116&lt;&gt;"",貼り付け用!F116,""))</f>
        <v>#N/A</v>
      </c>
      <c r="G115" s="3" t="e">
        <f>IF(ROW(G115)+2&gt;=MATCH("*【合計】*", 貼り付け用!$A:$A, 0),"",
IF(貼り付け用!G116&lt;&gt;"",貼り付け用!G116,""))</f>
        <v>#N/A</v>
      </c>
      <c r="H115" s="3" t="e">
        <f>IF(ROW(H115)+2&gt;=MATCH("*【合計】*", 貼り付け用!$A:$A, 0),"",
IF(貼り付け用!H116&lt;&gt;"",貼り付け用!H116,""))</f>
        <v>#N/A</v>
      </c>
      <c r="I115" s="3" t="e">
        <f>IF(ROW(I115)+2&gt;=MATCH("*【合計】*", 貼り付け用!$A:$A, 0),"",
IF(貼り付け用!I116&lt;&gt;"",貼り付け用!I116,""))</f>
        <v>#N/A</v>
      </c>
      <c r="J115" s="3" t="e">
        <f>IF(ROW(J115)+2&gt;=MATCH("*【合計】*", 貼り付け用!$A:$A, 0),"",
IF(貼り付け用!J116&lt;&gt;"",貼り付け用!J116,""))</f>
        <v>#N/A</v>
      </c>
      <c r="K115" s="3" t="e">
        <f>IF(ROW(K115)+2&gt;=MATCH("*【合計】*", 貼り付け用!$A:$A, 0),"",
IF(貼り付け用!K116&lt;&gt;"",貼り付け用!K116,""))</f>
        <v>#N/A</v>
      </c>
      <c r="L115" s="3" t="e">
        <f>IF(ROW(L115)+2&gt;=MATCH("*【合計】*", 貼り付け用!$A:$A, 0),"",
IF(L$3&lt;&gt;"",IF(貼り付け用!L116&lt;&gt;"",貼り付け用!L116,""),""))</f>
        <v>#N/A</v>
      </c>
      <c r="M115" s="3" t="e">
        <f>IF(ROW(M115)+2&gt;=MATCH("*【合計】*", 貼り付け用!$A:$A, 0),"",
IF(M$3&lt;&gt;"",IF(貼り付け用!M116&lt;&gt;"",貼り付け用!M116,""),""))</f>
        <v>#N/A</v>
      </c>
      <c r="N115" s="3" t="e">
        <f>IF(ROW(N115)+2&gt;=MATCH("*【合計】*", 貼り付け用!$A:$A, 0),"",
IF(N$3&lt;&gt;"",IF(貼り付け用!N116&lt;&gt;"",貼り付け用!N116,""),""))</f>
        <v>#N/A</v>
      </c>
      <c r="O115" s="3" t="e">
        <f>IF(ROW(O115)+2&gt;=MATCH("*【合計】*", 貼り付け用!$A:$A, 0),"",
IF(O$3&lt;&gt;"",IF(貼り付け用!O116&lt;&gt;"",貼り付け用!O116,""),""))</f>
        <v>#N/A</v>
      </c>
      <c r="P115" s="3" t="e">
        <f>IF(ROW(P115)+2&gt;=MATCH("*【合計】*", 貼り付け用!$A:$A, 0),"",
IF(P$3&lt;&gt;"",IF(貼り付け用!P116&lt;&gt;"",貼り付け用!P116,""),""))</f>
        <v>#N/A</v>
      </c>
      <c r="Q115" s="3" t="e">
        <f>IF(ROW(Q115)+2&gt;=MATCH("*【合計】*", 貼り付け用!$A:$A, 0),"",
IF(Q$3&lt;&gt;"",IF(貼り付け用!Q116&lt;&gt;"",貼り付け用!Q116,""),""))</f>
        <v>#N/A</v>
      </c>
      <c r="R115" s="3" t="e">
        <f>IF(ROW(R115)+2&gt;=MATCH("*【合計】*", 貼り付け用!$A:$A, 0),"",
IF(R$3&lt;&gt;"",IF(貼り付け用!R116&lt;&gt;"",貼り付け用!R116,""),""))</f>
        <v>#N/A</v>
      </c>
      <c r="S115" s="3" t="e">
        <f>IF(ROW(S115)+2&gt;=MATCH("*【合計】*", 貼り付け用!$A:$A, 0),"",
IF(S$3&lt;&gt;"",IF(貼り付け用!S116&lt;&gt;"",貼り付け用!S116,""),""))</f>
        <v>#N/A</v>
      </c>
      <c r="T115" s="2" t="e">
        <f t="array" ref="T115">IF(INDEX(貼り付け用!A:Z, ROW(T115)+1, MATCH("おやつ", 貼り付け用!$A$3:$Z$3, 0))&lt;&gt;0,
INDEX(貼り付け用!A:Z, ROW(T115)+1, MATCH("おやつ", 貼り付け用!$A$3:$Z$3, 0)),"")</f>
        <v>#N/A</v>
      </c>
      <c r="U115" s="55"/>
      <c r="V115" s="8" t="e">
        <f t="array" ref="V115">IF(INDEX(貼り付け用!A:Z, ROW(T115)+1, MATCH("おやつ", 貼り付け用!$A$3:$Z$3, 0)+1)&lt;&gt;0,
INDEX(貼り付け用!A:Z, ROW(T115)+1, MATCH("おやつ", 貼り付け用!$A$3:$Z$3, 0)+1),"")</f>
        <v>#N/A</v>
      </c>
      <c r="W115" s="9" t="e">
        <f t="array" ref="W115">IF(INDEX(貼り付け用!A:Z, ROW(T115)+1, MATCH("おやつ", 貼り付け用!$A$3:$Z$3, 0)+2)&lt;&gt;0,
INDEX(貼り付け用!A:Z, ROW(T115)+1, MATCH("おやつ", 貼り付け用!$A$3:$Z$3, 0)+2),"")</f>
        <v>#N/A</v>
      </c>
    </row>
    <row r="116" spans="1:23" x14ac:dyDescent="0.45">
      <c r="A116" s="5" t="e">
        <f>IF(ROW(A116)+1&gt;=MATCH("*10000*", 貼り付け用!$A:$A, 0),
IF(COUNTIF(A114,"*10000*"),"10001",
IF(COUNTIF(A114,"*10001*"),"10002",
IF(COUNTIF(A114,"*10002*"),"",
IF(COUNTIF(A114,""),"","10000")))),
IF(貼り付け用!A117&lt;&gt;"",貼り付け用!A117,""))</f>
        <v>#N/A</v>
      </c>
      <c r="B116" s="21" t="e">
        <f>IF(ROW(B116)+2&gt;=MATCH("*【合計】*", 貼り付け用!$A:$A, 0),"",
IF(貼り付け用!B117&lt;&gt;"",貼り付け用!B117,""))</f>
        <v>#N/A</v>
      </c>
      <c r="C116" s="21" t="e">
        <f>IF(ROW(C116)+2&gt;=MATCH("*【合計】*", 貼り付け用!$A:$A, 0),"",
IF(貼り付け用!C117&lt;&gt;"",貼り付け用!C117,""))</f>
        <v>#N/A</v>
      </c>
      <c r="D116" s="21" t="e">
        <f>IF(ROW(D116)+2&gt;=MATCH("*【合計】*", 貼り付け用!$A:$A, 0),"",
IF(貼り付け用!D117&lt;&gt;"",貼り付け用!D117,""))</f>
        <v>#N/A</v>
      </c>
      <c r="E116" s="21" t="e">
        <f>IF(ROW(E116)+2&gt;=MATCH("*【合計】*", 貼り付け用!$A:$A, 0),"",
IF(貼り付け用!E117&lt;&gt;"",貼り付け用!E117,""))</f>
        <v>#N/A</v>
      </c>
      <c r="F116" s="21" t="e">
        <f>IF(ROW(F116)+2&gt;=MATCH("*【合計】*", 貼り付け用!$A:$A, 0),"",
IF(貼り付け用!F117&lt;&gt;"",貼り付け用!F117,""))</f>
        <v>#N/A</v>
      </c>
      <c r="G116" s="21" t="e">
        <f>IF(ROW(G116)+2&gt;=MATCH("*【合計】*", 貼り付け用!$A:$A, 0),"",
IF(貼り付け用!G117&lt;&gt;"",貼り付け用!G117,""))</f>
        <v>#N/A</v>
      </c>
      <c r="H116" s="21" t="e">
        <f>IF(ROW(H116)+2&gt;=MATCH("*【合計】*", 貼り付け用!$A:$A, 0),"",
IF(貼り付け用!H117&lt;&gt;"",貼り付け用!H117,""))</f>
        <v>#N/A</v>
      </c>
      <c r="I116" s="21" t="e">
        <f>IF(ROW(I116)+2&gt;=MATCH("*【合計】*", 貼り付け用!$A:$A, 0),"",
IF(貼り付け用!I117&lt;&gt;"",貼り付け用!I117,""))</f>
        <v>#N/A</v>
      </c>
      <c r="J116" s="21" t="e">
        <f>IF(ROW(J116)+2&gt;=MATCH("*【合計】*", 貼り付け用!$A:$A, 0),"",
IF(貼り付け用!J117&lt;&gt;"",貼り付け用!J117,""))</f>
        <v>#N/A</v>
      </c>
      <c r="K116" s="21" t="e">
        <f>IF(ROW(K116)+2&gt;=MATCH("*【合計】*", 貼り付け用!$A:$A, 0),"",
IF(貼り付け用!K117&lt;&gt;"",貼り付け用!K117,""))</f>
        <v>#N/A</v>
      </c>
      <c r="L116" s="21" t="e">
        <f>IF(ROW(L116)+2&gt;=MATCH("*【合計】*", 貼り付け用!$A:$A, 0),"",
IF(L$3&lt;&gt;"",IF(貼り付け用!L117&lt;&gt;"",貼り付け用!L117,""),""))</f>
        <v>#N/A</v>
      </c>
      <c r="M116" s="21" t="e">
        <f>IF(ROW(M116)+2&gt;=MATCH("*【合計】*", 貼り付け用!$A:$A, 0),"",
IF(M$3&lt;&gt;"",IF(貼り付け用!M117&lt;&gt;"",貼り付け用!M117,""),""))</f>
        <v>#N/A</v>
      </c>
      <c r="N116" s="21" t="e">
        <f>IF(ROW(N116)+2&gt;=MATCH("*【合計】*", 貼り付け用!$A:$A, 0),"",
IF(N$3&lt;&gt;"",IF(貼り付け用!N117&lt;&gt;"",貼り付け用!N117,""),""))</f>
        <v>#N/A</v>
      </c>
      <c r="O116" s="21" t="e">
        <f>IF(ROW(O116)+2&gt;=MATCH("*【合計】*", 貼り付け用!$A:$A, 0),"",
IF(O$3&lt;&gt;"",IF(貼り付け用!O117&lt;&gt;"",貼り付け用!O117,""),""))</f>
        <v>#N/A</v>
      </c>
      <c r="P116" s="21" t="e">
        <f>IF(ROW(P116)+2&gt;=MATCH("*【合計】*", 貼り付け用!$A:$A, 0),"",
IF(P$3&lt;&gt;"",IF(貼り付け用!P117&lt;&gt;"",貼り付け用!P117,""),""))</f>
        <v>#N/A</v>
      </c>
      <c r="Q116" s="21" t="e">
        <f>IF(ROW(Q116)+2&gt;=MATCH("*【合計】*", 貼り付け用!$A:$A, 0),"",
IF(Q$3&lt;&gt;"",IF(貼り付け用!Q117&lt;&gt;"",貼り付け用!Q117,""),""))</f>
        <v>#N/A</v>
      </c>
      <c r="R116" s="21" t="e">
        <f>IF(ROW(R116)+2&gt;=MATCH("*【合計】*", 貼り付け用!$A:$A, 0),"",
IF(R$3&lt;&gt;"",IF(貼り付け用!R117&lt;&gt;"",貼り付け用!R117,""),""))</f>
        <v>#N/A</v>
      </c>
      <c r="S116" s="21" t="e">
        <f>IF(ROW(S116)+2&gt;=MATCH("*【合計】*", 貼り付け用!$A:$A, 0),"",
IF(S$3&lt;&gt;"",IF(貼り付け用!S117&lt;&gt;"",貼り付け用!S117,""),""))</f>
        <v>#N/A</v>
      </c>
      <c r="T116" s="21" t="e">
        <f t="array" ref="T116">IF(INDEX(貼り付け用!A:Z, ROW(T116)+1, MATCH("おやつ", 貼り付け用!$A$3:$Z$3, 0))&lt;&gt;0,
INDEX(貼り付け用!A:Z, ROW(T116)+1, MATCH("おやつ", 貼り付け用!$A$3:$Z$3, 0)),"")</f>
        <v>#N/A</v>
      </c>
      <c r="U116" s="18"/>
      <c r="V116" s="5" t="e">
        <f t="array" ref="V116">IF(INDEX(貼り付け用!A:Z, ROW(T116)+1, MATCH("おやつ", 貼り付け用!$A$3:$Z$3, 0)+1)&lt;&gt;0,
INDEX(貼り付け用!A:Z, ROW(T116)+1, MATCH("おやつ", 貼り付け用!$A$3:$Z$3, 0)+1),"")</f>
        <v>#N/A</v>
      </c>
      <c r="W116" s="7" t="e">
        <f t="array" ref="W116">IF(INDEX(貼り付け用!A:Z, ROW(T116)+1, MATCH("おやつ", 貼り付け用!$A$3:$Z$3, 0)+2)&lt;&gt;0,
INDEX(貼り付け用!A:Z, ROW(T116)+1, MATCH("おやつ", 貼り付け用!$A$3:$Z$3, 0)+2),"")</f>
        <v>#N/A</v>
      </c>
    </row>
    <row r="117" spans="1:23" x14ac:dyDescent="0.45">
      <c r="A117" s="8" t="e">
        <f>IF(ROW(A117)+1&gt;=MATCH("*10000*", 貼り付け用!$A:$A, 0),"",
IF(貼り付け用!A118&lt;&gt;"",貼り付け用!A118,""))</f>
        <v>#N/A</v>
      </c>
      <c r="B117" s="3" t="e">
        <f>IF(ROW(B117)+2&gt;=MATCH("*【合計】*", 貼り付け用!$A:$A, 0),"",
IF(貼り付け用!B118&lt;&gt;"",貼り付け用!B118,""))</f>
        <v>#N/A</v>
      </c>
      <c r="C117" s="3" t="e">
        <f>IF(ROW(C117)+2&gt;=MATCH("*【合計】*", 貼り付け用!$A:$A, 0),"",
IF(貼り付け用!C118&lt;&gt;"",貼り付け用!C118,""))</f>
        <v>#N/A</v>
      </c>
      <c r="D117" s="3" t="e">
        <f>IF(ROW(D117)+2&gt;=MATCH("*【合計】*", 貼り付け用!$A:$A, 0),"",
IF(貼り付け用!D118&lt;&gt;"",貼り付け用!D118,""))</f>
        <v>#N/A</v>
      </c>
      <c r="E117" s="3" t="e">
        <f>IF(ROW(E117)+2&gt;=MATCH("*【合計】*", 貼り付け用!$A:$A, 0),"",
IF(貼り付け用!E118&lt;&gt;"",貼り付け用!E118,""))</f>
        <v>#N/A</v>
      </c>
      <c r="F117" s="3" t="e">
        <f>IF(ROW(F117)+2&gt;=MATCH("*【合計】*", 貼り付け用!$A:$A, 0),"",
IF(貼り付け用!F118&lt;&gt;"",貼り付け用!F118,""))</f>
        <v>#N/A</v>
      </c>
      <c r="G117" s="3" t="e">
        <f>IF(ROW(G117)+2&gt;=MATCH("*【合計】*", 貼り付け用!$A:$A, 0),"",
IF(貼り付け用!G118&lt;&gt;"",貼り付け用!G118,""))</f>
        <v>#N/A</v>
      </c>
      <c r="H117" s="3" t="e">
        <f>IF(ROW(H117)+2&gt;=MATCH("*【合計】*", 貼り付け用!$A:$A, 0),"",
IF(貼り付け用!H118&lt;&gt;"",貼り付け用!H118,""))</f>
        <v>#N/A</v>
      </c>
      <c r="I117" s="3" t="e">
        <f>IF(ROW(I117)+2&gt;=MATCH("*【合計】*", 貼り付け用!$A:$A, 0),"",
IF(貼り付け用!I118&lt;&gt;"",貼り付け用!I118,""))</f>
        <v>#N/A</v>
      </c>
      <c r="J117" s="3" t="e">
        <f>IF(ROW(J117)+2&gt;=MATCH("*【合計】*", 貼り付け用!$A:$A, 0),"",
IF(貼り付け用!J118&lt;&gt;"",貼り付け用!J118,""))</f>
        <v>#N/A</v>
      </c>
      <c r="K117" s="3" t="e">
        <f>IF(ROW(K117)+2&gt;=MATCH("*【合計】*", 貼り付け用!$A:$A, 0),"",
IF(貼り付け用!K118&lt;&gt;"",貼り付け用!K118,""))</f>
        <v>#N/A</v>
      </c>
      <c r="L117" s="3" t="e">
        <f>IF(ROW(L117)+2&gt;=MATCH("*【合計】*", 貼り付け用!$A:$A, 0),"",
IF(L$3&lt;&gt;"",IF(貼り付け用!L118&lt;&gt;"",貼り付け用!L118,""),""))</f>
        <v>#N/A</v>
      </c>
      <c r="M117" s="3" t="e">
        <f>IF(ROW(M117)+2&gt;=MATCH("*【合計】*", 貼り付け用!$A:$A, 0),"",
IF(M$3&lt;&gt;"",IF(貼り付け用!M118&lt;&gt;"",貼り付け用!M118,""),""))</f>
        <v>#N/A</v>
      </c>
      <c r="N117" s="3" t="e">
        <f>IF(ROW(N117)+2&gt;=MATCH("*【合計】*", 貼り付け用!$A:$A, 0),"",
IF(N$3&lt;&gt;"",IF(貼り付け用!N118&lt;&gt;"",貼り付け用!N118,""),""))</f>
        <v>#N/A</v>
      </c>
      <c r="O117" s="3" t="e">
        <f>IF(ROW(O117)+2&gt;=MATCH("*【合計】*", 貼り付け用!$A:$A, 0),"",
IF(O$3&lt;&gt;"",IF(貼り付け用!O118&lt;&gt;"",貼り付け用!O118,""),""))</f>
        <v>#N/A</v>
      </c>
      <c r="P117" s="3" t="e">
        <f>IF(ROW(P117)+2&gt;=MATCH("*【合計】*", 貼り付け用!$A:$A, 0),"",
IF(P$3&lt;&gt;"",IF(貼り付け用!P118&lt;&gt;"",貼り付け用!P118,""),""))</f>
        <v>#N/A</v>
      </c>
      <c r="Q117" s="3" t="e">
        <f>IF(ROW(Q117)+2&gt;=MATCH("*【合計】*", 貼り付け用!$A:$A, 0),"",
IF(Q$3&lt;&gt;"",IF(貼り付け用!Q118&lt;&gt;"",貼り付け用!Q118,""),""))</f>
        <v>#N/A</v>
      </c>
      <c r="R117" s="3" t="e">
        <f>IF(ROW(R117)+2&gt;=MATCH("*【合計】*", 貼り付け用!$A:$A, 0),"",
IF(R$3&lt;&gt;"",IF(貼り付け用!R118&lt;&gt;"",貼り付け用!R118,""),""))</f>
        <v>#N/A</v>
      </c>
      <c r="S117" s="3" t="e">
        <f>IF(ROW(S117)+2&gt;=MATCH("*【合計】*", 貼り付け用!$A:$A, 0),"",
IF(S$3&lt;&gt;"",IF(貼り付け用!S118&lt;&gt;"",貼り付け用!S118,""),""))</f>
        <v>#N/A</v>
      </c>
      <c r="T117" s="2" t="e">
        <f t="array" ref="T117">IF(INDEX(貼り付け用!A:Z, ROW(T117)+1, MATCH("おやつ", 貼り付け用!$A$3:$Z$3, 0))&lt;&gt;0,
INDEX(貼り付け用!A:Z, ROW(T117)+1, MATCH("おやつ", 貼り付け用!$A$3:$Z$3, 0)),"")</f>
        <v>#N/A</v>
      </c>
      <c r="U117" s="55"/>
      <c r="V117" s="8" t="e">
        <f t="array" ref="V117">IF(INDEX(貼り付け用!A:Z, ROW(T117)+1, MATCH("おやつ", 貼り付け用!$A$3:$Z$3, 0)+1)&lt;&gt;0,
INDEX(貼り付け用!A:Z, ROW(T117)+1, MATCH("おやつ", 貼り付け用!$A$3:$Z$3, 0)+1),"")</f>
        <v>#N/A</v>
      </c>
      <c r="W117" s="9" t="e">
        <f t="array" ref="W117">IF(INDEX(貼り付け用!A:Z, ROW(T117)+1, MATCH("おやつ", 貼り付け用!$A$3:$Z$3, 0)+2)&lt;&gt;0,
INDEX(貼り付け用!A:Z, ROW(T117)+1, MATCH("おやつ", 貼り付け用!$A$3:$Z$3, 0)+2),"")</f>
        <v>#N/A</v>
      </c>
    </row>
    <row r="118" spans="1:23" x14ac:dyDescent="0.45">
      <c r="A118" s="5" t="e">
        <f>IF(ROW(A118)+1&gt;=MATCH("*10000*", 貼り付け用!$A:$A, 0),
IF(COUNTIF(A116,"*10000*"),"10001",
IF(COUNTIF(A116,"*10001*"),"10002",
IF(COUNTIF(A116,"*10002*"),"",
IF(COUNTIF(A116,""),"","10000")))),
IF(貼り付け用!A119&lt;&gt;"",貼り付け用!A119,""))</f>
        <v>#N/A</v>
      </c>
      <c r="B118" s="21" t="e">
        <f>IF(ROW(B118)+2&gt;=MATCH("*【合計】*", 貼り付け用!$A:$A, 0),"",
IF(貼り付け用!B119&lt;&gt;"",貼り付け用!B119,""))</f>
        <v>#N/A</v>
      </c>
      <c r="C118" s="21" t="e">
        <f>IF(ROW(C118)+2&gt;=MATCH("*【合計】*", 貼り付け用!$A:$A, 0),"",
IF(貼り付け用!C119&lt;&gt;"",貼り付け用!C119,""))</f>
        <v>#N/A</v>
      </c>
      <c r="D118" s="21" t="e">
        <f>IF(ROW(D118)+2&gt;=MATCH("*【合計】*", 貼り付け用!$A:$A, 0),"",
IF(貼り付け用!D119&lt;&gt;"",貼り付け用!D119,""))</f>
        <v>#N/A</v>
      </c>
      <c r="E118" s="21" t="e">
        <f>IF(ROW(E118)+2&gt;=MATCH("*【合計】*", 貼り付け用!$A:$A, 0),"",
IF(貼り付け用!E119&lt;&gt;"",貼り付け用!E119,""))</f>
        <v>#N/A</v>
      </c>
      <c r="F118" s="21" t="e">
        <f>IF(ROW(F118)+2&gt;=MATCH("*【合計】*", 貼り付け用!$A:$A, 0),"",
IF(貼り付け用!F119&lt;&gt;"",貼り付け用!F119,""))</f>
        <v>#N/A</v>
      </c>
      <c r="G118" s="21" t="e">
        <f>IF(ROW(G118)+2&gt;=MATCH("*【合計】*", 貼り付け用!$A:$A, 0),"",
IF(貼り付け用!G119&lt;&gt;"",貼り付け用!G119,""))</f>
        <v>#N/A</v>
      </c>
      <c r="H118" s="21" t="e">
        <f>IF(ROW(H118)+2&gt;=MATCH("*【合計】*", 貼り付け用!$A:$A, 0),"",
IF(貼り付け用!H119&lt;&gt;"",貼り付け用!H119,""))</f>
        <v>#N/A</v>
      </c>
      <c r="I118" s="21" t="e">
        <f>IF(ROW(I118)+2&gt;=MATCH("*【合計】*", 貼り付け用!$A:$A, 0),"",
IF(貼り付け用!I119&lt;&gt;"",貼り付け用!I119,""))</f>
        <v>#N/A</v>
      </c>
      <c r="J118" s="21" t="e">
        <f>IF(ROW(J118)+2&gt;=MATCH("*【合計】*", 貼り付け用!$A:$A, 0),"",
IF(貼り付け用!J119&lt;&gt;"",貼り付け用!J119,""))</f>
        <v>#N/A</v>
      </c>
      <c r="K118" s="21" t="e">
        <f>IF(ROW(K118)+2&gt;=MATCH("*【合計】*", 貼り付け用!$A:$A, 0),"",
IF(貼り付け用!K119&lt;&gt;"",貼り付け用!K119,""))</f>
        <v>#N/A</v>
      </c>
      <c r="L118" s="21" t="e">
        <f>IF(ROW(L118)+2&gt;=MATCH("*【合計】*", 貼り付け用!$A:$A, 0),"",
IF(L$3&lt;&gt;"",IF(貼り付け用!L119&lt;&gt;"",貼り付け用!L119,""),""))</f>
        <v>#N/A</v>
      </c>
      <c r="M118" s="21" t="e">
        <f>IF(ROW(M118)+2&gt;=MATCH("*【合計】*", 貼り付け用!$A:$A, 0),"",
IF(M$3&lt;&gt;"",IF(貼り付け用!M119&lt;&gt;"",貼り付け用!M119,""),""))</f>
        <v>#N/A</v>
      </c>
      <c r="N118" s="21" t="e">
        <f>IF(ROW(N118)+2&gt;=MATCH("*【合計】*", 貼り付け用!$A:$A, 0),"",
IF(N$3&lt;&gt;"",IF(貼り付け用!N119&lt;&gt;"",貼り付け用!N119,""),""))</f>
        <v>#N/A</v>
      </c>
      <c r="O118" s="21" t="e">
        <f>IF(ROW(O118)+2&gt;=MATCH("*【合計】*", 貼り付け用!$A:$A, 0),"",
IF(O$3&lt;&gt;"",IF(貼り付け用!O119&lt;&gt;"",貼り付け用!O119,""),""))</f>
        <v>#N/A</v>
      </c>
      <c r="P118" s="21" t="e">
        <f>IF(ROW(P118)+2&gt;=MATCH("*【合計】*", 貼り付け用!$A:$A, 0),"",
IF(P$3&lt;&gt;"",IF(貼り付け用!P119&lt;&gt;"",貼り付け用!P119,""),""))</f>
        <v>#N/A</v>
      </c>
      <c r="Q118" s="21" t="e">
        <f>IF(ROW(Q118)+2&gt;=MATCH("*【合計】*", 貼り付け用!$A:$A, 0),"",
IF(Q$3&lt;&gt;"",IF(貼り付け用!Q119&lt;&gt;"",貼り付け用!Q119,""),""))</f>
        <v>#N/A</v>
      </c>
      <c r="R118" s="21" t="e">
        <f>IF(ROW(R118)+2&gt;=MATCH("*【合計】*", 貼り付け用!$A:$A, 0),"",
IF(R$3&lt;&gt;"",IF(貼り付け用!R119&lt;&gt;"",貼り付け用!R119,""),""))</f>
        <v>#N/A</v>
      </c>
      <c r="S118" s="21" t="e">
        <f>IF(ROW(S118)+2&gt;=MATCH("*【合計】*", 貼り付け用!$A:$A, 0),"",
IF(S$3&lt;&gt;"",IF(貼り付け用!S119&lt;&gt;"",貼り付け用!S119,""),""))</f>
        <v>#N/A</v>
      </c>
      <c r="T118" s="21" t="e">
        <f t="array" ref="T118">IF(INDEX(貼り付け用!A:Z, ROW(T118)+1, MATCH("おやつ", 貼り付け用!$A$3:$Z$3, 0))&lt;&gt;0,
INDEX(貼り付け用!A:Z, ROW(T118)+1, MATCH("おやつ", 貼り付け用!$A$3:$Z$3, 0)),"")</f>
        <v>#N/A</v>
      </c>
      <c r="U118" s="18"/>
      <c r="V118" s="5" t="e">
        <f t="array" ref="V118">IF(INDEX(貼り付け用!A:Z, ROW(T118)+1, MATCH("おやつ", 貼り付け用!$A$3:$Z$3, 0)+1)&lt;&gt;0,
INDEX(貼り付け用!A:Z, ROW(T118)+1, MATCH("おやつ", 貼り付け用!$A$3:$Z$3, 0)+1),"")</f>
        <v>#N/A</v>
      </c>
      <c r="W118" s="7" t="e">
        <f t="array" ref="W118">IF(INDEX(貼り付け用!A:Z, ROW(T118)+1, MATCH("おやつ", 貼り付け用!$A$3:$Z$3, 0)+2)&lt;&gt;0,
INDEX(貼り付け用!A:Z, ROW(T118)+1, MATCH("おやつ", 貼り付け用!$A$3:$Z$3, 0)+2),"")</f>
        <v>#N/A</v>
      </c>
    </row>
    <row r="119" spans="1:23" x14ac:dyDescent="0.45">
      <c r="A119" s="8" t="e">
        <f>IF(ROW(A119)+1&gt;=MATCH("*10000*", 貼り付け用!$A:$A, 0),"",
IF(貼り付け用!A120&lt;&gt;"",貼り付け用!A120,""))</f>
        <v>#N/A</v>
      </c>
      <c r="B119" s="3" t="e">
        <f>IF(ROW(B119)+2&gt;=MATCH("*【合計】*", 貼り付け用!$A:$A, 0),"",
IF(貼り付け用!B120&lt;&gt;"",貼り付け用!B120,""))</f>
        <v>#N/A</v>
      </c>
      <c r="C119" s="3" t="e">
        <f>IF(ROW(C119)+2&gt;=MATCH("*【合計】*", 貼り付け用!$A:$A, 0),"",
IF(貼り付け用!C120&lt;&gt;"",貼り付け用!C120,""))</f>
        <v>#N/A</v>
      </c>
      <c r="D119" s="3" t="e">
        <f>IF(ROW(D119)+2&gt;=MATCH("*【合計】*", 貼り付け用!$A:$A, 0),"",
IF(貼り付け用!D120&lt;&gt;"",貼り付け用!D120,""))</f>
        <v>#N/A</v>
      </c>
      <c r="E119" s="3" t="e">
        <f>IF(ROW(E119)+2&gt;=MATCH("*【合計】*", 貼り付け用!$A:$A, 0),"",
IF(貼り付け用!E120&lt;&gt;"",貼り付け用!E120,""))</f>
        <v>#N/A</v>
      </c>
      <c r="F119" s="3" t="e">
        <f>IF(ROW(F119)+2&gt;=MATCH("*【合計】*", 貼り付け用!$A:$A, 0),"",
IF(貼り付け用!F120&lt;&gt;"",貼り付け用!F120,""))</f>
        <v>#N/A</v>
      </c>
      <c r="G119" s="3" t="e">
        <f>IF(ROW(G119)+2&gt;=MATCH("*【合計】*", 貼り付け用!$A:$A, 0),"",
IF(貼り付け用!G120&lt;&gt;"",貼り付け用!G120,""))</f>
        <v>#N/A</v>
      </c>
      <c r="H119" s="3" t="e">
        <f>IF(ROW(H119)+2&gt;=MATCH("*【合計】*", 貼り付け用!$A:$A, 0),"",
IF(貼り付け用!H120&lt;&gt;"",貼り付け用!H120,""))</f>
        <v>#N/A</v>
      </c>
      <c r="I119" s="3" t="e">
        <f>IF(ROW(I119)+2&gt;=MATCH("*【合計】*", 貼り付け用!$A:$A, 0),"",
IF(貼り付け用!I120&lt;&gt;"",貼り付け用!I120,""))</f>
        <v>#N/A</v>
      </c>
      <c r="J119" s="3" t="e">
        <f>IF(ROW(J119)+2&gt;=MATCH("*【合計】*", 貼り付け用!$A:$A, 0),"",
IF(貼り付け用!J120&lt;&gt;"",貼り付け用!J120,""))</f>
        <v>#N/A</v>
      </c>
      <c r="K119" s="3" t="e">
        <f>IF(ROW(K119)+2&gt;=MATCH("*【合計】*", 貼り付け用!$A:$A, 0),"",
IF(貼り付け用!K120&lt;&gt;"",貼り付け用!K120,""))</f>
        <v>#N/A</v>
      </c>
      <c r="L119" s="3" t="e">
        <f>IF(ROW(L119)+2&gt;=MATCH("*【合計】*", 貼り付け用!$A:$A, 0),"",
IF(L$3&lt;&gt;"",IF(貼り付け用!L120&lt;&gt;"",貼り付け用!L120,""),""))</f>
        <v>#N/A</v>
      </c>
      <c r="M119" s="3" t="e">
        <f>IF(ROW(M119)+2&gt;=MATCH("*【合計】*", 貼り付け用!$A:$A, 0),"",
IF(M$3&lt;&gt;"",IF(貼り付け用!M120&lt;&gt;"",貼り付け用!M120,""),""))</f>
        <v>#N/A</v>
      </c>
      <c r="N119" s="3" t="e">
        <f>IF(ROW(N119)+2&gt;=MATCH("*【合計】*", 貼り付け用!$A:$A, 0),"",
IF(N$3&lt;&gt;"",IF(貼り付け用!N120&lt;&gt;"",貼り付け用!N120,""),""))</f>
        <v>#N/A</v>
      </c>
      <c r="O119" s="3" t="e">
        <f>IF(ROW(O119)+2&gt;=MATCH("*【合計】*", 貼り付け用!$A:$A, 0),"",
IF(O$3&lt;&gt;"",IF(貼り付け用!O120&lt;&gt;"",貼り付け用!O120,""),""))</f>
        <v>#N/A</v>
      </c>
      <c r="P119" s="3" t="e">
        <f>IF(ROW(P119)+2&gt;=MATCH("*【合計】*", 貼り付け用!$A:$A, 0),"",
IF(P$3&lt;&gt;"",IF(貼り付け用!P120&lt;&gt;"",貼り付け用!P120,""),""))</f>
        <v>#N/A</v>
      </c>
      <c r="Q119" s="3" t="e">
        <f>IF(ROW(Q119)+2&gt;=MATCH("*【合計】*", 貼り付け用!$A:$A, 0),"",
IF(Q$3&lt;&gt;"",IF(貼り付け用!Q120&lt;&gt;"",貼り付け用!Q120,""),""))</f>
        <v>#N/A</v>
      </c>
      <c r="R119" s="3" t="e">
        <f>IF(ROW(R119)+2&gt;=MATCH("*【合計】*", 貼り付け用!$A:$A, 0),"",
IF(R$3&lt;&gt;"",IF(貼り付け用!R120&lt;&gt;"",貼り付け用!R120,""),""))</f>
        <v>#N/A</v>
      </c>
      <c r="S119" s="3" t="e">
        <f>IF(ROW(S119)+2&gt;=MATCH("*【合計】*", 貼り付け用!$A:$A, 0),"",
IF(S$3&lt;&gt;"",IF(貼り付け用!S120&lt;&gt;"",貼り付け用!S120,""),""))</f>
        <v>#N/A</v>
      </c>
      <c r="T119" s="2" t="e">
        <f t="array" ref="T119">IF(INDEX(貼り付け用!A:Z, ROW(T119)+1, MATCH("おやつ", 貼り付け用!$A$3:$Z$3, 0))&lt;&gt;0,
INDEX(貼り付け用!A:Z, ROW(T119)+1, MATCH("おやつ", 貼り付け用!$A$3:$Z$3, 0)),"")</f>
        <v>#N/A</v>
      </c>
      <c r="U119" s="55"/>
      <c r="V119" s="8" t="e">
        <f t="array" ref="V119">IF(INDEX(貼り付け用!A:Z, ROW(T119)+1, MATCH("おやつ", 貼り付け用!$A$3:$Z$3, 0)+1)&lt;&gt;0,
INDEX(貼り付け用!A:Z, ROW(T119)+1, MATCH("おやつ", 貼り付け用!$A$3:$Z$3, 0)+1),"")</f>
        <v>#N/A</v>
      </c>
      <c r="W119" s="9" t="e">
        <f t="array" ref="W119">IF(INDEX(貼り付け用!A:Z, ROW(T119)+1, MATCH("おやつ", 貼り付け用!$A$3:$Z$3, 0)+2)&lt;&gt;0,
INDEX(貼り付け用!A:Z, ROW(T119)+1, MATCH("おやつ", 貼り付け用!$A$3:$Z$3, 0)+2),"")</f>
        <v>#N/A</v>
      </c>
    </row>
    <row r="120" spans="1:23" x14ac:dyDescent="0.45">
      <c r="A120" s="5" t="e">
        <f>IF(ROW(A120)+1&gt;=MATCH("*10000*", 貼り付け用!$A:$A, 0),
IF(COUNTIF(A118,"*10000*"),"10001",
IF(COUNTIF(A118,"*10001*"),"10002",
IF(COUNTIF(A118,"*10002*"),"",
IF(COUNTIF(A118,""),"","10000")))),
IF(貼り付け用!A121&lt;&gt;"",貼り付け用!A121,""))</f>
        <v>#N/A</v>
      </c>
      <c r="B120" s="21" t="e">
        <f>IF(ROW(B120)+2&gt;=MATCH("*【合計】*", 貼り付け用!$A:$A, 0),"",
IF(貼り付け用!B121&lt;&gt;"",貼り付け用!B121,""))</f>
        <v>#N/A</v>
      </c>
      <c r="C120" s="21" t="e">
        <f>IF(ROW(C120)+2&gt;=MATCH("*【合計】*", 貼り付け用!$A:$A, 0),"",
IF(貼り付け用!C121&lt;&gt;"",貼り付け用!C121,""))</f>
        <v>#N/A</v>
      </c>
      <c r="D120" s="21" t="e">
        <f>IF(ROW(D120)+2&gt;=MATCH("*【合計】*", 貼り付け用!$A:$A, 0),"",
IF(貼り付け用!D121&lt;&gt;"",貼り付け用!D121,""))</f>
        <v>#N/A</v>
      </c>
      <c r="E120" s="21" t="e">
        <f>IF(ROW(E120)+2&gt;=MATCH("*【合計】*", 貼り付け用!$A:$A, 0),"",
IF(貼り付け用!E121&lt;&gt;"",貼り付け用!E121,""))</f>
        <v>#N/A</v>
      </c>
      <c r="F120" s="21" t="e">
        <f>IF(ROW(F120)+2&gt;=MATCH("*【合計】*", 貼り付け用!$A:$A, 0),"",
IF(貼り付け用!F121&lt;&gt;"",貼り付け用!F121,""))</f>
        <v>#N/A</v>
      </c>
      <c r="G120" s="21" t="e">
        <f>IF(ROW(G120)+2&gt;=MATCH("*【合計】*", 貼り付け用!$A:$A, 0),"",
IF(貼り付け用!G121&lt;&gt;"",貼り付け用!G121,""))</f>
        <v>#N/A</v>
      </c>
      <c r="H120" s="21" t="e">
        <f>IF(ROW(H120)+2&gt;=MATCH("*【合計】*", 貼り付け用!$A:$A, 0),"",
IF(貼り付け用!H121&lt;&gt;"",貼り付け用!H121,""))</f>
        <v>#N/A</v>
      </c>
      <c r="I120" s="21" t="e">
        <f>IF(ROW(I120)+2&gt;=MATCH("*【合計】*", 貼り付け用!$A:$A, 0),"",
IF(貼り付け用!I121&lt;&gt;"",貼り付け用!I121,""))</f>
        <v>#N/A</v>
      </c>
      <c r="J120" s="21" t="e">
        <f>IF(ROW(J120)+2&gt;=MATCH("*【合計】*", 貼り付け用!$A:$A, 0),"",
IF(貼り付け用!J121&lt;&gt;"",貼り付け用!J121,""))</f>
        <v>#N/A</v>
      </c>
      <c r="K120" s="21" t="e">
        <f>IF(ROW(K120)+2&gt;=MATCH("*【合計】*", 貼り付け用!$A:$A, 0),"",
IF(貼り付け用!K121&lt;&gt;"",貼り付け用!K121,""))</f>
        <v>#N/A</v>
      </c>
      <c r="L120" s="21" t="e">
        <f>IF(ROW(L120)+2&gt;=MATCH("*【合計】*", 貼り付け用!$A:$A, 0),"",
IF(L$3&lt;&gt;"",IF(貼り付け用!L121&lt;&gt;"",貼り付け用!L121,""),""))</f>
        <v>#N/A</v>
      </c>
      <c r="M120" s="21" t="e">
        <f>IF(ROW(M120)+2&gt;=MATCH("*【合計】*", 貼り付け用!$A:$A, 0),"",
IF(M$3&lt;&gt;"",IF(貼り付け用!M121&lt;&gt;"",貼り付け用!M121,""),""))</f>
        <v>#N/A</v>
      </c>
      <c r="N120" s="21" t="e">
        <f>IF(ROW(N120)+2&gt;=MATCH("*【合計】*", 貼り付け用!$A:$A, 0),"",
IF(N$3&lt;&gt;"",IF(貼り付け用!N121&lt;&gt;"",貼り付け用!N121,""),""))</f>
        <v>#N/A</v>
      </c>
      <c r="O120" s="21" t="e">
        <f>IF(ROW(O120)+2&gt;=MATCH("*【合計】*", 貼り付け用!$A:$A, 0),"",
IF(O$3&lt;&gt;"",IF(貼り付け用!O121&lt;&gt;"",貼り付け用!O121,""),""))</f>
        <v>#N/A</v>
      </c>
      <c r="P120" s="21" t="e">
        <f>IF(ROW(P120)+2&gt;=MATCH("*【合計】*", 貼り付け用!$A:$A, 0),"",
IF(P$3&lt;&gt;"",IF(貼り付け用!P121&lt;&gt;"",貼り付け用!P121,""),""))</f>
        <v>#N/A</v>
      </c>
      <c r="Q120" s="21" t="e">
        <f>IF(ROW(Q120)+2&gt;=MATCH("*【合計】*", 貼り付け用!$A:$A, 0),"",
IF(Q$3&lt;&gt;"",IF(貼り付け用!Q121&lt;&gt;"",貼り付け用!Q121,""),""))</f>
        <v>#N/A</v>
      </c>
      <c r="R120" s="21" t="e">
        <f>IF(ROW(R120)+2&gt;=MATCH("*【合計】*", 貼り付け用!$A:$A, 0),"",
IF(R$3&lt;&gt;"",IF(貼り付け用!R121&lt;&gt;"",貼り付け用!R121,""),""))</f>
        <v>#N/A</v>
      </c>
      <c r="S120" s="21" t="e">
        <f>IF(ROW(S120)+2&gt;=MATCH("*【合計】*", 貼り付け用!$A:$A, 0),"",
IF(S$3&lt;&gt;"",IF(貼り付け用!S121&lt;&gt;"",貼り付け用!S121,""),""))</f>
        <v>#N/A</v>
      </c>
      <c r="T120" s="21" t="e">
        <f t="array" ref="T120">IF(INDEX(貼り付け用!A:Z, ROW(T120)+1, MATCH("おやつ", 貼り付け用!$A$3:$Z$3, 0))&lt;&gt;0,
INDEX(貼り付け用!A:Z, ROW(T120)+1, MATCH("おやつ", 貼り付け用!$A$3:$Z$3, 0)),"")</f>
        <v>#N/A</v>
      </c>
      <c r="U120" s="18"/>
      <c r="V120" s="5" t="e">
        <f t="array" ref="V120">IF(INDEX(貼り付け用!A:Z, ROW(T120)+1, MATCH("おやつ", 貼り付け用!$A$3:$Z$3, 0)+1)&lt;&gt;0,
INDEX(貼り付け用!A:Z, ROW(T120)+1, MATCH("おやつ", 貼り付け用!$A$3:$Z$3, 0)+1),"")</f>
        <v>#N/A</v>
      </c>
      <c r="W120" s="7" t="e">
        <f t="array" ref="W120">IF(INDEX(貼り付け用!A:Z, ROW(T120)+1, MATCH("おやつ", 貼り付け用!$A$3:$Z$3, 0)+2)&lt;&gt;0,
INDEX(貼り付け用!A:Z, ROW(T120)+1, MATCH("おやつ", 貼り付け用!$A$3:$Z$3, 0)+2),"")</f>
        <v>#N/A</v>
      </c>
    </row>
    <row r="121" spans="1:23" x14ac:dyDescent="0.45">
      <c r="A121" s="8" t="e">
        <f>IF(ROW(A121)+1&gt;=MATCH("*10000*", 貼り付け用!$A:$A, 0),"",
IF(貼り付け用!A122&lt;&gt;"",貼り付け用!A122,""))</f>
        <v>#N/A</v>
      </c>
      <c r="B121" s="3" t="e">
        <f>IF(ROW(B121)+2&gt;=MATCH("*【合計】*", 貼り付け用!$A:$A, 0),"",
IF(貼り付け用!B122&lt;&gt;"",貼り付け用!B122,""))</f>
        <v>#N/A</v>
      </c>
      <c r="C121" s="3" t="e">
        <f>IF(ROW(C121)+2&gt;=MATCH("*【合計】*", 貼り付け用!$A:$A, 0),"",
IF(貼り付け用!C122&lt;&gt;"",貼り付け用!C122,""))</f>
        <v>#N/A</v>
      </c>
      <c r="D121" s="3" t="e">
        <f>IF(ROW(D121)+2&gt;=MATCH("*【合計】*", 貼り付け用!$A:$A, 0),"",
IF(貼り付け用!D122&lt;&gt;"",貼り付け用!D122,""))</f>
        <v>#N/A</v>
      </c>
      <c r="E121" s="3" t="e">
        <f>IF(ROW(E121)+2&gt;=MATCH("*【合計】*", 貼り付け用!$A:$A, 0),"",
IF(貼り付け用!E122&lt;&gt;"",貼り付け用!E122,""))</f>
        <v>#N/A</v>
      </c>
      <c r="F121" s="3" t="e">
        <f>IF(ROW(F121)+2&gt;=MATCH("*【合計】*", 貼り付け用!$A:$A, 0),"",
IF(貼り付け用!F122&lt;&gt;"",貼り付け用!F122,""))</f>
        <v>#N/A</v>
      </c>
      <c r="G121" s="3" t="e">
        <f>IF(ROW(G121)+2&gt;=MATCH("*【合計】*", 貼り付け用!$A:$A, 0),"",
IF(貼り付け用!G122&lt;&gt;"",貼り付け用!G122,""))</f>
        <v>#N/A</v>
      </c>
      <c r="H121" s="3" t="e">
        <f>IF(ROW(H121)+2&gt;=MATCH("*【合計】*", 貼り付け用!$A:$A, 0),"",
IF(貼り付け用!H122&lt;&gt;"",貼り付け用!H122,""))</f>
        <v>#N/A</v>
      </c>
      <c r="I121" s="3" t="e">
        <f>IF(ROW(I121)+2&gt;=MATCH("*【合計】*", 貼り付け用!$A:$A, 0),"",
IF(貼り付け用!I122&lt;&gt;"",貼り付け用!I122,""))</f>
        <v>#N/A</v>
      </c>
      <c r="J121" s="3" t="e">
        <f>IF(ROW(J121)+2&gt;=MATCH("*【合計】*", 貼り付け用!$A:$A, 0),"",
IF(貼り付け用!J122&lt;&gt;"",貼り付け用!J122,""))</f>
        <v>#N/A</v>
      </c>
      <c r="K121" s="3" t="e">
        <f>IF(ROW(K121)+2&gt;=MATCH("*【合計】*", 貼り付け用!$A:$A, 0),"",
IF(貼り付け用!K122&lt;&gt;"",貼り付け用!K122,""))</f>
        <v>#N/A</v>
      </c>
      <c r="L121" s="3" t="e">
        <f>IF(ROW(L121)+2&gt;=MATCH("*【合計】*", 貼り付け用!$A:$A, 0),"",
IF(L$3&lt;&gt;"",IF(貼り付け用!L122&lt;&gt;"",貼り付け用!L122,""),""))</f>
        <v>#N/A</v>
      </c>
      <c r="M121" s="3" t="e">
        <f>IF(ROW(M121)+2&gt;=MATCH("*【合計】*", 貼り付け用!$A:$A, 0),"",
IF(M$3&lt;&gt;"",IF(貼り付け用!M122&lt;&gt;"",貼り付け用!M122,""),""))</f>
        <v>#N/A</v>
      </c>
      <c r="N121" s="3" t="e">
        <f>IF(ROW(N121)+2&gt;=MATCH("*【合計】*", 貼り付け用!$A:$A, 0),"",
IF(N$3&lt;&gt;"",IF(貼り付け用!N122&lt;&gt;"",貼り付け用!N122,""),""))</f>
        <v>#N/A</v>
      </c>
      <c r="O121" s="3" t="e">
        <f>IF(ROW(O121)+2&gt;=MATCH("*【合計】*", 貼り付け用!$A:$A, 0),"",
IF(O$3&lt;&gt;"",IF(貼り付け用!O122&lt;&gt;"",貼り付け用!O122,""),""))</f>
        <v>#N/A</v>
      </c>
      <c r="P121" s="3" t="e">
        <f>IF(ROW(P121)+2&gt;=MATCH("*【合計】*", 貼り付け用!$A:$A, 0),"",
IF(P$3&lt;&gt;"",IF(貼り付け用!P122&lt;&gt;"",貼り付け用!P122,""),""))</f>
        <v>#N/A</v>
      </c>
      <c r="Q121" s="3" t="e">
        <f>IF(ROW(Q121)+2&gt;=MATCH("*【合計】*", 貼り付け用!$A:$A, 0),"",
IF(Q$3&lt;&gt;"",IF(貼り付け用!Q122&lt;&gt;"",貼り付け用!Q122,""),""))</f>
        <v>#N/A</v>
      </c>
      <c r="R121" s="3" t="e">
        <f>IF(ROW(R121)+2&gt;=MATCH("*【合計】*", 貼り付け用!$A:$A, 0),"",
IF(R$3&lt;&gt;"",IF(貼り付け用!R122&lt;&gt;"",貼り付け用!R122,""),""))</f>
        <v>#N/A</v>
      </c>
      <c r="S121" s="3" t="e">
        <f>IF(ROW(S121)+2&gt;=MATCH("*【合計】*", 貼り付け用!$A:$A, 0),"",
IF(S$3&lt;&gt;"",IF(貼り付け用!S122&lt;&gt;"",貼り付け用!S122,""),""))</f>
        <v>#N/A</v>
      </c>
      <c r="T121" s="2" t="e">
        <f t="array" ref="T121">IF(INDEX(貼り付け用!A:Z, ROW(T121)+1, MATCH("おやつ", 貼り付け用!$A$3:$Z$3, 0))&lt;&gt;0,
INDEX(貼り付け用!A:Z, ROW(T121)+1, MATCH("おやつ", 貼り付け用!$A$3:$Z$3, 0)),"")</f>
        <v>#N/A</v>
      </c>
      <c r="U121" s="55"/>
      <c r="V121" s="8" t="e">
        <f t="array" ref="V121">IF(INDEX(貼り付け用!A:Z, ROW(T121)+1, MATCH("おやつ", 貼り付け用!$A$3:$Z$3, 0)+1)&lt;&gt;0,
INDEX(貼り付け用!A:Z, ROW(T121)+1, MATCH("おやつ", 貼り付け用!$A$3:$Z$3, 0)+1),"")</f>
        <v>#N/A</v>
      </c>
      <c r="W121" s="9" t="e">
        <f t="array" ref="W121">IF(INDEX(貼り付け用!A:Z, ROW(T121)+1, MATCH("おやつ", 貼り付け用!$A$3:$Z$3, 0)+2)&lt;&gt;0,
INDEX(貼り付け用!A:Z, ROW(T121)+1, MATCH("おやつ", 貼り付け用!$A$3:$Z$3, 0)+2),"")</f>
        <v>#N/A</v>
      </c>
    </row>
    <row r="122" spans="1:23" x14ac:dyDescent="0.45">
      <c r="A122" s="5" t="e">
        <f>IF(ROW(A122)+1&gt;=MATCH("*10000*", 貼り付け用!$A:$A, 0),
IF(COUNTIF(A120,"*10000*"),"10001",
IF(COUNTIF(A120,"*10001*"),"10002",
IF(COUNTIF(A120,"*10002*"),"",
IF(COUNTIF(A120,""),"","10000")))),
IF(貼り付け用!A123&lt;&gt;"",貼り付け用!A123,""))</f>
        <v>#N/A</v>
      </c>
      <c r="B122" s="21" t="e">
        <f>IF(ROW(B122)+2&gt;=MATCH("*【合計】*", 貼り付け用!$A:$A, 0),"",
IF(貼り付け用!B123&lt;&gt;"",貼り付け用!B123,""))</f>
        <v>#N/A</v>
      </c>
      <c r="C122" s="21" t="e">
        <f>IF(ROW(C122)+2&gt;=MATCH("*【合計】*", 貼り付け用!$A:$A, 0),"",
IF(貼り付け用!C123&lt;&gt;"",貼り付け用!C123,""))</f>
        <v>#N/A</v>
      </c>
      <c r="D122" s="21" t="e">
        <f>IF(ROW(D122)+2&gt;=MATCH("*【合計】*", 貼り付け用!$A:$A, 0),"",
IF(貼り付け用!D123&lt;&gt;"",貼り付け用!D123,""))</f>
        <v>#N/A</v>
      </c>
      <c r="E122" s="21" t="e">
        <f>IF(ROW(E122)+2&gt;=MATCH("*【合計】*", 貼り付け用!$A:$A, 0),"",
IF(貼り付け用!E123&lt;&gt;"",貼り付け用!E123,""))</f>
        <v>#N/A</v>
      </c>
      <c r="F122" s="21" t="e">
        <f>IF(ROW(F122)+2&gt;=MATCH("*【合計】*", 貼り付け用!$A:$A, 0),"",
IF(貼り付け用!F123&lt;&gt;"",貼り付け用!F123,""))</f>
        <v>#N/A</v>
      </c>
      <c r="G122" s="21" t="e">
        <f>IF(ROW(G122)+2&gt;=MATCH("*【合計】*", 貼り付け用!$A:$A, 0),"",
IF(貼り付け用!G123&lt;&gt;"",貼り付け用!G123,""))</f>
        <v>#N/A</v>
      </c>
      <c r="H122" s="21" t="e">
        <f>IF(ROW(H122)+2&gt;=MATCH("*【合計】*", 貼り付け用!$A:$A, 0),"",
IF(貼り付け用!H123&lt;&gt;"",貼り付け用!H123,""))</f>
        <v>#N/A</v>
      </c>
      <c r="I122" s="21" t="e">
        <f>IF(ROW(I122)+2&gt;=MATCH("*【合計】*", 貼り付け用!$A:$A, 0),"",
IF(貼り付け用!I123&lt;&gt;"",貼り付け用!I123,""))</f>
        <v>#N/A</v>
      </c>
      <c r="J122" s="21" t="e">
        <f>IF(ROW(J122)+2&gt;=MATCH("*【合計】*", 貼り付け用!$A:$A, 0),"",
IF(貼り付け用!J123&lt;&gt;"",貼り付け用!J123,""))</f>
        <v>#N/A</v>
      </c>
      <c r="K122" s="21" t="e">
        <f>IF(ROW(K122)+2&gt;=MATCH("*【合計】*", 貼り付け用!$A:$A, 0),"",
IF(貼り付け用!K123&lt;&gt;"",貼り付け用!K123,""))</f>
        <v>#N/A</v>
      </c>
      <c r="L122" s="21" t="e">
        <f>IF(ROW(L122)+2&gt;=MATCH("*【合計】*", 貼り付け用!$A:$A, 0),"",
IF(L$3&lt;&gt;"",IF(貼り付け用!L123&lt;&gt;"",貼り付け用!L123,""),""))</f>
        <v>#N/A</v>
      </c>
      <c r="M122" s="21" t="e">
        <f>IF(ROW(M122)+2&gt;=MATCH("*【合計】*", 貼り付け用!$A:$A, 0),"",
IF(M$3&lt;&gt;"",IF(貼り付け用!M123&lt;&gt;"",貼り付け用!M123,""),""))</f>
        <v>#N/A</v>
      </c>
      <c r="N122" s="21" t="e">
        <f>IF(ROW(N122)+2&gt;=MATCH("*【合計】*", 貼り付け用!$A:$A, 0),"",
IF(N$3&lt;&gt;"",IF(貼り付け用!N123&lt;&gt;"",貼り付け用!N123,""),""))</f>
        <v>#N/A</v>
      </c>
      <c r="O122" s="21" t="e">
        <f>IF(ROW(O122)+2&gt;=MATCH("*【合計】*", 貼り付け用!$A:$A, 0),"",
IF(O$3&lt;&gt;"",IF(貼り付け用!O123&lt;&gt;"",貼り付け用!O123,""),""))</f>
        <v>#N/A</v>
      </c>
      <c r="P122" s="21" t="e">
        <f>IF(ROW(P122)+2&gt;=MATCH("*【合計】*", 貼り付け用!$A:$A, 0),"",
IF(P$3&lt;&gt;"",IF(貼り付け用!P123&lt;&gt;"",貼り付け用!P123,""),""))</f>
        <v>#N/A</v>
      </c>
      <c r="Q122" s="21" t="e">
        <f>IF(ROW(Q122)+2&gt;=MATCH("*【合計】*", 貼り付け用!$A:$A, 0),"",
IF(Q$3&lt;&gt;"",IF(貼り付け用!Q123&lt;&gt;"",貼り付け用!Q123,""),""))</f>
        <v>#N/A</v>
      </c>
      <c r="R122" s="21" t="e">
        <f>IF(ROW(R122)+2&gt;=MATCH("*【合計】*", 貼り付け用!$A:$A, 0),"",
IF(R$3&lt;&gt;"",IF(貼り付け用!R123&lt;&gt;"",貼り付け用!R123,""),""))</f>
        <v>#N/A</v>
      </c>
      <c r="S122" s="21" t="e">
        <f>IF(ROW(S122)+2&gt;=MATCH("*【合計】*", 貼り付け用!$A:$A, 0),"",
IF(S$3&lt;&gt;"",IF(貼り付け用!S123&lt;&gt;"",貼り付け用!S123,""),""))</f>
        <v>#N/A</v>
      </c>
      <c r="T122" s="21" t="e">
        <f t="array" ref="T122">IF(INDEX(貼り付け用!A:Z, ROW(T122)+1, MATCH("おやつ", 貼り付け用!$A$3:$Z$3, 0))&lt;&gt;0,
INDEX(貼り付け用!A:Z, ROW(T122)+1, MATCH("おやつ", 貼り付け用!$A$3:$Z$3, 0)),"")</f>
        <v>#N/A</v>
      </c>
      <c r="U122" s="18"/>
      <c r="V122" s="5" t="e">
        <f t="array" ref="V122">IF(INDEX(貼り付け用!A:Z, ROW(T122)+1, MATCH("おやつ", 貼り付け用!$A$3:$Z$3, 0)+1)&lt;&gt;0,
INDEX(貼り付け用!A:Z, ROW(T122)+1, MATCH("おやつ", 貼り付け用!$A$3:$Z$3, 0)+1),"")</f>
        <v>#N/A</v>
      </c>
      <c r="W122" s="7" t="e">
        <f t="array" ref="W122">IF(INDEX(貼り付け用!A:Z, ROW(T122)+1, MATCH("おやつ", 貼り付け用!$A$3:$Z$3, 0)+2)&lt;&gt;0,
INDEX(貼り付け用!A:Z, ROW(T122)+1, MATCH("おやつ", 貼り付け用!$A$3:$Z$3, 0)+2),"")</f>
        <v>#N/A</v>
      </c>
    </row>
    <row r="123" spans="1:23" x14ac:dyDescent="0.45">
      <c r="A123" s="8" t="e">
        <f>IF(ROW(A123)+1&gt;=MATCH("*10000*", 貼り付け用!$A:$A, 0),"",
IF(貼り付け用!A124&lt;&gt;"",貼り付け用!A124,""))</f>
        <v>#N/A</v>
      </c>
      <c r="B123" s="3" t="e">
        <f>IF(ROW(B123)+2&gt;=MATCH("*【合計】*", 貼り付け用!$A:$A, 0),"",
IF(貼り付け用!B124&lt;&gt;"",貼り付け用!B124,""))</f>
        <v>#N/A</v>
      </c>
      <c r="C123" s="3" t="e">
        <f>IF(ROW(C123)+2&gt;=MATCH("*【合計】*", 貼り付け用!$A:$A, 0),"",
IF(貼り付け用!C124&lt;&gt;"",貼り付け用!C124,""))</f>
        <v>#N/A</v>
      </c>
      <c r="D123" s="3" t="e">
        <f>IF(ROW(D123)+2&gt;=MATCH("*【合計】*", 貼り付け用!$A:$A, 0),"",
IF(貼り付け用!D124&lt;&gt;"",貼り付け用!D124,""))</f>
        <v>#N/A</v>
      </c>
      <c r="E123" s="3" t="e">
        <f>IF(ROW(E123)+2&gt;=MATCH("*【合計】*", 貼り付け用!$A:$A, 0),"",
IF(貼り付け用!E124&lt;&gt;"",貼り付け用!E124,""))</f>
        <v>#N/A</v>
      </c>
      <c r="F123" s="3" t="e">
        <f>IF(ROW(F123)+2&gt;=MATCH("*【合計】*", 貼り付け用!$A:$A, 0),"",
IF(貼り付け用!F124&lt;&gt;"",貼り付け用!F124,""))</f>
        <v>#N/A</v>
      </c>
      <c r="G123" s="3" t="e">
        <f>IF(ROW(G123)+2&gt;=MATCH("*【合計】*", 貼り付け用!$A:$A, 0),"",
IF(貼り付け用!G124&lt;&gt;"",貼り付け用!G124,""))</f>
        <v>#N/A</v>
      </c>
      <c r="H123" s="3" t="e">
        <f>IF(ROW(H123)+2&gt;=MATCH("*【合計】*", 貼り付け用!$A:$A, 0),"",
IF(貼り付け用!H124&lt;&gt;"",貼り付け用!H124,""))</f>
        <v>#N/A</v>
      </c>
      <c r="I123" s="3" t="e">
        <f>IF(ROW(I123)+2&gt;=MATCH("*【合計】*", 貼り付け用!$A:$A, 0),"",
IF(貼り付け用!I124&lt;&gt;"",貼り付け用!I124,""))</f>
        <v>#N/A</v>
      </c>
      <c r="J123" s="3" t="e">
        <f>IF(ROW(J123)+2&gt;=MATCH("*【合計】*", 貼り付け用!$A:$A, 0),"",
IF(貼り付け用!J124&lt;&gt;"",貼り付け用!J124,""))</f>
        <v>#N/A</v>
      </c>
      <c r="K123" s="3" t="e">
        <f>IF(ROW(K123)+2&gt;=MATCH("*【合計】*", 貼り付け用!$A:$A, 0),"",
IF(貼り付け用!K124&lt;&gt;"",貼り付け用!K124,""))</f>
        <v>#N/A</v>
      </c>
      <c r="L123" s="3" t="e">
        <f>IF(ROW(L123)+2&gt;=MATCH("*【合計】*", 貼り付け用!$A:$A, 0),"",
IF(L$3&lt;&gt;"",IF(貼り付け用!L124&lt;&gt;"",貼り付け用!L124,""),""))</f>
        <v>#N/A</v>
      </c>
      <c r="M123" s="3" t="e">
        <f>IF(ROW(M123)+2&gt;=MATCH("*【合計】*", 貼り付け用!$A:$A, 0),"",
IF(M$3&lt;&gt;"",IF(貼り付け用!M124&lt;&gt;"",貼り付け用!M124,""),""))</f>
        <v>#N/A</v>
      </c>
      <c r="N123" s="3" t="e">
        <f>IF(ROW(N123)+2&gt;=MATCH("*【合計】*", 貼り付け用!$A:$A, 0),"",
IF(N$3&lt;&gt;"",IF(貼り付け用!N124&lt;&gt;"",貼り付け用!N124,""),""))</f>
        <v>#N/A</v>
      </c>
      <c r="O123" s="3" t="e">
        <f>IF(ROW(O123)+2&gt;=MATCH("*【合計】*", 貼り付け用!$A:$A, 0),"",
IF(O$3&lt;&gt;"",IF(貼り付け用!O124&lt;&gt;"",貼り付け用!O124,""),""))</f>
        <v>#N/A</v>
      </c>
      <c r="P123" s="3" t="e">
        <f>IF(ROW(P123)+2&gt;=MATCH("*【合計】*", 貼り付け用!$A:$A, 0),"",
IF(P$3&lt;&gt;"",IF(貼り付け用!P124&lt;&gt;"",貼り付け用!P124,""),""))</f>
        <v>#N/A</v>
      </c>
      <c r="Q123" s="3" t="e">
        <f>IF(ROW(Q123)+2&gt;=MATCH("*【合計】*", 貼り付け用!$A:$A, 0),"",
IF(Q$3&lt;&gt;"",IF(貼り付け用!Q124&lt;&gt;"",貼り付け用!Q124,""),""))</f>
        <v>#N/A</v>
      </c>
      <c r="R123" s="3" t="e">
        <f>IF(ROW(R123)+2&gt;=MATCH("*【合計】*", 貼り付け用!$A:$A, 0),"",
IF(R$3&lt;&gt;"",IF(貼り付け用!R124&lt;&gt;"",貼り付け用!R124,""),""))</f>
        <v>#N/A</v>
      </c>
      <c r="S123" s="3" t="e">
        <f>IF(ROW(S123)+2&gt;=MATCH("*【合計】*", 貼り付け用!$A:$A, 0),"",
IF(S$3&lt;&gt;"",IF(貼り付け用!S124&lt;&gt;"",貼り付け用!S124,""),""))</f>
        <v>#N/A</v>
      </c>
      <c r="T123" s="2" t="e">
        <f t="array" ref="T123">IF(INDEX(貼り付け用!A:Z, ROW(T123)+1, MATCH("おやつ", 貼り付け用!$A$3:$Z$3, 0))&lt;&gt;0,
INDEX(貼り付け用!A:Z, ROW(T123)+1, MATCH("おやつ", 貼り付け用!$A$3:$Z$3, 0)),"")</f>
        <v>#N/A</v>
      </c>
      <c r="U123" s="55"/>
      <c r="V123" s="8" t="e">
        <f t="array" ref="V123">IF(INDEX(貼り付け用!A:Z, ROW(T123)+1, MATCH("おやつ", 貼り付け用!$A$3:$Z$3, 0)+1)&lt;&gt;0,
INDEX(貼り付け用!A:Z, ROW(T123)+1, MATCH("おやつ", 貼り付け用!$A$3:$Z$3, 0)+1),"")</f>
        <v>#N/A</v>
      </c>
      <c r="W123" s="9" t="e">
        <f t="array" ref="W123">IF(INDEX(貼り付け用!A:Z, ROW(T123)+1, MATCH("おやつ", 貼り付け用!$A$3:$Z$3, 0)+2)&lt;&gt;0,
INDEX(貼り付け用!A:Z, ROW(T123)+1, MATCH("おやつ", 貼り付け用!$A$3:$Z$3, 0)+2),"")</f>
        <v>#N/A</v>
      </c>
    </row>
    <row r="124" spans="1:23" x14ac:dyDescent="0.45">
      <c r="A124" s="5" t="e">
        <f>IF(ROW(A124)+1&gt;=MATCH("*10000*", 貼り付け用!$A:$A, 0),
IF(COUNTIF(A122,"*10000*"),"10001",
IF(COUNTIF(A122,"*10001*"),"10002",
IF(COUNTIF(A122,"*10002*"),"",
IF(COUNTIF(A122,""),"","10000")))),
IF(貼り付け用!A125&lt;&gt;"",貼り付け用!A125,""))</f>
        <v>#N/A</v>
      </c>
      <c r="B124" s="21" t="e">
        <f>IF(ROW(B124)+2&gt;=MATCH("*【合計】*", 貼り付け用!$A:$A, 0),"",
IF(貼り付け用!B125&lt;&gt;"",貼り付け用!B125,""))</f>
        <v>#N/A</v>
      </c>
      <c r="C124" s="21" t="e">
        <f>IF(ROW(C124)+2&gt;=MATCH("*【合計】*", 貼り付け用!$A:$A, 0),"",
IF(貼り付け用!C125&lt;&gt;"",貼り付け用!C125,""))</f>
        <v>#N/A</v>
      </c>
      <c r="D124" s="21" t="e">
        <f>IF(ROW(D124)+2&gt;=MATCH("*【合計】*", 貼り付け用!$A:$A, 0),"",
IF(貼り付け用!D125&lt;&gt;"",貼り付け用!D125,""))</f>
        <v>#N/A</v>
      </c>
      <c r="E124" s="21" t="e">
        <f>IF(ROW(E124)+2&gt;=MATCH("*【合計】*", 貼り付け用!$A:$A, 0),"",
IF(貼り付け用!E125&lt;&gt;"",貼り付け用!E125,""))</f>
        <v>#N/A</v>
      </c>
      <c r="F124" s="21" t="e">
        <f>IF(ROW(F124)+2&gt;=MATCH("*【合計】*", 貼り付け用!$A:$A, 0),"",
IF(貼り付け用!F125&lt;&gt;"",貼り付け用!F125,""))</f>
        <v>#N/A</v>
      </c>
      <c r="G124" s="21" t="e">
        <f>IF(ROW(G124)+2&gt;=MATCH("*【合計】*", 貼り付け用!$A:$A, 0),"",
IF(貼り付け用!G125&lt;&gt;"",貼り付け用!G125,""))</f>
        <v>#N/A</v>
      </c>
      <c r="H124" s="21" t="e">
        <f>IF(ROW(H124)+2&gt;=MATCH("*【合計】*", 貼り付け用!$A:$A, 0),"",
IF(貼り付け用!H125&lt;&gt;"",貼り付け用!H125,""))</f>
        <v>#N/A</v>
      </c>
      <c r="I124" s="21" t="e">
        <f>IF(ROW(I124)+2&gt;=MATCH("*【合計】*", 貼り付け用!$A:$A, 0),"",
IF(貼り付け用!I125&lt;&gt;"",貼り付け用!I125,""))</f>
        <v>#N/A</v>
      </c>
      <c r="J124" s="21" t="e">
        <f>IF(ROW(J124)+2&gt;=MATCH("*【合計】*", 貼り付け用!$A:$A, 0),"",
IF(貼り付け用!J125&lt;&gt;"",貼り付け用!J125,""))</f>
        <v>#N/A</v>
      </c>
      <c r="K124" s="21" t="e">
        <f>IF(ROW(K124)+2&gt;=MATCH("*【合計】*", 貼り付け用!$A:$A, 0),"",
IF(貼り付け用!K125&lt;&gt;"",貼り付け用!K125,""))</f>
        <v>#N/A</v>
      </c>
      <c r="L124" s="21" t="e">
        <f>IF(ROW(L124)+2&gt;=MATCH("*【合計】*", 貼り付け用!$A:$A, 0),"",
IF(L$3&lt;&gt;"",IF(貼り付け用!L125&lt;&gt;"",貼り付け用!L125,""),""))</f>
        <v>#N/A</v>
      </c>
      <c r="M124" s="21" t="e">
        <f>IF(ROW(M124)+2&gt;=MATCH("*【合計】*", 貼り付け用!$A:$A, 0),"",
IF(M$3&lt;&gt;"",IF(貼り付け用!M125&lt;&gt;"",貼り付け用!M125,""),""))</f>
        <v>#N/A</v>
      </c>
      <c r="N124" s="21" t="e">
        <f>IF(ROW(N124)+2&gt;=MATCH("*【合計】*", 貼り付け用!$A:$A, 0),"",
IF(N$3&lt;&gt;"",IF(貼り付け用!N125&lt;&gt;"",貼り付け用!N125,""),""))</f>
        <v>#N/A</v>
      </c>
      <c r="O124" s="21" t="e">
        <f>IF(ROW(O124)+2&gt;=MATCH("*【合計】*", 貼り付け用!$A:$A, 0),"",
IF(O$3&lt;&gt;"",IF(貼り付け用!O125&lt;&gt;"",貼り付け用!O125,""),""))</f>
        <v>#N/A</v>
      </c>
      <c r="P124" s="21" t="e">
        <f>IF(ROW(P124)+2&gt;=MATCH("*【合計】*", 貼り付け用!$A:$A, 0),"",
IF(P$3&lt;&gt;"",IF(貼り付け用!P125&lt;&gt;"",貼り付け用!P125,""),""))</f>
        <v>#N/A</v>
      </c>
      <c r="Q124" s="21" t="e">
        <f>IF(ROW(Q124)+2&gt;=MATCH("*【合計】*", 貼り付け用!$A:$A, 0),"",
IF(Q$3&lt;&gt;"",IF(貼り付け用!Q125&lt;&gt;"",貼り付け用!Q125,""),""))</f>
        <v>#N/A</v>
      </c>
      <c r="R124" s="21" t="e">
        <f>IF(ROW(R124)+2&gt;=MATCH("*【合計】*", 貼り付け用!$A:$A, 0),"",
IF(R$3&lt;&gt;"",IF(貼り付け用!R125&lt;&gt;"",貼り付け用!R125,""),""))</f>
        <v>#N/A</v>
      </c>
      <c r="S124" s="21" t="e">
        <f>IF(ROW(S124)+2&gt;=MATCH("*【合計】*", 貼り付け用!$A:$A, 0),"",
IF(S$3&lt;&gt;"",IF(貼り付け用!S125&lt;&gt;"",貼り付け用!S125,""),""))</f>
        <v>#N/A</v>
      </c>
      <c r="T124" s="21" t="e">
        <f t="array" ref="T124">IF(INDEX(貼り付け用!A:Z, ROW(T124)+1, MATCH("おやつ", 貼り付け用!$A$3:$Z$3, 0))&lt;&gt;0,
INDEX(貼り付け用!A:Z, ROW(T124)+1, MATCH("おやつ", 貼り付け用!$A$3:$Z$3, 0)),"")</f>
        <v>#N/A</v>
      </c>
      <c r="U124" s="18"/>
      <c r="V124" s="5" t="e">
        <f t="array" ref="V124">IF(INDEX(貼り付け用!A:Z, ROW(T124)+1, MATCH("おやつ", 貼り付け用!$A$3:$Z$3, 0)+1)&lt;&gt;0,
INDEX(貼り付け用!A:Z, ROW(T124)+1, MATCH("おやつ", 貼り付け用!$A$3:$Z$3, 0)+1),"")</f>
        <v>#N/A</v>
      </c>
      <c r="W124" s="7" t="e">
        <f t="array" ref="W124">IF(INDEX(貼り付け用!A:Z, ROW(T124)+1, MATCH("おやつ", 貼り付け用!$A$3:$Z$3, 0)+2)&lt;&gt;0,
INDEX(貼り付け用!A:Z, ROW(T124)+1, MATCH("おやつ", 貼り付け用!$A$3:$Z$3, 0)+2),"")</f>
        <v>#N/A</v>
      </c>
    </row>
    <row r="125" spans="1:23" x14ac:dyDescent="0.45">
      <c r="A125" s="8" t="e">
        <f>IF(ROW(A125)+1&gt;=MATCH("*10000*", 貼り付け用!$A:$A, 0),"",
IF(貼り付け用!A126&lt;&gt;"",貼り付け用!A126,""))</f>
        <v>#N/A</v>
      </c>
      <c r="B125" s="3" t="e">
        <f>IF(ROW(B125)+2&gt;=MATCH("*【合計】*", 貼り付け用!$A:$A, 0),"",
IF(貼り付け用!B126&lt;&gt;"",貼り付け用!B126,""))</f>
        <v>#N/A</v>
      </c>
      <c r="C125" s="3" t="e">
        <f>IF(ROW(C125)+2&gt;=MATCH("*【合計】*", 貼り付け用!$A:$A, 0),"",
IF(貼り付け用!C126&lt;&gt;"",貼り付け用!C126,""))</f>
        <v>#N/A</v>
      </c>
      <c r="D125" s="3" t="e">
        <f>IF(ROW(D125)+2&gt;=MATCH("*【合計】*", 貼り付け用!$A:$A, 0),"",
IF(貼り付け用!D126&lt;&gt;"",貼り付け用!D126,""))</f>
        <v>#N/A</v>
      </c>
      <c r="E125" s="3" t="e">
        <f>IF(ROW(E125)+2&gt;=MATCH("*【合計】*", 貼り付け用!$A:$A, 0),"",
IF(貼り付け用!E126&lt;&gt;"",貼り付け用!E126,""))</f>
        <v>#N/A</v>
      </c>
      <c r="F125" s="3" t="e">
        <f>IF(ROW(F125)+2&gt;=MATCH("*【合計】*", 貼り付け用!$A:$A, 0),"",
IF(貼り付け用!F126&lt;&gt;"",貼り付け用!F126,""))</f>
        <v>#N/A</v>
      </c>
      <c r="G125" s="3" t="e">
        <f>IF(ROW(G125)+2&gt;=MATCH("*【合計】*", 貼り付け用!$A:$A, 0),"",
IF(貼り付け用!G126&lt;&gt;"",貼り付け用!G126,""))</f>
        <v>#N/A</v>
      </c>
      <c r="H125" s="3" t="e">
        <f>IF(ROW(H125)+2&gt;=MATCH("*【合計】*", 貼り付け用!$A:$A, 0),"",
IF(貼り付け用!H126&lt;&gt;"",貼り付け用!H126,""))</f>
        <v>#N/A</v>
      </c>
      <c r="I125" s="3" t="e">
        <f>IF(ROW(I125)+2&gt;=MATCH("*【合計】*", 貼り付け用!$A:$A, 0),"",
IF(貼り付け用!I126&lt;&gt;"",貼り付け用!I126,""))</f>
        <v>#N/A</v>
      </c>
      <c r="J125" s="3" t="e">
        <f>IF(ROW(J125)+2&gt;=MATCH("*【合計】*", 貼り付け用!$A:$A, 0),"",
IF(貼り付け用!J126&lt;&gt;"",貼り付け用!J126,""))</f>
        <v>#N/A</v>
      </c>
      <c r="K125" s="3" t="e">
        <f>IF(ROW(K125)+2&gt;=MATCH("*【合計】*", 貼り付け用!$A:$A, 0),"",
IF(貼り付け用!K126&lt;&gt;"",貼り付け用!K126,""))</f>
        <v>#N/A</v>
      </c>
      <c r="L125" s="3" t="e">
        <f>IF(ROW(L125)+2&gt;=MATCH("*【合計】*", 貼り付け用!$A:$A, 0),"",
IF(L$3&lt;&gt;"",IF(貼り付け用!L126&lt;&gt;"",貼り付け用!L126,""),""))</f>
        <v>#N/A</v>
      </c>
      <c r="M125" s="3" t="e">
        <f>IF(ROW(M125)+2&gt;=MATCH("*【合計】*", 貼り付け用!$A:$A, 0),"",
IF(M$3&lt;&gt;"",IF(貼り付け用!M126&lt;&gt;"",貼り付け用!M126,""),""))</f>
        <v>#N/A</v>
      </c>
      <c r="N125" s="3" t="e">
        <f>IF(ROW(N125)+2&gt;=MATCH("*【合計】*", 貼り付け用!$A:$A, 0),"",
IF(N$3&lt;&gt;"",IF(貼り付け用!N126&lt;&gt;"",貼り付け用!N126,""),""))</f>
        <v>#N/A</v>
      </c>
      <c r="O125" s="3" t="e">
        <f>IF(ROW(O125)+2&gt;=MATCH("*【合計】*", 貼り付け用!$A:$A, 0),"",
IF(O$3&lt;&gt;"",IF(貼り付け用!O126&lt;&gt;"",貼り付け用!O126,""),""))</f>
        <v>#N/A</v>
      </c>
      <c r="P125" s="3" t="e">
        <f>IF(ROW(P125)+2&gt;=MATCH("*【合計】*", 貼り付け用!$A:$A, 0),"",
IF(P$3&lt;&gt;"",IF(貼り付け用!P126&lt;&gt;"",貼り付け用!P126,""),""))</f>
        <v>#N/A</v>
      </c>
      <c r="Q125" s="3" t="e">
        <f>IF(ROW(Q125)+2&gt;=MATCH("*【合計】*", 貼り付け用!$A:$A, 0),"",
IF(Q$3&lt;&gt;"",IF(貼り付け用!Q126&lt;&gt;"",貼り付け用!Q126,""),""))</f>
        <v>#N/A</v>
      </c>
      <c r="R125" s="3" t="e">
        <f>IF(ROW(R125)+2&gt;=MATCH("*【合計】*", 貼り付け用!$A:$A, 0),"",
IF(R$3&lt;&gt;"",IF(貼り付け用!R126&lt;&gt;"",貼り付け用!R126,""),""))</f>
        <v>#N/A</v>
      </c>
      <c r="S125" s="3" t="e">
        <f>IF(ROW(S125)+2&gt;=MATCH("*【合計】*", 貼り付け用!$A:$A, 0),"",
IF(S$3&lt;&gt;"",IF(貼り付け用!S126&lt;&gt;"",貼り付け用!S126,""),""))</f>
        <v>#N/A</v>
      </c>
      <c r="T125" s="2" t="e">
        <f t="array" ref="T125">IF(INDEX(貼り付け用!A:Z, ROW(T125)+1, MATCH("おやつ", 貼り付け用!$A$3:$Z$3, 0))&lt;&gt;0,
INDEX(貼り付け用!A:Z, ROW(T125)+1, MATCH("おやつ", 貼り付け用!$A$3:$Z$3, 0)),"")</f>
        <v>#N/A</v>
      </c>
      <c r="U125" s="55"/>
      <c r="V125" s="8" t="e">
        <f t="array" ref="V125">IF(INDEX(貼り付け用!A:Z, ROW(T125)+1, MATCH("おやつ", 貼り付け用!$A$3:$Z$3, 0)+1)&lt;&gt;0,
INDEX(貼り付け用!A:Z, ROW(T125)+1, MATCH("おやつ", 貼り付け用!$A$3:$Z$3, 0)+1),"")</f>
        <v>#N/A</v>
      </c>
      <c r="W125" s="9" t="e">
        <f t="array" ref="W125">IF(INDEX(貼り付け用!A:Z, ROW(T125)+1, MATCH("おやつ", 貼り付け用!$A$3:$Z$3, 0)+2)&lt;&gt;0,
INDEX(貼り付け用!A:Z, ROW(T125)+1, MATCH("おやつ", 貼り付け用!$A$3:$Z$3, 0)+2),"")</f>
        <v>#N/A</v>
      </c>
    </row>
    <row r="126" spans="1:23" x14ac:dyDescent="0.45">
      <c r="A126" s="5" t="e">
        <f>IF(ROW(A126)+1&gt;=MATCH("*10000*", 貼り付け用!$A:$A, 0),
IF(COUNTIF(A124,"*10000*"),"10001",
IF(COUNTIF(A124,"*10001*"),"10002",
IF(COUNTIF(A124,"*10002*"),"",
IF(COUNTIF(A124,""),"","10000")))),
IF(貼り付け用!A127&lt;&gt;"",貼り付け用!A127,""))</f>
        <v>#N/A</v>
      </c>
      <c r="B126" s="21" t="e">
        <f>IF(ROW(B126)+2&gt;=MATCH("*【合計】*", 貼り付け用!$A:$A, 0),"",
IF(貼り付け用!B127&lt;&gt;"",貼り付け用!B127,""))</f>
        <v>#N/A</v>
      </c>
      <c r="C126" s="21" t="e">
        <f>IF(ROW(C126)+2&gt;=MATCH("*【合計】*", 貼り付け用!$A:$A, 0),"",
IF(貼り付け用!C127&lt;&gt;"",貼り付け用!C127,""))</f>
        <v>#N/A</v>
      </c>
      <c r="D126" s="21" t="e">
        <f>IF(ROW(D126)+2&gt;=MATCH("*【合計】*", 貼り付け用!$A:$A, 0),"",
IF(貼り付け用!D127&lt;&gt;"",貼り付け用!D127,""))</f>
        <v>#N/A</v>
      </c>
      <c r="E126" s="21" t="e">
        <f>IF(ROW(E126)+2&gt;=MATCH("*【合計】*", 貼り付け用!$A:$A, 0),"",
IF(貼り付け用!E127&lt;&gt;"",貼り付け用!E127,""))</f>
        <v>#N/A</v>
      </c>
      <c r="F126" s="21" t="e">
        <f>IF(ROW(F126)+2&gt;=MATCH("*【合計】*", 貼り付け用!$A:$A, 0),"",
IF(貼り付け用!F127&lt;&gt;"",貼り付け用!F127,""))</f>
        <v>#N/A</v>
      </c>
      <c r="G126" s="21" t="e">
        <f>IF(ROW(G126)+2&gt;=MATCH("*【合計】*", 貼り付け用!$A:$A, 0),"",
IF(貼り付け用!G127&lt;&gt;"",貼り付け用!G127,""))</f>
        <v>#N/A</v>
      </c>
      <c r="H126" s="21" t="e">
        <f>IF(ROW(H126)+2&gt;=MATCH("*【合計】*", 貼り付け用!$A:$A, 0),"",
IF(貼り付け用!H127&lt;&gt;"",貼り付け用!H127,""))</f>
        <v>#N/A</v>
      </c>
      <c r="I126" s="21" t="e">
        <f>IF(ROW(I126)+2&gt;=MATCH("*【合計】*", 貼り付け用!$A:$A, 0),"",
IF(貼り付け用!I127&lt;&gt;"",貼り付け用!I127,""))</f>
        <v>#N/A</v>
      </c>
      <c r="J126" s="21" t="e">
        <f>IF(ROW(J126)+2&gt;=MATCH("*【合計】*", 貼り付け用!$A:$A, 0),"",
IF(貼り付け用!J127&lt;&gt;"",貼り付け用!J127,""))</f>
        <v>#N/A</v>
      </c>
      <c r="K126" s="21" t="e">
        <f>IF(ROW(K126)+2&gt;=MATCH("*【合計】*", 貼り付け用!$A:$A, 0),"",
IF(貼り付け用!K127&lt;&gt;"",貼り付け用!K127,""))</f>
        <v>#N/A</v>
      </c>
      <c r="L126" s="21" t="e">
        <f>IF(ROW(L126)+2&gt;=MATCH("*【合計】*", 貼り付け用!$A:$A, 0),"",
IF(L$3&lt;&gt;"",IF(貼り付け用!L127&lt;&gt;"",貼り付け用!L127,""),""))</f>
        <v>#N/A</v>
      </c>
      <c r="M126" s="21" t="e">
        <f>IF(ROW(M126)+2&gt;=MATCH("*【合計】*", 貼り付け用!$A:$A, 0),"",
IF(M$3&lt;&gt;"",IF(貼り付け用!M127&lt;&gt;"",貼り付け用!M127,""),""))</f>
        <v>#N/A</v>
      </c>
      <c r="N126" s="21" t="e">
        <f>IF(ROW(N126)+2&gt;=MATCH("*【合計】*", 貼り付け用!$A:$A, 0),"",
IF(N$3&lt;&gt;"",IF(貼り付け用!N127&lt;&gt;"",貼り付け用!N127,""),""))</f>
        <v>#N/A</v>
      </c>
      <c r="O126" s="21" t="e">
        <f>IF(ROW(O126)+2&gt;=MATCH("*【合計】*", 貼り付け用!$A:$A, 0),"",
IF(O$3&lt;&gt;"",IF(貼り付け用!O127&lt;&gt;"",貼り付け用!O127,""),""))</f>
        <v>#N/A</v>
      </c>
      <c r="P126" s="21" t="e">
        <f>IF(ROW(P126)+2&gt;=MATCH("*【合計】*", 貼り付け用!$A:$A, 0),"",
IF(P$3&lt;&gt;"",IF(貼り付け用!P127&lt;&gt;"",貼り付け用!P127,""),""))</f>
        <v>#N/A</v>
      </c>
      <c r="Q126" s="21" t="e">
        <f>IF(ROW(Q126)+2&gt;=MATCH("*【合計】*", 貼り付け用!$A:$A, 0),"",
IF(Q$3&lt;&gt;"",IF(貼り付け用!Q127&lt;&gt;"",貼り付け用!Q127,""),""))</f>
        <v>#N/A</v>
      </c>
      <c r="R126" s="21" t="e">
        <f>IF(ROW(R126)+2&gt;=MATCH("*【合計】*", 貼り付け用!$A:$A, 0),"",
IF(R$3&lt;&gt;"",IF(貼り付け用!R127&lt;&gt;"",貼り付け用!R127,""),""))</f>
        <v>#N/A</v>
      </c>
      <c r="S126" s="21" t="e">
        <f>IF(ROW(S126)+2&gt;=MATCH("*【合計】*", 貼り付け用!$A:$A, 0),"",
IF(S$3&lt;&gt;"",IF(貼り付け用!S127&lt;&gt;"",貼り付け用!S127,""),""))</f>
        <v>#N/A</v>
      </c>
      <c r="T126" s="21" t="e">
        <f t="array" ref="T126">IF(INDEX(貼り付け用!A:Z, ROW(T126)+1, MATCH("おやつ", 貼り付け用!$A$3:$Z$3, 0))&lt;&gt;0,
INDEX(貼り付け用!A:Z, ROW(T126)+1, MATCH("おやつ", 貼り付け用!$A$3:$Z$3, 0)),"")</f>
        <v>#N/A</v>
      </c>
      <c r="U126" s="18"/>
      <c r="V126" s="5" t="e">
        <f t="array" ref="V126">IF(INDEX(貼り付け用!A:Z, ROW(T126)+1, MATCH("おやつ", 貼り付け用!$A$3:$Z$3, 0)+1)&lt;&gt;0,
INDEX(貼り付け用!A:Z, ROW(T126)+1, MATCH("おやつ", 貼り付け用!$A$3:$Z$3, 0)+1),"")</f>
        <v>#N/A</v>
      </c>
      <c r="W126" s="7" t="e">
        <f t="array" ref="W126">IF(INDEX(貼り付け用!A:Z, ROW(T126)+1, MATCH("おやつ", 貼り付け用!$A$3:$Z$3, 0)+2)&lt;&gt;0,
INDEX(貼り付け用!A:Z, ROW(T126)+1, MATCH("おやつ", 貼り付け用!$A$3:$Z$3, 0)+2),"")</f>
        <v>#N/A</v>
      </c>
    </row>
    <row r="127" spans="1:23" x14ac:dyDescent="0.45">
      <c r="A127" s="8" t="e">
        <f>IF(ROW(A127)+1&gt;=MATCH("*10000*", 貼り付け用!$A:$A, 0),"",
IF(貼り付け用!A128&lt;&gt;"",貼り付け用!A128,""))</f>
        <v>#N/A</v>
      </c>
      <c r="B127" s="3" t="e">
        <f>IF(ROW(B127)+2&gt;=MATCH("*【合計】*", 貼り付け用!$A:$A, 0),"",
IF(貼り付け用!B128&lt;&gt;"",貼り付け用!B128,""))</f>
        <v>#N/A</v>
      </c>
      <c r="C127" s="3" t="e">
        <f>IF(ROW(C127)+2&gt;=MATCH("*【合計】*", 貼り付け用!$A:$A, 0),"",
IF(貼り付け用!C128&lt;&gt;"",貼り付け用!C128,""))</f>
        <v>#N/A</v>
      </c>
      <c r="D127" s="3" t="e">
        <f>IF(ROW(D127)+2&gt;=MATCH("*【合計】*", 貼り付け用!$A:$A, 0),"",
IF(貼り付け用!D128&lt;&gt;"",貼り付け用!D128,""))</f>
        <v>#N/A</v>
      </c>
      <c r="E127" s="3" t="e">
        <f>IF(ROW(E127)+2&gt;=MATCH("*【合計】*", 貼り付け用!$A:$A, 0),"",
IF(貼り付け用!E128&lt;&gt;"",貼り付け用!E128,""))</f>
        <v>#N/A</v>
      </c>
      <c r="F127" s="3" t="e">
        <f>IF(ROW(F127)+2&gt;=MATCH("*【合計】*", 貼り付け用!$A:$A, 0),"",
IF(貼り付け用!F128&lt;&gt;"",貼り付け用!F128,""))</f>
        <v>#N/A</v>
      </c>
      <c r="G127" s="3" t="e">
        <f>IF(ROW(G127)+2&gt;=MATCH("*【合計】*", 貼り付け用!$A:$A, 0),"",
IF(貼り付け用!G128&lt;&gt;"",貼り付け用!G128,""))</f>
        <v>#N/A</v>
      </c>
      <c r="H127" s="3" t="e">
        <f>IF(ROW(H127)+2&gt;=MATCH("*【合計】*", 貼り付け用!$A:$A, 0),"",
IF(貼り付け用!H128&lt;&gt;"",貼り付け用!H128,""))</f>
        <v>#N/A</v>
      </c>
      <c r="I127" s="3" t="e">
        <f>IF(ROW(I127)+2&gt;=MATCH("*【合計】*", 貼り付け用!$A:$A, 0),"",
IF(貼り付け用!I128&lt;&gt;"",貼り付け用!I128,""))</f>
        <v>#N/A</v>
      </c>
      <c r="J127" s="3" t="e">
        <f>IF(ROW(J127)+2&gt;=MATCH("*【合計】*", 貼り付け用!$A:$A, 0),"",
IF(貼り付け用!J128&lt;&gt;"",貼り付け用!J128,""))</f>
        <v>#N/A</v>
      </c>
      <c r="K127" s="3" t="e">
        <f>IF(ROW(K127)+2&gt;=MATCH("*【合計】*", 貼り付け用!$A:$A, 0),"",
IF(貼り付け用!K128&lt;&gt;"",貼り付け用!K128,""))</f>
        <v>#N/A</v>
      </c>
      <c r="L127" s="3" t="e">
        <f>IF(ROW(L127)+2&gt;=MATCH("*【合計】*", 貼り付け用!$A:$A, 0),"",
IF(L$3&lt;&gt;"",IF(貼り付け用!L128&lt;&gt;"",貼り付け用!L128,""),""))</f>
        <v>#N/A</v>
      </c>
      <c r="M127" s="3" t="e">
        <f>IF(ROW(M127)+2&gt;=MATCH("*【合計】*", 貼り付け用!$A:$A, 0),"",
IF(M$3&lt;&gt;"",IF(貼り付け用!M128&lt;&gt;"",貼り付け用!M128,""),""))</f>
        <v>#N/A</v>
      </c>
      <c r="N127" s="3" t="e">
        <f>IF(ROW(N127)+2&gt;=MATCH("*【合計】*", 貼り付け用!$A:$A, 0),"",
IF(N$3&lt;&gt;"",IF(貼り付け用!N128&lt;&gt;"",貼り付け用!N128,""),""))</f>
        <v>#N/A</v>
      </c>
      <c r="O127" s="3" t="e">
        <f>IF(ROW(O127)+2&gt;=MATCH("*【合計】*", 貼り付け用!$A:$A, 0),"",
IF(O$3&lt;&gt;"",IF(貼り付け用!O128&lt;&gt;"",貼り付け用!O128,""),""))</f>
        <v>#N/A</v>
      </c>
      <c r="P127" s="3" t="e">
        <f>IF(ROW(P127)+2&gt;=MATCH("*【合計】*", 貼り付け用!$A:$A, 0),"",
IF(P$3&lt;&gt;"",IF(貼り付け用!P128&lt;&gt;"",貼り付け用!P128,""),""))</f>
        <v>#N/A</v>
      </c>
      <c r="Q127" s="3" t="e">
        <f>IF(ROW(Q127)+2&gt;=MATCH("*【合計】*", 貼り付け用!$A:$A, 0),"",
IF(Q$3&lt;&gt;"",IF(貼り付け用!Q128&lt;&gt;"",貼り付け用!Q128,""),""))</f>
        <v>#N/A</v>
      </c>
      <c r="R127" s="3" t="e">
        <f>IF(ROW(R127)+2&gt;=MATCH("*【合計】*", 貼り付け用!$A:$A, 0),"",
IF(R$3&lt;&gt;"",IF(貼り付け用!R128&lt;&gt;"",貼り付け用!R128,""),""))</f>
        <v>#N/A</v>
      </c>
      <c r="S127" s="3" t="e">
        <f>IF(ROW(S127)+2&gt;=MATCH("*【合計】*", 貼り付け用!$A:$A, 0),"",
IF(S$3&lt;&gt;"",IF(貼り付け用!S128&lt;&gt;"",貼り付け用!S128,""),""))</f>
        <v>#N/A</v>
      </c>
      <c r="T127" s="2" t="e">
        <f t="array" ref="T127">IF(INDEX(貼り付け用!A:Z, ROW(T127)+1, MATCH("おやつ", 貼り付け用!$A$3:$Z$3, 0))&lt;&gt;0,
INDEX(貼り付け用!A:Z, ROW(T127)+1, MATCH("おやつ", 貼り付け用!$A$3:$Z$3, 0)),"")</f>
        <v>#N/A</v>
      </c>
      <c r="U127" s="55"/>
      <c r="V127" s="8" t="e">
        <f t="array" ref="V127">IF(INDEX(貼り付け用!A:Z, ROW(T127)+1, MATCH("おやつ", 貼り付け用!$A$3:$Z$3, 0)+1)&lt;&gt;0,
INDEX(貼り付け用!A:Z, ROW(T127)+1, MATCH("おやつ", 貼り付け用!$A$3:$Z$3, 0)+1),"")</f>
        <v>#N/A</v>
      </c>
      <c r="W127" s="9" t="e">
        <f t="array" ref="W127">IF(INDEX(貼り付け用!A:Z, ROW(T127)+1, MATCH("おやつ", 貼り付け用!$A$3:$Z$3, 0)+2)&lt;&gt;0,
INDEX(貼り付け用!A:Z, ROW(T127)+1, MATCH("おやつ", 貼り付け用!$A$3:$Z$3, 0)+2),"")</f>
        <v>#N/A</v>
      </c>
    </row>
    <row r="128" spans="1:23" x14ac:dyDescent="0.45">
      <c r="A128" s="5" t="e">
        <f>IF(ROW(A128)+1&gt;=MATCH("*10000*", 貼り付け用!$A:$A, 0),
IF(COUNTIF(A126,"*10000*"),"10001",
IF(COUNTIF(A126,"*10001*"),"10002",
IF(COUNTIF(A126,"*10002*"),"",
IF(COUNTIF(A126,""),"","10000")))),
IF(貼り付け用!A129&lt;&gt;"",貼り付け用!A129,""))</f>
        <v>#N/A</v>
      </c>
      <c r="B128" s="21" t="e">
        <f>IF(ROW(B128)+2&gt;=MATCH("*【合計】*", 貼り付け用!$A:$A, 0),"",
IF(貼り付け用!B129&lt;&gt;"",貼り付け用!B129,""))</f>
        <v>#N/A</v>
      </c>
      <c r="C128" s="21" t="e">
        <f>IF(ROW(C128)+2&gt;=MATCH("*【合計】*", 貼り付け用!$A:$A, 0),"",
IF(貼り付け用!C129&lt;&gt;"",貼り付け用!C129,""))</f>
        <v>#N/A</v>
      </c>
      <c r="D128" s="21" t="e">
        <f>IF(ROW(D128)+2&gt;=MATCH("*【合計】*", 貼り付け用!$A:$A, 0),"",
IF(貼り付け用!D129&lt;&gt;"",貼り付け用!D129,""))</f>
        <v>#N/A</v>
      </c>
      <c r="E128" s="21" t="e">
        <f>IF(ROW(E128)+2&gt;=MATCH("*【合計】*", 貼り付け用!$A:$A, 0),"",
IF(貼り付け用!E129&lt;&gt;"",貼り付け用!E129,""))</f>
        <v>#N/A</v>
      </c>
      <c r="F128" s="21" t="e">
        <f>IF(ROW(F128)+2&gt;=MATCH("*【合計】*", 貼り付け用!$A:$A, 0),"",
IF(貼り付け用!F129&lt;&gt;"",貼り付け用!F129,""))</f>
        <v>#N/A</v>
      </c>
      <c r="G128" s="21" t="e">
        <f>IF(ROW(G128)+2&gt;=MATCH("*【合計】*", 貼り付け用!$A:$A, 0),"",
IF(貼り付け用!G129&lt;&gt;"",貼り付け用!G129,""))</f>
        <v>#N/A</v>
      </c>
      <c r="H128" s="21" t="e">
        <f>IF(ROW(H128)+2&gt;=MATCH("*【合計】*", 貼り付け用!$A:$A, 0),"",
IF(貼り付け用!H129&lt;&gt;"",貼り付け用!H129,""))</f>
        <v>#N/A</v>
      </c>
      <c r="I128" s="21" t="e">
        <f>IF(ROW(I128)+2&gt;=MATCH("*【合計】*", 貼り付け用!$A:$A, 0),"",
IF(貼り付け用!I129&lt;&gt;"",貼り付け用!I129,""))</f>
        <v>#N/A</v>
      </c>
      <c r="J128" s="21" t="e">
        <f>IF(ROW(J128)+2&gt;=MATCH("*【合計】*", 貼り付け用!$A:$A, 0),"",
IF(貼り付け用!J129&lt;&gt;"",貼り付け用!J129,""))</f>
        <v>#N/A</v>
      </c>
      <c r="K128" s="21" t="e">
        <f>IF(ROW(K128)+2&gt;=MATCH("*【合計】*", 貼り付け用!$A:$A, 0),"",
IF(貼り付け用!K129&lt;&gt;"",貼り付け用!K129,""))</f>
        <v>#N/A</v>
      </c>
      <c r="L128" s="21" t="e">
        <f>IF(ROW(L128)+2&gt;=MATCH("*【合計】*", 貼り付け用!$A:$A, 0),"",
IF(L$3&lt;&gt;"",IF(貼り付け用!L129&lt;&gt;"",貼り付け用!L129,""),""))</f>
        <v>#N/A</v>
      </c>
      <c r="M128" s="21" t="e">
        <f>IF(ROW(M128)+2&gt;=MATCH("*【合計】*", 貼り付け用!$A:$A, 0),"",
IF(M$3&lt;&gt;"",IF(貼り付け用!M129&lt;&gt;"",貼り付け用!M129,""),""))</f>
        <v>#N/A</v>
      </c>
      <c r="N128" s="21" t="e">
        <f>IF(ROW(N128)+2&gt;=MATCH("*【合計】*", 貼り付け用!$A:$A, 0),"",
IF(N$3&lt;&gt;"",IF(貼り付け用!N129&lt;&gt;"",貼り付け用!N129,""),""))</f>
        <v>#N/A</v>
      </c>
      <c r="O128" s="21" t="e">
        <f>IF(ROW(O128)+2&gt;=MATCH("*【合計】*", 貼り付け用!$A:$A, 0),"",
IF(O$3&lt;&gt;"",IF(貼り付け用!O129&lt;&gt;"",貼り付け用!O129,""),""))</f>
        <v>#N/A</v>
      </c>
      <c r="P128" s="21" t="e">
        <f>IF(ROW(P128)+2&gt;=MATCH("*【合計】*", 貼り付け用!$A:$A, 0),"",
IF(P$3&lt;&gt;"",IF(貼り付け用!P129&lt;&gt;"",貼り付け用!P129,""),""))</f>
        <v>#N/A</v>
      </c>
      <c r="Q128" s="21" t="e">
        <f>IF(ROW(Q128)+2&gt;=MATCH("*【合計】*", 貼り付け用!$A:$A, 0),"",
IF(Q$3&lt;&gt;"",IF(貼り付け用!Q129&lt;&gt;"",貼り付け用!Q129,""),""))</f>
        <v>#N/A</v>
      </c>
      <c r="R128" s="21" t="e">
        <f>IF(ROW(R128)+2&gt;=MATCH("*【合計】*", 貼り付け用!$A:$A, 0),"",
IF(R$3&lt;&gt;"",IF(貼り付け用!R129&lt;&gt;"",貼り付け用!R129,""),""))</f>
        <v>#N/A</v>
      </c>
      <c r="S128" s="21" t="e">
        <f>IF(ROW(S128)+2&gt;=MATCH("*【合計】*", 貼り付け用!$A:$A, 0),"",
IF(S$3&lt;&gt;"",IF(貼り付け用!S129&lt;&gt;"",貼り付け用!S129,""),""))</f>
        <v>#N/A</v>
      </c>
      <c r="T128" s="21" t="e">
        <f t="array" ref="T128">IF(INDEX(貼り付け用!A:Z, ROW(T128)+1, MATCH("おやつ", 貼り付け用!$A$3:$Z$3, 0))&lt;&gt;0,
INDEX(貼り付け用!A:Z, ROW(T128)+1, MATCH("おやつ", 貼り付け用!$A$3:$Z$3, 0)),"")</f>
        <v>#N/A</v>
      </c>
      <c r="U128" s="18"/>
      <c r="V128" s="5" t="e">
        <f t="array" ref="V128">IF(INDEX(貼り付け用!A:Z, ROW(T128)+1, MATCH("おやつ", 貼り付け用!$A$3:$Z$3, 0)+1)&lt;&gt;0,
INDEX(貼り付け用!A:Z, ROW(T128)+1, MATCH("おやつ", 貼り付け用!$A$3:$Z$3, 0)+1),"")</f>
        <v>#N/A</v>
      </c>
      <c r="W128" s="7" t="e">
        <f t="array" ref="W128">IF(INDEX(貼り付け用!A:Z, ROW(T128)+1, MATCH("おやつ", 貼り付け用!$A$3:$Z$3, 0)+2)&lt;&gt;0,
INDEX(貼り付け用!A:Z, ROW(T128)+1, MATCH("おやつ", 貼り付け用!$A$3:$Z$3, 0)+2),"")</f>
        <v>#N/A</v>
      </c>
    </row>
    <row r="129" spans="1:23" x14ac:dyDescent="0.45">
      <c r="A129" s="8" t="e">
        <f>IF(ROW(A129)+1&gt;=MATCH("*10000*", 貼り付け用!$A:$A, 0),"",
IF(貼り付け用!A130&lt;&gt;"",貼り付け用!A130,""))</f>
        <v>#N/A</v>
      </c>
      <c r="B129" s="3" t="e">
        <f>IF(ROW(B129)+2&gt;=MATCH("*【合計】*", 貼り付け用!$A:$A, 0),"",
IF(貼り付け用!B130&lt;&gt;"",貼り付け用!B130,""))</f>
        <v>#N/A</v>
      </c>
      <c r="C129" s="3" t="e">
        <f>IF(ROW(C129)+2&gt;=MATCH("*【合計】*", 貼り付け用!$A:$A, 0),"",
IF(貼り付け用!C130&lt;&gt;"",貼り付け用!C130,""))</f>
        <v>#N/A</v>
      </c>
      <c r="D129" s="3" t="e">
        <f>IF(ROW(D129)+2&gt;=MATCH("*【合計】*", 貼り付け用!$A:$A, 0),"",
IF(貼り付け用!D130&lt;&gt;"",貼り付け用!D130,""))</f>
        <v>#N/A</v>
      </c>
      <c r="E129" s="3" t="e">
        <f>IF(ROW(E129)+2&gt;=MATCH("*【合計】*", 貼り付け用!$A:$A, 0),"",
IF(貼り付け用!E130&lt;&gt;"",貼り付け用!E130,""))</f>
        <v>#N/A</v>
      </c>
      <c r="F129" s="3" t="e">
        <f>IF(ROW(F129)+2&gt;=MATCH("*【合計】*", 貼り付け用!$A:$A, 0),"",
IF(貼り付け用!F130&lt;&gt;"",貼り付け用!F130,""))</f>
        <v>#N/A</v>
      </c>
      <c r="G129" s="3" t="e">
        <f>IF(ROW(G129)+2&gt;=MATCH("*【合計】*", 貼り付け用!$A:$A, 0),"",
IF(貼り付け用!G130&lt;&gt;"",貼り付け用!G130,""))</f>
        <v>#N/A</v>
      </c>
      <c r="H129" s="3" t="e">
        <f>IF(ROW(H129)+2&gt;=MATCH("*【合計】*", 貼り付け用!$A:$A, 0),"",
IF(貼り付け用!H130&lt;&gt;"",貼り付け用!H130,""))</f>
        <v>#N/A</v>
      </c>
      <c r="I129" s="3" t="e">
        <f>IF(ROW(I129)+2&gt;=MATCH("*【合計】*", 貼り付け用!$A:$A, 0),"",
IF(貼り付け用!I130&lt;&gt;"",貼り付け用!I130,""))</f>
        <v>#N/A</v>
      </c>
      <c r="J129" s="3" t="e">
        <f>IF(ROW(J129)+2&gt;=MATCH("*【合計】*", 貼り付け用!$A:$A, 0),"",
IF(貼り付け用!J130&lt;&gt;"",貼り付け用!J130,""))</f>
        <v>#N/A</v>
      </c>
      <c r="K129" s="3" t="e">
        <f>IF(ROW(K129)+2&gt;=MATCH("*【合計】*", 貼り付け用!$A:$A, 0),"",
IF(貼り付け用!K130&lt;&gt;"",貼り付け用!K130,""))</f>
        <v>#N/A</v>
      </c>
      <c r="L129" s="3" t="e">
        <f>IF(ROW(L129)+2&gt;=MATCH("*【合計】*", 貼り付け用!$A:$A, 0),"",
IF(L$3&lt;&gt;"",IF(貼り付け用!L130&lt;&gt;"",貼り付け用!L130,""),""))</f>
        <v>#N/A</v>
      </c>
      <c r="M129" s="3" t="e">
        <f>IF(ROW(M129)+2&gt;=MATCH("*【合計】*", 貼り付け用!$A:$A, 0),"",
IF(M$3&lt;&gt;"",IF(貼り付け用!M130&lt;&gt;"",貼り付け用!M130,""),""))</f>
        <v>#N/A</v>
      </c>
      <c r="N129" s="3" t="e">
        <f>IF(ROW(N129)+2&gt;=MATCH("*【合計】*", 貼り付け用!$A:$A, 0),"",
IF(N$3&lt;&gt;"",IF(貼り付け用!N130&lt;&gt;"",貼り付け用!N130,""),""))</f>
        <v>#N/A</v>
      </c>
      <c r="O129" s="3" t="e">
        <f>IF(ROW(O129)+2&gt;=MATCH("*【合計】*", 貼り付け用!$A:$A, 0),"",
IF(O$3&lt;&gt;"",IF(貼り付け用!O130&lt;&gt;"",貼り付け用!O130,""),""))</f>
        <v>#N/A</v>
      </c>
      <c r="P129" s="3" t="e">
        <f>IF(ROW(P129)+2&gt;=MATCH("*【合計】*", 貼り付け用!$A:$A, 0),"",
IF(P$3&lt;&gt;"",IF(貼り付け用!P130&lt;&gt;"",貼り付け用!P130,""),""))</f>
        <v>#N/A</v>
      </c>
      <c r="Q129" s="3" t="e">
        <f>IF(ROW(Q129)+2&gt;=MATCH("*【合計】*", 貼り付け用!$A:$A, 0),"",
IF(Q$3&lt;&gt;"",IF(貼り付け用!Q130&lt;&gt;"",貼り付け用!Q130,""),""))</f>
        <v>#N/A</v>
      </c>
      <c r="R129" s="3" t="e">
        <f>IF(ROW(R129)+2&gt;=MATCH("*【合計】*", 貼り付け用!$A:$A, 0),"",
IF(R$3&lt;&gt;"",IF(貼り付け用!R130&lt;&gt;"",貼り付け用!R130,""),""))</f>
        <v>#N/A</v>
      </c>
      <c r="S129" s="3" t="e">
        <f>IF(ROW(S129)+2&gt;=MATCH("*【合計】*", 貼り付け用!$A:$A, 0),"",
IF(S$3&lt;&gt;"",IF(貼り付け用!S130&lt;&gt;"",貼り付け用!S130,""),""))</f>
        <v>#N/A</v>
      </c>
      <c r="T129" s="2" t="e">
        <f t="array" ref="T129">IF(INDEX(貼り付け用!A:Z, ROW(T129)+1, MATCH("おやつ", 貼り付け用!$A$3:$Z$3, 0))&lt;&gt;0,
INDEX(貼り付け用!A:Z, ROW(T129)+1, MATCH("おやつ", 貼り付け用!$A$3:$Z$3, 0)),"")</f>
        <v>#N/A</v>
      </c>
      <c r="U129" s="55"/>
      <c r="V129" s="8" t="e">
        <f t="array" ref="V129">IF(INDEX(貼り付け用!A:Z, ROW(T129)+1, MATCH("おやつ", 貼り付け用!$A$3:$Z$3, 0)+1)&lt;&gt;0,
INDEX(貼り付け用!A:Z, ROW(T129)+1, MATCH("おやつ", 貼り付け用!$A$3:$Z$3, 0)+1),"")</f>
        <v>#N/A</v>
      </c>
      <c r="W129" s="9" t="e">
        <f t="array" ref="W129">IF(INDEX(貼り付け用!A:Z, ROW(T129)+1, MATCH("おやつ", 貼り付け用!$A$3:$Z$3, 0)+2)&lt;&gt;0,
INDEX(貼り付け用!A:Z, ROW(T129)+1, MATCH("おやつ", 貼り付け用!$A$3:$Z$3, 0)+2),"")</f>
        <v>#N/A</v>
      </c>
    </row>
    <row r="130" spans="1:23" x14ac:dyDescent="0.45">
      <c r="A130" s="5" t="e">
        <f>IF(ROW(A130)+1&gt;=MATCH("*10000*", 貼り付け用!$A:$A, 0),
IF(COUNTIF(A128,"*10000*"),"10001",
IF(COUNTIF(A128,"*10001*"),"10002",
IF(COUNTIF(A128,"*10002*"),"",
IF(COUNTIF(A128,""),"","10000")))),
IF(貼り付け用!A131&lt;&gt;"",貼り付け用!A131,""))</f>
        <v>#N/A</v>
      </c>
      <c r="B130" s="21" t="e">
        <f>IF(ROW(B130)+2&gt;=MATCH("*【合計】*", 貼り付け用!$A:$A, 0),"",
IF(貼り付け用!B131&lt;&gt;"",貼り付け用!B131,""))</f>
        <v>#N/A</v>
      </c>
      <c r="C130" s="21" t="e">
        <f>IF(ROW(C130)+2&gt;=MATCH("*【合計】*", 貼り付け用!$A:$A, 0),"",
IF(貼り付け用!C131&lt;&gt;"",貼り付け用!C131,""))</f>
        <v>#N/A</v>
      </c>
      <c r="D130" s="21" t="e">
        <f>IF(ROW(D130)+2&gt;=MATCH("*【合計】*", 貼り付け用!$A:$A, 0),"",
IF(貼り付け用!D131&lt;&gt;"",貼り付け用!D131,""))</f>
        <v>#N/A</v>
      </c>
      <c r="E130" s="21" t="e">
        <f>IF(ROW(E130)+2&gt;=MATCH("*【合計】*", 貼り付け用!$A:$A, 0),"",
IF(貼り付け用!E131&lt;&gt;"",貼り付け用!E131,""))</f>
        <v>#N/A</v>
      </c>
      <c r="F130" s="21" t="e">
        <f>IF(ROW(F130)+2&gt;=MATCH("*【合計】*", 貼り付け用!$A:$A, 0),"",
IF(貼り付け用!F131&lt;&gt;"",貼り付け用!F131,""))</f>
        <v>#N/A</v>
      </c>
      <c r="G130" s="21" t="e">
        <f>IF(ROW(G130)+2&gt;=MATCH("*【合計】*", 貼り付け用!$A:$A, 0),"",
IF(貼り付け用!G131&lt;&gt;"",貼り付け用!G131,""))</f>
        <v>#N/A</v>
      </c>
      <c r="H130" s="21" t="e">
        <f>IF(ROW(H130)+2&gt;=MATCH("*【合計】*", 貼り付け用!$A:$A, 0),"",
IF(貼り付け用!H131&lt;&gt;"",貼り付け用!H131,""))</f>
        <v>#N/A</v>
      </c>
      <c r="I130" s="21" t="e">
        <f>IF(ROW(I130)+2&gt;=MATCH("*【合計】*", 貼り付け用!$A:$A, 0),"",
IF(貼り付け用!I131&lt;&gt;"",貼り付け用!I131,""))</f>
        <v>#N/A</v>
      </c>
      <c r="J130" s="21" t="e">
        <f>IF(ROW(J130)+2&gt;=MATCH("*【合計】*", 貼り付け用!$A:$A, 0),"",
IF(貼り付け用!J131&lt;&gt;"",貼り付け用!J131,""))</f>
        <v>#N/A</v>
      </c>
      <c r="K130" s="21" t="e">
        <f>IF(ROW(K130)+2&gt;=MATCH("*【合計】*", 貼り付け用!$A:$A, 0),"",
IF(貼り付け用!K131&lt;&gt;"",貼り付け用!K131,""))</f>
        <v>#N/A</v>
      </c>
      <c r="L130" s="21" t="e">
        <f>IF(ROW(L130)+2&gt;=MATCH("*【合計】*", 貼り付け用!$A:$A, 0),"",
IF(L$3&lt;&gt;"",IF(貼り付け用!L131&lt;&gt;"",貼り付け用!L131,""),""))</f>
        <v>#N/A</v>
      </c>
      <c r="M130" s="21" t="e">
        <f>IF(ROW(M130)+2&gt;=MATCH("*【合計】*", 貼り付け用!$A:$A, 0),"",
IF(M$3&lt;&gt;"",IF(貼り付け用!M131&lt;&gt;"",貼り付け用!M131,""),""))</f>
        <v>#N/A</v>
      </c>
      <c r="N130" s="21" t="e">
        <f>IF(ROW(N130)+2&gt;=MATCH("*【合計】*", 貼り付け用!$A:$A, 0),"",
IF(N$3&lt;&gt;"",IF(貼り付け用!N131&lt;&gt;"",貼り付け用!N131,""),""))</f>
        <v>#N/A</v>
      </c>
      <c r="O130" s="21" t="e">
        <f>IF(ROW(O130)+2&gt;=MATCH("*【合計】*", 貼り付け用!$A:$A, 0),"",
IF(O$3&lt;&gt;"",IF(貼り付け用!O131&lt;&gt;"",貼り付け用!O131,""),""))</f>
        <v>#N/A</v>
      </c>
      <c r="P130" s="21" t="e">
        <f>IF(ROW(P130)+2&gt;=MATCH("*【合計】*", 貼り付け用!$A:$A, 0),"",
IF(P$3&lt;&gt;"",IF(貼り付け用!P131&lt;&gt;"",貼り付け用!P131,""),""))</f>
        <v>#N/A</v>
      </c>
      <c r="Q130" s="21" t="e">
        <f>IF(ROW(Q130)+2&gt;=MATCH("*【合計】*", 貼り付け用!$A:$A, 0),"",
IF(Q$3&lt;&gt;"",IF(貼り付け用!Q131&lt;&gt;"",貼り付け用!Q131,""),""))</f>
        <v>#N/A</v>
      </c>
      <c r="R130" s="21" t="e">
        <f>IF(ROW(R130)+2&gt;=MATCH("*【合計】*", 貼り付け用!$A:$A, 0),"",
IF(R$3&lt;&gt;"",IF(貼り付け用!R131&lt;&gt;"",貼り付け用!R131,""),""))</f>
        <v>#N/A</v>
      </c>
      <c r="S130" s="21" t="e">
        <f>IF(ROW(S130)+2&gt;=MATCH("*【合計】*", 貼り付け用!$A:$A, 0),"",
IF(S$3&lt;&gt;"",IF(貼り付け用!S131&lt;&gt;"",貼り付け用!S131,""),""))</f>
        <v>#N/A</v>
      </c>
      <c r="T130" s="21" t="e">
        <f t="array" ref="T130">IF(INDEX(貼り付け用!A:Z, ROW(T130)+1, MATCH("おやつ", 貼り付け用!$A$3:$Z$3, 0))&lt;&gt;0,
INDEX(貼り付け用!A:Z, ROW(T130)+1, MATCH("おやつ", 貼り付け用!$A$3:$Z$3, 0)),"")</f>
        <v>#N/A</v>
      </c>
      <c r="U130" s="18"/>
      <c r="V130" s="5" t="e">
        <f t="array" ref="V130">IF(INDEX(貼り付け用!A:Z, ROW(T130)+1, MATCH("おやつ", 貼り付け用!$A$3:$Z$3, 0)+1)&lt;&gt;0,
INDEX(貼り付け用!A:Z, ROW(T130)+1, MATCH("おやつ", 貼り付け用!$A$3:$Z$3, 0)+1),"")</f>
        <v>#N/A</v>
      </c>
      <c r="W130" s="7" t="e">
        <f t="array" ref="W130">IF(INDEX(貼り付け用!A:Z, ROW(T130)+1, MATCH("おやつ", 貼り付け用!$A$3:$Z$3, 0)+2)&lt;&gt;0,
INDEX(貼り付け用!A:Z, ROW(T130)+1, MATCH("おやつ", 貼り付け用!$A$3:$Z$3, 0)+2),"")</f>
        <v>#N/A</v>
      </c>
    </row>
    <row r="131" spans="1:23" x14ac:dyDescent="0.45">
      <c r="A131" s="8" t="e">
        <f>IF(ROW(A131)+1&gt;=MATCH("*10000*", 貼り付け用!$A:$A, 0),"",
IF(貼り付け用!A132&lt;&gt;"",貼り付け用!A132,""))</f>
        <v>#N/A</v>
      </c>
      <c r="B131" s="3" t="e">
        <f>IF(ROW(B131)+2&gt;=MATCH("*【合計】*", 貼り付け用!$A:$A, 0),"",
IF(貼り付け用!B132&lt;&gt;"",貼り付け用!B132,""))</f>
        <v>#N/A</v>
      </c>
      <c r="C131" s="3" t="e">
        <f>IF(ROW(C131)+2&gt;=MATCH("*【合計】*", 貼り付け用!$A:$A, 0),"",
IF(貼り付け用!C132&lt;&gt;"",貼り付け用!C132,""))</f>
        <v>#N/A</v>
      </c>
      <c r="D131" s="3" t="e">
        <f>IF(ROW(D131)+2&gt;=MATCH("*【合計】*", 貼り付け用!$A:$A, 0),"",
IF(貼り付け用!D132&lt;&gt;"",貼り付け用!D132,""))</f>
        <v>#N/A</v>
      </c>
      <c r="E131" s="3" t="e">
        <f>IF(ROW(E131)+2&gt;=MATCH("*【合計】*", 貼り付け用!$A:$A, 0),"",
IF(貼り付け用!E132&lt;&gt;"",貼り付け用!E132,""))</f>
        <v>#N/A</v>
      </c>
      <c r="F131" s="3" t="e">
        <f>IF(ROW(F131)+2&gt;=MATCH("*【合計】*", 貼り付け用!$A:$A, 0),"",
IF(貼り付け用!F132&lt;&gt;"",貼り付け用!F132,""))</f>
        <v>#N/A</v>
      </c>
      <c r="G131" s="3" t="e">
        <f>IF(ROW(G131)+2&gt;=MATCH("*【合計】*", 貼り付け用!$A:$A, 0),"",
IF(貼り付け用!G132&lt;&gt;"",貼り付け用!G132,""))</f>
        <v>#N/A</v>
      </c>
      <c r="H131" s="3" t="e">
        <f>IF(ROW(H131)+2&gt;=MATCH("*【合計】*", 貼り付け用!$A:$A, 0),"",
IF(貼り付け用!H132&lt;&gt;"",貼り付け用!H132,""))</f>
        <v>#N/A</v>
      </c>
      <c r="I131" s="3" t="e">
        <f>IF(ROW(I131)+2&gt;=MATCH("*【合計】*", 貼り付け用!$A:$A, 0),"",
IF(貼り付け用!I132&lt;&gt;"",貼り付け用!I132,""))</f>
        <v>#N/A</v>
      </c>
      <c r="J131" s="3" t="e">
        <f>IF(ROW(J131)+2&gt;=MATCH("*【合計】*", 貼り付け用!$A:$A, 0),"",
IF(貼り付け用!J132&lt;&gt;"",貼り付け用!J132,""))</f>
        <v>#N/A</v>
      </c>
      <c r="K131" s="3" t="e">
        <f>IF(ROW(K131)+2&gt;=MATCH("*【合計】*", 貼り付け用!$A:$A, 0),"",
IF(貼り付け用!K132&lt;&gt;"",貼り付け用!K132,""))</f>
        <v>#N/A</v>
      </c>
      <c r="L131" s="3" t="e">
        <f>IF(ROW(L131)+2&gt;=MATCH("*【合計】*", 貼り付け用!$A:$A, 0),"",
IF(L$3&lt;&gt;"",IF(貼り付け用!L132&lt;&gt;"",貼り付け用!L132,""),""))</f>
        <v>#N/A</v>
      </c>
      <c r="M131" s="3" t="e">
        <f>IF(ROW(M131)+2&gt;=MATCH("*【合計】*", 貼り付け用!$A:$A, 0),"",
IF(M$3&lt;&gt;"",IF(貼り付け用!M132&lt;&gt;"",貼り付け用!M132,""),""))</f>
        <v>#N/A</v>
      </c>
      <c r="N131" s="3" t="e">
        <f>IF(ROW(N131)+2&gt;=MATCH("*【合計】*", 貼り付け用!$A:$A, 0),"",
IF(N$3&lt;&gt;"",IF(貼り付け用!N132&lt;&gt;"",貼り付け用!N132,""),""))</f>
        <v>#N/A</v>
      </c>
      <c r="O131" s="3" t="e">
        <f>IF(ROW(O131)+2&gt;=MATCH("*【合計】*", 貼り付け用!$A:$A, 0),"",
IF(O$3&lt;&gt;"",IF(貼り付け用!O132&lt;&gt;"",貼り付け用!O132,""),""))</f>
        <v>#N/A</v>
      </c>
      <c r="P131" s="3" t="e">
        <f>IF(ROW(P131)+2&gt;=MATCH("*【合計】*", 貼り付け用!$A:$A, 0),"",
IF(P$3&lt;&gt;"",IF(貼り付け用!P132&lt;&gt;"",貼り付け用!P132,""),""))</f>
        <v>#N/A</v>
      </c>
      <c r="Q131" s="3" t="e">
        <f>IF(ROW(Q131)+2&gt;=MATCH("*【合計】*", 貼り付け用!$A:$A, 0),"",
IF(Q$3&lt;&gt;"",IF(貼り付け用!Q132&lt;&gt;"",貼り付け用!Q132,""),""))</f>
        <v>#N/A</v>
      </c>
      <c r="R131" s="3" t="e">
        <f>IF(ROW(R131)+2&gt;=MATCH("*【合計】*", 貼り付け用!$A:$A, 0),"",
IF(R$3&lt;&gt;"",IF(貼り付け用!R132&lt;&gt;"",貼り付け用!R132,""),""))</f>
        <v>#N/A</v>
      </c>
      <c r="S131" s="3" t="e">
        <f>IF(ROW(S131)+2&gt;=MATCH("*【合計】*", 貼り付け用!$A:$A, 0),"",
IF(S$3&lt;&gt;"",IF(貼り付け用!S132&lt;&gt;"",貼り付け用!S132,""),""))</f>
        <v>#N/A</v>
      </c>
      <c r="T131" s="2" t="e">
        <f t="array" ref="T131">IF(INDEX(貼り付け用!A:Z, ROW(T131)+1, MATCH("おやつ", 貼り付け用!$A$3:$Z$3, 0))&lt;&gt;0,
INDEX(貼り付け用!A:Z, ROW(T131)+1, MATCH("おやつ", 貼り付け用!$A$3:$Z$3, 0)),"")</f>
        <v>#N/A</v>
      </c>
      <c r="U131" s="55"/>
      <c r="V131" s="8" t="e">
        <f t="array" ref="V131">IF(INDEX(貼り付け用!A:Z, ROW(T131)+1, MATCH("おやつ", 貼り付け用!$A$3:$Z$3, 0)+1)&lt;&gt;0,
INDEX(貼り付け用!A:Z, ROW(T131)+1, MATCH("おやつ", 貼り付け用!$A$3:$Z$3, 0)+1),"")</f>
        <v>#N/A</v>
      </c>
      <c r="W131" s="9" t="e">
        <f t="array" ref="W131">IF(INDEX(貼り付け用!A:Z, ROW(T131)+1, MATCH("おやつ", 貼り付け用!$A$3:$Z$3, 0)+2)&lt;&gt;0,
INDEX(貼り付け用!A:Z, ROW(T131)+1, MATCH("おやつ", 貼り付け用!$A$3:$Z$3, 0)+2),"")</f>
        <v>#N/A</v>
      </c>
    </row>
    <row r="132" spans="1:23" x14ac:dyDescent="0.45">
      <c r="A132" s="5" t="e">
        <f>IF(ROW(A132)+1&gt;=MATCH("*10000*", 貼り付け用!$A:$A, 0),
IF(COUNTIF(A130,"*10000*"),"10001",
IF(COUNTIF(A130,"*10001*"),"10002",
IF(COUNTIF(A130,"*10002*"),"",
IF(COUNTIF(A130,""),"","10000")))),
IF(貼り付け用!A133&lt;&gt;"",貼り付け用!A133,""))</f>
        <v>#N/A</v>
      </c>
      <c r="B132" s="21" t="e">
        <f>IF(ROW(B132)+2&gt;=MATCH("*【合計】*", 貼り付け用!$A:$A, 0),"",
IF(貼り付け用!B133&lt;&gt;"",貼り付け用!B133,""))</f>
        <v>#N/A</v>
      </c>
      <c r="C132" s="21" t="e">
        <f>IF(ROW(C132)+2&gt;=MATCH("*【合計】*", 貼り付け用!$A:$A, 0),"",
IF(貼り付け用!C133&lt;&gt;"",貼り付け用!C133,""))</f>
        <v>#N/A</v>
      </c>
      <c r="D132" s="21" t="e">
        <f>IF(ROW(D132)+2&gt;=MATCH("*【合計】*", 貼り付け用!$A:$A, 0),"",
IF(貼り付け用!D133&lt;&gt;"",貼り付け用!D133,""))</f>
        <v>#N/A</v>
      </c>
      <c r="E132" s="21" t="e">
        <f>IF(ROW(E132)+2&gt;=MATCH("*【合計】*", 貼り付け用!$A:$A, 0),"",
IF(貼り付け用!E133&lt;&gt;"",貼り付け用!E133,""))</f>
        <v>#N/A</v>
      </c>
      <c r="F132" s="21" t="e">
        <f>IF(ROW(F132)+2&gt;=MATCH("*【合計】*", 貼り付け用!$A:$A, 0),"",
IF(貼り付け用!F133&lt;&gt;"",貼り付け用!F133,""))</f>
        <v>#N/A</v>
      </c>
      <c r="G132" s="21" t="e">
        <f>IF(ROW(G132)+2&gt;=MATCH("*【合計】*", 貼り付け用!$A:$A, 0),"",
IF(貼り付け用!G133&lt;&gt;"",貼り付け用!G133,""))</f>
        <v>#N/A</v>
      </c>
      <c r="H132" s="21" t="e">
        <f>IF(ROW(H132)+2&gt;=MATCH("*【合計】*", 貼り付け用!$A:$A, 0),"",
IF(貼り付け用!H133&lt;&gt;"",貼り付け用!H133,""))</f>
        <v>#N/A</v>
      </c>
      <c r="I132" s="21" t="e">
        <f>IF(ROW(I132)+2&gt;=MATCH("*【合計】*", 貼り付け用!$A:$A, 0),"",
IF(貼り付け用!I133&lt;&gt;"",貼り付け用!I133,""))</f>
        <v>#N/A</v>
      </c>
      <c r="J132" s="21" t="e">
        <f>IF(ROW(J132)+2&gt;=MATCH("*【合計】*", 貼り付け用!$A:$A, 0),"",
IF(貼り付け用!J133&lt;&gt;"",貼り付け用!J133,""))</f>
        <v>#N/A</v>
      </c>
      <c r="K132" s="21" t="e">
        <f>IF(ROW(K132)+2&gt;=MATCH("*【合計】*", 貼り付け用!$A:$A, 0),"",
IF(貼り付け用!K133&lt;&gt;"",貼り付け用!K133,""))</f>
        <v>#N/A</v>
      </c>
      <c r="L132" s="21" t="e">
        <f>IF(ROW(L132)+2&gt;=MATCH("*【合計】*", 貼り付け用!$A:$A, 0),"",
IF(L$3&lt;&gt;"",IF(貼り付け用!L133&lt;&gt;"",貼り付け用!L133,""),""))</f>
        <v>#N/A</v>
      </c>
      <c r="M132" s="21" t="e">
        <f>IF(ROW(M132)+2&gt;=MATCH("*【合計】*", 貼り付け用!$A:$A, 0),"",
IF(M$3&lt;&gt;"",IF(貼り付け用!M133&lt;&gt;"",貼り付け用!M133,""),""))</f>
        <v>#N/A</v>
      </c>
      <c r="N132" s="21" t="e">
        <f>IF(ROW(N132)+2&gt;=MATCH("*【合計】*", 貼り付け用!$A:$A, 0),"",
IF(N$3&lt;&gt;"",IF(貼り付け用!N133&lt;&gt;"",貼り付け用!N133,""),""))</f>
        <v>#N/A</v>
      </c>
      <c r="O132" s="21" t="e">
        <f>IF(ROW(O132)+2&gt;=MATCH("*【合計】*", 貼り付け用!$A:$A, 0),"",
IF(O$3&lt;&gt;"",IF(貼り付け用!O133&lt;&gt;"",貼り付け用!O133,""),""))</f>
        <v>#N/A</v>
      </c>
      <c r="P132" s="21" t="e">
        <f>IF(ROW(P132)+2&gt;=MATCH("*【合計】*", 貼り付け用!$A:$A, 0),"",
IF(P$3&lt;&gt;"",IF(貼り付け用!P133&lt;&gt;"",貼り付け用!P133,""),""))</f>
        <v>#N/A</v>
      </c>
      <c r="Q132" s="21" t="e">
        <f>IF(ROW(Q132)+2&gt;=MATCH("*【合計】*", 貼り付け用!$A:$A, 0),"",
IF(Q$3&lt;&gt;"",IF(貼り付け用!Q133&lt;&gt;"",貼り付け用!Q133,""),""))</f>
        <v>#N/A</v>
      </c>
      <c r="R132" s="21" t="e">
        <f>IF(ROW(R132)+2&gt;=MATCH("*【合計】*", 貼り付け用!$A:$A, 0),"",
IF(R$3&lt;&gt;"",IF(貼り付け用!R133&lt;&gt;"",貼り付け用!R133,""),""))</f>
        <v>#N/A</v>
      </c>
      <c r="S132" s="21" t="e">
        <f>IF(ROW(S132)+2&gt;=MATCH("*【合計】*", 貼り付け用!$A:$A, 0),"",
IF(S$3&lt;&gt;"",IF(貼り付け用!S133&lt;&gt;"",貼り付け用!S133,""),""))</f>
        <v>#N/A</v>
      </c>
      <c r="T132" s="21" t="e">
        <f t="array" ref="T132">IF(INDEX(貼り付け用!A:Z, ROW(T132)+1, MATCH("おやつ", 貼り付け用!$A$3:$Z$3, 0))&lt;&gt;0,
INDEX(貼り付け用!A:Z, ROW(T132)+1, MATCH("おやつ", 貼り付け用!$A$3:$Z$3, 0)),"")</f>
        <v>#N/A</v>
      </c>
      <c r="U132" s="18"/>
      <c r="V132" s="5" t="e">
        <f t="array" ref="V132">IF(INDEX(貼り付け用!A:Z, ROW(T132)+1, MATCH("おやつ", 貼り付け用!$A$3:$Z$3, 0)+1)&lt;&gt;0,
INDEX(貼り付け用!A:Z, ROW(T132)+1, MATCH("おやつ", 貼り付け用!$A$3:$Z$3, 0)+1),"")</f>
        <v>#N/A</v>
      </c>
      <c r="W132" s="7" t="e">
        <f t="array" ref="W132">IF(INDEX(貼り付け用!A:Z, ROW(T132)+1, MATCH("おやつ", 貼り付け用!$A$3:$Z$3, 0)+2)&lt;&gt;0,
INDEX(貼り付け用!A:Z, ROW(T132)+1, MATCH("おやつ", 貼り付け用!$A$3:$Z$3, 0)+2),"")</f>
        <v>#N/A</v>
      </c>
    </row>
    <row r="133" spans="1:23" x14ac:dyDescent="0.45">
      <c r="A133" s="8" t="e">
        <f>IF(ROW(A133)+1&gt;=MATCH("*10000*", 貼り付け用!$A:$A, 0),"",
IF(貼り付け用!A134&lt;&gt;"",貼り付け用!A134,""))</f>
        <v>#N/A</v>
      </c>
      <c r="B133" s="3" t="e">
        <f>IF(ROW(B133)+2&gt;=MATCH("*【合計】*", 貼り付け用!$A:$A, 0),"",
IF(貼り付け用!B134&lt;&gt;"",貼り付け用!B134,""))</f>
        <v>#N/A</v>
      </c>
      <c r="C133" s="3" t="e">
        <f>IF(ROW(C133)+2&gt;=MATCH("*【合計】*", 貼り付け用!$A:$A, 0),"",
IF(貼り付け用!C134&lt;&gt;"",貼り付け用!C134,""))</f>
        <v>#N/A</v>
      </c>
      <c r="D133" s="3" t="e">
        <f>IF(ROW(D133)+2&gt;=MATCH("*【合計】*", 貼り付け用!$A:$A, 0),"",
IF(貼り付け用!D134&lt;&gt;"",貼り付け用!D134,""))</f>
        <v>#N/A</v>
      </c>
      <c r="E133" s="3" t="e">
        <f>IF(ROW(E133)+2&gt;=MATCH("*【合計】*", 貼り付け用!$A:$A, 0),"",
IF(貼り付け用!E134&lt;&gt;"",貼り付け用!E134,""))</f>
        <v>#N/A</v>
      </c>
      <c r="F133" s="3" t="e">
        <f>IF(ROW(F133)+2&gt;=MATCH("*【合計】*", 貼り付け用!$A:$A, 0),"",
IF(貼り付け用!F134&lt;&gt;"",貼り付け用!F134,""))</f>
        <v>#N/A</v>
      </c>
      <c r="G133" s="3" t="e">
        <f>IF(ROW(G133)+2&gt;=MATCH("*【合計】*", 貼り付け用!$A:$A, 0),"",
IF(貼り付け用!G134&lt;&gt;"",貼り付け用!G134,""))</f>
        <v>#N/A</v>
      </c>
      <c r="H133" s="3" t="e">
        <f>IF(ROW(H133)+2&gt;=MATCH("*【合計】*", 貼り付け用!$A:$A, 0),"",
IF(貼り付け用!H134&lt;&gt;"",貼り付け用!H134,""))</f>
        <v>#N/A</v>
      </c>
      <c r="I133" s="3" t="e">
        <f>IF(ROW(I133)+2&gt;=MATCH("*【合計】*", 貼り付け用!$A:$A, 0),"",
IF(貼り付け用!I134&lt;&gt;"",貼り付け用!I134,""))</f>
        <v>#N/A</v>
      </c>
      <c r="J133" s="3" t="e">
        <f>IF(ROW(J133)+2&gt;=MATCH("*【合計】*", 貼り付け用!$A:$A, 0),"",
IF(貼り付け用!J134&lt;&gt;"",貼り付け用!J134,""))</f>
        <v>#N/A</v>
      </c>
      <c r="K133" s="3" t="e">
        <f>IF(ROW(K133)+2&gt;=MATCH("*【合計】*", 貼り付け用!$A:$A, 0),"",
IF(貼り付け用!K134&lt;&gt;"",貼り付け用!K134,""))</f>
        <v>#N/A</v>
      </c>
      <c r="L133" s="3" t="e">
        <f>IF(ROW(L133)+2&gt;=MATCH("*【合計】*", 貼り付け用!$A:$A, 0),"",
IF(L$3&lt;&gt;"",IF(貼り付け用!L134&lt;&gt;"",貼り付け用!L134,""),""))</f>
        <v>#N/A</v>
      </c>
      <c r="M133" s="3" t="e">
        <f>IF(ROW(M133)+2&gt;=MATCH("*【合計】*", 貼り付け用!$A:$A, 0),"",
IF(M$3&lt;&gt;"",IF(貼り付け用!M134&lt;&gt;"",貼り付け用!M134,""),""))</f>
        <v>#N/A</v>
      </c>
      <c r="N133" s="3" t="e">
        <f>IF(ROW(N133)+2&gt;=MATCH("*【合計】*", 貼り付け用!$A:$A, 0),"",
IF(N$3&lt;&gt;"",IF(貼り付け用!N134&lt;&gt;"",貼り付け用!N134,""),""))</f>
        <v>#N/A</v>
      </c>
      <c r="O133" s="3" t="e">
        <f>IF(ROW(O133)+2&gt;=MATCH("*【合計】*", 貼り付け用!$A:$A, 0),"",
IF(O$3&lt;&gt;"",IF(貼り付け用!O134&lt;&gt;"",貼り付け用!O134,""),""))</f>
        <v>#N/A</v>
      </c>
      <c r="P133" s="3" t="e">
        <f>IF(ROW(P133)+2&gt;=MATCH("*【合計】*", 貼り付け用!$A:$A, 0),"",
IF(P$3&lt;&gt;"",IF(貼り付け用!P134&lt;&gt;"",貼り付け用!P134,""),""))</f>
        <v>#N/A</v>
      </c>
      <c r="Q133" s="3" t="e">
        <f>IF(ROW(Q133)+2&gt;=MATCH("*【合計】*", 貼り付け用!$A:$A, 0),"",
IF(Q$3&lt;&gt;"",IF(貼り付け用!Q134&lt;&gt;"",貼り付け用!Q134,""),""))</f>
        <v>#N/A</v>
      </c>
      <c r="R133" s="3" t="e">
        <f>IF(ROW(R133)+2&gt;=MATCH("*【合計】*", 貼り付け用!$A:$A, 0),"",
IF(R$3&lt;&gt;"",IF(貼り付け用!R134&lt;&gt;"",貼り付け用!R134,""),""))</f>
        <v>#N/A</v>
      </c>
      <c r="S133" s="3" t="e">
        <f>IF(ROW(S133)+2&gt;=MATCH("*【合計】*", 貼り付け用!$A:$A, 0),"",
IF(S$3&lt;&gt;"",IF(貼り付け用!S134&lt;&gt;"",貼り付け用!S134,""),""))</f>
        <v>#N/A</v>
      </c>
      <c r="T133" s="2" t="e">
        <f t="array" ref="T133">IF(INDEX(貼り付け用!A:Z, ROW(T133)+1, MATCH("おやつ", 貼り付け用!$A$3:$Z$3, 0))&lt;&gt;0,
INDEX(貼り付け用!A:Z, ROW(T133)+1, MATCH("おやつ", 貼り付け用!$A$3:$Z$3, 0)),"")</f>
        <v>#N/A</v>
      </c>
      <c r="U133" s="55"/>
      <c r="V133" s="8" t="e">
        <f t="array" ref="V133">IF(INDEX(貼り付け用!A:Z, ROW(T133)+1, MATCH("おやつ", 貼り付け用!$A$3:$Z$3, 0)+1)&lt;&gt;0,
INDEX(貼り付け用!A:Z, ROW(T133)+1, MATCH("おやつ", 貼り付け用!$A$3:$Z$3, 0)+1),"")</f>
        <v>#N/A</v>
      </c>
      <c r="W133" s="9" t="e">
        <f t="array" ref="W133">IF(INDEX(貼り付け用!A:Z, ROW(T133)+1, MATCH("おやつ", 貼り付け用!$A$3:$Z$3, 0)+2)&lt;&gt;0,
INDEX(貼り付け用!A:Z, ROW(T133)+1, MATCH("おやつ", 貼り付け用!$A$3:$Z$3, 0)+2),"")</f>
        <v>#N/A</v>
      </c>
    </row>
    <row r="134" spans="1:23" x14ac:dyDescent="0.45">
      <c r="A134" s="5" t="e">
        <f>IF(ROW(A134)+1&gt;=MATCH("*10000*", 貼り付け用!$A:$A, 0),
IF(COUNTIF(A132,"*10000*"),"10001",
IF(COUNTIF(A132,"*10001*"),"10002",
IF(COUNTIF(A132,"*10002*"),"",
IF(COUNTIF(A132,""),"","10000")))),
IF(貼り付け用!A135&lt;&gt;"",貼り付け用!A135,""))</f>
        <v>#N/A</v>
      </c>
      <c r="B134" s="21" t="e">
        <f>IF(ROW(B134)+2&gt;=MATCH("*【合計】*", 貼り付け用!$A:$A, 0),"",
IF(貼り付け用!B135&lt;&gt;"",貼り付け用!B135,""))</f>
        <v>#N/A</v>
      </c>
      <c r="C134" s="21" t="e">
        <f>IF(ROW(C134)+2&gt;=MATCH("*【合計】*", 貼り付け用!$A:$A, 0),"",
IF(貼り付け用!C135&lt;&gt;"",貼り付け用!C135,""))</f>
        <v>#N/A</v>
      </c>
      <c r="D134" s="21" t="e">
        <f>IF(ROW(D134)+2&gt;=MATCH("*【合計】*", 貼り付け用!$A:$A, 0),"",
IF(貼り付け用!D135&lt;&gt;"",貼り付け用!D135,""))</f>
        <v>#N/A</v>
      </c>
      <c r="E134" s="21" t="e">
        <f>IF(ROW(E134)+2&gt;=MATCH("*【合計】*", 貼り付け用!$A:$A, 0),"",
IF(貼り付け用!E135&lt;&gt;"",貼り付け用!E135,""))</f>
        <v>#N/A</v>
      </c>
      <c r="F134" s="21" t="e">
        <f>IF(ROW(F134)+2&gt;=MATCH("*【合計】*", 貼り付け用!$A:$A, 0),"",
IF(貼り付け用!F135&lt;&gt;"",貼り付け用!F135,""))</f>
        <v>#N/A</v>
      </c>
      <c r="G134" s="21" t="e">
        <f>IF(ROW(G134)+2&gt;=MATCH("*【合計】*", 貼り付け用!$A:$A, 0),"",
IF(貼り付け用!G135&lt;&gt;"",貼り付け用!G135,""))</f>
        <v>#N/A</v>
      </c>
      <c r="H134" s="21" t="e">
        <f>IF(ROW(H134)+2&gt;=MATCH("*【合計】*", 貼り付け用!$A:$A, 0),"",
IF(貼り付け用!H135&lt;&gt;"",貼り付け用!H135,""))</f>
        <v>#N/A</v>
      </c>
      <c r="I134" s="21" t="e">
        <f>IF(ROW(I134)+2&gt;=MATCH("*【合計】*", 貼り付け用!$A:$A, 0),"",
IF(貼り付け用!I135&lt;&gt;"",貼り付け用!I135,""))</f>
        <v>#N/A</v>
      </c>
      <c r="J134" s="21" t="e">
        <f>IF(ROW(J134)+2&gt;=MATCH("*【合計】*", 貼り付け用!$A:$A, 0),"",
IF(貼り付け用!J135&lt;&gt;"",貼り付け用!J135,""))</f>
        <v>#N/A</v>
      </c>
      <c r="K134" s="21" t="e">
        <f>IF(ROW(K134)+2&gt;=MATCH("*【合計】*", 貼り付け用!$A:$A, 0),"",
IF(貼り付け用!K135&lt;&gt;"",貼り付け用!K135,""))</f>
        <v>#N/A</v>
      </c>
      <c r="L134" s="21" t="e">
        <f>IF(ROW(L134)+2&gt;=MATCH("*【合計】*", 貼り付け用!$A:$A, 0),"",
IF(L$3&lt;&gt;"",IF(貼り付け用!L135&lt;&gt;"",貼り付け用!L135,""),""))</f>
        <v>#N/A</v>
      </c>
      <c r="M134" s="21" t="e">
        <f>IF(ROW(M134)+2&gt;=MATCH("*【合計】*", 貼り付け用!$A:$A, 0),"",
IF(M$3&lt;&gt;"",IF(貼り付け用!M135&lt;&gt;"",貼り付け用!M135,""),""))</f>
        <v>#N/A</v>
      </c>
      <c r="N134" s="21" t="e">
        <f>IF(ROW(N134)+2&gt;=MATCH("*【合計】*", 貼り付け用!$A:$A, 0),"",
IF(N$3&lt;&gt;"",IF(貼り付け用!N135&lt;&gt;"",貼り付け用!N135,""),""))</f>
        <v>#N/A</v>
      </c>
      <c r="O134" s="21" t="e">
        <f>IF(ROW(O134)+2&gt;=MATCH("*【合計】*", 貼り付け用!$A:$A, 0),"",
IF(O$3&lt;&gt;"",IF(貼り付け用!O135&lt;&gt;"",貼り付け用!O135,""),""))</f>
        <v>#N/A</v>
      </c>
      <c r="P134" s="21" t="e">
        <f>IF(ROW(P134)+2&gt;=MATCH("*【合計】*", 貼り付け用!$A:$A, 0),"",
IF(P$3&lt;&gt;"",IF(貼り付け用!P135&lt;&gt;"",貼り付け用!P135,""),""))</f>
        <v>#N/A</v>
      </c>
      <c r="Q134" s="21" t="e">
        <f>IF(ROW(Q134)+2&gt;=MATCH("*【合計】*", 貼り付け用!$A:$A, 0),"",
IF(Q$3&lt;&gt;"",IF(貼り付け用!Q135&lt;&gt;"",貼り付け用!Q135,""),""))</f>
        <v>#N/A</v>
      </c>
      <c r="R134" s="21" t="e">
        <f>IF(ROW(R134)+2&gt;=MATCH("*【合計】*", 貼り付け用!$A:$A, 0),"",
IF(R$3&lt;&gt;"",IF(貼り付け用!R135&lt;&gt;"",貼り付け用!R135,""),""))</f>
        <v>#N/A</v>
      </c>
      <c r="S134" s="21" t="e">
        <f>IF(ROW(S134)+2&gt;=MATCH("*【合計】*", 貼り付け用!$A:$A, 0),"",
IF(S$3&lt;&gt;"",IF(貼り付け用!S135&lt;&gt;"",貼り付け用!S135,""),""))</f>
        <v>#N/A</v>
      </c>
      <c r="T134" s="21" t="e">
        <f t="array" ref="T134">IF(INDEX(貼り付け用!A:Z, ROW(T134)+1, MATCH("おやつ", 貼り付け用!$A$3:$Z$3, 0))&lt;&gt;0,
INDEX(貼り付け用!A:Z, ROW(T134)+1, MATCH("おやつ", 貼り付け用!$A$3:$Z$3, 0)),"")</f>
        <v>#N/A</v>
      </c>
      <c r="U134" s="18"/>
      <c r="V134" s="5" t="e">
        <f t="array" ref="V134">IF(INDEX(貼り付け用!A:Z, ROW(T134)+1, MATCH("おやつ", 貼り付け用!$A$3:$Z$3, 0)+1)&lt;&gt;0,
INDEX(貼り付け用!A:Z, ROW(T134)+1, MATCH("おやつ", 貼り付け用!$A$3:$Z$3, 0)+1),"")</f>
        <v>#N/A</v>
      </c>
      <c r="W134" s="7" t="e">
        <f t="array" ref="W134">IF(INDEX(貼り付け用!A:Z, ROW(T134)+1, MATCH("おやつ", 貼り付け用!$A$3:$Z$3, 0)+2)&lt;&gt;0,
INDEX(貼り付け用!A:Z, ROW(T134)+1, MATCH("おやつ", 貼り付け用!$A$3:$Z$3, 0)+2),"")</f>
        <v>#N/A</v>
      </c>
    </row>
    <row r="135" spans="1:23" x14ac:dyDescent="0.45">
      <c r="A135" s="8" t="e">
        <f>IF(ROW(A135)+1&gt;=MATCH("*10000*", 貼り付け用!$A:$A, 0),"",
IF(貼り付け用!A136&lt;&gt;"",貼り付け用!A136,""))</f>
        <v>#N/A</v>
      </c>
      <c r="B135" s="3" t="e">
        <f>IF(ROW(B135)+2&gt;=MATCH("*【合計】*", 貼り付け用!$A:$A, 0),"",
IF(貼り付け用!B136&lt;&gt;"",貼り付け用!B136,""))</f>
        <v>#N/A</v>
      </c>
      <c r="C135" s="3" t="e">
        <f>IF(ROW(C135)+2&gt;=MATCH("*【合計】*", 貼り付け用!$A:$A, 0),"",
IF(貼り付け用!C136&lt;&gt;"",貼り付け用!C136,""))</f>
        <v>#N/A</v>
      </c>
      <c r="D135" s="3" t="e">
        <f>IF(ROW(D135)+2&gt;=MATCH("*【合計】*", 貼り付け用!$A:$A, 0),"",
IF(貼り付け用!D136&lt;&gt;"",貼り付け用!D136,""))</f>
        <v>#N/A</v>
      </c>
      <c r="E135" s="3" t="e">
        <f>IF(ROW(E135)+2&gt;=MATCH("*【合計】*", 貼り付け用!$A:$A, 0),"",
IF(貼り付け用!E136&lt;&gt;"",貼り付け用!E136,""))</f>
        <v>#N/A</v>
      </c>
      <c r="F135" s="3" t="e">
        <f>IF(ROW(F135)+2&gt;=MATCH("*【合計】*", 貼り付け用!$A:$A, 0),"",
IF(貼り付け用!F136&lt;&gt;"",貼り付け用!F136,""))</f>
        <v>#N/A</v>
      </c>
      <c r="G135" s="3" t="e">
        <f>IF(ROW(G135)+2&gt;=MATCH("*【合計】*", 貼り付け用!$A:$A, 0),"",
IF(貼り付け用!G136&lt;&gt;"",貼り付け用!G136,""))</f>
        <v>#N/A</v>
      </c>
      <c r="H135" s="3" t="e">
        <f>IF(ROW(H135)+2&gt;=MATCH("*【合計】*", 貼り付け用!$A:$A, 0),"",
IF(貼り付け用!H136&lt;&gt;"",貼り付け用!H136,""))</f>
        <v>#N/A</v>
      </c>
      <c r="I135" s="3" t="e">
        <f>IF(ROW(I135)+2&gt;=MATCH("*【合計】*", 貼り付け用!$A:$A, 0),"",
IF(貼り付け用!I136&lt;&gt;"",貼り付け用!I136,""))</f>
        <v>#N/A</v>
      </c>
      <c r="J135" s="3" t="e">
        <f>IF(ROW(J135)+2&gt;=MATCH("*【合計】*", 貼り付け用!$A:$A, 0),"",
IF(貼り付け用!J136&lt;&gt;"",貼り付け用!J136,""))</f>
        <v>#N/A</v>
      </c>
      <c r="K135" s="3" t="e">
        <f>IF(ROW(K135)+2&gt;=MATCH("*【合計】*", 貼り付け用!$A:$A, 0),"",
IF(貼り付け用!K136&lt;&gt;"",貼り付け用!K136,""))</f>
        <v>#N/A</v>
      </c>
      <c r="L135" s="3" t="e">
        <f>IF(ROW(L135)+2&gt;=MATCH("*【合計】*", 貼り付け用!$A:$A, 0),"",
IF(L$3&lt;&gt;"",IF(貼り付け用!L136&lt;&gt;"",貼り付け用!L136,""),""))</f>
        <v>#N/A</v>
      </c>
      <c r="M135" s="3" t="e">
        <f>IF(ROW(M135)+2&gt;=MATCH("*【合計】*", 貼り付け用!$A:$A, 0),"",
IF(M$3&lt;&gt;"",IF(貼り付け用!M136&lt;&gt;"",貼り付け用!M136,""),""))</f>
        <v>#N/A</v>
      </c>
      <c r="N135" s="3" t="e">
        <f>IF(ROW(N135)+2&gt;=MATCH("*【合計】*", 貼り付け用!$A:$A, 0),"",
IF(N$3&lt;&gt;"",IF(貼り付け用!N136&lt;&gt;"",貼り付け用!N136,""),""))</f>
        <v>#N/A</v>
      </c>
      <c r="O135" s="3" t="e">
        <f>IF(ROW(O135)+2&gt;=MATCH("*【合計】*", 貼り付け用!$A:$A, 0),"",
IF(O$3&lt;&gt;"",IF(貼り付け用!O136&lt;&gt;"",貼り付け用!O136,""),""))</f>
        <v>#N/A</v>
      </c>
      <c r="P135" s="3" t="e">
        <f>IF(ROW(P135)+2&gt;=MATCH("*【合計】*", 貼り付け用!$A:$A, 0),"",
IF(P$3&lt;&gt;"",IF(貼り付け用!P136&lt;&gt;"",貼り付け用!P136,""),""))</f>
        <v>#N/A</v>
      </c>
      <c r="Q135" s="3" t="e">
        <f>IF(ROW(Q135)+2&gt;=MATCH("*【合計】*", 貼り付け用!$A:$A, 0),"",
IF(Q$3&lt;&gt;"",IF(貼り付け用!Q136&lt;&gt;"",貼り付け用!Q136,""),""))</f>
        <v>#N/A</v>
      </c>
      <c r="R135" s="3" t="e">
        <f>IF(ROW(R135)+2&gt;=MATCH("*【合計】*", 貼り付け用!$A:$A, 0),"",
IF(R$3&lt;&gt;"",IF(貼り付け用!R136&lt;&gt;"",貼り付け用!R136,""),""))</f>
        <v>#N/A</v>
      </c>
      <c r="S135" s="3" t="e">
        <f>IF(ROW(S135)+2&gt;=MATCH("*【合計】*", 貼り付け用!$A:$A, 0),"",
IF(S$3&lt;&gt;"",IF(貼り付け用!S136&lt;&gt;"",貼り付け用!S136,""),""))</f>
        <v>#N/A</v>
      </c>
      <c r="T135" s="2" t="e">
        <f t="array" ref="T135">IF(INDEX(貼り付け用!A:Z, ROW(T135)+1, MATCH("おやつ", 貼り付け用!$A$3:$Z$3, 0))&lt;&gt;0,
INDEX(貼り付け用!A:Z, ROW(T135)+1, MATCH("おやつ", 貼り付け用!$A$3:$Z$3, 0)),"")</f>
        <v>#N/A</v>
      </c>
      <c r="U135" s="55"/>
      <c r="V135" s="8" t="e">
        <f t="array" ref="V135">IF(INDEX(貼り付け用!A:Z, ROW(T135)+1, MATCH("おやつ", 貼り付け用!$A$3:$Z$3, 0)+1)&lt;&gt;0,
INDEX(貼り付け用!A:Z, ROW(T135)+1, MATCH("おやつ", 貼り付け用!$A$3:$Z$3, 0)+1),"")</f>
        <v>#N/A</v>
      </c>
      <c r="W135" s="9" t="e">
        <f t="array" ref="W135">IF(INDEX(貼り付け用!A:Z, ROW(T135)+1, MATCH("おやつ", 貼り付け用!$A$3:$Z$3, 0)+2)&lt;&gt;0,
INDEX(貼り付け用!A:Z, ROW(T135)+1, MATCH("おやつ", 貼り付け用!$A$3:$Z$3, 0)+2),"")</f>
        <v>#N/A</v>
      </c>
    </row>
    <row r="136" spans="1:23" x14ac:dyDescent="0.45">
      <c r="A136" s="5" t="e">
        <f>IF(ROW(A136)+1&gt;=MATCH("*10000*", 貼り付け用!$A:$A, 0),
IF(COUNTIF(A134,"*10000*"),"10001",
IF(COUNTIF(A134,"*10001*"),"10002",
IF(COUNTIF(A134,"*10002*"),"",
IF(COUNTIF(A134,""),"","10000")))),
IF(貼り付け用!A137&lt;&gt;"",貼り付け用!A137,""))</f>
        <v>#N/A</v>
      </c>
      <c r="B136" s="21" t="e">
        <f>IF(ROW(B136)+2&gt;=MATCH("*【合計】*", 貼り付け用!$A:$A, 0),"",
IF(貼り付け用!B137&lt;&gt;"",貼り付け用!B137,""))</f>
        <v>#N/A</v>
      </c>
      <c r="C136" s="21" t="e">
        <f>IF(ROW(C136)+2&gt;=MATCH("*【合計】*", 貼り付け用!$A:$A, 0),"",
IF(貼り付け用!C137&lt;&gt;"",貼り付け用!C137,""))</f>
        <v>#N/A</v>
      </c>
      <c r="D136" s="21" t="e">
        <f>IF(ROW(D136)+2&gt;=MATCH("*【合計】*", 貼り付け用!$A:$A, 0),"",
IF(貼り付け用!D137&lt;&gt;"",貼り付け用!D137,""))</f>
        <v>#N/A</v>
      </c>
      <c r="E136" s="21" t="e">
        <f>IF(ROW(E136)+2&gt;=MATCH("*【合計】*", 貼り付け用!$A:$A, 0),"",
IF(貼り付け用!E137&lt;&gt;"",貼り付け用!E137,""))</f>
        <v>#N/A</v>
      </c>
      <c r="F136" s="21" t="e">
        <f>IF(ROW(F136)+2&gt;=MATCH("*【合計】*", 貼り付け用!$A:$A, 0),"",
IF(貼り付け用!F137&lt;&gt;"",貼り付け用!F137,""))</f>
        <v>#N/A</v>
      </c>
      <c r="G136" s="21" t="e">
        <f>IF(ROW(G136)+2&gt;=MATCH("*【合計】*", 貼り付け用!$A:$A, 0),"",
IF(貼り付け用!G137&lt;&gt;"",貼り付け用!G137,""))</f>
        <v>#N/A</v>
      </c>
      <c r="H136" s="21" t="e">
        <f>IF(ROW(H136)+2&gt;=MATCH("*【合計】*", 貼り付け用!$A:$A, 0),"",
IF(貼り付け用!H137&lt;&gt;"",貼り付け用!H137,""))</f>
        <v>#N/A</v>
      </c>
      <c r="I136" s="21" t="e">
        <f>IF(ROW(I136)+2&gt;=MATCH("*【合計】*", 貼り付け用!$A:$A, 0),"",
IF(貼り付け用!I137&lt;&gt;"",貼り付け用!I137,""))</f>
        <v>#N/A</v>
      </c>
      <c r="J136" s="21" t="e">
        <f>IF(ROW(J136)+2&gt;=MATCH("*【合計】*", 貼り付け用!$A:$A, 0),"",
IF(貼り付け用!J137&lt;&gt;"",貼り付け用!J137,""))</f>
        <v>#N/A</v>
      </c>
      <c r="K136" s="21" t="e">
        <f>IF(ROW(K136)+2&gt;=MATCH("*【合計】*", 貼り付け用!$A:$A, 0),"",
IF(貼り付け用!K137&lt;&gt;"",貼り付け用!K137,""))</f>
        <v>#N/A</v>
      </c>
      <c r="L136" s="21" t="e">
        <f>IF(ROW(L136)+2&gt;=MATCH("*【合計】*", 貼り付け用!$A:$A, 0),"",
IF(L$3&lt;&gt;"",IF(貼り付け用!L137&lt;&gt;"",貼り付け用!L137,""),""))</f>
        <v>#N/A</v>
      </c>
      <c r="M136" s="21" t="e">
        <f>IF(ROW(M136)+2&gt;=MATCH("*【合計】*", 貼り付け用!$A:$A, 0),"",
IF(M$3&lt;&gt;"",IF(貼り付け用!M137&lt;&gt;"",貼り付け用!M137,""),""))</f>
        <v>#N/A</v>
      </c>
      <c r="N136" s="21" t="e">
        <f>IF(ROW(N136)+2&gt;=MATCH("*【合計】*", 貼り付け用!$A:$A, 0),"",
IF(N$3&lt;&gt;"",IF(貼り付け用!N137&lt;&gt;"",貼り付け用!N137,""),""))</f>
        <v>#N/A</v>
      </c>
      <c r="O136" s="21" t="e">
        <f>IF(ROW(O136)+2&gt;=MATCH("*【合計】*", 貼り付け用!$A:$A, 0),"",
IF(O$3&lt;&gt;"",IF(貼り付け用!O137&lt;&gt;"",貼り付け用!O137,""),""))</f>
        <v>#N/A</v>
      </c>
      <c r="P136" s="21" t="e">
        <f>IF(ROW(P136)+2&gt;=MATCH("*【合計】*", 貼り付け用!$A:$A, 0),"",
IF(P$3&lt;&gt;"",IF(貼り付け用!P137&lt;&gt;"",貼り付け用!P137,""),""))</f>
        <v>#N/A</v>
      </c>
      <c r="Q136" s="21" t="e">
        <f>IF(ROW(Q136)+2&gt;=MATCH("*【合計】*", 貼り付け用!$A:$A, 0),"",
IF(Q$3&lt;&gt;"",IF(貼り付け用!Q137&lt;&gt;"",貼り付け用!Q137,""),""))</f>
        <v>#N/A</v>
      </c>
      <c r="R136" s="21" t="e">
        <f>IF(ROW(R136)+2&gt;=MATCH("*【合計】*", 貼り付け用!$A:$A, 0),"",
IF(R$3&lt;&gt;"",IF(貼り付け用!R137&lt;&gt;"",貼り付け用!R137,""),""))</f>
        <v>#N/A</v>
      </c>
      <c r="S136" s="21" t="e">
        <f>IF(ROW(S136)+2&gt;=MATCH("*【合計】*", 貼り付け用!$A:$A, 0),"",
IF(S$3&lt;&gt;"",IF(貼り付け用!S137&lt;&gt;"",貼り付け用!S137,""),""))</f>
        <v>#N/A</v>
      </c>
      <c r="T136" s="21" t="e">
        <f t="array" ref="T136">IF(INDEX(貼り付け用!A:Z, ROW(T136)+1, MATCH("おやつ", 貼り付け用!$A$3:$Z$3, 0))&lt;&gt;0,
INDEX(貼り付け用!A:Z, ROW(T136)+1, MATCH("おやつ", 貼り付け用!$A$3:$Z$3, 0)),"")</f>
        <v>#N/A</v>
      </c>
      <c r="U136" s="18"/>
      <c r="V136" s="5" t="e">
        <f t="array" ref="V136">IF(INDEX(貼り付け用!A:Z, ROW(T136)+1, MATCH("おやつ", 貼り付け用!$A$3:$Z$3, 0)+1)&lt;&gt;0,
INDEX(貼り付け用!A:Z, ROW(T136)+1, MATCH("おやつ", 貼り付け用!$A$3:$Z$3, 0)+1),"")</f>
        <v>#N/A</v>
      </c>
      <c r="W136" s="7" t="e">
        <f t="array" ref="W136">IF(INDEX(貼り付け用!A:Z, ROW(T136)+1, MATCH("おやつ", 貼り付け用!$A$3:$Z$3, 0)+2)&lt;&gt;0,
INDEX(貼り付け用!A:Z, ROW(T136)+1, MATCH("おやつ", 貼り付け用!$A$3:$Z$3, 0)+2),"")</f>
        <v>#N/A</v>
      </c>
    </row>
    <row r="137" spans="1:23" x14ac:dyDescent="0.45">
      <c r="A137" s="8" t="e">
        <f>IF(ROW(A137)+1&gt;=MATCH("*10000*", 貼り付け用!$A:$A, 0),"",
IF(貼り付け用!A138&lt;&gt;"",貼り付け用!A138,""))</f>
        <v>#N/A</v>
      </c>
      <c r="B137" s="3" t="e">
        <f>IF(ROW(B137)+2&gt;=MATCH("*【合計】*", 貼り付け用!$A:$A, 0),"",
IF(貼り付け用!B138&lt;&gt;"",貼り付け用!B138,""))</f>
        <v>#N/A</v>
      </c>
      <c r="C137" s="3" t="e">
        <f>IF(ROW(C137)+2&gt;=MATCH("*【合計】*", 貼り付け用!$A:$A, 0),"",
IF(貼り付け用!C138&lt;&gt;"",貼り付け用!C138,""))</f>
        <v>#N/A</v>
      </c>
      <c r="D137" s="3" t="e">
        <f>IF(ROW(D137)+2&gt;=MATCH("*【合計】*", 貼り付け用!$A:$A, 0),"",
IF(貼り付け用!D138&lt;&gt;"",貼り付け用!D138,""))</f>
        <v>#N/A</v>
      </c>
      <c r="E137" s="3" t="e">
        <f>IF(ROW(E137)+2&gt;=MATCH("*【合計】*", 貼り付け用!$A:$A, 0),"",
IF(貼り付け用!E138&lt;&gt;"",貼り付け用!E138,""))</f>
        <v>#N/A</v>
      </c>
      <c r="F137" s="3" t="e">
        <f>IF(ROW(F137)+2&gt;=MATCH("*【合計】*", 貼り付け用!$A:$A, 0),"",
IF(貼り付け用!F138&lt;&gt;"",貼り付け用!F138,""))</f>
        <v>#N/A</v>
      </c>
      <c r="G137" s="3" t="e">
        <f>IF(ROW(G137)+2&gt;=MATCH("*【合計】*", 貼り付け用!$A:$A, 0),"",
IF(貼り付け用!G138&lt;&gt;"",貼り付け用!G138,""))</f>
        <v>#N/A</v>
      </c>
      <c r="H137" s="3" t="e">
        <f>IF(ROW(H137)+2&gt;=MATCH("*【合計】*", 貼り付け用!$A:$A, 0),"",
IF(貼り付け用!H138&lt;&gt;"",貼り付け用!H138,""))</f>
        <v>#N/A</v>
      </c>
      <c r="I137" s="3" t="e">
        <f>IF(ROW(I137)+2&gt;=MATCH("*【合計】*", 貼り付け用!$A:$A, 0),"",
IF(貼り付け用!I138&lt;&gt;"",貼り付け用!I138,""))</f>
        <v>#N/A</v>
      </c>
      <c r="J137" s="3" t="e">
        <f>IF(ROW(J137)+2&gt;=MATCH("*【合計】*", 貼り付け用!$A:$A, 0),"",
IF(貼り付け用!J138&lt;&gt;"",貼り付け用!J138,""))</f>
        <v>#N/A</v>
      </c>
      <c r="K137" s="3" t="e">
        <f>IF(ROW(K137)+2&gt;=MATCH("*【合計】*", 貼り付け用!$A:$A, 0),"",
IF(貼り付け用!K138&lt;&gt;"",貼り付け用!K138,""))</f>
        <v>#N/A</v>
      </c>
      <c r="L137" s="3" t="e">
        <f>IF(ROW(L137)+2&gt;=MATCH("*【合計】*", 貼り付け用!$A:$A, 0),"",
IF(L$3&lt;&gt;"",IF(貼り付け用!L138&lt;&gt;"",貼り付け用!L138,""),""))</f>
        <v>#N/A</v>
      </c>
      <c r="M137" s="3" t="e">
        <f>IF(ROW(M137)+2&gt;=MATCH("*【合計】*", 貼り付け用!$A:$A, 0),"",
IF(M$3&lt;&gt;"",IF(貼り付け用!M138&lt;&gt;"",貼り付け用!M138,""),""))</f>
        <v>#N/A</v>
      </c>
      <c r="N137" s="3" t="e">
        <f>IF(ROW(N137)+2&gt;=MATCH("*【合計】*", 貼り付け用!$A:$A, 0),"",
IF(N$3&lt;&gt;"",IF(貼り付け用!N138&lt;&gt;"",貼り付け用!N138,""),""))</f>
        <v>#N/A</v>
      </c>
      <c r="O137" s="3" t="e">
        <f>IF(ROW(O137)+2&gt;=MATCH("*【合計】*", 貼り付け用!$A:$A, 0),"",
IF(O$3&lt;&gt;"",IF(貼り付け用!O138&lt;&gt;"",貼り付け用!O138,""),""))</f>
        <v>#N/A</v>
      </c>
      <c r="P137" s="3" t="e">
        <f>IF(ROW(P137)+2&gt;=MATCH("*【合計】*", 貼り付け用!$A:$A, 0),"",
IF(P$3&lt;&gt;"",IF(貼り付け用!P138&lt;&gt;"",貼り付け用!P138,""),""))</f>
        <v>#N/A</v>
      </c>
      <c r="Q137" s="3" t="e">
        <f>IF(ROW(Q137)+2&gt;=MATCH("*【合計】*", 貼り付け用!$A:$A, 0),"",
IF(Q$3&lt;&gt;"",IF(貼り付け用!Q138&lt;&gt;"",貼り付け用!Q138,""),""))</f>
        <v>#N/A</v>
      </c>
      <c r="R137" s="3" t="e">
        <f>IF(ROW(R137)+2&gt;=MATCH("*【合計】*", 貼り付け用!$A:$A, 0),"",
IF(R$3&lt;&gt;"",IF(貼り付け用!R138&lt;&gt;"",貼り付け用!R138,""),""))</f>
        <v>#N/A</v>
      </c>
      <c r="S137" s="3" t="e">
        <f>IF(ROW(S137)+2&gt;=MATCH("*【合計】*", 貼り付け用!$A:$A, 0),"",
IF(S$3&lt;&gt;"",IF(貼り付け用!S138&lt;&gt;"",貼り付け用!S138,""),""))</f>
        <v>#N/A</v>
      </c>
      <c r="T137" s="2" t="e">
        <f t="array" ref="T137">IF(INDEX(貼り付け用!A:Z, ROW(T137)+1, MATCH("おやつ", 貼り付け用!$A$3:$Z$3, 0))&lt;&gt;0,
INDEX(貼り付け用!A:Z, ROW(T137)+1, MATCH("おやつ", 貼り付け用!$A$3:$Z$3, 0)),"")</f>
        <v>#N/A</v>
      </c>
      <c r="U137" s="55"/>
      <c r="V137" s="8" t="e">
        <f t="array" ref="V137">IF(INDEX(貼り付け用!A:Z, ROW(T137)+1, MATCH("おやつ", 貼り付け用!$A$3:$Z$3, 0)+1)&lt;&gt;0,
INDEX(貼り付け用!A:Z, ROW(T137)+1, MATCH("おやつ", 貼り付け用!$A$3:$Z$3, 0)+1),"")</f>
        <v>#N/A</v>
      </c>
      <c r="W137" s="9" t="e">
        <f t="array" ref="W137">IF(INDEX(貼り付け用!A:Z, ROW(T137)+1, MATCH("おやつ", 貼り付け用!$A$3:$Z$3, 0)+2)&lt;&gt;0,
INDEX(貼り付け用!A:Z, ROW(T137)+1, MATCH("おやつ", 貼り付け用!$A$3:$Z$3, 0)+2),"")</f>
        <v>#N/A</v>
      </c>
    </row>
    <row r="138" spans="1:23" x14ac:dyDescent="0.45">
      <c r="A138" s="5" t="e">
        <f>IF(ROW(A138)+1&gt;=MATCH("*10000*", 貼り付け用!$A:$A, 0),
IF(COUNTIF(A136,"*10000*"),"10001",
IF(COUNTIF(A136,"*10001*"),"10002",
IF(COUNTIF(A136,"*10002*"),"",
IF(COUNTIF(A136,""),"","10000")))),
IF(貼り付け用!A139&lt;&gt;"",貼り付け用!A139,""))</f>
        <v>#N/A</v>
      </c>
      <c r="B138" s="21" t="e">
        <f>IF(ROW(B138)+2&gt;=MATCH("*【合計】*", 貼り付け用!$A:$A, 0),"",
IF(貼り付け用!B139&lt;&gt;"",貼り付け用!B139,""))</f>
        <v>#N/A</v>
      </c>
      <c r="C138" s="21" t="e">
        <f>IF(ROW(C138)+2&gt;=MATCH("*【合計】*", 貼り付け用!$A:$A, 0),"",
IF(貼り付け用!C139&lt;&gt;"",貼り付け用!C139,""))</f>
        <v>#N/A</v>
      </c>
      <c r="D138" s="21" t="e">
        <f>IF(ROW(D138)+2&gt;=MATCH("*【合計】*", 貼り付け用!$A:$A, 0),"",
IF(貼り付け用!D139&lt;&gt;"",貼り付け用!D139,""))</f>
        <v>#N/A</v>
      </c>
      <c r="E138" s="21" t="e">
        <f>IF(ROW(E138)+2&gt;=MATCH("*【合計】*", 貼り付け用!$A:$A, 0),"",
IF(貼り付け用!E139&lt;&gt;"",貼り付け用!E139,""))</f>
        <v>#N/A</v>
      </c>
      <c r="F138" s="21" t="e">
        <f>IF(ROW(F138)+2&gt;=MATCH("*【合計】*", 貼り付け用!$A:$A, 0),"",
IF(貼り付け用!F139&lt;&gt;"",貼り付け用!F139,""))</f>
        <v>#N/A</v>
      </c>
      <c r="G138" s="21" t="e">
        <f>IF(ROW(G138)+2&gt;=MATCH("*【合計】*", 貼り付け用!$A:$A, 0),"",
IF(貼り付け用!G139&lt;&gt;"",貼り付け用!G139,""))</f>
        <v>#N/A</v>
      </c>
      <c r="H138" s="21" t="e">
        <f>IF(ROW(H138)+2&gt;=MATCH("*【合計】*", 貼り付け用!$A:$A, 0),"",
IF(貼り付け用!H139&lt;&gt;"",貼り付け用!H139,""))</f>
        <v>#N/A</v>
      </c>
      <c r="I138" s="21" t="e">
        <f>IF(ROW(I138)+2&gt;=MATCH("*【合計】*", 貼り付け用!$A:$A, 0),"",
IF(貼り付け用!I139&lt;&gt;"",貼り付け用!I139,""))</f>
        <v>#N/A</v>
      </c>
      <c r="J138" s="21" t="e">
        <f>IF(ROW(J138)+2&gt;=MATCH("*【合計】*", 貼り付け用!$A:$A, 0),"",
IF(貼り付け用!J139&lt;&gt;"",貼り付け用!J139,""))</f>
        <v>#N/A</v>
      </c>
      <c r="K138" s="21" t="e">
        <f>IF(ROW(K138)+2&gt;=MATCH("*【合計】*", 貼り付け用!$A:$A, 0),"",
IF(貼り付け用!K139&lt;&gt;"",貼り付け用!K139,""))</f>
        <v>#N/A</v>
      </c>
      <c r="L138" s="21" t="e">
        <f>IF(ROW(L138)+2&gt;=MATCH("*【合計】*", 貼り付け用!$A:$A, 0),"",
IF(L$3&lt;&gt;"",IF(貼り付け用!L139&lt;&gt;"",貼り付け用!L139,""),""))</f>
        <v>#N/A</v>
      </c>
      <c r="M138" s="21" t="e">
        <f>IF(ROW(M138)+2&gt;=MATCH("*【合計】*", 貼り付け用!$A:$A, 0),"",
IF(M$3&lt;&gt;"",IF(貼り付け用!M139&lt;&gt;"",貼り付け用!M139,""),""))</f>
        <v>#N/A</v>
      </c>
      <c r="N138" s="21" t="e">
        <f>IF(ROW(N138)+2&gt;=MATCH("*【合計】*", 貼り付け用!$A:$A, 0),"",
IF(N$3&lt;&gt;"",IF(貼り付け用!N139&lt;&gt;"",貼り付け用!N139,""),""))</f>
        <v>#N/A</v>
      </c>
      <c r="O138" s="21" t="e">
        <f>IF(ROW(O138)+2&gt;=MATCH("*【合計】*", 貼り付け用!$A:$A, 0),"",
IF(O$3&lt;&gt;"",IF(貼り付け用!O139&lt;&gt;"",貼り付け用!O139,""),""))</f>
        <v>#N/A</v>
      </c>
      <c r="P138" s="21" t="e">
        <f>IF(ROW(P138)+2&gt;=MATCH("*【合計】*", 貼り付け用!$A:$A, 0),"",
IF(P$3&lt;&gt;"",IF(貼り付け用!P139&lt;&gt;"",貼り付け用!P139,""),""))</f>
        <v>#N/A</v>
      </c>
      <c r="Q138" s="21" t="e">
        <f>IF(ROW(Q138)+2&gt;=MATCH("*【合計】*", 貼り付け用!$A:$A, 0),"",
IF(Q$3&lt;&gt;"",IF(貼り付け用!Q139&lt;&gt;"",貼り付け用!Q139,""),""))</f>
        <v>#N/A</v>
      </c>
      <c r="R138" s="21" t="e">
        <f>IF(ROW(R138)+2&gt;=MATCH("*【合計】*", 貼り付け用!$A:$A, 0),"",
IF(R$3&lt;&gt;"",IF(貼り付け用!R139&lt;&gt;"",貼り付け用!R139,""),""))</f>
        <v>#N/A</v>
      </c>
      <c r="S138" s="21" t="e">
        <f>IF(ROW(S138)+2&gt;=MATCH("*【合計】*", 貼り付け用!$A:$A, 0),"",
IF(S$3&lt;&gt;"",IF(貼り付け用!S139&lt;&gt;"",貼り付け用!S139,""),""))</f>
        <v>#N/A</v>
      </c>
      <c r="T138" s="21" t="e">
        <f t="array" ref="T138">IF(INDEX(貼り付け用!A:Z, ROW(T138)+1, MATCH("おやつ", 貼り付け用!$A$3:$Z$3, 0))&lt;&gt;0,
INDEX(貼り付け用!A:Z, ROW(T138)+1, MATCH("おやつ", 貼り付け用!$A$3:$Z$3, 0)),"")</f>
        <v>#N/A</v>
      </c>
      <c r="U138" s="18"/>
      <c r="V138" s="5" t="e">
        <f t="array" ref="V138">IF(INDEX(貼り付け用!A:Z, ROW(T138)+1, MATCH("おやつ", 貼り付け用!$A$3:$Z$3, 0)+1)&lt;&gt;0,
INDEX(貼り付け用!A:Z, ROW(T138)+1, MATCH("おやつ", 貼り付け用!$A$3:$Z$3, 0)+1),"")</f>
        <v>#N/A</v>
      </c>
      <c r="W138" s="7" t="e">
        <f t="array" ref="W138">IF(INDEX(貼り付け用!A:Z, ROW(T138)+1, MATCH("おやつ", 貼り付け用!$A$3:$Z$3, 0)+2)&lt;&gt;0,
INDEX(貼り付け用!A:Z, ROW(T138)+1, MATCH("おやつ", 貼り付け用!$A$3:$Z$3, 0)+2),"")</f>
        <v>#N/A</v>
      </c>
    </row>
    <row r="139" spans="1:23" x14ac:dyDescent="0.45">
      <c r="A139" s="8" t="e">
        <f>IF(ROW(A139)+1&gt;=MATCH("*10000*", 貼り付け用!$A:$A, 0),"",
IF(貼り付け用!A140&lt;&gt;"",貼り付け用!A140,""))</f>
        <v>#N/A</v>
      </c>
      <c r="B139" s="3" t="e">
        <f>IF(ROW(B139)+2&gt;=MATCH("*【合計】*", 貼り付け用!$A:$A, 0),"",
IF(貼り付け用!B140&lt;&gt;"",貼り付け用!B140,""))</f>
        <v>#N/A</v>
      </c>
      <c r="C139" s="3" t="e">
        <f>IF(ROW(C139)+2&gt;=MATCH("*【合計】*", 貼り付け用!$A:$A, 0),"",
IF(貼り付け用!C140&lt;&gt;"",貼り付け用!C140,""))</f>
        <v>#N/A</v>
      </c>
      <c r="D139" s="3" t="e">
        <f>IF(ROW(D139)+2&gt;=MATCH("*【合計】*", 貼り付け用!$A:$A, 0),"",
IF(貼り付け用!D140&lt;&gt;"",貼り付け用!D140,""))</f>
        <v>#N/A</v>
      </c>
      <c r="E139" s="3" t="e">
        <f>IF(ROW(E139)+2&gt;=MATCH("*【合計】*", 貼り付け用!$A:$A, 0),"",
IF(貼り付け用!E140&lt;&gt;"",貼り付け用!E140,""))</f>
        <v>#N/A</v>
      </c>
      <c r="F139" s="3" t="e">
        <f>IF(ROW(F139)+2&gt;=MATCH("*【合計】*", 貼り付け用!$A:$A, 0),"",
IF(貼り付け用!F140&lt;&gt;"",貼り付け用!F140,""))</f>
        <v>#N/A</v>
      </c>
      <c r="G139" s="3" t="e">
        <f>IF(ROW(G139)+2&gt;=MATCH("*【合計】*", 貼り付け用!$A:$A, 0),"",
IF(貼り付け用!G140&lt;&gt;"",貼り付け用!G140,""))</f>
        <v>#N/A</v>
      </c>
      <c r="H139" s="3" t="e">
        <f>IF(ROW(H139)+2&gt;=MATCH("*【合計】*", 貼り付け用!$A:$A, 0),"",
IF(貼り付け用!H140&lt;&gt;"",貼り付け用!H140,""))</f>
        <v>#N/A</v>
      </c>
      <c r="I139" s="3" t="e">
        <f>IF(ROW(I139)+2&gt;=MATCH("*【合計】*", 貼り付け用!$A:$A, 0),"",
IF(貼り付け用!I140&lt;&gt;"",貼り付け用!I140,""))</f>
        <v>#N/A</v>
      </c>
      <c r="J139" s="3" t="e">
        <f>IF(ROW(J139)+2&gt;=MATCH("*【合計】*", 貼り付け用!$A:$A, 0),"",
IF(貼り付け用!J140&lt;&gt;"",貼り付け用!J140,""))</f>
        <v>#N/A</v>
      </c>
      <c r="K139" s="3" t="e">
        <f>IF(ROW(K139)+2&gt;=MATCH("*【合計】*", 貼り付け用!$A:$A, 0),"",
IF(貼り付け用!K140&lt;&gt;"",貼り付け用!K140,""))</f>
        <v>#N/A</v>
      </c>
      <c r="L139" s="3" t="e">
        <f>IF(ROW(L139)+2&gt;=MATCH("*【合計】*", 貼り付け用!$A:$A, 0),"",
IF(L$3&lt;&gt;"",IF(貼り付け用!L140&lt;&gt;"",貼り付け用!L140,""),""))</f>
        <v>#N/A</v>
      </c>
      <c r="M139" s="3" t="e">
        <f>IF(ROW(M139)+2&gt;=MATCH("*【合計】*", 貼り付け用!$A:$A, 0),"",
IF(M$3&lt;&gt;"",IF(貼り付け用!M140&lt;&gt;"",貼り付け用!M140,""),""))</f>
        <v>#N/A</v>
      </c>
      <c r="N139" s="3" t="e">
        <f>IF(ROW(N139)+2&gt;=MATCH("*【合計】*", 貼り付け用!$A:$A, 0),"",
IF(N$3&lt;&gt;"",IF(貼り付け用!N140&lt;&gt;"",貼り付け用!N140,""),""))</f>
        <v>#N/A</v>
      </c>
      <c r="O139" s="3" t="e">
        <f>IF(ROW(O139)+2&gt;=MATCH("*【合計】*", 貼り付け用!$A:$A, 0),"",
IF(O$3&lt;&gt;"",IF(貼り付け用!O140&lt;&gt;"",貼り付け用!O140,""),""))</f>
        <v>#N/A</v>
      </c>
      <c r="P139" s="3" t="e">
        <f>IF(ROW(P139)+2&gt;=MATCH("*【合計】*", 貼り付け用!$A:$A, 0),"",
IF(P$3&lt;&gt;"",IF(貼り付け用!P140&lt;&gt;"",貼り付け用!P140,""),""))</f>
        <v>#N/A</v>
      </c>
      <c r="Q139" s="3" t="e">
        <f>IF(ROW(Q139)+2&gt;=MATCH("*【合計】*", 貼り付け用!$A:$A, 0),"",
IF(Q$3&lt;&gt;"",IF(貼り付け用!Q140&lt;&gt;"",貼り付け用!Q140,""),""))</f>
        <v>#N/A</v>
      </c>
      <c r="R139" s="3" t="e">
        <f>IF(ROW(R139)+2&gt;=MATCH("*【合計】*", 貼り付け用!$A:$A, 0),"",
IF(R$3&lt;&gt;"",IF(貼り付け用!R140&lt;&gt;"",貼り付け用!R140,""),""))</f>
        <v>#N/A</v>
      </c>
      <c r="S139" s="3" t="e">
        <f>IF(ROW(S139)+2&gt;=MATCH("*【合計】*", 貼り付け用!$A:$A, 0),"",
IF(S$3&lt;&gt;"",IF(貼り付け用!S140&lt;&gt;"",貼り付け用!S140,""),""))</f>
        <v>#N/A</v>
      </c>
      <c r="T139" s="2" t="e">
        <f t="array" ref="T139">IF(INDEX(貼り付け用!A:Z, ROW(T139)+1, MATCH("おやつ", 貼り付け用!$A$3:$Z$3, 0))&lt;&gt;0,
INDEX(貼り付け用!A:Z, ROW(T139)+1, MATCH("おやつ", 貼り付け用!$A$3:$Z$3, 0)),"")</f>
        <v>#N/A</v>
      </c>
      <c r="U139" s="55"/>
      <c r="V139" s="8" t="e">
        <f t="array" ref="V139">IF(INDEX(貼り付け用!A:Z, ROW(T139)+1, MATCH("おやつ", 貼り付け用!$A$3:$Z$3, 0)+1)&lt;&gt;0,
INDEX(貼り付け用!A:Z, ROW(T139)+1, MATCH("おやつ", 貼り付け用!$A$3:$Z$3, 0)+1),"")</f>
        <v>#N/A</v>
      </c>
      <c r="W139" s="9" t="e">
        <f t="array" ref="W139">IF(INDEX(貼り付け用!A:Z, ROW(T139)+1, MATCH("おやつ", 貼り付け用!$A$3:$Z$3, 0)+2)&lt;&gt;0,
INDEX(貼り付け用!A:Z, ROW(T139)+1, MATCH("おやつ", 貼り付け用!$A$3:$Z$3, 0)+2),"")</f>
        <v>#N/A</v>
      </c>
    </row>
    <row r="140" spans="1:23" x14ac:dyDescent="0.45">
      <c r="A140" s="5" t="e">
        <f>IF(ROW(A140)+1&gt;=MATCH("*10000*", 貼り付け用!$A:$A, 0),
IF(COUNTIF(A138,"*10000*"),"10001",
IF(COUNTIF(A138,"*10001*"),"10002",
IF(COUNTIF(A138,"*10002*"),"",
IF(COUNTIF(A138,""),"","10000")))),
IF(貼り付け用!A141&lt;&gt;"",貼り付け用!A141,""))</f>
        <v>#N/A</v>
      </c>
      <c r="B140" s="21" t="e">
        <f>IF(ROW(B140)+2&gt;=MATCH("*【合計】*", 貼り付け用!$A:$A, 0),"",
IF(貼り付け用!B141&lt;&gt;"",貼り付け用!B141,""))</f>
        <v>#N/A</v>
      </c>
      <c r="C140" s="21" t="e">
        <f>IF(ROW(C140)+2&gt;=MATCH("*【合計】*", 貼り付け用!$A:$A, 0),"",
IF(貼り付け用!C141&lt;&gt;"",貼り付け用!C141,""))</f>
        <v>#N/A</v>
      </c>
      <c r="D140" s="21" t="e">
        <f>IF(ROW(D140)+2&gt;=MATCH("*【合計】*", 貼り付け用!$A:$A, 0),"",
IF(貼り付け用!D141&lt;&gt;"",貼り付け用!D141,""))</f>
        <v>#N/A</v>
      </c>
      <c r="E140" s="21" t="e">
        <f>IF(ROW(E140)+2&gt;=MATCH("*【合計】*", 貼り付け用!$A:$A, 0),"",
IF(貼り付け用!E141&lt;&gt;"",貼り付け用!E141,""))</f>
        <v>#N/A</v>
      </c>
      <c r="F140" s="21" t="e">
        <f>IF(ROW(F140)+2&gt;=MATCH("*【合計】*", 貼り付け用!$A:$A, 0),"",
IF(貼り付け用!F141&lt;&gt;"",貼り付け用!F141,""))</f>
        <v>#N/A</v>
      </c>
      <c r="G140" s="21" t="e">
        <f>IF(ROW(G140)+2&gt;=MATCH("*【合計】*", 貼り付け用!$A:$A, 0),"",
IF(貼り付け用!G141&lt;&gt;"",貼り付け用!G141,""))</f>
        <v>#N/A</v>
      </c>
      <c r="H140" s="21" t="e">
        <f>IF(ROW(H140)+2&gt;=MATCH("*【合計】*", 貼り付け用!$A:$A, 0),"",
IF(貼り付け用!H141&lt;&gt;"",貼り付け用!H141,""))</f>
        <v>#N/A</v>
      </c>
      <c r="I140" s="21" t="e">
        <f>IF(ROW(I140)+2&gt;=MATCH("*【合計】*", 貼り付け用!$A:$A, 0),"",
IF(貼り付け用!I141&lt;&gt;"",貼り付け用!I141,""))</f>
        <v>#N/A</v>
      </c>
      <c r="J140" s="21" t="e">
        <f>IF(ROW(J140)+2&gt;=MATCH("*【合計】*", 貼り付け用!$A:$A, 0),"",
IF(貼り付け用!J141&lt;&gt;"",貼り付け用!J141,""))</f>
        <v>#N/A</v>
      </c>
      <c r="K140" s="21" t="e">
        <f>IF(ROW(K140)+2&gt;=MATCH("*【合計】*", 貼り付け用!$A:$A, 0),"",
IF(貼り付け用!K141&lt;&gt;"",貼り付け用!K141,""))</f>
        <v>#N/A</v>
      </c>
      <c r="L140" s="21" t="e">
        <f>IF(ROW(L140)+2&gt;=MATCH("*【合計】*", 貼り付け用!$A:$A, 0),"",
IF(L$3&lt;&gt;"",IF(貼り付け用!L141&lt;&gt;"",貼り付け用!L141,""),""))</f>
        <v>#N/A</v>
      </c>
      <c r="M140" s="21" t="e">
        <f>IF(ROW(M140)+2&gt;=MATCH("*【合計】*", 貼り付け用!$A:$A, 0),"",
IF(M$3&lt;&gt;"",IF(貼り付け用!M141&lt;&gt;"",貼り付け用!M141,""),""))</f>
        <v>#N/A</v>
      </c>
      <c r="N140" s="21" t="e">
        <f>IF(ROW(N140)+2&gt;=MATCH("*【合計】*", 貼り付け用!$A:$A, 0),"",
IF(N$3&lt;&gt;"",IF(貼り付け用!N141&lt;&gt;"",貼り付け用!N141,""),""))</f>
        <v>#N/A</v>
      </c>
      <c r="O140" s="21" t="e">
        <f>IF(ROW(O140)+2&gt;=MATCH("*【合計】*", 貼り付け用!$A:$A, 0),"",
IF(O$3&lt;&gt;"",IF(貼り付け用!O141&lt;&gt;"",貼り付け用!O141,""),""))</f>
        <v>#N/A</v>
      </c>
      <c r="P140" s="21" t="e">
        <f>IF(ROW(P140)+2&gt;=MATCH("*【合計】*", 貼り付け用!$A:$A, 0),"",
IF(P$3&lt;&gt;"",IF(貼り付け用!P141&lt;&gt;"",貼り付け用!P141,""),""))</f>
        <v>#N/A</v>
      </c>
      <c r="Q140" s="21" t="e">
        <f>IF(ROW(Q140)+2&gt;=MATCH("*【合計】*", 貼り付け用!$A:$A, 0),"",
IF(Q$3&lt;&gt;"",IF(貼り付け用!Q141&lt;&gt;"",貼り付け用!Q141,""),""))</f>
        <v>#N/A</v>
      </c>
      <c r="R140" s="21" t="e">
        <f>IF(ROW(R140)+2&gt;=MATCH("*【合計】*", 貼り付け用!$A:$A, 0),"",
IF(R$3&lt;&gt;"",IF(貼り付け用!R141&lt;&gt;"",貼り付け用!R141,""),""))</f>
        <v>#N/A</v>
      </c>
      <c r="S140" s="21" t="e">
        <f>IF(ROW(S140)+2&gt;=MATCH("*【合計】*", 貼り付け用!$A:$A, 0),"",
IF(S$3&lt;&gt;"",IF(貼り付け用!S141&lt;&gt;"",貼り付け用!S141,""),""))</f>
        <v>#N/A</v>
      </c>
      <c r="T140" s="21" t="e">
        <f t="array" ref="T140">IF(INDEX(貼り付け用!A:Z, ROW(T140)+1, MATCH("おやつ", 貼り付け用!$A$3:$Z$3, 0))&lt;&gt;0,
INDEX(貼り付け用!A:Z, ROW(T140)+1, MATCH("おやつ", 貼り付け用!$A$3:$Z$3, 0)),"")</f>
        <v>#N/A</v>
      </c>
      <c r="U140" s="18"/>
      <c r="V140" s="5" t="e">
        <f t="array" ref="V140">IF(INDEX(貼り付け用!A:Z, ROW(T140)+1, MATCH("おやつ", 貼り付け用!$A$3:$Z$3, 0)+1)&lt;&gt;0,
INDEX(貼り付け用!A:Z, ROW(T140)+1, MATCH("おやつ", 貼り付け用!$A$3:$Z$3, 0)+1),"")</f>
        <v>#N/A</v>
      </c>
      <c r="W140" s="7" t="e">
        <f t="array" ref="W140">IF(INDEX(貼り付け用!A:Z, ROW(T140)+1, MATCH("おやつ", 貼り付け用!$A$3:$Z$3, 0)+2)&lt;&gt;0,
INDEX(貼り付け用!A:Z, ROW(T140)+1, MATCH("おやつ", 貼り付け用!$A$3:$Z$3, 0)+2),"")</f>
        <v>#N/A</v>
      </c>
    </row>
    <row r="141" spans="1:23" x14ac:dyDescent="0.45">
      <c r="A141" s="8" t="e">
        <f>IF(ROW(A141)+1&gt;=MATCH("*10000*", 貼り付け用!$A:$A, 0),"",
IF(貼り付け用!A142&lt;&gt;"",貼り付け用!A142,""))</f>
        <v>#N/A</v>
      </c>
      <c r="B141" s="3" t="e">
        <f>IF(ROW(B141)+2&gt;=MATCH("*【合計】*", 貼り付け用!$A:$A, 0),"",
IF(貼り付け用!B142&lt;&gt;"",貼り付け用!B142,""))</f>
        <v>#N/A</v>
      </c>
      <c r="C141" s="3" t="e">
        <f>IF(ROW(C141)+2&gt;=MATCH("*【合計】*", 貼り付け用!$A:$A, 0),"",
IF(貼り付け用!C142&lt;&gt;"",貼り付け用!C142,""))</f>
        <v>#N/A</v>
      </c>
      <c r="D141" s="3" t="e">
        <f>IF(ROW(D141)+2&gt;=MATCH("*【合計】*", 貼り付け用!$A:$A, 0),"",
IF(貼り付け用!D142&lt;&gt;"",貼り付け用!D142,""))</f>
        <v>#N/A</v>
      </c>
      <c r="E141" s="3" t="e">
        <f>IF(ROW(E141)+2&gt;=MATCH("*【合計】*", 貼り付け用!$A:$A, 0),"",
IF(貼り付け用!E142&lt;&gt;"",貼り付け用!E142,""))</f>
        <v>#N/A</v>
      </c>
      <c r="F141" s="3" t="e">
        <f>IF(ROW(F141)+2&gt;=MATCH("*【合計】*", 貼り付け用!$A:$A, 0),"",
IF(貼り付け用!F142&lt;&gt;"",貼り付け用!F142,""))</f>
        <v>#N/A</v>
      </c>
      <c r="G141" s="3" t="e">
        <f>IF(ROW(G141)+2&gt;=MATCH("*【合計】*", 貼り付け用!$A:$A, 0),"",
IF(貼り付け用!G142&lt;&gt;"",貼り付け用!G142,""))</f>
        <v>#N/A</v>
      </c>
      <c r="H141" s="3" t="e">
        <f>IF(ROW(H141)+2&gt;=MATCH("*【合計】*", 貼り付け用!$A:$A, 0),"",
IF(貼り付け用!H142&lt;&gt;"",貼り付け用!H142,""))</f>
        <v>#N/A</v>
      </c>
      <c r="I141" s="3" t="e">
        <f>IF(ROW(I141)+2&gt;=MATCH("*【合計】*", 貼り付け用!$A:$A, 0),"",
IF(貼り付け用!I142&lt;&gt;"",貼り付け用!I142,""))</f>
        <v>#N/A</v>
      </c>
      <c r="J141" s="3" t="e">
        <f>IF(ROW(J141)+2&gt;=MATCH("*【合計】*", 貼り付け用!$A:$A, 0),"",
IF(貼り付け用!J142&lt;&gt;"",貼り付け用!J142,""))</f>
        <v>#N/A</v>
      </c>
      <c r="K141" s="3" t="e">
        <f>IF(ROW(K141)+2&gt;=MATCH("*【合計】*", 貼り付け用!$A:$A, 0),"",
IF(貼り付け用!K142&lt;&gt;"",貼り付け用!K142,""))</f>
        <v>#N/A</v>
      </c>
      <c r="L141" s="3" t="e">
        <f>IF(ROW(L141)+2&gt;=MATCH("*【合計】*", 貼り付け用!$A:$A, 0),"",
IF(L$3&lt;&gt;"",IF(貼り付け用!L142&lt;&gt;"",貼り付け用!L142,""),""))</f>
        <v>#N/A</v>
      </c>
      <c r="M141" s="3" t="e">
        <f>IF(ROW(M141)+2&gt;=MATCH("*【合計】*", 貼り付け用!$A:$A, 0),"",
IF(M$3&lt;&gt;"",IF(貼り付け用!M142&lt;&gt;"",貼り付け用!M142,""),""))</f>
        <v>#N/A</v>
      </c>
      <c r="N141" s="3" t="e">
        <f>IF(ROW(N141)+2&gt;=MATCH("*【合計】*", 貼り付け用!$A:$A, 0),"",
IF(N$3&lt;&gt;"",IF(貼り付け用!N142&lt;&gt;"",貼り付け用!N142,""),""))</f>
        <v>#N/A</v>
      </c>
      <c r="O141" s="3" t="e">
        <f>IF(ROW(O141)+2&gt;=MATCH("*【合計】*", 貼り付け用!$A:$A, 0),"",
IF(O$3&lt;&gt;"",IF(貼り付け用!O142&lt;&gt;"",貼り付け用!O142,""),""))</f>
        <v>#N/A</v>
      </c>
      <c r="P141" s="3" t="e">
        <f>IF(ROW(P141)+2&gt;=MATCH("*【合計】*", 貼り付け用!$A:$A, 0),"",
IF(P$3&lt;&gt;"",IF(貼り付け用!P142&lt;&gt;"",貼り付け用!P142,""),""))</f>
        <v>#N/A</v>
      </c>
      <c r="Q141" s="3" t="e">
        <f>IF(ROW(Q141)+2&gt;=MATCH("*【合計】*", 貼り付け用!$A:$A, 0),"",
IF(Q$3&lt;&gt;"",IF(貼り付け用!Q142&lt;&gt;"",貼り付け用!Q142,""),""))</f>
        <v>#N/A</v>
      </c>
      <c r="R141" s="3" t="e">
        <f>IF(ROW(R141)+2&gt;=MATCH("*【合計】*", 貼り付け用!$A:$A, 0),"",
IF(R$3&lt;&gt;"",IF(貼り付け用!R142&lt;&gt;"",貼り付け用!R142,""),""))</f>
        <v>#N/A</v>
      </c>
      <c r="S141" s="3" t="e">
        <f>IF(ROW(S141)+2&gt;=MATCH("*【合計】*", 貼り付け用!$A:$A, 0),"",
IF(S$3&lt;&gt;"",IF(貼り付け用!S142&lt;&gt;"",貼り付け用!S142,""),""))</f>
        <v>#N/A</v>
      </c>
      <c r="T141" s="2" t="e">
        <f t="array" ref="T141">IF(INDEX(貼り付け用!A:Z, ROW(T141)+1, MATCH("おやつ", 貼り付け用!$A$3:$Z$3, 0))&lt;&gt;0,
INDEX(貼り付け用!A:Z, ROW(T141)+1, MATCH("おやつ", 貼り付け用!$A$3:$Z$3, 0)),"")</f>
        <v>#N/A</v>
      </c>
      <c r="U141" s="55"/>
      <c r="V141" s="8" t="e">
        <f t="array" ref="V141">IF(INDEX(貼り付け用!A:Z, ROW(T141)+1, MATCH("おやつ", 貼り付け用!$A$3:$Z$3, 0)+1)&lt;&gt;0,
INDEX(貼り付け用!A:Z, ROW(T141)+1, MATCH("おやつ", 貼り付け用!$A$3:$Z$3, 0)+1),"")</f>
        <v>#N/A</v>
      </c>
      <c r="W141" s="9" t="e">
        <f t="array" ref="W141">IF(INDEX(貼り付け用!A:Z, ROW(T141)+1, MATCH("おやつ", 貼り付け用!$A$3:$Z$3, 0)+2)&lt;&gt;0,
INDEX(貼り付け用!A:Z, ROW(T141)+1, MATCH("おやつ", 貼り付け用!$A$3:$Z$3, 0)+2),"")</f>
        <v>#N/A</v>
      </c>
    </row>
    <row r="142" spans="1:23" x14ac:dyDescent="0.45">
      <c r="A142" s="5" t="e">
        <f>IF(ROW(A142)+1&gt;=MATCH("*10000*", 貼り付け用!$A:$A, 0),
IF(COUNTIF(A140,"*10000*"),"10001",
IF(COUNTIF(A140,"*10001*"),"10002",
IF(COUNTIF(A140,"*10002*"),"",
IF(COUNTIF(A140,""),"","10000")))),
IF(貼り付け用!A143&lt;&gt;"",貼り付け用!A143,""))</f>
        <v>#N/A</v>
      </c>
      <c r="B142" s="21" t="e">
        <f>IF(ROW(B142)+2&gt;=MATCH("*【合計】*", 貼り付け用!$A:$A, 0),"",
IF(貼り付け用!B143&lt;&gt;"",貼り付け用!B143,""))</f>
        <v>#N/A</v>
      </c>
      <c r="C142" s="21" t="e">
        <f>IF(ROW(C142)+2&gt;=MATCH("*【合計】*", 貼り付け用!$A:$A, 0),"",
IF(貼り付け用!C143&lt;&gt;"",貼り付け用!C143,""))</f>
        <v>#N/A</v>
      </c>
      <c r="D142" s="21" t="e">
        <f>IF(ROW(D142)+2&gt;=MATCH("*【合計】*", 貼り付け用!$A:$A, 0),"",
IF(貼り付け用!D143&lt;&gt;"",貼り付け用!D143,""))</f>
        <v>#N/A</v>
      </c>
      <c r="E142" s="21" t="e">
        <f>IF(ROW(E142)+2&gt;=MATCH("*【合計】*", 貼り付け用!$A:$A, 0),"",
IF(貼り付け用!E143&lt;&gt;"",貼り付け用!E143,""))</f>
        <v>#N/A</v>
      </c>
      <c r="F142" s="21" t="e">
        <f>IF(ROW(F142)+2&gt;=MATCH("*【合計】*", 貼り付け用!$A:$A, 0),"",
IF(貼り付け用!F143&lt;&gt;"",貼り付け用!F143,""))</f>
        <v>#N/A</v>
      </c>
      <c r="G142" s="21" t="e">
        <f>IF(ROW(G142)+2&gt;=MATCH("*【合計】*", 貼り付け用!$A:$A, 0),"",
IF(貼り付け用!G143&lt;&gt;"",貼り付け用!G143,""))</f>
        <v>#N/A</v>
      </c>
      <c r="H142" s="21" t="e">
        <f>IF(ROW(H142)+2&gt;=MATCH("*【合計】*", 貼り付け用!$A:$A, 0),"",
IF(貼り付け用!H143&lt;&gt;"",貼り付け用!H143,""))</f>
        <v>#N/A</v>
      </c>
      <c r="I142" s="21" t="e">
        <f>IF(ROW(I142)+2&gt;=MATCH("*【合計】*", 貼り付け用!$A:$A, 0),"",
IF(貼り付け用!I143&lt;&gt;"",貼り付け用!I143,""))</f>
        <v>#N/A</v>
      </c>
      <c r="J142" s="21" t="e">
        <f>IF(ROW(J142)+2&gt;=MATCH("*【合計】*", 貼り付け用!$A:$A, 0),"",
IF(貼り付け用!J143&lt;&gt;"",貼り付け用!J143,""))</f>
        <v>#N/A</v>
      </c>
      <c r="K142" s="21" t="e">
        <f>IF(ROW(K142)+2&gt;=MATCH("*【合計】*", 貼り付け用!$A:$A, 0),"",
IF(貼り付け用!K143&lt;&gt;"",貼り付け用!K143,""))</f>
        <v>#N/A</v>
      </c>
      <c r="L142" s="21" t="e">
        <f>IF(ROW(L142)+2&gt;=MATCH("*【合計】*", 貼り付け用!$A:$A, 0),"",
IF(L$3&lt;&gt;"",IF(貼り付け用!L143&lt;&gt;"",貼り付け用!L143,""),""))</f>
        <v>#N/A</v>
      </c>
      <c r="M142" s="21" t="e">
        <f>IF(ROW(M142)+2&gt;=MATCH("*【合計】*", 貼り付け用!$A:$A, 0),"",
IF(M$3&lt;&gt;"",IF(貼り付け用!M143&lt;&gt;"",貼り付け用!M143,""),""))</f>
        <v>#N/A</v>
      </c>
      <c r="N142" s="21" t="e">
        <f>IF(ROW(N142)+2&gt;=MATCH("*【合計】*", 貼り付け用!$A:$A, 0),"",
IF(N$3&lt;&gt;"",IF(貼り付け用!N143&lt;&gt;"",貼り付け用!N143,""),""))</f>
        <v>#N/A</v>
      </c>
      <c r="O142" s="21" t="e">
        <f>IF(ROW(O142)+2&gt;=MATCH("*【合計】*", 貼り付け用!$A:$A, 0),"",
IF(O$3&lt;&gt;"",IF(貼り付け用!O143&lt;&gt;"",貼り付け用!O143,""),""))</f>
        <v>#N/A</v>
      </c>
      <c r="P142" s="21" t="e">
        <f>IF(ROW(P142)+2&gt;=MATCH("*【合計】*", 貼り付け用!$A:$A, 0),"",
IF(P$3&lt;&gt;"",IF(貼り付け用!P143&lt;&gt;"",貼り付け用!P143,""),""))</f>
        <v>#N/A</v>
      </c>
      <c r="Q142" s="21" t="e">
        <f>IF(ROW(Q142)+2&gt;=MATCH("*【合計】*", 貼り付け用!$A:$A, 0),"",
IF(Q$3&lt;&gt;"",IF(貼り付け用!Q143&lt;&gt;"",貼り付け用!Q143,""),""))</f>
        <v>#N/A</v>
      </c>
      <c r="R142" s="21" t="e">
        <f>IF(ROW(R142)+2&gt;=MATCH("*【合計】*", 貼り付け用!$A:$A, 0),"",
IF(R$3&lt;&gt;"",IF(貼り付け用!R143&lt;&gt;"",貼り付け用!R143,""),""))</f>
        <v>#N/A</v>
      </c>
      <c r="S142" s="21" t="e">
        <f>IF(ROW(S142)+2&gt;=MATCH("*【合計】*", 貼り付け用!$A:$A, 0),"",
IF(S$3&lt;&gt;"",IF(貼り付け用!S143&lt;&gt;"",貼り付け用!S143,""),""))</f>
        <v>#N/A</v>
      </c>
      <c r="T142" s="21" t="e">
        <f t="array" ref="T142">IF(INDEX(貼り付け用!A:Z, ROW(T142)+1, MATCH("おやつ", 貼り付け用!$A$3:$Z$3, 0))&lt;&gt;0,
INDEX(貼り付け用!A:Z, ROW(T142)+1, MATCH("おやつ", 貼り付け用!$A$3:$Z$3, 0)),"")</f>
        <v>#N/A</v>
      </c>
      <c r="U142" s="18"/>
      <c r="V142" s="5" t="e">
        <f t="array" ref="V142">IF(INDEX(貼り付け用!A:Z, ROW(T142)+1, MATCH("おやつ", 貼り付け用!$A$3:$Z$3, 0)+1)&lt;&gt;0,
INDEX(貼り付け用!A:Z, ROW(T142)+1, MATCH("おやつ", 貼り付け用!$A$3:$Z$3, 0)+1),"")</f>
        <v>#N/A</v>
      </c>
      <c r="W142" s="7" t="e">
        <f t="array" ref="W142">IF(INDEX(貼り付け用!A:Z, ROW(T142)+1, MATCH("おやつ", 貼り付け用!$A$3:$Z$3, 0)+2)&lt;&gt;0,
INDEX(貼り付け用!A:Z, ROW(T142)+1, MATCH("おやつ", 貼り付け用!$A$3:$Z$3, 0)+2),"")</f>
        <v>#N/A</v>
      </c>
    </row>
    <row r="143" spans="1:23" x14ac:dyDescent="0.45">
      <c r="A143" s="8" t="e">
        <f>IF(ROW(A143)+1&gt;=MATCH("*10000*", 貼り付け用!$A:$A, 0),"",
IF(貼り付け用!A144&lt;&gt;"",貼り付け用!A144,""))</f>
        <v>#N/A</v>
      </c>
      <c r="B143" s="3" t="e">
        <f>IF(ROW(B143)+2&gt;=MATCH("*【合計】*", 貼り付け用!$A:$A, 0),"",
IF(貼り付け用!B144&lt;&gt;"",貼り付け用!B144,""))</f>
        <v>#N/A</v>
      </c>
      <c r="C143" s="3" t="e">
        <f>IF(ROW(C143)+2&gt;=MATCH("*【合計】*", 貼り付け用!$A:$A, 0),"",
IF(貼り付け用!C144&lt;&gt;"",貼り付け用!C144,""))</f>
        <v>#N/A</v>
      </c>
      <c r="D143" s="3" t="e">
        <f>IF(ROW(D143)+2&gt;=MATCH("*【合計】*", 貼り付け用!$A:$A, 0),"",
IF(貼り付け用!D144&lt;&gt;"",貼り付け用!D144,""))</f>
        <v>#N/A</v>
      </c>
      <c r="E143" s="3" t="e">
        <f>IF(ROW(E143)+2&gt;=MATCH("*【合計】*", 貼り付け用!$A:$A, 0),"",
IF(貼り付け用!E144&lt;&gt;"",貼り付け用!E144,""))</f>
        <v>#N/A</v>
      </c>
      <c r="F143" s="3" t="e">
        <f>IF(ROW(F143)+2&gt;=MATCH("*【合計】*", 貼り付け用!$A:$A, 0),"",
IF(貼り付け用!F144&lt;&gt;"",貼り付け用!F144,""))</f>
        <v>#N/A</v>
      </c>
      <c r="G143" s="3" t="e">
        <f>IF(ROW(G143)+2&gt;=MATCH("*【合計】*", 貼り付け用!$A:$A, 0),"",
IF(貼り付け用!G144&lt;&gt;"",貼り付け用!G144,""))</f>
        <v>#N/A</v>
      </c>
      <c r="H143" s="3" t="e">
        <f>IF(ROW(H143)+2&gt;=MATCH("*【合計】*", 貼り付け用!$A:$A, 0),"",
IF(貼り付け用!H144&lt;&gt;"",貼り付け用!H144,""))</f>
        <v>#N/A</v>
      </c>
      <c r="I143" s="3" t="e">
        <f>IF(ROW(I143)+2&gt;=MATCH("*【合計】*", 貼り付け用!$A:$A, 0),"",
IF(貼り付け用!I144&lt;&gt;"",貼り付け用!I144,""))</f>
        <v>#N/A</v>
      </c>
      <c r="J143" s="3" t="e">
        <f>IF(ROW(J143)+2&gt;=MATCH("*【合計】*", 貼り付け用!$A:$A, 0),"",
IF(貼り付け用!J144&lt;&gt;"",貼り付け用!J144,""))</f>
        <v>#N/A</v>
      </c>
      <c r="K143" s="3" t="e">
        <f>IF(ROW(K143)+2&gt;=MATCH("*【合計】*", 貼り付け用!$A:$A, 0),"",
IF(貼り付け用!K144&lt;&gt;"",貼り付け用!K144,""))</f>
        <v>#N/A</v>
      </c>
      <c r="L143" s="3" t="e">
        <f>IF(ROW(L143)+2&gt;=MATCH("*【合計】*", 貼り付け用!$A:$A, 0),"",
IF(L$3&lt;&gt;"",IF(貼り付け用!L144&lt;&gt;"",貼り付け用!L144,""),""))</f>
        <v>#N/A</v>
      </c>
      <c r="M143" s="3" t="e">
        <f>IF(ROW(M143)+2&gt;=MATCH("*【合計】*", 貼り付け用!$A:$A, 0),"",
IF(M$3&lt;&gt;"",IF(貼り付け用!M144&lt;&gt;"",貼り付け用!M144,""),""))</f>
        <v>#N/A</v>
      </c>
      <c r="N143" s="3" t="e">
        <f>IF(ROW(N143)+2&gt;=MATCH("*【合計】*", 貼り付け用!$A:$A, 0),"",
IF(N$3&lt;&gt;"",IF(貼り付け用!N144&lt;&gt;"",貼り付け用!N144,""),""))</f>
        <v>#N/A</v>
      </c>
      <c r="O143" s="3" t="e">
        <f>IF(ROW(O143)+2&gt;=MATCH("*【合計】*", 貼り付け用!$A:$A, 0),"",
IF(O$3&lt;&gt;"",IF(貼り付け用!O144&lt;&gt;"",貼り付け用!O144,""),""))</f>
        <v>#N/A</v>
      </c>
      <c r="P143" s="3" t="e">
        <f>IF(ROW(P143)+2&gt;=MATCH("*【合計】*", 貼り付け用!$A:$A, 0),"",
IF(P$3&lt;&gt;"",IF(貼り付け用!P144&lt;&gt;"",貼り付け用!P144,""),""))</f>
        <v>#N/A</v>
      </c>
      <c r="Q143" s="3" t="e">
        <f>IF(ROW(Q143)+2&gt;=MATCH("*【合計】*", 貼り付け用!$A:$A, 0),"",
IF(Q$3&lt;&gt;"",IF(貼り付け用!Q144&lt;&gt;"",貼り付け用!Q144,""),""))</f>
        <v>#N/A</v>
      </c>
      <c r="R143" s="3" t="e">
        <f>IF(ROW(R143)+2&gt;=MATCH("*【合計】*", 貼り付け用!$A:$A, 0),"",
IF(R$3&lt;&gt;"",IF(貼り付け用!R144&lt;&gt;"",貼り付け用!R144,""),""))</f>
        <v>#N/A</v>
      </c>
      <c r="S143" s="3" t="e">
        <f>IF(ROW(S143)+2&gt;=MATCH("*【合計】*", 貼り付け用!$A:$A, 0),"",
IF(S$3&lt;&gt;"",IF(貼り付け用!S144&lt;&gt;"",貼り付け用!S144,""),""))</f>
        <v>#N/A</v>
      </c>
      <c r="T143" s="2" t="e">
        <f t="array" ref="T143">IF(INDEX(貼り付け用!A:Z, ROW(T143)+1, MATCH("おやつ", 貼り付け用!$A$3:$Z$3, 0))&lt;&gt;0,
INDEX(貼り付け用!A:Z, ROW(T143)+1, MATCH("おやつ", 貼り付け用!$A$3:$Z$3, 0)),"")</f>
        <v>#N/A</v>
      </c>
      <c r="U143" s="55"/>
      <c r="V143" s="8" t="e">
        <f t="array" ref="V143">IF(INDEX(貼り付け用!A:Z, ROW(T143)+1, MATCH("おやつ", 貼り付け用!$A$3:$Z$3, 0)+1)&lt;&gt;0,
INDEX(貼り付け用!A:Z, ROW(T143)+1, MATCH("おやつ", 貼り付け用!$A$3:$Z$3, 0)+1),"")</f>
        <v>#N/A</v>
      </c>
      <c r="W143" s="9" t="e">
        <f t="array" ref="W143">IF(INDEX(貼り付け用!A:Z, ROW(T143)+1, MATCH("おやつ", 貼り付け用!$A$3:$Z$3, 0)+2)&lt;&gt;0,
INDEX(貼り付け用!A:Z, ROW(T143)+1, MATCH("おやつ", 貼り付け用!$A$3:$Z$3, 0)+2),"")</f>
        <v>#N/A</v>
      </c>
    </row>
    <row r="144" spans="1:23" x14ac:dyDescent="0.45">
      <c r="A144" s="5" t="e">
        <f>IF(ROW(A144)+1&gt;=MATCH("*10000*", 貼り付け用!$A:$A, 0),
IF(COUNTIF(A142,"*10000*"),"10001",
IF(COUNTIF(A142,"*10001*"),"10002",
IF(COUNTIF(A142,"*10002*"),"",
IF(COUNTIF(A142,""),"","10000")))),
IF(貼り付け用!A145&lt;&gt;"",貼り付け用!A145,""))</f>
        <v>#N/A</v>
      </c>
      <c r="B144" s="21" t="e">
        <f>IF(ROW(B144)+2&gt;=MATCH("*【合計】*", 貼り付け用!$A:$A, 0),"",
IF(貼り付け用!B145&lt;&gt;"",貼り付け用!B145,""))</f>
        <v>#N/A</v>
      </c>
      <c r="C144" s="21" t="e">
        <f>IF(ROW(C144)+2&gt;=MATCH("*【合計】*", 貼り付け用!$A:$A, 0),"",
IF(貼り付け用!C145&lt;&gt;"",貼り付け用!C145,""))</f>
        <v>#N/A</v>
      </c>
      <c r="D144" s="21" t="e">
        <f>IF(ROW(D144)+2&gt;=MATCH("*【合計】*", 貼り付け用!$A:$A, 0),"",
IF(貼り付け用!D145&lt;&gt;"",貼り付け用!D145,""))</f>
        <v>#N/A</v>
      </c>
      <c r="E144" s="21" t="e">
        <f>IF(ROW(E144)+2&gt;=MATCH("*【合計】*", 貼り付け用!$A:$A, 0),"",
IF(貼り付け用!E145&lt;&gt;"",貼り付け用!E145,""))</f>
        <v>#N/A</v>
      </c>
      <c r="F144" s="21" t="e">
        <f>IF(ROW(F144)+2&gt;=MATCH("*【合計】*", 貼り付け用!$A:$A, 0),"",
IF(貼り付け用!F145&lt;&gt;"",貼り付け用!F145,""))</f>
        <v>#N/A</v>
      </c>
      <c r="G144" s="21" t="e">
        <f>IF(ROW(G144)+2&gt;=MATCH("*【合計】*", 貼り付け用!$A:$A, 0),"",
IF(貼り付け用!G145&lt;&gt;"",貼り付け用!G145,""))</f>
        <v>#N/A</v>
      </c>
      <c r="H144" s="21" t="e">
        <f>IF(ROW(H144)+2&gt;=MATCH("*【合計】*", 貼り付け用!$A:$A, 0),"",
IF(貼り付け用!H145&lt;&gt;"",貼り付け用!H145,""))</f>
        <v>#N/A</v>
      </c>
      <c r="I144" s="21" t="e">
        <f>IF(ROW(I144)+2&gt;=MATCH("*【合計】*", 貼り付け用!$A:$A, 0),"",
IF(貼り付け用!I145&lt;&gt;"",貼り付け用!I145,""))</f>
        <v>#N/A</v>
      </c>
      <c r="J144" s="21" t="e">
        <f>IF(ROW(J144)+2&gt;=MATCH("*【合計】*", 貼り付け用!$A:$A, 0),"",
IF(貼り付け用!J145&lt;&gt;"",貼り付け用!J145,""))</f>
        <v>#N/A</v>
      </c>
      <c r="K144" s="21" t="e">
        <f>IF(ROW(K144)+2&gt;=MATCH("*【合計】*", 貼り付け用!$A:$A, 0),"",
IF(貼り付け用!K145&lt;&gt;"",貼り付け用!K145,""))</f>
        <v>#N/A</v>
      </c>
      <c r="L144" s="21" t="e">
        <f>IF(ROW(L144)+2&gt;=MATCH("*【合計】*", 貼り付け用!$A:$A, 0),"",
IF(L$3&lt;&gt;"",IF(貼り付け用!L145&lt;&gt;"",貼り付け用!L145,""),""))</f>
        <v>#N/A</v>
      </c>
      <c r="M144" s="21" t="e">
        <f>IF(ROW(M144)+2&gt;=MATCH("*【合計】*", 貼り付け用!$A:$A, 0),"",
IF(M$3&lt;&gt;"",IF(貼り付け用!M145&lt;&gt;"",貼り付け用!M145,""),""))</f>
        <v>#N/A</v>
      </c>
      <c r="N144" s="21" t="e">
        <f>IF(ROW(N144)+2&gt;=MATCH("*【合計】*", 貼り付け用!$A:$A, 0),"",
IF(N$3&lt;&gt;"",IF(貼り付け用!N145&lt;&gt;"",貼り付け用!N145,""),""))</f>
        <v>#N/A</v>
      </c>
      <c r="O144" s="21" t="e">
        <f>IF(ROW(O144)+2&gt;=MATCH("*【合計】*", 貼り付け用!$A:$A, 0),"",
IF(O$3&lt;&gt;"",IF(貼り付け用!O145&lt;&gt;"",貼り付け用!O145,""),""))</f>
        <v>#N/A</v>
      </c>
      <c r="P144" s="21" t="e">
        <f>IF(ROW(P144)+2&gt;=MATCH("*【合計】*", 貼り付け用!$A:$A, 0),"",
IF(P$3&lt;&gt;"",IF(貼り付け用!P145&lt;&gt;"",貼り付け用!P145,""),""))</f>
        <v>#N/A</v>
      </c>
      <c r="Q144" s="21" t="e">
        <f>IF(ROW(Q144)+2&gt;=MATCH("*【合計】*", 貼り付け用!$A:$A, 0),"",
IF(Q$3&lt;&gt;"",IF(貼り付け用!Q145&lt;&gt;"",貼り付け用!Q145,""),""))</f>
        <v>#N/A</v>
      </c>
      <c r="R144" s="21" t="e">
        <f>IF(ROW(R144)+2&gt;=MATCH("*【合計】*", 貼り付け用!$A:$A, 0),"",
IF(R$3&lt;&gt;"",IF(貼り付け用!R145&lt;&gt;"",貼り付け用!R145,""),""))</f>
        <v>#N/A</v>
      </c>
      <c r="S144" s="21" t="e">
        <f>IF(ROW(S144)+2&gt;=MATCH("*【合計】*", 貼り付け用!$A:$A, 0),"",
IF(S$3&lt;&gt;"",IF(貼り付け用!S145&lt;&gt;"",貼り付け用!S145,""),""))</f>
        <v>#N/A</v>
      </c>
      <c r="T144" s="21" t="e">
        <f t="array" ref="T144">IF(INDEX(貼り付け用!A:Z, ROW(T144)+1, MATCH("おやつ", 貼り付け用!$A$3:$Z$3, 0))&lt;&gt;0,
INDEX(貼り付け用!A:Z, ROW(T144)+1, MATCH("おやつ", 貼り付け用!$A$3:$Z$3, 0)),"")</f>
        <v>#N/A</v>
      </c>
      <c r="U144" s="18"/>
      <c r="V144" s="5" t="e">
        <f t="array" ref="V144">IF(INDEX(貼り付け用!A:Z, ROW(T144)+1, MATCH("おやつ", 貼り付け用!$A$3:$Z$3, 0)+1)&lt;&gt;0,
INDEX(貼り付け用!A:Z, ROW(T144)+1, MATCH("おやつ", 貼り付け用!$A$3:$Z$3, 0)+1),"")</f>
        <v>#N/A</v>
      </c>
      <c r="W144" s="7" t="e">
        <f t="array" ref="W144">IF(INDEX(貼り付け用!A:Z, ROW(T144)+1, MATCH("おやつ", 貼り付け用!$A$3:$Z$3, 0)+2)&lt;&gt;0,
INDEX(貼り付け用!A:Z, ROW(T144)+1, MATCH("おやつ", 貼り付け用!$A$3:$Z$3, 0)+2),"")</f>
        <v>#N/A</v>
      </c>
    </row>
    <row r="145" spans="1:23" x14ac:dyDescent="0.45">
      <c r="A145" s="8" t="e">
        <f>IF(ROW(A145)+1&gt;=MATCH("*10000*", 貼り付け用!$A:$A, 0),"",
IF(貼り付け用!A146&lt;&gt;"",貼り付け用!A146,""))</f>
        <v>#N/A</v>
      </c>
      <c r="B145" s="3" t="e">
        <f>IF(ROW(B145)+2&gt;=MATCH("*【合計】*", 貼り付け用!$A:$A, 0),"",
IF(貼り付け用!B146&lt;&gt;"",貼り付け用!B146,""))</f>
        <v>#N/A</v>
      </c>
      <c r="C145" s="3" t="e">
        <f>IF(ROW(C145)+2&gt;=MATCH("*【合計】*", 貼り付け用!$A:$A, 0),"",
IF(貼り付け用!C146&lt;&gt;"",貼り付け用!C146,""))</f>
        <v>#N/A</v>
      </c>
      <c r="D145" s="3" t="e">
        <f>IF(ROW(D145)+2&gt;=MATCH("*【合計】*", 貼り付け用!$A:$A, 0),"",
IF(貼り付け用!D146&lt;&gt;"",貼り付け用!D146,""))</f>
        <v>#N/A</v>
      </c>
      <c r="E145" s="3" t="e">
        <f>IF(ROW(E145)+2&gt;=MATCH("*【合計】*", 貼り付け用!$A:$A, 0),"",
IF(貼り付け用!E146&lt;&gt;"",貼り付け用!E146,""))</f>
        <v>#N/A</v>
      </c>
      <c r="F145" s="3" t="e">
        <f>IF(ROW(F145)+2&gt;=MATCH("*【合計】*", 貼り付け用!$A:$A, 0),"",
IF(貼り付け用!F146&lt;&gt;"",貼り付け用!F146,""))</f>
        <v>#N/A</v>
      </c>
      <c r="G145" s="3" t="e">
        <f>IF(ROW(G145)+2&gt;=MATCH("*【合計】*", 貼り付け用!$A:$A, 0),"",
IF(貼り付け用!G146&lt;&gt;"",貼り付け用!G146,""))</f>
        <v>#N/A</v>
      </c>
      <c r="H145" s="3" t="e">
        <f>IF(ROW(H145)+2&gt;=MATCH("*【合計】*", 貼り付け用!$A:$A, 0),"",
IF(貼り付け用!H146&lt;&gt;"",貼り付け用!H146,""))</f>
        <v>#N/A</v>
      </c>
      <c r="I145" s="3" t="e">
        <f>IF(ROW(I145)+2&gt;=MATCH("*【合計】*", 貼り付け用!$A:$A, 0),"",
IF(貼り付け用!I146&lt;&gt;"",貼り付け用!I146,""))</f>
        <v>#N/A</v>
      </c>
      <c r="J145" s="3" t="e">
        <f>IF(ROW(J145)+2&gt;=MATCH("*【合計】*", 貼り付け用!$A:$A, 0),"",
IF(貼り付け用!J146&lt;&gt;"",貼り付け用!J146,""))</f>
        <v>#N/A</v>
      </c>
      <c r="K145" s="3" t="e">
        <f>IF(ROW(K145)+2&gt;=MATCH("*【合計】*", 貼り付け用!$A:$A, 0),"",
IF(貼り付け用!K146&lt;&gt;"",貼り付け用!K146,""))</f>
        <v>#N/A</v>
      </c>
      <c r="L145" s="3" t="e">
        <f>IF(ROW(L145)+2&gt;=MATCH("*【合計】*", 貼り付け用!$A:$A, 0),"",
IF(L$3&lt;&gt;"",IF(貼り付け用!L146&lt;&gt;"",貼り付け用!L146,""),""))</f>
        <v>#N/A</v>
      </c>
      <c r="M145" s="3" t="e">
        <f>IF(ROW(M145)+2&gt;=MATCH("*【合計】*", 貼り付け用!$A:$A, 0),"",
IF(M$3&lt;&gt;"",IF(貼り付け用!M146&lt;&gt;"",貼り付け用!M146,""),""))</f>
        <v>#N/A</v>
      </c>
      <c r="N145" s="3" t="e">
        <f>IF(ROW(N145)+2&gt;=MATCH("*【合計】*", 貼り付け用!$A:$A, 0),"",
IF(N$3&lt;&gt;"",IF(貼り付け用!N146&lt;&gt;"",貼り付け用!N146,""),""))</f>
        <v>#N/A</v>
      </c>
      <c r="O145" s="3" t="e">
        <f>IF(ROW(O145)+2&gt;=MATCH("*【合計】*", 貼り付け用!$A:$A, 0),"",
IF(O$3&lt;&gt;"",IF(貼り付け用!O146&lt;&gt;"",貼り付け用!O146,""),""))</f>
        <v>#N/A</v>
      </c>
      <c r="P145" s="3" t="e">
        <f>IF(ROW(P145)+2&gt;=MATCH("*【合計】*", 貼り付け用!$A:$A, 0),"",
IF(P$3&lt;&gt;"",IF(貼り付け用!P146&lt;&gt;"",貼り付け用!P146,""),""))</f>
        <v>#N/A</v>
      </c>
      <c r="Q145" s="3" t="e">
        <f>IF(ROW(Q145)+2&gt;=MATCH("*【合計】*", 貼り付け用!$A:$A, 0),"",
IF(Q$3&lt;&gt;"",IF(貼り付け用!Q146&lt;&gt;"",貼り付け用!Q146,""),""))</f>
        <v>#N/A</v>
      </c>
      <c r="R145" s="3" t="e">
        <f>IF(ROW(R145)+2&gt;=MATCH("*【合計】*", 貼り付け用!$A:$A, 0),"",
IF(R$3&lt;&gt;"",IF(貼り付け用!R146&lt;&gt;"",貼り付け用!R146,""),""))</f>
        <v>#N/A</v>
      </c>
      <c r="S145" s="3" t="e">
        <f>IF(ROW(S145)+2&gt;=MATCH("*【合計】*", 貼り付け用!$A:$A, 0),"",
IF(S$3&lt;&gt;"",IF(貼り付け用!S146&lt;&gt;"",貼り付け用!S146,""),""))</f>
        <v>#N/A</v>
      </c>
      <c r="T145" s="2" t="e">
        <f t="array" ref="T145">IF(INDEX(貼り付け用!A:Z, ROW(T145)+1, MATCH("おやつ", 貼り付け用!$A$3:$Z$3, 0))&lt;&gt;0,
INDEX(貼り付け用!A:Z, ROW(T145)+1, MATCH("おやつ", 貼り付け用!$A$3:$Z$3, 0)),"")</f>
        <v>#N/A</v>
      </c>
      <c r="U145" s="55"/>
      <c r="V145" s="8" t="e">
        <f t="array" ref="V145">IF(INDEX(貼り付け用!A:Z, ROW(T145)+1, MATCH("おやつ", 貼り付け用!$A$3:$Z$3, 0)+1)&lt;&gt;0,
INDEX(貼り付け用!A:Z, ROW(T145)+1, MATCH("おやつ", 貼り付け用!$A$3:$Z$3, 0)+1),"")</f>
        <v>#N/A</v>
      </c>
      <c r="W145" s="9" t="e">
        <f t="array" ref="W145">IF(INDEX(貼り付け用!A:Z, ROW(T145)+1, MATCH("おやつ", 貼り付け用!$A$3:$Z$3, 0)+2)&lt;&gt;0,
INDEX(貼り付け用!A:Z, ROW(T145)+1, MATCH("おやつ", 貼り付け用!$A$3:$Z$3, 0)+2),"")</f>
        <v>#N/A</v>
      </c>
    </row>
    <row r="146" spans="1:23" x14ac:dyDescent="0.45">
      <c r="A146" s="5" t="e">
        <f t="array" ref="A146">IF(INDEX(貼り付け用!A:A, MATCH("*【合計】*", 貼り付け用!A:A, 0)-1)&lt;&gt;0,
INDEX(貼り付け用!A:A, MATCH("*【合計】*", 貼り付け用!A:A, 0)-1),"")</f>
        <v>#N/A</v>
      </c>
      <c r="B146" s="21" t="e">
        <f t="array" ref="B146">IF(INDEX(貼り付け用!B:B, MATCH("*【合計】*", 貼り付け用!$A:$A, 0)-1)&lt;&gt;0,
INDEX(貼り付け用!B:B, MATCH("*【合計】*", 貼り付け用!$A:$A, 0)-1),"")</f>
        <v>#N/A</v>
      </c>
      <c r="C146" s="21" t="e">
        <f t="array" ref="C146">IF(INDEX(貼り付け用!C:C, MATCH("*【合計】*", 貼り付け用!$A:$A, 0)-1)&lt;&gt;0,
INDEX(貼り付け用!C:C, MATCH("*【合計】*", 貼り付け用!$A:$A, 0)-1),"")</f>
        <v>#N/A</v>
      </c>
      <c r="D146" s="21" t="e">
        <f t="array" ref="D146">IF(INDEX(貼り付け用!D:D, MATCH("*【合計】*", 貼り付け用!$A:$A, 0)-1)&lt;&gt;0,
INDEX(貼り付け用!D:D, MATCH("*【合計】*", 貼り付け用!$A:$A, 0)-1),"")</f>
        <v>#N/A</v>
      </c>
      <c r="E146" s="21" t="e">
        <f t="array" ref="E146">IF(INDEX(貼り付け用!E:E, MATCH("*【合計】*", 貼り付け用!$A:$A, 0)-1)&lt;&gt;0,
INDEX(貼り付け用!E:E, MATCH("*【合計】*", 貼り付け用!$A:$A, 0)-1),"")</f>
        <v>#N/A</v>
      </c>
      <c r="F146" s="21" t="e">
        <f t="array" ref="F146">IF(INDEX(貼り付け用!F:F, MATCH("*【合計】*", 貼り付け用!$A:$A, 0)-1)&lt;&gt;0,
INDEX(貼り付け用!F:F, MATCH("*【合計】*", 貼り付け用!$A:$A, 0)-1),"")</f>
        <v>#N/A</v>
      </c>
      <c r="G146" s="21" t="e">
        <f t="array" ref="G146">IF(INDEX(貼り付け用!G:G, MATCH("*【合計】*", 貼り付け用!$A:$A, 0)-1)&lt;&gt;0,
INDEX(貼り付け用!G:G, MATCH("*【合計】*", 貼り付け用!$A:$A, 0)-1),"")</f>
        <v>#N/A</v>
      </c>
      <c r="H146" s="21" t="e">
        <f t="array" ref="H146">IF(INDEX(貼り付け用!H:H, MATCH("*【合計】*", 貼り付け用!$A:$A, 0)-1)&lt;&gt;0,
INDEX(貼り付け用!H:H, MATCH("*【合計】*", 貼り付け用!$A:$A, 0)-1),"")</f>
        <v>#N/A</v>
      </c>
      <c r="I146" s="21" t="e">
        <f t="array" ref="I146">IF(INDEX(貼り付け用!I:I, MATCH("*【合計】*", 貼り付け用!$A:$A, 0)-1)&lt;&gt;0,
INDEX(貼り付け用!I:I, MATCH("*【合計】*", 貼り付け用!$A:$A, 0)-1),"")</f>
        <v>#N/A</v>
      </c>
      <c r="J146" s="21" t="e">
        <f t="array" ref="J146">IF(INDEX(貼り付け用!J:J, MATCH("*【合計】*", 貼り付け用!$A:$A, 0)-1)&lt;&gt;0,
INDEX(貼り付け用!J:J, MATCH("*【合計】*", 貼り付け用!$A:$A, 0)-1),"")</f>
        <v>#N/A</v>
      </c>
      <c r="K146" s="21" t="e">
        <f t="array" ref="K146">IF(INDEX(貼り付け用!K:K, MATCH("*【合計】*", 貼り付け用!$A:$A, 0)-1)&lt;&gt;0,
INDEX(貼り付け用!K:K, MATCH("*【合計】*", 貼り付け用!$A:$A, 0)-1),"")</f>
        <v>#N/A</v>
      </c>
      <c r="L146" s="21" t="e">
        <f t="array" ref="L146">IF(INDEX(貼り付け用!L:L, MATCH("*【合計】*", 貼り付け用!$A:$A, 0)-1)&lt;&gt;0,
INDEX(貼り付け用!L:L, MATCH("*【合計】*", 貼り付け用!$A:$A, 0)-1),"")</f>
        <v>#N/A</v>
      </c>
      <c r="M146" s="21" t="e">
        <f t="array" ref="M146">IF(INDEX(貼り付け用!M:M, MATCH("*【合計】*", 貼り付け用!$A:$A, 0)-1)&lt;&gt;0,
INDEX(貼り付け用!M:M, MATCH("*【合計】*", 貼り付け用!$A:$A, 0)-1),"")</f>
        <v>#N/A</v>
      </c>
      <c r="N146" s="21" t="e">
        <f t="array" ref="N146">IF(INDEX(貼り付け用!N:N, MATCH("*【合計】*", 貼り付け用!$A:$A, 0)-1)&lt;&gt;0,
INDEX(貼り付け用!N:N, MATCH("*【合計】*", 貼り付け用!$A:$A, 0)-1),"")</f>
        <v>#N/A</v>
      </c>
      <c r="O146" s="21" t="e">
        <f t="array" ref="O146">IF(INDEX(貼り付け用!O:O, MATCH("*【合計】*", 貼り付け用!$A:$A, 0)-1)&lt;&gt;0,
INDEX(貼り付け用!O:O, MATCH("*【合計】*", 貼り付け用!$A:$A, 0)-1),"")</f>
        <v>#N/A</v>
      </c>
      <c r="P146" s="21" t="e">
        <f t="array" ref="P146">IF(INDEX(貼り付け用!P:P, MATCH("*【合計】*", 貼り付け用!$A:$A, 0)-1)&lt;&gt;0,
INDEX(貼り付け用!P:P, MATCH("*【合計】*", 貼り付け用!$A:$A, 0)-1),"")</f>
        <v>#N/A</v>
      </c>
      <c r="Q146" s="21" t="e">
        <f t="array" ref="Q146">IF(INDEX(貼り付け用!Q:Q, MATCH("*【合計】*", 貼り付け用!$A:$A, 0)-1)&lt;&gt;0,
INDEX(貼り付け用!Q:Q, MATCH("*【合計】*", 貼り付け用!$A:$A, 0)-1),"")</f>
        <v>#N/A</v>
      </c>
      <c r="R146" s="21" t="e">
        <f t="array" ref="R146">IF(INDEX(貼り付け用!R:R, MATCH("*【合計】*", 貼り付け用!$A:$A, 0)-1)&lt;&gt;0,
INDEX(貼り付け用!R:R, MATCH("*【合計】*", 貼り付け用!$A:$A, 0)-1),"")</f>
        <v>#N/A</v>
      </c>
      <c r="S146" s="21" t="e">
        <f t="array" ref="S146">IF(INDEX(貼り付け用!S:S, MATCH("*【合計】*", 貼り付け用!$A:$A, 0)-1)&lt;&gt;0,
INDEX(貼り付け用!S:S, MATCH("*【合計】*", 貼り付け用!$A:$A, 0)-1),"")</f>
        <v>#N/A</v>
      </c>
      <c r="T146" s="21" t="e">
        <f t="array" ref="T146">IF(INDEX(貼り付け用!T:T, MATCH("*【合計】*", 貼り付け用!$A:$A, 0)-1)&lt;&gt;0,
INDEX(貼り付け用!T:T, MATCH("*【合計】*", 貼り付け用!$A:$A, 0)-1),"")</f>
        <v>#N/A</v>
      </c>
      <c r="U146" s="18"/>
      <c r="V146" s="18" t="e">
        <f t="array" ref="V146">IF(INDEX(貼り付け用!U:U, MATCH("*【合計】*", 貼り付け用!$A:$A, 0)-1)&lt;&gt;0,
INDEX(貼り付け用!U:U, MATCH("*【合計】*", 貼り付け用!$A:$A, 0)-1),"")</f>
        <v>#N/A</v>
      </c>
      <c r="W146" s="19" t="e">
        <f t="array" ref="W146">IF(INDEX(貼り付け用!V:V, MATCH("*【合計】*", 貼り付け用!$A:$A, 0)-1)&lt;&gt;0,
INDEX(貼り付け用!V:V, MATCH("*【合計】*", 貼り付け用!$A:$A, 0)-1),"")</f>
        <v>#N/A</v>
      </c>
    </row>
    <row r="147" spans="1:23" x14ac:dyDescent="0.45">
      <c r="A147" s="8" t="e">
        <f>IF(INDEX(貼り付け用!A:A, MATCH("*【合計】*", 貼り付け用!A:A, 0))&lt;&gt;0,
INDEX(貼り付け用!A:A, MATCH("*【合計】*", 貼り付け用!A:A, 0)),"")</f>
        <v>#N/A</v>
      </c>
      <c r="B147" s="3" t="e">
        <f>IF(INDEX(貼り付け用!B:B, MATCH("*【合計】*", 貼り付け用!$A:$A, 0))&lt;&gt;0,
INDEX(貼り付け用!B:B, MATCH("*【合計】*", 貼り付け用!$A:$A, 0)),"")</f>
        <v>#N/A</v>
      </c>
      <c r="C147" s="3" t="e">
        <f>IF(INDEX(貼り付け用!C:C, MATCH("*【合計】*", 貼り付け用!$A:$A, 0))&lt;&gt;0,
INDEX(貼り付け用!C:C, MATCH("*【合計】*", 貼り付け用!$A:$A, 0)),"")</f>
        <v>#N/A</v>
      </c>
      <c r="D147" s="3" t="e">
        <f>IF(INDEX(貼り付け用!D:D, MATCH("*【合計】*", 貼り付け用!$A:$A, 0))&lt;&gt;0,
INDEX(貼り付け用!D:D, MATCH("*【合計】*", 貼り付け用!$A:$A, 0)),"")</f>
        <v>#N/A</v>
      </c>
      <c r="E147" s="3" t="e">
        <f>IF(INDEX(貼り付け用!E:E, MATCH("*【合計】*", 貼り付け用!$A:$A, 0))&lt;&gt;0,
INDEX(貼り付け用!E:E, MATCH("*【合計】*", 貼り付け用!$A:$A, 0)),"")</f>
        <v>#N/A</v>
      </c>
      <c r="F147" s="3" t="e">
        <f>IF(INDEX(貼り付け用!F:F, MATCH("*【合計】*", 貼り付け用!$A:$A, 0))&lt;&gt;0,
INDEX(貼り付け用!F:F, MATCH("*【合計】*", 貼り付け用!$A:$A, 0)),"")</f>
        <v>#N/A</v>
      </c>
      <c r="G147" s="3" t="e">
        <f>IF(INDEX(貼り付け用!G:G, MATCH("*【合計】*", 貼り付け用!$A:$A, 0))&lt;&gt;0,
INDEX(貼り付け用!G:G, MATCH("*【合計】*", 貼り付け用!$A:$A, 0)),"")</f>
        <v>#N/A</v>
      </c>
      <c r="H147" s="3" t="e">
        <f>IF(INDEX(貼り付け用!H:H, MATCH("*【合計】*", 貼り付け用!$A:$A, 0))&lt;&gt;0,
INDEX(貼り付け用!H:H, MATCH("*【合計】*", 貼り付け用!$A:$A, 0)),"")</f>
        <v>#N/A</v>
      </c>
      <c r="I147" s="3" t="e">
        <f>IF(INDEX(貼り付け用!I:I, MATCH("*【合計】*", 貼り付け用!$A:$A, 0))&lt;&gt;0,
INDEX(貼り付け用!I:I, MATCH("*【合計】*", 貼り付け用!$A:$A, 0)),"")</f>
        <v>#N/A</v>
      </c>
      <c r="J147" s="3" t="e">
        <f>IF(INDEX(貼り付け用!J:J, MATCH("*【合計】*", 貼り付け用!$A:$A, 0))&lt;&gt;0,
INDEX(貼り付け用!J:J, MATCH("*【合計】*", 貼り付け用!$A:$A, 0)),"")</f>
        <v>#N/A</v>
      </c>
      <c r="K147" s="3" t="e">
        <f>IF(INDEX(貼り付け用!K:K, MATCH("*【合計】*", 貼り付け用!$A:$A, 0))&lt;&gt;0,
INDEX(貼り付け用!K:K, MATCH("*【合計】*", 貼り付け用!$A:$A, 0)),"")</f>
        <v>#N/A</v>
      </c>
      <c r="L147" s="3" t="e">
        <f>IF(INDEX(貼り付け用!L:L, MATCH("*【合計】*", 貼り付け用!$A:$A, 0))&lt;&gt;0,
INDEX(貼り付け用!L:L, MATCH("*【合計】*", 貼り付け用!$A:$A, 0)),"")</f>
        <v>#N/A</v>
      </c>
      <c r="M147" s="3" t="e">
        <f>IF(INDEX(貼り付け用!M:M, MATCH("*【合計】*", 貼り付け用!$A:$A, 0))&lt;&gt;0,
INDEX(貼り付け用!M:M, MATCH("*【合計】*", 貼り付け用!$A:$A, 0)),"")</f>
        <v>#N/A</v>
      </c>
      <c r="N147" s="3" t="e">
        <f>IF(INDEX(貼り付け用!N:N, MATCH("*【合計】*", 貼り付け用!$A:$A, 0))&lt;&gt;0,
INDEX(貼り付け用!N:N, MATCH("*【合計】*", 貼り付け用!$A:$A, 0)),"")</f>
        <v>#N/A</v>
      </c>
      <c r="O147" s="3" t="e">
        <f>IF(INDEX(貼り付け用!O:O, MATCH("*【合計】*", 貼り付け用!$A:$A, 0))&lt;&gt;0,
INDEX(貼り付け用!O:O, MATCH("*【合計】*", 貼り付け用!$A:$A, 0)),"")</f>
        <v>#N/A</v>
      </c>
      <c r="P147" s="3" t="e">
        <f>IF(INDEX(貼り付け用!P:P, MATCH("*【合計】*", 貼り付け用!$A:$A, 0))&lt;&gt;0,
INDEX(貼り付け用!P:P, MATCH("*【合計】*", 貼り付け用!$A:$A, 0)),"")</f>
        <v>#N/A</v>
      </c>
      <c r="Q147" s="3" t="e">
        <f>IF(INDEX(貼り付け用!Q:Q, MATCH("*【合計】*", 貼り付け用!$A:$A, 0))&lt;&gt;0,
INDEX(貼り付け用!Q:Q, MATCH("*【合計】*", 貼り付け用!$A:$A, 0)),"")</f>
        <v>#N/A</v>
      </c>
      <c r="R147" s="3" t="e">
        <f>IF(INDEX(貼り付け用!R:R, MATCH("*【合計】*", 貼り付け用!$A:$A, 0))&lt;&gt;0,
INDEX(貼り付け用!R:R, MATCH("*【合計】*", 貼り付け用!$A:$A, 0)),"")</f>
        <v>#N/A</v>
      </c>
      <c r="S147" s="3" t="e">
        <f>IF(INDEX(貼り付け用!S:S, MATCH("*【合計】*", 貼り付け用!$A:$A, 0))&lt;&gt;0,
INDEX(貼り付け用!S:S, MATCH("*【合計】*", 貼り付け用!$A:$A, 0)),"")</f>
        <v>#N/A</v>
      </c>
      <c r="T147" s="3" t="e">
        <f>IF(INDEX(貼り付け用!T:T, MATCH("*【合計】*", 貼り付け用!$A:$A, 0))&lt;&gt;0,
INDEX(貼り付け用!T:T, MATCH("*【合計】*", 貼り付け用!$A:$A, 0)),"")</f>
        <v>#N/A</v>
      </c>
      <c r="U147" s="49"/>
      <c r="V147" s="49" t="e">
        <f>IF(INDEX(貼り付け用!U:U, MATCH("*【合計】*", 貼り付け用!$A:$A, 0))&lt;&gt;0,
INDEX(貼り付け用!U:U, MATCH("*【合計】*", 貼り付け用!$A:$A, 0)),"")</f>
        <v>#N/A</v>
      </c>
      <c r="W147" s="50" t="e">
        <f>IF(INDEX(貼り付け用!V:V, MATCH("*【合計】*", 貼り付け用!$A:$A, 0))&lt;&gt;0,
INDEX(貼り付け用!V:V, MATCH("*【合計】*", 貼り付け用!$A:$A, 0)),"")</f>
        <v>#N/A</v>
      </c>
    </row>
  </sheetData>
  <phoneticPr fontId="1"/>
  <pageMargins left="0.7" right="0.7" top="0.75" bottom="0.75" header="0.3" footer="0.3"/>
  <pageSetup paperSize="9" scale="26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FF64-DA22-4DCA-80F4-03A937AD5956}">
  <dimension ref="A1:AE147"/>
  <sheetViews>
    <sheetView tabSelected="1" zoomScale="60" zoomScaleNormal="60" workbookViewId="0">
      <selection activeCell="A3" sqref="A3"/>
    </sheetView>
  </sheetViews>
  <sheetFormatPr defaultRowHeight="18" x14ac:dyDescent="0.45"/>
  <cols>
    <col min="1" max="1" width="26.69921875" style="14" customWidth="1"/>
    <col min="2" max="11" width="8.796875" style="15"/>
    <col min="12" max="12" width="3.59765625" style="15" customWidth="1"/>
    <col min="13" max="13" width="11.3984375" style="24" customWidth="1"/>
    <col min="14" max="14" width="3.59765625" style="15" customWidth="1"/>
    <col min="15" max="15" width="11.3984375" style="24" customWidth="1"/>
    <col min="16" max="16" width="3.59765625" style="15" customWidth="1"/>
    <col min="17" max="17" width="11.3984375" style="24" customWidth="1"/>
    <col min="18" max="18" width="3.59765625" style="15" customWidth="1"/>
    <col min="19" max="19" width="11.3984375" style="24" customWidth="1"/>
    <col min="20" max="20" width="3.59765625" style="15" customWidth="1"/>
    <col min="21" max="21" width="11.3984375" style="24" customWidth="1"/>
    <col min="22" max="22" width="3.59765625" style="15" customWidth="1"/>
    <col min="23" max="23" width="11.3984375" style="24" customWidth="1"/>
    <col min="24" max="24" width="3.59765625" style="15" customWidth="1"/>
    <col min="25" max="25" width="11.3984375" style="24" customWidth="1"/>
    <col min="26" max="26" width="3.59765625" style="15" customWidth="1"/>
    <col min="27" max="27" width="11.3984375" style="24" customWidth="1"/>
    <col min="28" max="28" width="3.59765625" style="15" customWidth="1"/>
    <col min="29" max="29" width="11.3984375" style="24" customWidth="1"/>
    <col min="30" max="30" width="32.796875" style="14" customWidth="1"/>
    <col min="31" max="31" width="27.69921875" style="14" customWidth="1"/>
  </cols>
  <sheetData>
    <row r="1" spans="1:31" x14ac:dyDescent="0.45">
      <c r="A1"/>
      <c r="M1" s="15"/>
      <c r="O1" s="15"/>
      <c r="Q1" s="15"/>
      <c r="S1" s="15"/>
      <c r="U1" s="15"/>
      <c r="W1" s="15"/>
      <c r="Y1" s="15"/>
      <c r="AA1" s="15"/>
      <c r="AB1" s="82"/>
      <c r="AC1" s="83"/>
      <c r="AD1" s="84" t="s">
        <v>569</v>
      </c>
      <c r="AE1"/>
    </row>
    <row r="2" spans="1:31" s="16" customFormat="1" ht="26.4" customHeight="1" x14ac:dyDescent="0.45">
      <c r="A2" s="16" t="str">
        <f>貼り付け用!A2&amp;"　"&amp;貼り付け用!B2&amp;"　"&amp;貼り付け用!C2</f>
        <v>　　</v>
      </c>
      <c r="B2" s="17"/>
      <c r="C2" s="17"/>
      <c r="D2" s="17"/>
      <c r="E2" s="17"/>
      <c r="F2" s="17"/>
      <c r="G2" s="17"/>
      <c r="H2" s="17"/>
      <c r="I2" s="48" t="s">
        <v>0</v>
      </c>
      <c r="J2" s="48"/>
      <c r="K2" s="48" t="s">
        <v>1</v>
      </c>
      <c r="L2" s="48"/>
      <c r="M2" s="48"/>
      <c r="N2" s="48"/>
      <c r="O2" s="48" t="s">
        <v>0</v>
      </c>
      <c r="P2" s="48"/>
      <c r="Q2" s="17"/>
      <c r="R2" s="48"/>
      <c r="S2" s="15" t="s">
        <v>2</v>
      </c>
      <c r="T2" s="48"/>
      <c r="U2" s="15"/>
      <c r="V2" s="48"/>
      <c r="W2" s="15"/>
      <c r="X2" s="48"/>
      <c r="Z2" s="48"/>
      <c r="AA2" s="15"/>
      <c r="AB2" s="48"/>
      <c r="AC2" s="15" t="s">
        <v>3</v>
      </c>
      <c r="AD2" s="16" t="str">
        <f>貼り付け用!T2&amp;"　"&amp;貼り付け用!U2&amp;"　"&amp;貼り付け用!V2&amp;"　"&amp;貼り付け用!W2</f>
        <v>　　　</v>
      </c>
    </row>
    <row r="3" spans="1:31" x14ac:dyDescent="0.45">
      <c r="A3" s="4"/>
      <c r="B3" s="79" t="s">
        <v>4</v>
      </c>
      <c r="C3" s="80" t="s">
        <v>4</v>
      </c>
      <c r="D3" s="73" t="s">
        <v>5</v>
      </c>
      <c r="E3" s="81" t="s">
        <v>5</v>
      </c>
      <c r="F3" s="74" t="s">
        <v>5</v>
      </c>
      <c r="G3" s="73" t="s">
        <v>6</v>
      </c>
      <c r="H3" s="75" t="s">
        <v>6</v>
      </c>
      <c r="I3" s="78" t="s">
        <v>6</v>
      </c>
      <c r="J3" s="75" t="s">
        <v>6</v>
      </c>
      <c r="K3" s="74" t="s">
        <v>6</v>
      </c>
      <c r="L3" s="76"/>
      <c r="M3" s="21" t="str">
        <f>数出表_Excel!L3</f>
        <v>商品予定名</v>
      </c>
      <c r="N3" s="76"/>
      <c r="O3" s="21" t="str">
        <f ca="1">数出表_Excel!M3</f>
        <v/>
      </c>
      <c r="P3" s="76"/>
      <c r="Q3" s="21" t="str">
        <f ca="1">数出表_Excel!N3</f>
        <v/>
      </c>
      <c r="R3" s="76"/>
      <c r="S3" s="21" t="str">
        <f ca="1">数出表_Excel!O3</f>
        <v/>
      </c>
      <c r="T3" s="76"/>
      <c r="U3" s="21" t="str">
        <f ca="1">数出表_Excel!P3</f>
        <v/>
      </c>
      <c r="V3" s="76"/>
      <c r="W3" s="21" t="str">
        <f ca="1">数出表_Excel!Q3</f>
        <v/>
      </c>
      <c r="X3" s="76"/>
      <c r="Y3" s="21" t="str">
        <f ca="1">数出表_Excel!R3</f>
        <v/>
      </c>
      <c r="Z3" s="76"/>
      <c r="AA3" s="21" t="str">
        <f ca="1">数出表_Excel!S3</f>
        <v/>
      </c>
      <c r="AB3" s="76"/>
      <c r="AC3" s="22" t="s">
        <v>8</v>
      </c>
      <c r="AD3" s="6"/>
      <c r="AE3" s="7"/>
    </row>
    <row r="4" spans="1:31" x14ac:dyDescent="0.45">
      <c r="A4" s="2">
        <f>貼り付け用!A4</f>
        <v>0</v>
      </c>
      <c r="B4" s="20" t="s">
        <v>9</v>
      </c>
      <c r="C4" s="20" t="s">
        <v>9</v>
      </c>
      <c r="D4" s="20" t="s">
        <v>9</v>
      </c>
      <c r="E4" s="20" t="s">
        <v>10</v>
      </c>
      <c r="F4" s="20" t="s">
        <v>11</v>
      </c>
      <c r="G4" s="20" t="s">
        <v>9</v>
      </c>
      <c r="H4" s="20" t="s">
        <v>9</v>
      </c>
      <c r="I4" s="20" t="s">
        <v>10</v>
      </c>
      <c r="J4" s="20" t="s">
        <v>10</v>
      </c>
      <c r="K4" s="20" t="s">
        <v>11</v>
      </c>
      <c r="L4" s="20"/>
      <c r="M4" s="51"/>
      <c r="N4" s="20"/>
      <c r="O4" s="52">
        <f>IF(M3&lt;&gt;"",IF(AND(COUNTIF(貼り付け用!$L$3:$Z$3,"*"&amp;SUBSTITUTE(M3,"　","")&amp;"*"),LEN(SUBSTITUTE(M3,"　",""))&gt;2),
LEN(SUBSTITUTE(M3,"　","")),
IF(AND(COUNTIF(貼り付け用!$L$3:$Z$3,"*"&amp;LEFT(SUBSTITUTE(M3,"　",""),LEN(SUBSTITUTE(M3,"　",""))-1)&amp;"*"),LEN(LEFT(SUBSTITUTE(M3,"　",""),LEN(SUBSTITUTE(M3,"　",""))-1))&gt;2),
LEN(LEFT(SUBSTITUTE(M3,"　",""),LEN(SUBSTITUTE(M3,"　",""))-1)),
IF(AND(COUNTIF(貼り付け用!$L$3:$Z$3,"*"&amp;LEFT(SUBSTITUTE(M3,"　",""),LEN(SUBSTITUTE(M3,"　",""))-2)&amp;"*"),LEN(LEFT(SUBSTITUTE(M3,"　",""),LEN(SUBSTITUTE(M3,"　",""))-2))&gt;2),
LEN(LEFT(SUBSTITUTE(M3,"　",""),LEN(SUBSTITUTE(M3,"　",""))-2)),
IF(AND(COUNTIF(貼り付け用!$L$3:$Z$3,"*"&amp;LEFT(SUBSTITUTE(M3,"　",""),LEN(SUBSTITUTE(M3,"　",""))-3)&amp;"*"),LEN(LEFT(SUBSTITUTE(M3,"　",""),LEN(SUBSTITUTE(M3,"　",""))-3))&gt;2),
LEN(LEFT(SUBSTITUTE(M3,"　",""),LEN(SUBSTITUTE(M3,"　",""))-3)),
IF(AND(COUNTIF(貼り付け用!$L$3:$Z$3,"*"&amp;LEFT(SUBSTITUTE(M3,"　",""),LEN(SUBSTITUTE(M3,"　",""))-4)&amp;"*"),LEN(LEFT(SUBSTITUTE(M3,"　",""),LEN(SUBSTITUTE(M3,"　",""))-4))&gt;2),
LEN(LEFT(SUBSTITUTE(M3,"　",""),LEN(SUBSTITUTE(M3,"　",""))-4)),
10))))),"")</f>
        <v>10</v>
      </c>
      <c r="P4" s="20"/>
      <c r="Q4" s="52" t="str">
        <f ca="1">IF(O3&lt;&gt;"",IF(AND(COUNTIF(貼り付け用!$L$3:$Z$3,"*"&amp;SUBSTITUTE(O3,"　","")&amp;"*"),LEN(SUBSTITUTE(O3,"　",""))&gt;2),
LEN(SUBSTITUTE(O3,"　","")),
IF(AND(COUNTIF(貼り付け用!$L$3:$Z$3,"*"&amp;LEFT(SUBSTITUTE(O3,"　",""),LEN(SUBSTITUTE(O3,"　",""))-1)&amp;"*"),LEN(LEFT(SUBSTITUTE(O3,"　",""),LEN(SUBSTITUTE(O3,"　",""))-1))&gt;2),
LEN(LEFT(SUBSTITUTE(O3,"　",""),LEN(SUBSTITUTE(O3,"　",""))-1)),
IF(AND(COUNTIF(貼り付け用!$L$3:$Z$3,"*"&amp;LEFT(SUBSTITUTE(O3,"　",""),LEN(SUBSTITUTE(O3,"　",""))-2)&amp;"*"),LEN(LEFT(SUBSTITUTE(O3,"　",""),LEN(SUBSTITUTE(O3,"　",""))-2))&gt;2),
LEN(LEFT(SUBSTITUTE(O3,"　",""),LEN(SUBSTITUTE(O3,"　",""))-2)),
IF(AND(COUNTIF(貼り付け用!$L$3:$Z$3,"*"&amp;LEFT(SUBSTITUTE(O3,"　",""),LEN(SUBSTITUTE(O3,"　",""))-3)&amp;"*"),LEN(LEFT(SUBSTITUTE(O3,"　",""),LEN(SUBSTITUTE(O3,"　",""))-3))&gt;2),
LEN(LEFT(SUBSTITUTE(O3,"　",""),LEN(SUBSTITUTE(O3,"　",""))-3)),
IF(AND(COUNTIF(貼り付け用!$L$3:$Z$3,"*"&amp;LEFT(SUBSTITUTE(O3,"　",""),LEN(SUBSTITUTE(O3,"　",""))-4)&amp;"*"),LEN(LEFT(SUBSTITUTE(O3,"　",""),LEN(SUBSTITUTE(O3,"　",""))-4))&gt;2),
LEN(LEFT(SUBSTITUTE(O3,"　",""),LEN(SUBSTITUTE(O3,"　",""))-4)),
10))))),"")</f>
        <v/>
      </c>
      <c r="R4" s="20"/>
      <c r="S4" s="52" t="str">
        <f ca="1">IF(Q3&lt;&gt;"",IF(AND(COUNTIF(貼り付け用!$L$3:$Z$3,"*"&amp;SUBSTITUTE(Q3,"　","")&amp;"*"),LEN(SUBSTITUTE(Q3,"　",""))&gt;2),
LEN(SUBSTITUTE(Q3,"　","")),
IF(AND(COUNTIF(貼り付け用!$L$3:$Z$3,"*"&amp;LEFT(SUBSTITUTE(Q3,"　",""),LEN(SUBSTITUTE(Q3,"　",""))-1)&amp;"*"),LEN(LEFT(SUBSTITUTE(Q3,"　",""),LEN(SUBSTITUTE(Q3,"　",""))-1))&gt;2),
LEN(LEFT(SUBSTITUTE(Q3,"　",""),LEN(SUBSTITUTE(Q3,"　",""))-1)),
IF(AND(COUNTIF(貼り付け用!$L$3:$Z$3,"*"&amp;LEFT(SUBSTITUTE(Q3,"　",""),LEN(SUBSTITUTE(Q3,"　",""))-2)&amp;"*"),LEN(LEFT(SUBSTITUTE(Q3,"　",""),LEN(SUBSTITUTE(Q3,"　",""))-2))&gt;2),
LEN(LEFT(SUBSTITUTE(Q3,"　",""),LEN(SUBSTITUTE(Q3,"　",""))-2)),
IF(AND(COUNTIF(貼り付け用!$L$3:$Z$3,"*"&amp;LEFT(SUBSTITUTE(Q3,"　",""),LEN(SUBSTITUTE(Q3,"　",""))-3)&amp;"*"),LEN(LEFT(SUBSTITUTE(Q3,"　",""),LEN(SUBSTITUTE(Q3,"　",""))-3))&gt;2),
LEN(LEFT(SUBSTITUTE(Q3,"　",""),LEN(SUBSTITUTE(Q3,"　",""))-3)),
IF(AND(COUNTIF(貼り付け用!$L$3:$Z$3,"*"&amp;LEFT(SUBSTITUTE(Q3,"　",""),LEN(SUBSTITUTE(Q3,"　",""))-4)&amp;"*"),LEN(LEFT(SUBSTITUTE(Q3,"　",""),LEN(SUBSTITUTE(Q3,"　",""))-4))&gt;2),
LEN(LEFT(SUBSTITUTE(Q3,"　",""),LEN(SUBSTITUTE(Q3,"　",""))-4)),
10))))),"")</f>
        <v/>
      </c>
      <c r="T4" s="20"/>
      <c r="U4" s="52" t="str">
        <f ca="1">IF(S3&lt;&gt;"",IF(AND(COUNTIF(貼り付け用!$L$3:$Z$3,"*"&amp;SUBSTITUTE(S3,"　","")&amp;"*"),LEN(SUBSTITUTE(S3,"　",""))&gt;2),
LEN(SUBSTITUTE(S3,"　","")),
IF(AND(COUNTIF(貼り付け用!$L$3:$Z$3,"*"&amp;LEFT(SUBSTITUTE(S3,"　",""),LEN(SUBSTITUTE(S3,"　",""))-1)&amp;"*"),LEN(LEFT(SUBSTITUTE(S3,"　",""),LEN(SUBSTITUTE(S3,"　",""))-1))&gt;2),
LEN(LEFT(SUBSTITUTE(S3,"　",""),LEN(SUBSTITUTE(S3,"　",""))-1)),
IF(AND(COUNTIF(貼り付け用!$L$3:$Z$3,"*"&amp;LEFT(SUBSTITUTE(S3,"　",""),LEN(SUBSTITUTE(S3,"　",""))-2)&amp;"*"),LEN(LEFT(SUBSTITUTE(S3,"　",""),LEN(SUBSTITUTE(S3,"　",""))-2))&gt;2),
LEN(LEFT(SUBSTITUTE(S3,"　",""),LEN(SUBSTITUTE(S3,"　",""))-2)),
IF(AND(COUNTIF(貼り付け用!$L$3:$Z$3,"*"&amp;LEFT(SUBSTITUTE(S3,"　",""),LEN(SUBSTITUTE(S3,"　",""))-3)&amp;"*"),LEN(LEFT(SUBSTITUTE(S3,"　",""),LEN(SUBSTITUTE(S3,"　",""))-3))&gt;2),
LEN(LEFT(SUBSTITUTE(S3,"　",""),LEN(SUBSTITUTE(S3,"　",""))-3)),
IF(AND(COUNTIF(貼り付け用!$L$3:$Z$3,"*"&amp;LEFT(SUBSTITUTE(S3,"　",""),LEN(SUBSTITUTE(S3,"　",""))-4)&amp;"*"),LEN(LEFT(SUBSTITUTE(S3,"　",""),LEN(SUBSTITUTE(S3,"　",""))-4))&gt;2),
LEN(LEFT(SUBSTITUTE(S3,"　",""),LEN(SUBSTITUTE(S3,"　",""))-4)),
10))))),"")</f>
        <v/>
      </c>
      <c r="V4" s="20"/>
      <c r="W4" s="52" t="str">
        <f ca="1">IF(U3&lt;&gt;"",IF(AND(COUNTIF(貼り付け用!$L$3:$Z$3,"*"&amp;SUBSTITUTE(U3,"　","")&amp;"*"),LEN(SUBSTITUTE(U3,"　",""))&gt;2),
LEN(SUBSTITUTE(U3,"　","")),
IF(AND(COUNTIF(貼り付け用!$L$3:$Z$3,"*"&amp;LEFT(SUBSTITUTE(U3,"　",""),LEN(SUBSTITUTE(U3,"　",""))-1)&amp;"*"),LEN(LEFT(SUBSTITUTE(U3,"　",""),LEN(SUBSTITUTE(U3,"　",""))-1))&gt;2),
LEN(LEFT(SUBSTITUTE(U3,"　",""),LEN(SUBSTITUTE(U3,"　",""))-1)),
IF(AND(COUNTIF(貼り付け用!$L$3:$Z$3,"*"&amp;LEFT(SUBSTITUTE(U3,"　",""),LEN(SUBSTITUTE(U3,"　",""))-2)&amp;"*"),LEN(LEFT(SUBSTITUTE(U3,"　",""),LEN(SUBSTITUTE(U3,"　",""))-2))&gt;2),
LEN(LEFT(SUBSTITUTE(U3,"　",""),LEN(SUBSTITUTE(U3,"　",""))-2)),
IF(AND(COUNTIF(貼り付け用!$L$3:$Z$3,"*"&amp;LEFT(SUBSTITUTE(U3,"　",""),LEN(SUBSTITUTE(U3,"　",""))-3)&amp;"*"),LEN(LEFT(SUBSTITUTE(U3,"　",""),LEN(SUBSTITUTE(U3,"　",""))-3))&gt;2),
LEN(LEFT(SUBSTITUTE(U3,"　",""),LEN(SUBSTITUTE(U3,"　",""))-3)),
IF(AND(COUNTIF(貼り付け用!$L$3:$Z$3,"*"&amp;LEFT(SUBSTITUTE(U3,"　",""),LEN(SUBSTITUTE(U3,"　",""))-4)&amp;"*"),LEN(LEFT(SUBSTITUTE(U3,"　",""),LEN(SUBSTITUTE(U3,"　",""))-4))&gt;2),
LEN(LEFT(SUBSTITUTE(U3,"　",""),LEN(SUBSTITUTE(U3,"　",""))-4)),
10))))),"")</f>
        <v/>
      </c>
      <c r="X4" s="20"/>
      <c r="Y4" s="52" t="str">
        <f ca="1">IF(W3&lt;&gt;"",IF(AND(COUNTIF(貼り付け用!$L$3:$Z$3,"*"&amp;SUBSTITUTE(W3,"　","")&amp;"*"),LEN(SUBSTITUTE(W3,"　",""))&gt;2),
LEN(SUBSTITUTE(W3,"　","")),
IF(AND(COUNTIF(貼り付け用!$L$3:$Z$3,"*"&amp;LEFT(SUBSTITUTE(W3,"　",""),LEN(SUBSTITUTE(W3,"　",""))-1)&amp;"*"),LEN(LEFT(SUBSTITUTE(W3,"　",""),LEN(SUBSTITUTE(W3,"　",""))-1))&gt;2),
LEN(LEFT(SUBSTITUTE(W3,"　",""),LEN(SUBSTITUTE(W3,"　",""))-1)),
IF(AND(COUNTIF(貼り付け用!$L$3:$Z$3,"*"&amp;LEFT(SUBSTITUTE(W3,"　",""),LEN(SUBSTITUTE(W3,"　",""))-2)&amp;"*"),LEN(LEFT(SUBSTITUTE(W3,"　",""),LEN(SUBSTITUTE(W3,"　",""))-2))&gt;2),
LEN(LEFT(SUBSTITUTE(W3,"　",""),LEN(SUBSTITUTE(W3,"　",""))-2)),
IF(AND(COUNTIF(貼り付け用!$L$3:$Z$3,"*"&amp;LEFT(SUBSTITUTE(W3,"　",""),LEN(SUBSTITUTE(W3,"　",""))-3)&amp;"*"),LEN(LEFT(SUBSTITUTE(W3,"　",""),LEN(SUBSTITUTE(W3,"　",""))-3))&gt;2),
LEN(LEFT(SUBSTITUTE(W3,"　",""),LEN(SUBSTITUTE(W3,"　",""))-3)),
IF(AND(COUNTIF(貼り付け用!$L$3:$Z$3,"*"&amp;LEFT(SUBSTITUTE(W3,"　",""),LEN(SUBSTITUTE(W3,"　",""))-4)&amp;"*"),LEN(LEFT(SUBSTITUTE(W3,"　",""),LEN(SUBSTITUTE(W3,"　",""))-4))&gt;2),
LEN(LEFT(SUBSTITUTE(W3,"　",""),LEN(SUBSTITUTE(W3,"　",""))-4)),
10))))),"")</f>
        <v/>
      </c>
      <c r="Z4" s="20"/>
      <c r="AA4" s="52" t="str">
        <f ca="1">IF(Y3&lt;&gt;"",IF(AND(COUNTIF(貼り付け用!$L$3:$Z$3,"*"&amp;SUBSTITUTE(Y3,"　","")&amp;"*"),LEN(SUBSTITUTE(Y3,"　",""))&gt;2),
LEN(SUBSTITUTE(Y3,"　","")),
IF(AND(COUNTIF(貼り付け用!$L$3:$Z$3,"*"&amp;LEFT(SUBSTITUTE(Y3,"　",""),LEN(SUBSTITUTE(Y3,"　",""))-1)&amp;"*"),LEN(LEFT(SUBSTITUTE(Y3,"　",""),LEN(SUBSTITUTE(Y3,"　",""))-1))&gt;2),
LEN(LEFT(SUBSTITUTE(Y3,"　",""),LEN(SUBSTITUTE(Y3,"　",""))-1)),
IF(AND(COUNTIF(貼り付け用!$L$3:$Z$3,"*"&amp;LEFT(SUBSTITUTE(Y3,"　",""),LEN(SUBSTITUTE(Y3,"　",""))-2)&amp;"*"),LEN(LEFT(SUBSTITUTE(Y3,"　",""),LEN(SUBSTITUTE(Y3,"　",""))-2))&gt;2),
LEN(LEFT(SUBSTITUTE(Y3,"　",""),LEN(SUBSTITUTE(Y3,"　",""))-2)),
IF(AND(COUNTIF(貼り付け用!$L$3:$Z$3,"*"&amp;LEFT(SUBSTITUTE(Y3,"　",""),LEN(SUBSTITUTE(Y3,"　",""))-3)&amp;"*"),LEN(LEFT(SUBSTITUTE(Y3,"　",""),LEN(SUBSTITUTE(Y3,"　",""))-3))&gt;2),
LEN(LEFT(SUBSTITUTE(Y3,"　",""),LEN(SUBSTITUTE(Y3,"　",""))-3)),
IF(AND(COUNTIF(貼り付け用!$L$3:$Z$3,"*"&amp;LEFT(SUBSTITUTE(Y3,"　",""),LEN(SUBSTITUTE(Y3,"　",""))-4)&amp;"*"),LEN(LEFT(SUBSTITUTE(Y3,"　",""),LEN(SUBSTITUTE(Y3,"　",""))-4))&gt;2),
LEN(LEFT(SUBSTITUTE(Y3,"　",""),LEN(SUBSTITUTE(Y3,"　",""))-4)),
10))))),"")</f>
        <v/>
      </c>
      <c r="AB4" s="20"/>
      <c r="AC4" s="52"/>
      <c r="AD4" s="23"/>
      <c r="AE4" s="1"/>
    </row>
    <row r="5" spans="1:31" x14ac:dyDescent="0.45">
      <c r="A5" s="3"/>
      <c r="B5" s="20">
        <v>100</v>
      </c>
      <c r="C5" s="20">
        <v>150</v>
      </c>
      <c r="D5" s="20">
        <v>120</v>
      </c>
      <c r="E5" s="20" t="s">
        <v>12</v>
      </c>
      <c r="F5" s="20"/>
      <c r="G5" s="20">
        <v>120</v>
      </c>
      <c r="H5" s="20">
        <v>100</v>
      </c>
      <c r="I5" s="20" t="s">
        <v>12</v>
      </c>
      <c r="J5" s="20" t="s">
        <v>13</v>
      </c>
      <c r="K5" s="20"/>
      <c r="L5" s="20"/>
      <c r="M5" s="22"/>
      <c r="N5" s="20"/>
      <c r="O5" s="22"/>
      <c r="P5" s="20"/>
      <c r="Q5" s="22"/>
      <c r="R5" s="20"/>
      <c r="S5" s="22"/>
      <c r="T5" s="20"/>
      <c r="U5" s="22"/>
      <c r="V5" s="20"/>
      <c r="W5" s="22"/>
      <c r="X5" s="20"/>
      <c r="Y5" s="22"/>
      <c r="Z5" s="20"/>
      <c r="AA5" s="22"/>
      <c r="AB5" s="20"/>
      <c r="AC5" s="22"/>
      <c r="AD5" s="23"/>
      <c r="AE5" s="1"/>
    </row>
    <row r="6" spans="1:31" x14ac:dyDescent="0.45">
      <c r="A6" s="5" t="e">
        <f>数出表_Excel!A6</f>
        <v>#N/A</v>
      </c>
      <c r="B6" s="18" t="e">
        <f>数出表_Excel!B6</f>
        <v>#N/A</v>
      </c>
      <c r="C6" s="18" t="e">
        <f>数出表_Excel!C6</f>
        <v>#N/A</v>
      </c>
      <c r="D6" s="18" t="e">
        <f>数出表_Excel!D6</f>
        <v>#N/A</v>
      </c>
      <c r="E6" s="18" t="e">
        <f>数出表_Excel!E6</f>
        <v>#N/A</v>
      </c>
      <c r="F6" s="18" t="e">
        <f>数出表_Excel!F6</f>
        <v>#N/A</v>
      </c>
      <c r="G6" s="18" t="e">
        <f>数出表_Excel!G6</f>
        <v>#N/A</v>
      </c>
      <c r="H6" s="18" t="e">
        <f>数出表_Excel!H6</f>
        <v>#N/A</v>
      </c>
      <c r="I6" s="18" t="e">
        <f>数出表_Excel!I6</f>
        <v>#N/A</v>
      </c>
      <c r="J6" s="18" t="e">
        <f>数出表_Excel!J6</f>
        <v>#N/A</v>
      </c>
      <c r="K6" s="18" t="e">
        <f>数出表_Excel!K6</f>
        <v>#N/A</v>
      </c>
      <c r="L6" s="77"/>
      <c r="M6" s="18" t="e">
        <f>数出表_Excel!L6</f>
        <v>#N/A</v>
      </c>
      <c r="N6" s="77"/>
      <c r="O6" s="18" t="e">
        <f>数出表_Excel!M6</f>
        <v>#N/A</v>
      </c>
      <c r="P6" s="77"/>
      <c r="Q6" s="18" t="e">
        <f>数出表_Excel!N6</f>
        <v>#N/A</v>
      </c>
      <c r="R6" s="77"/>
      <c r="S6" s="18" t="e">
        <f>数出表_Excel!O6</f>
        <v>#N/A</v>
      </c>
      <c r="T6" s="77"/>
      <c r="U6" s="18" t="e">
        <f>数出表_Excel!P6</f>
        <v>#N/A</v>
      </c>
      <c r="V6" s="77"/>
      <c r="W6" s="18" t="e">
        <f>数出表_Excel!Q6</f>
        <v>#N/A</v>
      </c>
      <c r="X6" s="77"/>
      <c r="Y6" s="18" t="e">
        <f>数出表_Excel!R6</f>
        <v>#N/A</v>
      </c>
      <c r="Z6" s="77"/>
      <c r="AA6" s="18" t="e">
        <f>数出表_Excel!T6</f>
        <v>#N/A</v>
      </c>
      <c r="AB6" s="77"/>
      <c r="AC6" s="18" t="e">
        <f>数出表_Excel!T6</f>
        <v>#N/A</v>
      </c>
      <c r="AD6" s="5" t="e">
        <f>数出表_Excel!V6</f>
        <v>#N/A</v>
      </c>
      <c r="AE6" s="7" t="e">
        <f>数出表_Excel!W6</f>
        <v>#N/A</v>
      </c>
    </row>
    <row r="7" spans="1:31" x14ac:dyDescent="0.45">
      <c r="A7" s="8" t="e">
        <f>数出表_Excel!A7</f>
        <v>#N/A</v>
      </c>
      <c r="B7" s="49" t="e">
        <f>数出表_Excel!B7</f>
        <v>#N/A</v>
      </c>
      <c r="C7" s="49" t="e">
        <f>数出表_Excel!C7</f>
        <v>#N/A</v>
      </c>
      <c r="D7" s="49" t="e">
        <f>数出表_Excel!D7</f>
        <v>#N/A</v>
      </c>
      <c r="E7" s="49" t="e">
        <f>数出表_Excel!E7</f>
        <v>#N/A</v>
      </c>
      <c r="F7" s="49" t="e">
        <f>数出表_Excel!F7</f>
        <v>#N/A</v>
      </c>
      <c r="G7" s="49" t="e">
        <f>数出表_Excel!G7</f>
        <v>#N/A</v>
      </c>
      <c r="H7" s="49" t="e">
        <f>数出表_Excel!H7</f>
        <v>#N/A</v>
      </c>
      <c r="I7" s="49" t="e">
        <f>数出表_Excel!I7</f>
        <v>#N/A</v>
      </c>
      <c r="J7" s="49" t="e">
        <f>数出表_Excel!J7</f>
        <v>#N/A</v>
      </c>
      <c r="K7" s="49" t="e">
        <f>数出表_Excel!K7</f>
        <v>#N/A</v>
      </c>
      <c r="L7" s="49"/>
      <c r="M7" s="49" t="e">
        <f>数出表_Excel!L7</f>
        <v>#N/A</v>
      </c>
      <c r="N7" s="49"/>
      <c r="O7" s="49" t="e">
        <f>数出表_Excel!M7</f>
        <v>#N/A</v>
      </c>
      <c r="P7" s="49"/>
      <c r="Q7" s="49" t="e">
        <f>数出表_Excel!N7</f>
        <v>#N/A</v>
      </c>
      <c r="R7" s="49"/>
      <c r="S7" s="49" t="e">
        <f>数出表_Excel!O7</f>
        <v>#N/A</v>
      </c>
      <c r="T7" s="49"/>
      <c r="U7" s="49" t="e">
        <f>数出表_Excel!P7</f>
        <v>#N/A</v>
      </c>
      <c r="V7" s="49"/>
      <c r="W7" s="49" t="e">
        <f>数出表_Excel!Q7</f>
        <v>#N/A</v>
      </c>
      <c r="X7" s="49"/>
      <c r="Y7" s="49" t="e">
        <f>数出表_Excel!R7</f>
        <v>#N/A</v>
      </c>
      <c r="Z7" s="49"/>
      <c r="AA7" s="49" t="e">
        <f>数出表_Excel!T7</f>
        <v>#N/A</v>
      </c>
      <c r="AB7" s="49"/>
      <c r="AC7" s="49" t="e">
        <f>数出表_Excel!T7</f>
        <v>#N/A</v>
      </c>
      <c r="AD7" s="8" t="e">
        <f>数出表_Excel!V7</f>
        <v>#N/A</v>
      </c>
      <c r="AE7" s="9" t="e">
        <f>数出表_Excel!W7</f>
        <v>#N/A</v>
      </c>
    </row>
    <row r="8" spans="1:31" x14ac:dyDescent="0.45">
      <c r="A8" s="5" t="e">
        <f>数出表_Excel!A8</f>
        <v>#N/A</v>
      </c>
      <c r="B8" s="18" t="e">
        <f>数出表_Excel!B8</f>
        <v>#N/A</v>
      </c>
      <c r="C8" s="18" t="e">
        <f>数出表_Excel!C8</f>
        <v>#N/A</v>
      </c>
      <c r="D8" s="18" t="e">
        <f>数出表_Excel!D8</f>
        <v>#N/A</v>
      </c>
      <c r="E8" s="18" t="e">
        <f>数出表_Excel!E8</f>
        <v>#N/A</v>
      </c>
      <c r="F8" s="18" t="e">
        <f>数出表_Excel!F8</f>
        <v>#N/A</v>
      </c>
      <c r="G8" s="18" t="e">
        <f>数出表_Excel!G8</f>
        <v>#N/A</v>
      </c>
      <c r="H8" s="18" t="e">
        <f>数出表_Excel!H8</f>
        <v>#N/A</v>
      </c>
      <c r="I8" s="18" t="e">
        <f>数出表_Excel!I8</f>
        <v>#N/A</v>
      </c>
      <c r="J8" s="18" t="e">
        <f>数出表_Excel!J8</f>
        <v>#N/A</v>
      </c>
      <c r="K8" s="18" t="e">
        <f>数出表_Excel!K8</f>
        <v>#N/A</v>
      </c>
      <c r="L8" s="77"/>
      <c r="M8" s="18" t="e">
        <f>数出表_Excel!L8</f>
        <v>#N/A</v>
      </c>
      <c r="N8" s="77"/>
      <c r="O8" s="18" t="e">
        <f>数出表_Excel!M8</f>
        <v>#N/A</v>
      </c>
      <c r="P8" s="77"/>
      <c r="Q8" s="18" t="e">
        <f>数出表_Excel!N8</f>
        <v>#N/A</v>
      </c>
      <c r="R8" s="77"/>
      <c r="S8" s="18" t="e">
        <f>数出表_Excel!O8</f>
        <v>#N/A</v>
      </c>
      <c r="T8" s="77"/>
      <c r="U8" s="18" t="e">
        <f>数出表_Excel!P8</f>
        <v>#N/A</v>
      </c>
      <c r="V8" s="77"/>
      <c r="W8" s="18" t="e">
        <f>数出表_Excel!Q8</f>
        <v>#N/A</v>
      </c>
      <c r="X8" s="77"/>
      <c r="Y8" s="18" t="e">
        <f>数出表_Excel!R8</f>
        <v>#N/A</v>
      </c>
      <c r="Z8" s="77"/>
      <c r="AA8" s="18" t="e">
        <f>数出表_Excel!T8</f>
        <v>#N/A</v>
      </c>
      <c r="AB8" s="77"/>
      <c r="AC8" s="18" t="e">
        <f>数出表_Excel!T8</f>
        <v>#N/A</v>
      </c>
      <c r="AD8" s="5" t="e">
        <f>数出表_Excel!V8</f>
        <v>#N/A</v>
      </c>
      <c r="AE8" s="7" t="e">
        <f>数出表_Excel!W8</f>
        <v>#N/A</v>
      </c>
    </row>
    <row r="9" spans="1:31" x14ac:dyDescent="0.45">
      <c r="A9" s="8" t="e">
        <f>数出表_Excel!A9</f>
        <v>#N/A</v>
      </c>
      <c r="B9" s="49" t="e">
        <f>数出表_Excel!B9</f>
        <v>#N/A</v>
      </c>
      <c r="C9" s="49" t="e">
        <f>数出表_Excel!C9</f>
        <v>#N/A</v>
      </c>
      <c r="D9" s="49" t="e">
        <f>数出表_Excel!D9</f>
        <v>#N/A</v>
      </c>
      <c r="E9" s="49" t="e">
        <f>数出表_Excel!E9</f>
        <v>#N/A</v>
      </c>
      <c r="F9" s="49" t="e">
        <f>数出表_Excel!F9</f>
        <v>#N/A</v>
      </c>
      <c r="G9" s="49" t="e">
        <f>数出表_Excel!G9</f>
        <v>#N/A</v>
      </c>
      <c r="H9" s="49" t="e">
        <f>数出表_Excel!H9</f>
        <v>#N/A</v>
      </c>
      <c r="I9" s="49" t="e">
        <f>数出表_Excel!I9</f>
        <v>#N/A</v>
      </c>
      <c r="J9" s="49" t="e">
        <f>数出表_Excel!J9</f>
        <v>#N/A</v>
      </c>
      <c r="K9" s="49" t="e">
        <f>数出表_Excel!K9</f>
        <v>#N/A</v>
      </c>
      <c r="L9" s="49"/>
      <c r="M9" s="49" t="e">
        <f>数出表_Excel!L9</f>
        <v>#N/A</v>
      </c>
      <c r="N9" s="49"/>
      <c r="O9" s="49" t="e">
        <f>数出表_Excel!M9</f>
        <v>#N/A</v>
      </c>
      <c r="P9" s="49"/>
      <c r="Q9" s="49" t="e">
        <f>数出表_Excel!N9</f>
        <v>#N/A</v>
      </c>
      <c r="R9" s="49"/>
      <c r="S9" s="49" t="e">
        <f>数出表_Excel!O9</f>
        <v>#N/A</v>
      </c>
      <c r="T9" s="49"/>
      <c r="U9" s="49" t="e">
        <f>数出表_Excel!P9</f>
        <v>#N/A</v>
      </c>
      <c r="V9" s="49"/>
      <c r="W9" s="49" t="e">
        <f>数出表_Excel!Q9</f>
        <v>#N/A</v>
      </c>
      <c r="X9" s="49"/>
      <c r="Y9" s="49" t="e">
        <f>数出表_Excel!R9</f>
        <v>#N/A</v>
      </c>
      <c r="Z9" s="49"/>
      <c r="AA9" s="49" t="e">
        <f>数出表_Excel!T9</f>
        <v>#N/A</v>
      </c>
      <c r="AB9" s="49"/>
      <c r="AC9" s="49" t="e">
        <f>数出表_Excel!T9</f>
        <v>#N/A</v>
      </c>
      <c r="AD9" s="8" t="e">
        <f>数出表_Excel!V9</f>
        <v>#N/A</v>
      </c>
      <c r="AE9" s="9" t="e">
        <f>数出表_Excel!W9</f>
        <v>#N/A</v>
      </c>
    </row>
    <row r="10" spans="1:31" x14ac:dyDescent="0.45">
      <c r="A10" s="5" t="e">
        <f>数出表_Excel!A10</f>
        <v>#N/A</v>
      </c>
      <c r="B10" s="18" t="e">
        <f>数出表_Excel!B10</f>
        <v>#N/A</v>
      </c>
      <c r="C10" s="18" t="e">
        <f>数出表_Excel!C10</f>
        <v>#N/A</v>
      </c>
      <c r="D10" s="18" t="e">
        <f>数出表_Excel!D10</f>
        <v>#N/A</v>
      </c>
      <c r="E10" s="18" t="e">
        <f>数出表_Excel!E10</f>
        <v>#N/A</v>
      </c>
      <c r="F10" s="18" t="e">
        <f>数出表_Excel!F10</f>
        <v>#N/A</v>
      </c>
      <c r="G10" s="18" t="e">
        <f>数出表_Excel!G10</f>
        <v>#N/A</v>
      </c>
      <c r="H10" s="18" t="e">
        <f>数出表_Excel!H10</f>
        <v>#N/A</v>
      </c>
      <c r="I10" s="18" t="e">
        <f>数出表_Excel!I10</f>
        <v>#N/A</v>
      </c>
      <c r="J10" s="18" t="e">
        <f>数出表_Excel!J10</f>
        <v>#N/A</v>
      </c>
      <c r="K10" s="18" t="e">
        <f>数出表_Excel!K10</f>
        <v>#N/A</v>
      </c>
      <c r="L10" s="77"/>
      <c r="M10" s="18" t="e">
        <f>数出表_Excel!L10</f>
        <v>#N/A</v>
      </c>
      <c r="N10" s="77"/>
      <c r="O10" s="18" t="e">
        <f>数出表_Excel!M10</f>
        <v>#N/A</v>
      </c>
      <c r="P10" s="77"/>
      <c r="Q10" s="18" t="e">
        <f>数出表_Excel!N10</f>
        <v>#N/A</v>
      </c>
      <c r="R10" s="77"/>
      <c r="S10" s="18" t="e">
        <f>数出表_Excel!O10</f>
        <v>#N/A</v>
      </c>
      <c r="T10" s="77"/>
      <c r="U10" s="18" t="e">
        <f>数出表_Excel!P10</f>
        <v>#N/A</v>
      </c>
      <c r="V10" s="77"/>
      <c r="W10" s="18" t="e">
        <f>数出表_Excel!Q10</f>
        <v>#N/A</v>
      </c>
      <c r="X10" s="77"/>
      <c r="Y10" s="18" t="e">
        <f>数出表_Excel!R10</f>
        <v>#N/A</v>
      </c>
      <c r="Z10" s="77"/>
      <c r="AA10" s="18" t="e">
        <f>数出表_Excel!T10</f>
        <v>#N/A</v>
      </c>
      <c r="AB10" s="77"/>
      <c r="AC10" s="18" t="e">
        <f>数出表_Excel!T10</f>
        <v>#N/A</v>
      </c>
      <c r="AD10" s="5" t="e">
        <f>数出表_Excel!V10</f>
        <v>#N/A</v>
      </c>
      <c r="AE10" s="7" t="e">
        <f>数出表_Excel!W10</f>
        <v>#N/A</v>
      </c>
    </row>
    <row r="11" spans="1:31" x14ac:dyDescent="0.45">
      <c r="A11" s="8" t="e">
        <f>数出表_Excel!A11</f>
        <v>#N/A</v>
      </c>
      <c r="B11" s="49" t="e">
        <f>数出表_Excel!B11</f>
        <v>#N/A</v>
      </c>
      <c r="C11" s="49" t="e">
        <f>数出表_Excel!C11</f>
        <v>#N/A</v>
      </c>
      <c r="D11" s="49" t="e">
        <f>数出表_Excel!D11</f>
        <v>#N/A</v>
      </c>
      <c r="E11" s="49" t="e">
        <f>数出表_Excel!E11</f>
        <v>#N/A</v>
      </c>
      <c r="F11" s="49" t="e">
        <f>数出表_Excel!F11</f>
        <v>#N/A</v>
      </c>
      <c r="G11" s="49" t="e">
        <f>数出表_Excel!G11</f>
        <v>#N/A</v>
      </c>
      <c r="H11" s="49" t="e">
        <f>数出表_Excel!H11</f>
        <v>#N/A</v>
      </c>
      <c r="I11" s="49" t="e">
        <f>数出表_Excel!I11</f>
        <v>#N/A</v>
      </c>
      <c r="J11" s="49" t="e">
        <f>数出表_Excel!J11</f>
        <v>#N/A</v>
      </c>
      <c r="K11" s="49" t="e">
        <f>数出表_Excel!K11</f>
        <v>#N/A</v>
      </c>
      <c r="L11" s="49"/>
      <c r="M11" s="49" t="e">
        <f>数出表_Excel!L11</f>
        <v>#N/A</v>
      </c>
      <c r="N11" s="49"/>
      <c r="O11" s="49" t="e">
        <f>数出表_Excel!M11</f>
        <v>#N/A</v>
      </c>
      <c r="P11" s="49"/>
      <c r="Q11" s="49" t="e">
        <f>数出表_Excel!N11</f>
        <v>#N/A</v>
      </c>
      <c r="R11" s="49"/>
      <c r="S11" s="49" t="e">
        <f>数出表_Excel!O11</f>
        <v>#N/A</v>
      </c>
      <c r="T11" s="49"/>
      <c r="U11" s="49" t="e">
        <f>数出表_Excel!P11</f>
        <v>#N/A</v>
      </c>
      <c r="V11" s="49"/>
      <c r="W11" s="49" t="e">
        <f>数出表_Excel!Q11</f>
        <v>#N/A</v>
      </c>
      <c r="X11" s="49"/>
      <c r="Y11" s="49" t="e">
        <f>数出表_Excel!R11</f>
        <v>#N/A</v>
      </c>
      <c r="Z11" s="49"/>
      <c r="AA11" s="49" t="e">
        <f>数出表_Excel!T11</f>
        <v>#N/A</v>
      </c>
      <c r="AB11" s="49"/>
      <c r="AC11" s="49" t="e">
        <f>数出表_Excel!T11</f>
        <v>#N/A</v>
      </c>
      <c r="AD11" s="8" t="e">
        <f>数出表_Excel!V11</f>
        <v>#N/A</v>
      </c>
      <c r="AE11" s="9" t="e">
        <f>数出表_Excel!W11</f>
        <v>#N/A</v>
      </c>
    </row>
    <row r="12" spans="1:31" x14ac:dyDescent="0.45">
      <c r="A12" s="5" t="e">
        <f>数出表_Excel!A12</f>
        <v>#N/A</v>
      </c>
      <c r="B12" s="18" t="e">
        <f>数出表_Excel!B12</f>
        <v>#N/A</v>
      </c>
      <c r="C12" s="18" t="e">
        <f>数出表_Excel!C12</f>
        <v>#N/A</v>
      </c>
      <c r="D12" s="18" t="e">
        <f>数出表_Excel!D12</f>
        <v>#N/A</v>
      </c>
      <c r="E12" s="18" t="e">
        <f>数出表_Excel!E12</f>
        <v>#N/A</v>
      </c>
      <c r="F12" s="18" t="e">
        <f>数出表_Excel!F12</f>
        <v>#N/A</v>
      </c>
      <c r="G12" s="18" t="e">
        <f>数出表_Excel!G12</f>
        <v>#N/A</v>
      </c>
      <c r="H12" s="18" t="e">
        <f>数出表_Excel!H12</f>
        <v>#N/A</v>
      </c>
      <c r="I12" s="18" t="e">
        <f>数出表_Excel!I12</f>
        <v>#N/A</v>
      </c>
      <c r="J12" s="18" t="e">
        <f>数出表_Excel!J12</f>
        <v>#N/A</v>
      </c>
      <c r="K12" s="18" t="e">
        <f>数出表_Excel!K12</f>
        <v>#N/A</v>
      </c>
      <c r="L12" s="77"/>
      <c r="M12" s="18" t="e">
        <f>数出表_Excel!L12</f>
        <v>#N/A</v>
      </c>
      <c r="N12" s="77"/>
      <c r="O12" s="18" t="e">
        <f>数出表_Excel!M12</f>
        <v>#N/A</v>
      </c>
      <c r="P12" s="77"/>
      <c r="Q12" s="18" t="e">
        <f>数出表_Excel!N12</f>
        <v>#N/A</v>
      </c>
      <c r="R12" s="77"/>
      <c r="S12" s="18" t="e">
        <f>数出表_Excel!O12</f>
        <v>#N/A</v>
      </c>
      <c r="T12" s="77"/>
      <c r="U12" s="18" t="e">
        <f>数出表_Excel!P12</f>
        <v>#N/A</v>
      </c>
      <c r="V12" s="77"/>
      <c r="W12" s="18" t="e">
        <f>数出表_Excel!Q12</f>
        <v>#N/A</v>
      </c>
      <c r="X12" s="77"/>
      <c r="Y12" s="18" t="e">
        <f>数出表_Excel!R12</f>
        <v>#N/A</v>
      </c>
      <c r="Z12" s="77"/>
      <c r="AA12" s="18" t="e">
        <f>数出表_Excel!T12</f>
        <v>#N/A</v>
      </c>
      <c r="AB12" s="77"/>
      <c r="AC12" s="18" t="e">
        <f>数出表_Excel!T12</f>
        <v>#N/A</v>
      </c>
      <c r="AD12" s="5" t="e">
        <f>数出表_Excel!V12</f>
        <v>#N/A</v>
      </c>
      <c r="AE12" s="7" t="e">
        <f>数出表_Excel!W12</f>
        <v>#N/A</v>
      </c>
    </row>
    <row r="13" spans="1:31" x14ac:dyDescent="0.45">
      <c r="A13" s="8" t="e">
        <f>数出表_Excel!A13</f>
        <v>#N/A</v>
      </c>
      <c r="B13" s="49" t="e">
        <f>数出表_Excel!B13</f>
        <v>#N/A</v>
      </c>
      <c r="C13" s="49" t="e">
        <f>数出表_Excel!C13</f>
        <v>#N/A</v>
      </c>
      <c r="D13" s="49" t="e">
        <f>数出表_Excel!D13</f>
        <v>#N/A</v>
      </c>
      <c r="E13" s="49" t="e">
        <f>数出表_Excel!E13</f>
        <v>#N/A</v>
      </c>
      <c r="F13" s="49" t="e">
        <f>数出表_Excel!F13</f>
        <v>#N/A</v>
      </c>
      <c r="G13" s="49" t="e">
        <f>数出表_Excel!G13</f>
        <v>#N/A</v>
      </c>
      <c r="H13" s="49" t="e">
        <f>数出表_Excel!H13</f>
        <v>#N/A</v>
      </c>
      <c r="I13" s="49" t="e">
        <f>数出表_Excel!I13</f>
        <v>#N/A</v>
      </c>
      <c r="J13" s="49" t="e">
        <f>数出表_Excel!J13</f>
        <v>#N/A</v>
      </c>
      <c r="K13" s="49" t="e">
        <f>数出表_Excel!K13</f>
        <v>#N/A</v>
      </c>
      <c r="L13" s="49"/>
      <c r="M13" s="49" t="e">
        <f>数出表_Excel!L13</f>
        <v>#N/A</v>
      </c>
      <c r="N13" s="49"/>
      <c r="O13" s="49" t="e">
        <f>数出表_Excel!M13</f>
        <v>#N/A</v>
      </c>
      <c r="P13" s="49"/>
      <c r="Q13" s="49" t="e">
        <f>数出表_Excel!N13</f>
        <v>#N/A</v>
      </c>
      <c r="R13" s="49"/>
      <c r="S13" s="49" t="e">
        <f>数出表_Excel!O13</f>
        <v>#N/A</v>
      </c>
      <c r="T13" s="49"/>
      <c r="U13" s="49" t="e">
        <f>数出表_Excel!P13</f>
        <v>#N/A</v>
      </c>
      <c r="V13" s="49"/>
      <c r="W13" s="49" t="e">
        <f>数出表_Excel!Q13</f>
        <v>#N/A</v>
      </c>
      <c r="X13" s="49"/>
      <c r="Y13" s="49" t="e">
        <f>数出表_Excel!R13</f>
        <v>#N/A</v>
      </c>
      <c r="Z13" s="49"/>
      <c r="AA13" s="49" t="e">
        <f>数出表_Excel!T13</f>
        <v>#N/A</v>
      </c>
      <c r="AB13" s="49"/>
      <c r="AC13" s="49" t="e">
        <f>数出表_Excel!T13</f>
        <v>#N/A</v>
      </c>
      <c r="AD13" s="8" t="e">
        <f>数出表_Excel!V13</f>
        <v>#N/A</v>
      </c>
      <c r="AE13" s="9" t="e">
        <f>数出表_Excel!W13</f>
        <v>#N/A</v>
      </c>
    </row>
    <row r="14" spans="1:31" x14ac:dyDescent="0.45">
      <c r="A14" s="5" t="e">
        <f>数出表_Excel!A14</f>
        <v>#N/A</v>
      </c>
      <c r="B14" s="18" t="e">
        <f>数出表_Excel!B14</f>
        <v>#N/A</v>
      </c>
      <c r="C14" s="18" t="e">
        <f>数出表_Excel!C14</f>
        <v>#N/A</v>
      </c>
      <c r="D14" s="18" t="e">
        <f>数出表_Excel!D14</f>
        <v>#N/A</v>
      </c>
      <c r="E14" s="18" t="e">
        <f>数出表_Excel!E14</f>
        <v>#N/A</v>
      </c>
      <c r="F14" s="18" t="e">
        <f>数出表_Excel!F14</f>
        <v>#N/A</v>
      </c>
      <c r="G14" s="18" t="e">
        <f>数出表_Excel!G14</f>
        <v>#N/A</v>
      </c>
      <c r="H14" s="18" t="e">
        <f>数出表_Excel!H14</f>
        <v>#N/A</v>
      </c>
      <c r="I14" s="18" t="e">
        <f>数出表_Excel!I14</f>
        <v>#N/A</v>
      </c>
      <c r="J14" s="18" t="e">
        <f>数出表_Excel!J14</f>
        <v>#N/A</v>
      </c>
      <c r="K14" s="18" t="e">
        <f>数出表_Excel!K14</f>
        <v>#N/A</v>
      </c>
      <c r="L14" s="77"/>
      <c r="M14" s="18" t="e">
        <f>数出表_Excel!L14</f>
        <v>#N/A</v>
      </c>
      <c r="N14" s="77"/>
      <c r="O14" s="18" t="e">
        <f>数出表_Excel!M14</f>
        <v>#N/A</v>
      </c>
      <c r="P14" s="77"/>
      <c r="Q14" s="18" t="e">
        <f>数出表_Excel!N14</f>
        <v>#N/A</v>
      </c>
      <c r="R14" s="77"/>
      <c r="S14" s="18" t="e">
        <f>数出表_Excel!O14</f>
        <v>#N/A</v>
      </c>
      <c r="T14" s="77"/>
      <c r="U14" s="18" t="e">
        <f>数出表_Excel!P14</f>
        <v>#N/A</v>
      </c>
      <c r="V14" s="77"/>
      <c r="W14" s="18" t="e">
        <f>数出表_Excel!Q14</f>
        <v>#N/A</v>
      </c>
      <c r="X14" s="77"/>
      <c r="Y14" s="18" t="e">
        <f>数出表_Excel!R14</f>
        <v>#N/A</v>
      </c>
      <c r="Z14" s="77"/>
      <c r="AA14" s="18" t="e">
        <f>数出表_Excel!T14</f>
        <v>#N/A</v>
      </c>
      <c r="AB14" s="77"/>
      <c r="AC14" s="18" t="e">
        <f>数出表_Excel!T14</f>
        <v>#N/A</v>
      </c>
      <c r="AD14" s="5" t="e">
        <f>数出表_Excel!V14</f>
        <v>#N/A</v>
      </c>
      <c r="AE14" s="7" t="e">
        <f>数出表_Excel!W14</f>
        <v>#N/A</v>
      </c>
    </row>
    <row r="15" spans="1:31" x14ac:dyDescent="0.45">
      <c r="A15" s="8" t="e">
        <f>数出表_Excel!A15</f>
        <v>#N/A</v>
      </c>
      <c r="B15" s="49" t="e">
        <f>数出表_Excel!B15</f>
        <v>#N/A</v>
      </c>
      <c r="C15" s="49" t="e">
        <f>数出表_Excel!C15</f>
        <v>#N/A</v>
      </c>
      <c r="D15" s="49" t="e">
        <f>数出表_Excel!D15</f>
        <v>#N/A</v>
      </c>
      <c r="E15" s="49" t="e">
        <f>数出表_Excel!E15</f>
        <v>#N/A</v>
      </c>
      <c r="F15" s="49" t="e">
        <f>数出表_Excel!F15</f>
        <v>#N/A</v>
      </c>
      <c r="G15" s="49" t="e">
        <f>数出表_Excel!G15</f>
        <v>#N/A</v>
      </c>
      <c r="H15" s="49" t="e">
        <f>数出表_Excel!H15</f>
        <v>#N/A</v>
      </c>
      <c r="I15" s="49" t="e">
        <f>数出表_Excel!I15</f>
        <v>#N/A</v>
      </c>
      <c r="J15" s="49" t="e">
        <f>数出表_Excel!J15</f>
        <v>#N/A</v>
      </c>
      <c r="K15" s="49" t="e">
        <f>数出表_Excel!K15</f>
        <v>#N/A</v>
      </c>
      <c r="L15" s="49"/>
      <c r="M15" s="49" t="e">
        <f>数出表_Excel!L15</f>
        <v>#N/A</v>
      </c>
      <c r="N15" s="49"/>
      <c r="O15" s="49" t="e">
        <f>数出表_Excel!M15</f>
        <v>#N/A</v>
      </c>
      <c r="P15" s="49"/>
      <c r="Q15" s="49" t="e">
        <f>数出表_Excel!N15</f>
        <v>#N/A</v>
      </c>
      <c r="R15" s="49"/>
      <c r="S15" s="49" t="e">
        <f>数出表_Excel!O15</f>
        <v>#N/A</v>
      </c>
      <c r="T15" s="49"/>
      <c r="U15" s="49" t="e">
        <f>数出表_Excel!P15</f>
        <v>#N/A</v>
      </c>
      <c r="V15" s="49"/>
      <c r="W15" s="49" t="e">
        <f>数出表_Excel!Q15</f>
        <v>#N/A</v>
      </c>
      <c r="X15" s="49"/>
      <c r="Y15" s="49" t="e">
        <f>数出表_Excel!R15</f>
        <v>#N/A</v>
      </c>
      <c r="Z15" s="49"/>
      <c r="AA15" s="49" t="e">
        <f>数出表_Excel!T15</f>
        <v>#N/A</v>
      </c>
      <c r="AB15" s="49"/>
      <c r="AC15" s="49" t="e">
        <f>数出表_Excel!T15</f>
        <v>#N/A</v>
      </c>
      <c r="AD15" s="8" t="e">
        <f>数出表_Excel!V15</f>
        <v>#N/A</v>
      </c>
      <c r="AE15" s="9" t="e">
        <f>数出表_Excel!W15</f>
        <v>#N/A</v>
      </c>
    </row>
    <row r="16" spans="1:31" x14ac:dyDescent="0.45">
      <c r="A16" s="5" t="e">
        <f>数出表_Excel!A16</f>
        <v>#N/A</v>
      </c>
      <c r="B16" s="18" t="e">
        <f>数出表_Excel!B16</f>
        <v>#N/A</v>
      </c>
      <c r="C16" s="18" t="e">
        <f>数出表_Excel!C16</f>
        <v>#N/A</v>
      </c>
      <c r="D16" s="18" t="e">
        <f>数出表_Excel!D16</f>
        <v>#N/A</v>
      </c>
      <c r="E16" s="18" t="e">
        <f>数出表_Excel!E16</f>
        <v>#N/A</v>
      </c>
      <c r="F16" s="18" t="e">
        <f>数出表_Excel!F16</f>
        <v>#N/A</v>
      </c>
      <c r="G16" s="18" t="e">
        <f>数出表_Excel!G16</f>
        <v>#N/A</v>
      </c>
      <c r="H16" s="18" t="e">
        <f>数出表_Excel!H16</f>
        <v>#N/A</v>
      </c>
      <c r="I16" s="18" t="e">
        <f>数出表_Excel!I16</f>
        <v>#N/A</v>
      </c>
      <c r="J16" s="18" t="e">
        <f>数出表_Excel!J16</f>
        <v>#N/A</v>
      </c>
      <c r="K16" s="18" t="e">
        <f>数出表_Excel!K16</f>
        <v>#N/A</v>
      </c>
      <c r="L16" s="77"/>
      <c r="M16" s="18" t="e">
        <f>数出表_Excel!L16</f>
        <v>#N/A</v>
      </c>
      <c r="N16" s="77"/>
      <c r="O16" s="18" t="e">
        <f>数出表_Excel!M16</f>
        <v>#N/A</v>
      </c>
      <c r="P16" s="77"/>
      <c r="Q16" s="18" t="e">
        <f>数出表_Excel!N16</f>
        <v>#N/A</v>
      </c>
      <c r="R16" s="77"/>
      <c r="S16" s="18" t="e">
        <f>数出表_Excel!O16</f>
        <v>#N/A</v>
      </c>
      <c r="T16" s="77"/>
      <c r="U16" s="18" t="e">
        <f>数出表_Excel!P16</f>
        <v>#N/A</v>
      </c>
      <c r="V16" s="77"/>
      <c r="W16" s="18" t="e">
        <f>数出表_Excel!Q16</f>
        <v>#N/A</v>
      </c>
      <c r="X16" s="77"/>
      <c r="Y16" s="18" t="e">
        <f>数出表_Excel!R16</f>
        <v>#N/A</v>
      </c>
      <c r="Z16" s="77"/>
      <c r="AA16" s="18" t="e">
        <f>数出表_Excel!T16</f>
        <v>#N/A</v>
      </c>
      <c r="AB16" s="77"/>
      <c r="AC16" s="18" t="e">
        <f>数出表_Excel!T16</f>
        <v>#N/A</v>
      </c>
      <c r="AD16" s="5" t="e">
        <f>数出表_Excel!V16</f>
        <v>#N/A</v>
      </c>
      <c r="AE16" s="7" t="e">
        <f>数出表_Excel!W16</f>
        <v>#N/A</v>
      </c>
    </row>
    <row r="17" spans="1:31" x14ac:dyDescent="0.45">
      <c r="A17" s="8" t="e">
        <f>数出表_Excel!A17</f>
        <v>#N/A</v>
      </c>
      <c r="B17" s="49" t="e">
        <f>数出表_Excel!B17</f>
        <v>#N/A</v>
      </c>
      <c r="C17" s="49" t="e">
        <f>数出表_Excel!C17</f>
        <v>#N/A</v>
      </c>
      <c r="D17" s="49" t="e">
        <f>数出表_Excel!D17</f>
        <v>#N/A</v>
      </c>
      <c r="E17" s="49" t="e">
        <f>数出表_Excel!E17</f>
        <v>#N/A</v>
      </c>
      <c r="F17" s="49" t="e">
        <f>数出表_Excel!F17</f>
        <v>#N/A</v>
      </c>
      <c r="G17" s="49" t="e">
        <f>数出表_Excel!G17</f>
        <v>#N/A</v>
      </c>
      <c r="H17" s="49" t="e">
        <f>数出表_Excel!H17</f>
        <v>#N/A</v>
      </c>
      <c r="I17" s="49" t="e">
        <f>数出表_Excel!I17</f>
        <v>#N/A</v>
      </c>
      <c r="J17" s="49" t="e">
        <f>数出表_Excel!J17</f>
        <v>#N/A</v>
      </c>
      <c r="K17" s="49" t="e">
        <f>数出表_Excel!K17</f>
        <v>#N/A</v>
      </c>
      <c r="L17" s="49"/>
      <c r="M17" s="49" t="e">
        <f>数出表_Excel!L17</f>
        <v>#N/A</v>
      </c>
      <c r="N17" s="49"/>
      <c r="O17" s="49" t="e">
        <f>数出表_Excel!M17</f>
        <v>#N/A</v>
      </c>
      <c r="P17" s="49"/>
      <c r="Q17" s="49" t="e">
        <f>数出表_Excel!N17</f>
        <v>#N/A</v>
      </c>
      <c r="R17" s="49"/>
      <c r="S17" s="49" t="e">
        <f>数出表_Excel!O17</f>
        <v>#N/A</v>
      </c>
      <c r="T17" s="49"/>
      <c r="U17" s="49" t="e">
        <f>数出表_Excel!P17</f>
        <v>#N/A</v>
      </c>
      <c r="V17" s="49"/>
      <c r="W17" s="49" t="e">
        <f>数出表_Excel!Q17</f>
        <v>#N/A</v>
      </c>
      <c r="X17" s="49"/>
      <c r="Y17" s="49" t="e">
        <f>数出表_Excel!R17</f>
        <v>#N/A</v>
      </c>
      <c r="Z17" s="49"/>
      <c r="AA17" s="49" t="e">
        <f>数出表_Excel!T17</f>
        <v>#N/A</v>
      </c>
      <c r="AB17" s="49"/>
      <c r="AC17" s="49" t="e">
        <f>数出表_Excel!T17</f>
        <v>#N/A</v>
      </c>
      <c r="AD17" s="8" t="e">
        <f>数出表_Excel!V17</f>
        <v>#N/A</v>
      </c>
      <c r="AE17" s="9" t="e">
        <f>数出表_Excel!W17</f>
        <v>#N/A</v>
      </c>
    </row>
    <row r="18" spans="1:31" x14ac:dyDescent="0.45">
      <c r="A18" s="5" t="e">
        <f>数出表_Excel!A18</f>
        <v>#N/A</v>
      </c>
      <c r="B18" s="18" t="e">
        <f>数出表_Excel!B18</f>
        <v>#N/A</v>
      </c>
      <c r="C18" s="18" t="e">
        <f>数出表_Excel!C18</f>
        <v>#N/A</v>
      </c>
      <c r="D18" s="18" t="e">
        <f>数出表_Excel!D18</f>
        <v>#N/A</v>
      </c>
      <c r="E18" s="18" t="e">
        <f>数出表_Excel!E18</f>
        <v>#N/A</v>
      </c>
      <c r="F18" s="18" t="e">
        <f>数出表_Excel!F18</f>
        <v>#N/A</v>
      </c>
      <c r="G18" s="18" t="e">
        <f>数出表_Excel!G18</f>
        <v>#N/A</v>
      </c>
      <c r="H18" s="18" t="e">
        <f>数出表_Excel!H18</f>
        <v>#N/A</v>
      </c>
      <c r="I18" s="18" t="e">
        <f>数出表_Excel!I18</f>
        <v>#N/A</v>
      </c>
      <c r="J18" s="18" t="e">
        <f>数出表_Excel!J18</f>
        <v>#N/A</v>
      </c>
      <c r="K18" s="18" t="e">
        <f>数出表_Excel!K18</f>
        <v>#N/A</v>
      </c>
      <c r="L18" s="77"/>
      <c r="M18" s="18" t="e">
        <f>数出表_Excel!L18</f>
        <v>#N/A</v>
      </c>
      <c r="N18" s="77"/>
      <c r="O18" s="18" t="e">
        <f>数出表_Excel!M18</f>
        <v>#N/A</v>
      </c>
      <c r="P18" s="77"/>
      <c r="Q18" s="18" t="e">
        <f>数出表_Excel!N18</f>
        <v>#N/A</v>
      </c>
      <c r="R18" s="77"/>
      <c r="S18" s="18" t="e">
        <f>数出表_Excel!O18</f>
        <v>#N/A</v>
      </c>
      <c r="T18" s="77"/>
      <c r="U18" s="18" t="e">
        <f>数出表_Excel!P18</f>
        <v>#N/A</v>
      </c>
      <c r="V18" s="77"/>
      <c r="W18" s="18" t="e">
        <f>数出表_Excel!Q18</f>
        <v>#N/A</v>
      </c>
      <c r="X18" s="77"/>
      <c r="Y18" s="18" t="e">
        <f>数出表_Excel!R18</f>
        <v>#N/A</v>
      </c>
      <c r="Z18" s="77"/>
      <c r="AA18" s="18" t="e">
        <f>数出表_Excel!T18</f>
        <v>#N/A</v>
      </c>
      <c r="AB18" s="77"/>
      <c r="AC18" s="18" t="e">
        <f>数出表_Excel!T18</f>
        <v>#N/A</v>
      </c>
      <c r="AD18" s="5" t="e">
        <f>数出表_Excel!V18</f>
        <v>#N/A</v>
      </c>
      <c r="AE18" s="7" t="e">
        <f>数出表_Excel!W18</f>
        <v>#N/A</v>
      </c>
    </row>
    <row r="19" spans="1:31" x14ac:dyDescent="0.45">
      <c r="A19" s="8" t="e">
        <f>数出表_Excel!A19</f>
        <v>#N/A</v>
      </c>
      <c r="B19" s="49" t="e">
        <f>数出表_Excel!B19</f>
        <v>#N/A</v>
      </c>
      <c r="C19" s="49" t="e">
        <f>数出表_Excel!C19</f>
        <v>#N/A</v>
      </c>
      <c r="D19" s="49" t="e">
        <f>数出表_Excel!D19</f>
        <v>#N/A</v>
      </c>
      <c r="E19" s="49" t="e">
        <f>数出表_Excel!E19</f>
        <v>#N/A</v>
      </c>
      <c r="F19" s="49" t="e">
        <f>数出表_Excel!F19</f>
        <v>#N/A</v>
      </c>
      <c r="G19" s="49" t="e">
        <f>数出表_Excel!G19</f>
        <v>#N/A</v>
      </c>
      <c r="H19" s="49" t="e">
        <f>数出表_Excel!H19</f>
        <v>#N/A</v>
      </c>
      <c r="I19" s="49" t="e">
        <f>数出表_Excel!I19</f>
        <v>#N/A</v>
      </c>
      <c r="J19" s="49" t="e">
        <f>数出表_Excel!J19</f>
        <v>#N/A</v>
      </c>
      <c r="K19" s="49" t="e">
        <f>数出表_Excel!K19</f>
        <v>#N/A</v>
      </c>
      <c r="L19" s="49"/>
      <c r="M19" s="49" t="e">
        <f>数出表_Excel!L19</f>
        <v>#N/A</v>
      </c>
      <c r="N19" s="49"/>
      <c r="O19" s="49" t="e">
        <f>数出表_Excel!M19</f>
        <v>#N/A</v>
      </c>
      <c r="P19" s="49"/>
      <c r="Q19" s="49" t="e">
        <f>数出表_Excel!N19</f>
        <v>#N/A</v>
      </c>
      <c r="R19" s="49"/>
      <c r="S19" s="49" t="e">
        <f>数出表_Excel!O19</f>
        <v>#N/A</v>
      </c>
      <c r="T19" s="49"/>
      <c r="U19" s="49" t="e">
        <f>数出表_Excel!P19</f>
        <v>#N/A</v>
      </c>
      <c r="V19" s="49"/>
      <c r="W19" s="49" t="e">
        <f>数出表_Excel!Q19</f>
        <v>#N/A</v>
      </c>
      <c r="X19" s="49"/>
      <c r="Y19" s="49" t="e">
        <f>数出表_Excel!R19</f>
        <v>#N/A</v>
      </c>
      <c r="Z19" s="49"/>
      <c r="AA19" s="49" t="e">
        <f>数出表_Excel!T19</f>
        <v>#N/A</v>
      </c>
      <c r="AB19" s="49"/>
      <c r="AC19" s="49" t="e">
        <f>数出表_Excel!T19</f>
        <v>#N/A</v>
      </c>
      <c r="AD19" s="8" t="e">
        <f>数出表_Excel!V19</f>
        <v>#N/A</v>
      </c>
      <c r="AE19" s="9" t="e">
        <f>数出表_Excel!W19</f>
        <v>#N/A</v>
      </c>
    </row>
    <row r="20" spans="1:31" x14ac:dyDescent="0.45">
      <c r="A20" s="5" t="e">
        <f>数出表_Excel!A20</f>
        <v>#N/A</v>
      </c>
      <c r="B20" s="18" t="e">
        <f>数出表_Excel!B20</f>
        <v>#N/A</v>
      </c>
      <c r="C20" s="18" t="e">
        <f>数出表_Excel!C20</f>
        <v>#N/A</v>
      </c>
      <c r="D20" s="18" t="e">
        <f>数出表_Excel!D20</f>
        <v>#N/A</v>
      </c>
      <c r="E20" s="18" t="e">
        <f>数出表_Excel!E20</f>
        <v>#N/A</v>
      </c>
      <c r="F20" s="18" t="e">
        <f>数出表_Excel!F20</f>
        <v>#N/A</v>
      </c>
      <c r="G20" s="18" t="e">
        <f>数出表_Excel!G20</f>
        <v>#N/A</v>
      </c>
      <c r="H20" s="18" t="e">
        <f>数出表_Excel!H20</f>
        <v>#N/A</v>
      </c>
      <c r="I20" s="18" t="e">
        <f>数出表_Excel!I20</f>
        <v>#N/A</v>
      </c>
      <c r="J20" s="18" t="e">
        <f>数出表_Excel!J20</f>
        <v>#N/A</v>
      </c>
      <c r="K20" s="18" t="e">
        <f>数出表_Excel!K20</f>
        <v>#N/A</v>
      </c>
      <c r="L20" s="77"/>
      <c r="M20" s="18" t="e">
        <f>数出表_Excel!L20</f>
        <v>#N/A</v>
      </c>
      <c r="N20" s="77"/>
      <c r="O20" s="18" t="e">
        <f>数出表_Excel!M20</f>
        <v>#N/A</v>
      </c>
      <c r="P20" s="77"/>
      <c r="Q20" s="18" t="e">
        <f>数出表_Excel!N20</f>
        <v>#N/A</v>
      </c>
      <c r="R20" s="77"/>
      <c r="S20" s="18" t="e">
        <f>数出表_Excel!O20</f>
        <v>#N/A</v>
      </c>
      <c r="T20" s="77"/>
      <c r="U20" s="18" t="e">
        <f>数出表_Excel!P20</f>
        <v>#N/A</v>
      </c>
      <c r="V20" s="77"/>
      <c r="W20" s="18" t="e">
        <f>数出表_Excel!Q20</f>
        <v>#N/A</v>
      </c>
      <c r="X20" s="77"/>
      <c r="Y20" s="18" t="e">
        <f>数出表_Excel!R20</f>
        <v>#N/A</v>
      </c>
      <c r="Z20" s="77"/>
      <c r="AA20" s="18" t="e">
        <f>数出表_Excel!T20</f>
        <v>#N/A</v>
      </c>
      <c r="AB20" s="77"/>
      <c r="AC20" s="18" t="e">
        <f>数出表_Excel!T20</f>
        <v>#N/A</v>
      </c>
      <c r="AD20" s="5" t="e">
        <f>数出表_Excel!V20</f>
        <v>#N/A</v>
      </c>
      <c r="AE20" s="7" t="e">
        <f>数出表_Excel!W20</f>
        <v>#N/A</v>
      </c>
    </row>
    <row r="21" spans="1:31" x14ac:dyDescent="0.45">
      <c r="A21" s="8" t="e">
        <f>数出表_Excel!A21</f>
        <v>#N/A</v>
      </c>
      <c r="B21" s="49" t="e">
        <f>数出表_Excel!B21</f>
        <v>#N/A</v>
      </c>
      <c r="C21" s="49" t="e">
        <f>数出表_Excel!C21</f>
        <v>#N/A</v>
      </c>
      <c r="D21" s="49" t="e">
        <f>数出表_Excel!D21</f>
        <v>#N/A</v>
      </c>
      <c r="E21" s="49" t="e">
        <f>数出表_Excel!E21</f>
        <v>#N/A</v>
      </c>
      <c r="F21" s="49" t="e">
        <f>数出表_Excel!F21</f>
        <v>#N/A</v>
      </c>
      <c r="G21" s="49" t="e">
        <f>数出表_Excel!G21</f>
        <v>#N/A</v>
      </c>
      <c r="H21" s="49" t="e">
        <f>数出表_Excel!H21</f>
        <v>#N/A</v>
      </c>
      <c r="I21" s="49" t="e">
        <f>数出表_Excel!I21</f>
        <v>#N/A</v>
      </c>
      <c r="J21" s="49" t="e">
        <f>数出表_Excel!J21</f>
        <v>#N/A</v>
      </c>
      <c r="K21" s="49" t="e">
        <f>数出表_Excel!K21</f>
        <v>#N/A</v>
      </c>
      <c r="L21" s="49"/>
      <c r="M21" s="49" t="e">
        <f>数出表_Excel!L21</f>
        <v>#N/A</v>
      </c>
      <c r="N21" s="49"/>
      <c r="O21" s="49" t="e">
        <f>数出表_Excel!M21</f>
        <v>#N/A</v>
      </c>
      <c r="P21" s="49"/>
      <c r="Q21" s="49" t="e">
        <f>数出表_Excel!N21</f>
        <v>#N/A</v>
      </c>
      <c r="R21" s="49"/>
      <c r="S21" s="49" t="e">
        <f>数出表_Excel!O21</f>
        <v>#N/A</v>
      </c>
      <c r="T21" s="49"/>
      <c r="U21" s="49" t="e">
        <f>数出表_Excel!P21</f>
        <v>#N/A</v>
      </c>
      <c r="V21" s="49"/>
      <c r="W21" s="49" t="e">
        <f>数出表_Excel!Q21</f>
        <v>#N/A</v>
      </c>
      <c r="X21" s="49"/>
      <c r="Y21" s="49" t="e">
        <f>数出表_Excel!R21</f>
        <v>#N/A</v>
      </c>
      <c r="Z21" s="49"/>
      <c r="AA21" s="49" t="e">
        <f>数出表_Excel!T21</f>
        <v>#N/A</v>
      </c>
      <c r="AB21" s="49"/>
      <c r="AC21" s="49" t="e">
        <f>数出表_Excel!T21</f>
        <v>#N/A</v>
      </c>
      <c r="AD21" s="8" t="e">
        <f>数出表_Excel!V21</f>
        <v>#N/A</v>
      </c>
      <c r="AE21" s="9" t="e">
        <f>数出表_Excel!W21</f>
        <v>#N/A</v>
      </c>
    </row>
    <row r="22" spans="1:31" x14ac:dyDescent="0.45">
      <c r="A22" s="5" t="e">
        <f>数出表_Excel!A22</f>
        <v>#N/A</v>
      </c>
      <c r="B22" s="18" t="e">
        <f>数出表_Excel!B22</f>
        <v>#N/A</v>
      </c>
      <c r="C22" s="18" t="e">
        <f>数出表_Excel!C22</f>
        <v>#N/A</v>
      </c>
      <c r="D22" s="18" t="e">
        <f>数出表_Excel!D22</f>
        <v>#N/A</v>
      </c>
      <c r="E22" s="18" t="e">
        <f>数出表_Excel!E22</f>
        <v>#N/A</v>
      </c>
      <c r="F22" s="18" t="e">
        <f>数出表_Excel!F22</f>
        <v>#N/A</v>
      </c>
      <c r="G22" s="18" t="e">
        <f>数出表_Excel!G22</f>
        <v>#N/A</v>
      </c>
      <c r="H22" s="18" t="e">
        <f>数出表_Excel!H22</f>
        <v>#N/A</v>
      </c>
      <c r="I22" s="18" t="e">
        <f>数出表_Excel!I22</f>
        <v>#N/A</v>
      </c>
      <c r="J22" s="18" t="e">
        <f>数出表_Excel!J22</f>
        <v>#N/A</v>
      </c>
      <c r="K22" s="18" t="e">
        <f>数出表_Excel!K22</f>
        <v>#N/A</v>
      </c>
      <c r="L22" s="77"/>
      <c r="M22" s="18" t="e">
        <f>数出表_Excel!L22</f>
        <v>#N/A</v>
      </c>
      <c r="N22" s="77"/>
      <c r="O22" s="18" t="e">
        <f>数出表_Excel!M22</f>
        <v>#N/A</v>
      </c>
      <c r="P22" s="77"/>
      <c r="Q22" s="18" t="e">
        <f>数出表_Excel!N22</f>
        <v>#N/A</v>
      </c>
      <c r="R22" s="77"/>
      <c r="S22" s="18" t="e">
        <f>数出表_Excel!O22</f>
        <v>#N/A</v>
      </c>
      <c r="T22" s="77"/>
      <c r="U22" s="18" t="e">
        <f>数出表_Excel!P22</f>
        <v>#N/A</v>
      </c>
      <c r="V22" s="77"/>
      <c r="W22" s="18" t="e">
        <f>数出表_Excel!Q22</f>
        <v>#N/A</v>
      </c>
      <c r="X22" s="77"/>
      <c r="Y22" s="18" t="e">
        <f>数出表_Excel!R22</f>
        <v>#N/A</v>
      </c>
      <c r="Z22" s="77"/>
      <c r="AA22" s="18" t="e">
        <f>数出表_Excel!T22</f>
        <v>#N/A</v>
      </c>
      <c r="AB22" s="77"/>
      <c r="AC22" s="18" t="e">
        <f>数出表_Excel!T22</f>
        <v>#N/A</v>
      </c>
      <c r="AD22" s="5" t="e">
        <f>数出表_Excel!V22</f>
        <v>#N/A</v>
      </c>
      <c r="AE22" s="7" t="e">
        <f>数出表_Excel!W22</f>
        <v>#N/A</v>
      </c>
    </row>
    <row r="23" spans="1:31" x14ac:dyDescent="0.45">
      <c r="A23" s="8" t="e">
        <f>数出表_Excel!A23</f>
        <v>#N/A</v>
      </c>
      <c r="B23" s="49" t="e">
        <f>数出表_Excel!B23</f>
        <v>#N/A</v>
      </c>
      <c r="C23" s="49" t="e">
        <f>数出表_Excel!C23</f>
        <v>#N/A</v>
      </c>
      <c r="D23" s="49" t="e">
        <f>数出表_Excel!D23</f>
        <v>#N/A</v>
      </c>
      <c r="E23" s="49" t="e">
        <f>数出表_Excel!E23</f>
        <v>#N/A</v>
      </c>
      <c r="F23" s="49" t="e">
        <f>数出表_Excel!F23</f>
        <v>#N/A</v>
      </c>
      <c r="G23" s="49" t="e">
        <f>数出表_Excel!G23</f>
        <v>#N/A</v>
      </c>
      <c r="H23" s="49" t="e">
        <f>数出表_Excel!H23</f>
        <v>#N/A</v>
      </c>
      <c r="I23" s="49" t="e">
        <f>数出表_Excel!I23</f>
        <v>#N/A</v>
      </c>
      <c r="J23" s="49" t="e">
        <f>数出表_Excel!J23</f>
        <v>#N/A</v>
      </c>
      <c r="K23" s="49" t="e">
        <f>数出表_Excel!K23</f>
        <v>#N/A</v>
      </c>
      <c r="L23" s="49"/>
      <c r="M23" s="49" t="e">
        <f>数出表_Excel!L23</f>
        <v>#N/A</v>
      </c>
      <c r="N23" s="49"/>
      <c r="O23" s="49" t="e">
        <f>数出表_Excel!M23</f>
        <v>#N/A</v>
      </c>
      <c r="P23" s="49"/>
      <c r="Q23" s="49" t="e">
        <f>数出表_Excel!N23</f>
        <v>#N/A</v>
      </c>
      <c r="R23" s="49"/>
      <c r="S23" s="49" t="e">
        <f>数出表_Excel!O23</f>
        <v>#N/A</v>
      </c>
      <c r="T23" s="49"/>
      <c r="U23" s="49" t="e">
        <f>数出表_Excel!P23</f>
        <v>#N/A</v>
      </c>
      <c r="V23" s="49"/>
      <c r="W23" s="49" t="e">
        <f>数出表_Excel!Q23</f>
        <v>#N/A</v>
      </c>
      <c r="X23" s="49"/>
      <c r="Y23" s="49" t="e">
        <f>数出表_Excel!R23</f>
        <v>#N/A</v>
      </c>
      <c r="Z23" s="49"/>
      <c r="AA23" s="49" t="e">
        <f>数出表_Excel!T23</f>
        <v>#N/A</v>
      </c>
      <c r="AB23" s="49"/>
      <c r="AC23" s="49" t="e">
        <f>数出表_Excel!T23</f>
        <v>#N/A</v>
      </c>
      <c r="AD23" s="8" t="e">
        <f>数出表_Excel!V23</f>
        <v>#N/A</v>
      </c>
      <c r="AE23" s="9" t="e">
        <f>数出表_Excel!W23</f>
        <v>#N/A</v>
      </c>
    </row>
    <row r="24" spans="1:31" x14ac:dyDescent="0.45">
      <c r="A24" s="5" t="e">
        <f>数出表_Excel!A24</f>
        <v>#N/A</v>
      </c>
      <c r="B24" s="18" t="e">
        <f>数出表_Excel!B24</f>
        <v>#N/A</v>
      </c>
      <c r="C24" s="18" t="e">
        <f>数出表_Excel!C24</f>
        <v>#N/A</v>
      </c>
      <c r="D24" s="18" t="e">
        <f>数出表_Excel!D24</f>
        <v>#N/A</v>
      </c>
      <c r="E24" s="18" t="e">
        <f>数出表_Excel!E24</f>
        <v>#N/A</v>
      </c>
      <c r="F24" s="18" t="e">
        <f>数出表_Excel!F24</f>
        <v>#N/A</v>
      </c>
      <c r="G24" s="18" t="e">
        <f>数出表_Excel!G24</f>
        <v>#N/A</v>
      </c>
      <c r="H24" s="18" t="e">
        <f>数出表_Excel!H24</f>
        <v>#N/A</v>
      </c>
      <c r="I24" s="18" t="e">
        <f>数出表_Excel!I24</f>
        <v>#N/A</v>
      </c>
      <c r="J24" s="18" t="e">
        <f>数出表_Excel!J24</f>
        <v>#N/A</v>
      </c>
      <c r="K24" s="18" t="e">
        <f>数出表_Excel!K24</f>
        <v>#N/A</v>
      </c>
      <c r="L24" s="77"/>
      <c r="M24" s="18" t="e">
        <f>数出表_Excel!L24</f>
        <v>#N/A</v>
      </c>
      <c r="N24" s="77"/>
      <c r="O24" s="18" t="e">
        <f>数出表_Excel!M24</f>
        <v>#N/A</v>
      </c>
      <c r="P24" s="77"/>
      <c r="Q24" s="18" t="e">
        <f>数出表_Excel!N24</f>
        <v>#N/A</v>
      </c>
      <c r="R24" s="77"/>
      <c r="S24" s="18" t="e">
        <f>数出表_Excel!O24</f>
        <v>#N/A</v>
      </c>
      <c r="T24" s="77"/>
      <c r="U24" s="18" t="e">
        <f>数出表_Excel!P24</f>
        <v>#N/A</v>
      </c>
      <c r="V24" s="77"/>
      <c r="W24" s="18" t="e">
        <f>数出表_Excel!Q24</f>
        <v>#N/A</v>
      </c>
      <c r="X24" s="77"/>
      <c r="Y24" s="18" t="e">
        <f>数出表_Excel!R24</f>
        <v>#N/A</v>
      </c>
      <c r="Z24" s="77"/>
      <c r="AA24" s="18" t="e">
        <f>数出表_Excel!T24</f>
        <v>#N/A</v>
      </c>
      <c r="AB24" s="77"/>
      <c r="AC24" s="18" t="e">
        <f>数出表_Excel!T24</f>
        <v>#N/A</v>
      </c>
      <c r="AD24" s="5" t="e">
        <f>数出表_Excel!V24</f>
        <v>#N/A</v>
      </c>
      <c r="AE24" s="7" t="e">
        <f>数出表_Excel!W24</f>
        <v>#N/A</v>
      </c>
    </row>
    <row r="25" spans="1:31" x14ac:dyDescent="0.45">
      <c r="A25" s="8" t="e">
        <f>数出表_Excel!A25</f>
        <v>#N/A</v>
      </c>
      <c r="B25" s="49" t="e">
        <f>数出表_Excel!B25</f>
        <v>#N/A</v>
      </c>
      <c r="C25" s="49" t="e">
        <f>数出表_Excel!C25</f>
        <v>#N/A</v>
      </c>
      <c r="D25" s="49" t="e">
        <f>数出表_Excel!D25</f>
        <v>#N/A</v>
      </c>
      <c r="E25" s="49" t="e">
        <f>数出表_Excel!E25</f>
        <v>#N/A</v>
      </c>
      <c r="F25" s="49" t="e">
        <f>数出表_Excel!F25</f>
        <v>#N/A</v>
      </c>
      <c r="G25" s="49" t="e">
        <f>数出表_Excel!G25</f>
        <v>#N/A</v>
      </c>
      <c r="H25" s="49" t="e">
        <f>数出表_Excel!H25</f>
        <v>#N/A</v>
      </c>
      <c r="I25" s="49" t="e">
        <f>数出表_Excel!I25</f>
        <v>#N/A</v>
      </c>
      <c r="J25" s="49" t="e">
        <f>数出表_Excel!J25</f>
        <v>#N/A</v>
      </c>
      <c r="K25" s="49" t="e">
        <f>数出表_Excel!K25</f>
        <v>#N/A</v>
      </c>
      <c r="L25" s="49"/>
      <c r="M25" s="49" t="e">
        <f>数出表_Excel!L25</f>
        <v>#N/A</v>
      </c>
      <c r="N25" s="49"/>
      <c r="O25" s="49" t="e">
        <f>数出表_Excel!M25</f>
        <v>#N/A</v>
      </c>
      <c r="P25" s="49"/>
      <c r="Q25" s="49" t="e">
        <f>数出表_Excel!N25</f>
        <v>#N/A</v>
      </c>
      <c r="R25" s="49"/>
      <c r="S25" s="49" t="e">
        <f>数出表_Excel!O25</f>
        <v>#N/A</v>
      </c>
      <c r="T25" s="49"/>
      <c r="U25" s="49" t="e">
        <f>数出表_Excel!P25</f>
        <v>#N/A</v>
      </c>
      <c r="V25" s="49"/>
      <c r="W25" s="49" t="e">
        <f>数出表_Excel!Q25</f>
        <v>#N/A</v>
      </c>
      <c r="X25" s="49"/>
      <c r="Y25" s="49" t="e">
        <f>数出表_Excel!R25</f>
        <v>#N/A</v>
      </c>
      <c r="Z25" s="49"/>
      <c r="AA25" s="49" t="e">
        <f>数出表_Excel!T25</f>
        <v>#N/A</v>
      </c>
      <c r="AB25" s="49"/>
      <c r="AC25" s="49" t="e">
        <f>数出表_Excel!T25</f>
        <v>#N/A</v>
      </c>
      <c r="AD25" s="8" t="e">
        <f>数出表_Excel!V25</f>
        <v>#N/A</v>
      </c>
      <c r="AE25" s="9" t="e">
        <f>数出表_Excel!W25</f>
        <v>#N/A</v>
      </c>
    </row>
    <row r="26" spans="1:31" x14ac:dyDescent="0.45">
      <c r="A26" s="5" t="e">
        <f>数出表_Excel!A26</f>
        <v>#N/A</v>
      </c>
      <c r="B26" s="18" t="e">
        <f>数出表_Excel!B26</f>
        <v>#N/A</v>
      </c>
      <c r="C26" s="18" t="e">
        <f>数出表_Excel!C26</f>
        <v>#N/A</v>
      </c>
      <c r="D26" s="18" t="e">
        <f>数出表_Excel!D26</f>
        <v>#N/A</v>
      </c>
      <c r="E26" s="18" t="e">
        <f>数出表_Excel!E26</f>
        <v>#N/A</v>
      </c>
      <c r="F26" s="18" t="e">
        <f>数出表_Excel!F26</f>
        <v>#N/A</v>
      </c>
      <c r="G26" s="18" t="e">
        <f>数出表_Excel!G26</f>
        <v>#N/A</v>
      </c>
      <c r="H26" s="18" t="e">
        <f>数出表_Excel!H26</f>
        <v>#N/A</v>
      </c>
      <c r="I26" s="18" t="e">
        <f>数出表_Excel!I26</f>
        <v>#N/A</v>
      </c>
      <c r="J26" s="18" t="e">
        <f>数出表_Excel!J26</f>
        <v>#N/A</v>
      </c>
      <c r="K26" s="18" t="e">
        <f>数出表_Excel!K26</f>
        <v>#N/A</v>
      </c>
      <c r="L26" s="77"/>
      <c r="M26" s="18" t="e">
        <f>数出表_Excel!L26</f>
        <v>#N/A</v>
      </c>
      <c r="N26" s="77"/>
      <c r="O26" s="18" t="e">
        <f>数出表_Excel!M26</f>
        <v>#N/A</v>
      </c>
      <c r="P26" s="77"/>
      <c r="Q26" s="18" t="e">
        <f>数出表_Excel!N26</f>
        <v>#N/A</v>
      </c>
      <c r="R26" s="77"/>
      <c r="S26" s="18" t="e">
        <f>数出表_Excel!O26</f>
        <v>#N/A</v>
      </c>
      <c r="T26" s="77"/>
      <c r="U26" s="18" t="e">
        <f>数出表_Excel!P26</f>
        <v>#N/A</v>
      </c>
      <c r="V26" s="77"/>
      <c r="W26" s="18" t="e">
        <f>数出表_Excel!Q26</f>
        <v>#N/A</v>
      </c>
      <c r="X26" s="77"/>
      <c r="Y26" s="18" t="e">
        <f>数出表_Excel!R26</f>
        <v>#N/A</v>
      </c>
      <c r="Z26" s="77"/>
      <c r="AA26" s="18" t="e">
        <f>数出表_Excel!T26</f>
        <v>#N/A</v>
      </c>
      <c r="AB26" s="77"/>
      <c r="AC26" s="18" t="e">
        <f>数出表_Excel!T26</f>
        <v>#N/A</v>
      </c>
      <c r="AD26" s="5" t="e">
        <f>数出表_Excel!V26</f>
        <v>#N/A</v>
      </c>
      <c r="AE26" s="7" t="e">
        <f>数出表_Excel!W26</f>
        <v>#N/A</v>
      </c>
    </row>
    <row r="27" spans="1:31" x14ac:dyDescent="0.45">
      <c r="A27" s="8" t="e">
        <f>数出表_Excel!A27</f>
        <v>#N/A</v>
      </c>
      <c r="B27" s="49" t="e">
        <f>数出表_Excel!B27</f>
        <v>#N/A</v>
      </c>
      <c r="C27" s="49" t="e">
        <f>数出表_Excel!C27</f>
        <v>#N/A</v>
      </c>
      <c r="D27" s="49" t="e">
        <f>数出表_Excel!D27</f>
        <v>#N/A</v>
      </c>
      <c r="E27" s="49" t="e">
        <f>数出表_Excel!E27</f>
        <v>#N/A</v>
      </c>
      <c r="F27" s="49" t="e">
        <f>数出表_Excel!F27</f>
        <v>#N/A</v>
      </c>
      <c r="G27" s="49" t="e">
        <f>数出表_Excel!G27</f>
        <v>#N/A</v>
      </c>
      <c r="H27" s="49" t="e">
        <f>数出表_Excel!H27</f>
        <v>#N/A</v>
      </c>
      <c r="I27" s="49" t="e">
        <f>数出表_Excel!I27</f>
        <v>#N/A</v>
      </c>
      <c r="J27" s="49" t="e">
        <f>数出表_Excel!J27</f>
        <v>#N/A</v>
      </c>
      <c r="K27" s="49" t="e">
        <f>数出表_Excel!K27</f>
        <v>#N/A</v>
      </c>
      <c r="L27" s="49"/>
      <c r="M27" s="49" t="e">
        <f>数出表_Excel!L27</f>
        <v>#N/A</v>
      </c>
      <c r="N27" s="49"/>
      <c r="O27" s="49" t="e">
        <f>数出表_Excel!M27</f>
        <v>#N/A</v>
      </c>
      <c r="P27" s="49"/>
      <c r="Q27" s="49" t="e">
        <f>数出表_Excel!N27</f>
        <v>#N/A</v>
      </c>
      <c r="R27" s="49"/>
      <c r="S27" s="49" t="e">
        <f>数出表_Excel!O27</f>
        <v>#N/A</v>
      </c>
      <c r="T27" s="49"/>
      <c r="U27" s="49" t="e">
        <f>数出表_Excel!P27</f>
        <v>#N/A</v>
      </c>
      <c r="V27" s="49"/>
      <c r="W27" s="49" t="e">
        <f>数出表_Excel!Q27</f>
        <v>#N/A</v>
      </c>
      <c r="X27" s="49"/>
      <c r="Y27" s="49" t="e">
        <f>数出表_Excel!R27</f>
        <v>#N/A</v>
      </c>
      <c r="Z27" s="49"/>
      <c r="AA27" s="49" t="e">
        <f>数出表_Excel!T27</f>
        <v>#N/A</v>
      </c>
      <c r="AB27" s="49"/>
      <c r="AC27" s="49" t="e">
        <f>数出表_Excel!T27</f>
        <v>#N/A</v>
      </c>
      <c r="AD27" s="8" t="e">
        <f>数出表_Excel!V27</f>
        <v>#N/A</v>
      </c>
      <c r="AE27" s="9" t="e">
        <f>数出表_Excel!W27</f>
        <v>#N/A</v>
      </c>
    </row>
    <row r="28" spans="1:31" x14ac:dyDescent="0.45">
      <c r="A28" s="5" t="e">
        <f>数出表_Excel!A28</f>
        <v>#N/A</v>
      </c>
      <c r="B28" s="18" t="e">
        <f>数出表_Excel!B28</f>
        <v>#N/A</v>
      </c>
      <c r="C28" s="18" t="e">
        <f>数出表_Excel!C28</f>
        <v>#N/A</v>
      </c>
      <c r="D28" s="18" t="e">
        <f>数出表_Excel!D28</f>
        <v>#N/A</v>
      </c>
      <c r="E28" s="18" t="e">
        <f>数出表_Excel!E28</f>
        <v>#N/A</v>
      </c>
      <c r="F28" s="18" t="e">
        <f>数出表_Excel!F28</f>
        <v>#N/A</v>
      </c>
      <c r="G28" s="18" t="e">
        <f>数出表_Excel!G28</f>
        <v>#N/A</v>
      </c>
      <c r="H28" s="18" t="e">
        <f>数出表_Excel!H28</f>
        <v>#N/A</v>
      </c>
      <c r="I28" s="18" t="e">
        <f>数出表_Excel!I28</f>
        <v>#N/A</v>
      </c>
      <c r="J28" s="18" t="e">
        <f>数出表_Excel!J28</f>
        <v>#N/A</v>
      </c>
      <c r="K28" s="18" t="e">
        <f>数出表_Excel!K28</f>
        <v>#N/A</v>
      </c>
      <c r="L28" s="77"/>
      <c r="M28" s="18" t="e">
        <f>数出表_Excel!L28</f>
        <v>#N/A</v>
      </c>
      <c r="N28" s="77"/>
      <c r="O28" s="18" t="e">
        <f>数出表_Excel!M28</f>
        <v>#N/A</v>
      </c>
      <c r="P28" s="77"/>
      <c r="Q28" s="18" t="e">
        <f>数出表_Excel!N28</f>
        <v>#N/A</v>
      </c>
      <c r="R28" s="77"/>
      <c r="S28" s="18" t="e">
        <f>数出表_Excel!O28</f>
        <v>#N/A</v>
      </c>
      <c r="T28" s="77"/>
      <c r="U28" s="18" t="e">
        <f>数出表_Excel!P28</f>
        <v>#N/A</v>
      </c>
      <c r="V28" s="77"/>
      <c r="W28" s="18" t="e">
        <f>数出表_Excel!Q28</f>
        <v>#N/A</v>
      </c>
      <c r="X28" s="77"/>
      <c r="Y28" s="18" t="e">
        <f>数出表_Excel!R28</f>
        <v>#N/A</v>
      </c>
      <c r="Z28" s="77"/>
      <c r="AA28" s="18" t="e">
        <f>数出表_Excel!T28</f>
        <v>#N/A</v>
      </c>
      <c r="AB28" s="77"/>
      <c r="AC28" s="18" t="e">
        <f>数出表_Excel!T28</f>
        <v>#N/A</v>
      </c>
      <c r="AD28" s="5" t="e">
        <f>数出表_Excel!V28</f>
        <v>#N/A</v>
      </c>
      <c r="AE28" s="7" t="e">
        <f>数出表_Excel!W28</f>
        <v>#N/A</v>
      </c>
    </row>
    <row r="29" spans="1:31" x14ac:dyDescent="0.45">
      <c r="A29" s="8" t="e">
        <f>数出表_Excel!A29</f>
        <v>#N/A</v>
      </c>
      <c r="B29" s="49" t="e">
        <f>数出表_Excel!B29</f>
        <v>#N/A</v>
      </c>
      <c r="C29" s="49" t="e">
        <f>数出表_Excel!C29</f>
        <v>#N/A</v>
      </c>
      <c r="D29" s="49" t="e">
        <f>数出表_Excel!D29</f>
        <v>#N/A</v>
      </c>
      <c r="E29" s="49" t="e">
        <f>数出表_Excel!E29</f>
        <v>#N/A</v>
      </c>
      <c r="F29" s="49" t="e">
        <f>数出表_Excel!F29</f>
        <v>#N/A</v>
      </c>
      <c r="G29" s="49" t="e">
        <f>数出表_Excel!G29</f>
        <v>#N/A</v>
      </c>
      <c r="H29" s="49" t="e">
        <f>数出表_Excel!H29</f>
        <v>#N/A</v>
      </c>
      <c r="I29" s="49" t="e">
        <f>数出表_Excel!I29</f>
        <v>#N/A</v>
      </c>
      <c r="J29" s="49" t="e">
        <f>数出表_Excel!J29</f>
        <v>#N/A</v>
      </c>
      <c r="K29" s="49" t="e">
        <f>数出表_Excel!K29</f>
        <v>#N/A</v>
      </c>
      <c r="L29" s="49"/>
      <c r="M29" s="49" t="e">
        <f>数出表_Excel!L29</f>
        <v>#N/A</v>
      </c>
      <c r="N29" s="49"/>
      <c r="O29" s="49" t="e">
        <f>数出表_Excel!M29</f>
        <v>#N/A</v>
      </c>
      <c r="P29" s="49"/>
      <c r="Q29" s="49" t="e">
        <f>数出表_Excel!N29</f>
        <v>#N/A</v>
      </c>
      <c r="R29" s="49"/>
      <c r="S29" s="49" t="e">
        <f>数出表_Excel!O29</f>
        <v>#N/A</v>
      </c>
      <c r="T29" s="49"/>
      <c r="U29" s="49" t="e">
        <f>数出表_Excel!P29</f>
        <v>#N/A</v>
      </c>
      <c r="V29" s="49"/>
      <c r="W29" s="49" t="e">
        <f>数出表_Excel!Q29</f>
        <v>#N/A</v>
      </c>
      <c r="X29" s="49"/>
      <c r="Y29" s="49" t="e">
        <f>数出表_Excel!R29</f>
        <v>#N/A</v>
      </c>
      <c r="Z29" s="49"/>
      <c r="AA29" s="49" t="e">
        <f>数出表_Excel!T29</f>
        <v>#N/A</v>
      </c>
      <c r="AB29" s="49"/>
      <c r="AC29" s="49" t="e">
        <f>数出表_Excel!T29</f>
        <v>#N/A</v>
      </c>
      <c r="AD29" s="8" t="e">
        <f>数出表_Excel!V29</f>
        <v>#N/A</v>
      </c>
      <c r="AE29" s="9" t="e">
        <f>数出表_Excel!W29</f>
        <v>#N/A</v>
      </c>
    </row>
    <row r="30" spans="1:31" x14ac:dyDescent="0.45">
      <c r="A30" s="5" t="e">
        <f>数出表_Excel!A30</f>
        <v>#N/A</v>
      </c>
      <c r="B30" s="18" t="e">
        <f>数出表_Excel!B30</f>
        <v>#N/A</v>
      </c>
      <c r="C30" s="18" t="e">
        <f>数出表_Excel!C30</f>
        <v>#N/A</v>
      </c>
      <c r="D30" s="18" t="e">
        <f>数出表_Excel!D30</f>
        <v>#N/A</v>
      </c>
      <c r="E30" s="18" t="e">
        <f>数出表_Excel!E30</f>
        <v>#N/A</v>
      </c>
      <c r="F30" s="18" t="e">
        <f>数出表_Excel!F30</f>
        <v>#N/A</v>
      </c>
      <c r="G30" s="18" t="e">
        <f>数出表_Excel!G30</f>
        <v>#N/A</v>
      </c>
      <c r="H30" s="18" t="e">
        <f>数出表_Excel!H30</f>
        <v>#N/A</v>
      </c>
      <c r="I30" s="18" t="e">
        <f>数出表_Excel!I30</f>
        <v>#N/A</v>
      </c>
      <c r="J30" s="18" t="e">
        <f>数出表_Excel!J30</f>
        <v>#N/A</v>
      </c>
      <c r="K30" s="18" t="e">
        <f>数出表_Excel!K30</f>
        <v>#N/A</v>
      </c>
      <c r="L30" s="77"/>
      <c r="M30" s="18" t="e">
        <f>数出表_Excel!L30</f>
        <v>#N/A</v>
      </c>
      <c r="N30" s="77"/>
      <c r="O30" s="18" t="e">
        <f>数出表_Excel!M30</f>
        <v>#N/A</v>
      </c>
      <c r="P30" s="77"/>
      <c r="Q30" s="18" t="e">
        <f>数出表_Excel!N30</f>
        <v>#N/A</v>
      </c>
      <c r="R30" s="77"/>
      <c r="S30" s="18" t="e">
        <f>数出表_Excel!O30</f>
        <v>#N/A</v>
      </c>
      <c r="T30" s="77"/>
      <c r="U30" s="18" t="e">
        <f>数出表_Excel!P30</f>
        <v>#N/A</v>
      </c>
      <c r="V30" s="77"/>
      <c r="W30" s="18" t="e">
        <f>数出表_Excel!Q30</f>
        <v>#N/A</v>
      </c>
      <c r="X30" s="77"/>
      <c r="Y30" s="18" t="e">
        <f>数出表_Excel!R30</f>
        <v>#N/A</v>
      </c>
      <c r="Z30" s="77"/>
      <c r="AA30" s="18" t="e">
        <f>数出表_Excel!T30</f>
        <v>#N/A</v>
      </c>
      <c r="AB30" s="77"/>
      <c r="AC30" s="18" t="e">
        <f>数出表_Excel!T30</f>
        <v>#N/A</v>
      </c>
      <c r="AD30" s="5" t="e">
        <f>数出表_Excel!V30</f>
        <v>#N/A</v>
      </c>
      <c r="AE30" s="7" t="e">
        <f>数出表_Excel!W30</f>
        <v>#N/A</v>
      </c>
    </row>
    <row r="31" spans="1:31" x14ac:dyDescent="0.45">
      <c r="A31" s="8" t="e">
        <f>数出表_Excel!A31</f>
        <v>#N/A</v>
      </c>
      <c r="B31" s="49" t="e">
        <f>数出表_Excel!B31</f>
        <v>#N/A</v>
      </c>
      <c r="C31" s="49" t="e">
        <f>数出表_Excel!C31</f>
        <v>#N/A</v>
      </c>
      <c r="D31" s="49" t="e">
        <f>数出表_Excel!D31</f>
        <v>#N/A</v>
      </c>
      <c r="E31" s="49" t="e">
        <f>数出表_Excel!E31</f>
        <v>#N/A</v>
      </c>
      <c r="F31" s="49" t="e">
        <f>数出表_Excel!F31</f>
        <v>#N/A</v>
      </c>
      <c r="G31" s="49" t="e">
        <f>数出表_Excel!G31</f>
        <v>#N/A</v>
      </c>
      <c r="H31" s="49" t="e">
        <f>数出表_Excel!H31</f>
        <v>#N/A</v>
      </c>
      <c r="I31" s="49" t="e">
        <f>数出表_Excel!I31</f>
        <v>#N/A</v>
      </c>
      <c r="J31" s="49" t="e">
        <f>数出表_Excel!J31</f>
        <v>#N/A</v>
      </c>
      <c r="K31" s="49" t="e">
        <f>数出表_Excel!K31</f>
        <v>#N/A</v>
      </c>
      <c r="L31" s="49"/>
      <c r="M31" s="49" t="e">
        <f>数出表_Excel!L31</f>
        <v>#N/A</v>
      </c>
      <c r="N31" s="49"/>
      <c r="O31" s="49" t="e">
        <f>数出表_Excel!M31</f>
        <v>#N/A</v>
      </c>
      <c r="P31" s="49"/>
      <c r="Q31" s="49" t="e">
        <f>数出表_Excel!N31</f>
        <v>#N/A</v>
      </c>
      <c r="R31" s="49"/>
      <c r="S31" s="49" t="e">
        <f>数出表_Excel!O31</f>
        <v>#N/A</v>
      </c>
      <c r="T31" s="49"/>
      <c r="U31" s="49" t="e">
        <f>数出表_Excel!P31</f>
        <v>#N/A</v>
      </c>
      <c r="V31" s="49"/>
      <c r="W31" s="49" t="e">
        <f>数出表_Excel!Q31</f>
        <v>#N/A</v>
      </c>
      <c r="X31" s="49"/>
      <c r="Y31" s="49" t="e">
        <f>数出表_Excel!R31</f>
        <v>#N/A</v>
      </c>
      <c r="Z31" s="49"/>
      <c r="AA31" s="49" t="e">
        <f>数出表_Excel!T31</f>
        <v>#N/A</v>
      </c>
      <c r="AB31" s="49"/>
      <c r="AC31" s="49" t="e">
        <f>数出表_Excel!T31</f>
        <v>#N/A</v>
      </c>
      <c r="AD31" s="8" t="e">
        <f>数出表_Excel!V31</f>
        <v>#N/A</v>
      </c>
      <c r="AE31" s="9" t="e">
        <f>数出表_Excel!W31</f>
        <v>#N/A</v>
      </c>
    </row>
    <row r="32" spans="1:31" x14ac:dyDescent="0.45">
      <c r="A32" s="5" t="e">
        <f>数出表_Excel!A32</f>
        <v>#N/A</v>
      </c>
      <c r="B32" s="18" t="e">
        <f>数出表_Excel!B32</f>
        <v>#N/A</v>
      </c>
      <c r="C32" s="18" t="e">
        <f>数出表_Excel!C32</f>
        <v>#N/A</v>
      </c>
      <c r="D32" s="18" t="e">
        <f>数出表_Excel!D32</f>
        <v>#N/A</v>
      </c>
      <c r="E32" s="18" t="e">
        <f>数出表_Excel!E32</f>
        <v>#N/A</v>
      </c>
      <c r="F32" s="18" t="e">
        <f>数出表_Excel!F32</f>
        <v>#N/A</v>
      </c>
      <c r="G32" s="18" t="e">
        <f>数出表_Excel!G32</f>
        <v>#N/A</v>
      </c>
      <c r="H32" s="18" t="e">
        <f>数出表_Excel!H32</f>
        <v>#N/A</v>
      </c>
      <c r="I32" s="18" t="e">
        <f>数出表_Excel!I32</f>
        <v>#N/A</v>
      </c>
      <c r="J32" s="18" t="e">
        <f>数出表_Excel!J32</f>
        <v>#N/A</v>
      </c>
      <c r="K32" s="18" t="e">
        <f>数出表_Excel!K32</f>
        <v>#N/A</v>
      </c>
      <c r="L32" s="77"/>
      <c r="M32" s="18" t="e">
        <f>数出表_Excel!L32</f>
        <v>#N/A</v>
      </c>
      <c r="N32" s="77"/>
      <c r="O32" s="18" t="e">
        <f>数出表_Excel!M32</f>
        <v>#N/A</v>
      </c>
      <c r="P32" s="77"/>
      <c r="Q32" s="18" t="e">
        <f>数出表_Excel!N32</f>
        <v>#N/A</v>
      </c>
      <c r="R32" s="77"/>
      <c r="S32" s="18" t="e">
        <f>数出表_Excel!O32</f>
        <v>#N/A</v>
      </c>
      <c r="T32" s="77"/>
      <c r="U32" s="18" t="e">
        <f>数出表_Excel!P32</f>
        <v>#N/A</v>
      </c>
      <c r="V32" s="77"/>
      <c r="W32" s="18" t="e">
        <f>数出表_Excel!Q32</f>
        <v>#N/A</v>
      </c>
      <c r="X32" s="77"/>
      <c r="Y32" s="18" t="e">
        <f>数出表_Excel!R32</f>
        <v>#N/A</v>
      </c>
      <c r="Z32" s="77"/>
      <c r="AA32" s="18" t="e">
        <f>数出表_Excel!T32</f>
        <v>#N/A</v>
      </c>
      <c r="AB32" s="77"/>
      <c r="AC32" s="18" t="e">
        <f>数出表_Excel!T32</f>
        <v>#N/A</v>
      </c>
      <c r="AD32" s="5" t="e">
        <f>数出表_Excel!V32</f>
        <v>#N/A</v>
      </c>
      <c r="AE32" s="7" t="e">
        <f>数出表_Excel!W32</f>
        <v>#N/A</v>
      </c>
    </row>
    <row r="33" spans="1:31" x14ac:dyDescent="0.45">
      <c r="A33" s="8" t="e">
        <f>数出表_Excel!A33</f>
        <v>#N/A</v>
      </c>
      <c r="B33" s="49" t="e">
        <f>数出表_Excel!B33</f>
        <v>#N/A</v>
      </c>
      <c r="C33" s="49" t="e">
        <f>数出表_Excel!C33</f>
        <v>#N/A</v>
      </c>
      <c r="D33" s="49" t="e">
        <f>数出表_Excel!D33</f>
        <v>#N/A</v>
      </c>
      <c r="E33" s="49" t="e">
        <f>数出表_Excel!E33</f>
        <v>#N/A</v>
      </c>
      <c r="F33" s="49" t="e">
        <f>数出表_Excel!F33</f>
        <v>#N/A</v>
      </c>
      <c r="G33" s="49" t="e">
        <f>数出表_Excel!G33</f>
        <v>#N/A</v>
      </c>
      <c r="H33" s="49" t="e">
        <f>数出表_Excel!H33</f>
        <v>#N/A</v>
      </c>
      <c r="I33" s="49" t="e">
        <f>数出表_Excel!I33</f>
        <v>#N/A</v>
      </c>
      <c r="J33" s="49" t="e">
        <f>数出表_Excel!J33</f>
        <v>#N/A</v>
      </c>
      <c r="K33" s="49" t="e">
        <f>数出表_Excel!K33</f>
        <v>#N/A</v>
      </c>
      <c r="L33" s="49"/>
      <c r="M33" s="49" t="e">
        <f>数出表_Excel!L33</f>
        <v>#N/A</v>
      </c>
      <c r="N33" s="49"/>
      <c r="O33" s="49" t="e">
        <f>数出表_Excel!M33</f>
        <v>#N/A</v>
      </c>
      <c r="P33" s="49"/>
      <c r="Q33" s="49" t="e">
        <f>数出表_Excel!N33</f>
        <v>#N/A</v>
      </c>
      <c r="R33" s="49"/>
      <c r="S33" s="49" t="e">
        <f>数出表_Excel!O33</f>
        <v>#N/A</v>
      </c>
      <c r="T33" s="49"/>
      <c r="U33" s="49" t="e">
        <f>数出表_Excel!P33</f>
        <v>#N/A</v>
      </c>
      <c r="V33" s="49"/>
      <c r="W33" s="49" t="e">
        <f>数出表_Excel!Q33</f>
        <v>#N/A</v>
      </c>
      <c r="X33" s="49"/>
      <c r="Y33" s="49" t="e">
        <f>数出表_Excel!R33</f>
        <v>#N/A</v>
      </c>
      <c r="Z33" s="49"/>
      <c r="AA33" s="49" t="e">
        <f>数出表_Excel!T33</f>
        <v>#N/A</v>
      </c>
      <c r="AB33" s="49"/>
      <c r="AC33" s="49" t="e">
        <f>数出表_Excel!T33</f>
        <v>#N/A</v>
      </c>
      <c r="AD33" s="8" t="e">
        <f>数出表_Excel!V33</f>
        <v>#N/A</v>
      </c>
      <c r="AE33" s="9" t="e">
        <f>数出表_Excel!W33</f>
        <v>#N/A</v>
      </c>
    </row>
    <row r="34" spans="1:31" x14ac:dyDescent="0.45">
      <c r="A34" s="5" t="e">
        <f>数出表_Excel!A34</f>
        <v>#N/A</v>
      </c>
      <c r="B34" s="18" t="e">
        <f>数出表_Excel!B34</f>
        <v>#N/A</v>
      </c>
      <c r="C34" s="18" t="e">
        <f>数出表_Excel!C34</f>
        <v>#N/A</v>
      </c>
      <c r="D34" s="18" t="e">
        <f>数出表_Excel!D34</f>
        <v>#N/A</v>
      </c>
      <c r="E34" s="18" t="e">
        <f>数出表_Excel!E34</f>
        <v>#N/A</v>
      </c>
      <c r="F34" s="18" t="e">
        <f>数出表_Excel!F34</f>
        <v>#N/A</v>
      </c>
      <c r="G34" s="18" t="e">
        <f>数出表_Excel!G34</f>
        <v>#N/A</v>
      </c>
      <c r="H34" s="18" t="e">
        <f>数出表_Excel!H34</f>
        <v>#N/A</v>
      </c>
      <c r="I34" s="18" t="e">
        <f>数出表_Excel!I34</f>
        <v>#N/A</v>
      </c>
      <c r="J34" s="18" t="e">
        <f>数出表_Excel!J34</f>
        <v>#N/A</v>
      </c>
      <c r="K34" s="18" t="e">
        <f>数出表_Excel!K34</f>
        <v>#N/A</v>
      </c>
      <c r="L34" s="77"/>
      <c r="M34" s="18" t="e">
        <f>数出表_Excel!L34</f>
        <v>#N/A</v>
      </c>
      <c r="N34" s="77"/>
      <c r="O34" s="18" t="e">
        <f>数出表_Excel!M34</f>
        <v>#N/A</v>
      </c>
      <c r="P34" s="77"/>
      <c r="Q34" s="18" t="e">
        <f>数出表_Excel!N34</f>
        <v>#N/A</v>
      </c>
      <c r="R34" s="77"/>
      <c r="S34" s="18" t="e">
        <f>数出表_Excel!O34</f>
        <v>#N/A</v>
      </c>
      <c r="T34" s="77"/>
      <c r="U34" s="18" t="e">
        <f>数出表_Excel!P34</f>
        <v>#N/A</v>
      </c>
      <c r="V34" s="77"/>
      <c r="W34" s="18" t="e">
        <f>数出表_Excel!Q34</f>
        <v>#N/A</v>
      </c>
      <c r="X34" s="77"/>
      <c r="Y34" s="18" t="e">
        <f>数出表_Excel!R34</f>
        <v>#N/A</v>
      </c>
      <c r="Z34" s="77"/>
      <c r="AA34" s="18" t="e">
        <f>数出表_Excel!T34</f>
        <v>#N/A</v>
      </c>
      <c r="AB34" s="77"/>
      <c r="AC34" s="18" t="e">
        <f>数出表_Excel!T34</f>
        <v>#N/A</v>
      </c>
      <c r="AD34" s="5" t="e">
        <f>数出表_Excel!V34</f>
        <v>#N/A</v>
      </c>
      <c r="AE34" s="7" t="e">
        <f>数出表_Excel!W34</f>
        <v>#N/A</v>
      </c>
    </row>
    <row r="35" spans="1:31" x14ac:dyDescent="0.45">
      <c r="A35" s="8" t="e">
        <f>数出表_Excel!A35</f>
        <v>#N/A</v>
      </c>
      <c r="B35" s="49" t="e">
        <f>数出表_Excel!B35</f>
        <v>#N/A</v>
      </c>
      <c r="C35" s="49" t="e">
        <f>数出表_Excel!C35</f>
        <v>#N/A</v>
      </c>
      <c r="D35" s="49" t="e">
        <f>数出表_Excel!D35</f>
        <v>#N/A</v>
      </c>
      <c r="E35" s="49" t="e">
        <f>数出表_Excel!E35</f>
        <v>#N/A</v>
      </c>
      <c r="F35" s="49" t="e">
        <f>数出表_Excel!F35</f>
        <v>#N/A</v>
      </c>
      <c r="G35" s="49" t="e">
        <f>数出表_Excel!G35</f>
        <v>#N/A</v>
      </c>
      <c r="H35" s="49" t="e">
        <f>数出表_Excel!H35</f>
        <v>#N/A</v>
      </c>
      <c r="I35" s="49" t="e">
        <f>数出表_Excel!I35</f>
        <v>#N/A</v>
      </c>
      <c r="J35" s="49" t="e">
        <f>数出表_Excel!J35</f>
        <v>#N/A</v>
      </c>
      <c r="K35" s="49" t="e">
        <f>数出表_Excel!K35</f>
        <v>#N/A</v>
      </c>
      <c r="L35" s="49"/>
      <c r="M35" s="49" t="e">
        <f>数出表_Excel!L35</f>
        <v>#N/A</v>
      </c>
      <c r="N35" s="49"/>
      <c r="O35" s="49" t="e">
        <f>数出表_Excel!M35</f>
        <v>#N/A</v>
      </c>
      <c r="P35" s="49"/>
      <c r="Q35" s="49" t="e">
        <f>数出表_Excel!N35</f>
        <v>#N/A</v>
      </c>
      <c r="R35" s="49"/>
      <c r="S35" s="49" t="e">
        <f>数出表_Excel!O35</f>
        <v>#N/A</v>
      </c>
      <c r="T35" s="49"/>
      <c r="U35" s="49" t="e">
        <f>数出表_Excel!P35</f>
        <v>#N/A</v>
      </c>
      <c r="V35" s="49"/>
      <c r="W35" s="49" t="e">
        <f>数出表_Excel!Q35</f>
        <v>#N/A</v>
      </c>
      <c r="X35" s="49"/>
      <c r="Y35" s="49" t="e">
        <f>数出表_Excel!R35</f>
        <v>#N/A</v>
      </c>
      <c r="Z35" s="49"/>
      <c r="AA35" s="49" t="e">
        <f>数出表_Excel!T35</f>
        <v>#N/A</v>
      </c>
      <c r="AB35" s="49"/>
      <c r="AC35" s="49" t="e">
        <f>数出表_Excel!T35</f>
        <v>#N/A</v>
      </c>
      <c r="AD35" s="8" t="e">
        <f>数出表_Excel!V35</f>
        <v>#N/A</v>
      </c>
      <c r="AE35" s="9" t="e">
        <f>数出表_Excel!W35</f>
        <v>#N/A</v>
      </c>
    </row>
    <row r="36" spans="1:31" x14ac:dyDescent="0.45">
      <c r="A36" s="5" t="e">
        <f>数出表_Excel!A36</f>
        <v>#N/A</v>
      </c>
      <c r="B36" s="18" t="e">
        <f>数出表_Excel!B36</f>
        <v>#N/A</v>
      </c>
      <c r="C36" s="18" t="e">
        <f>数出表_Excel!C36</f>
        <v>#N/A</v>
      </c>
      <c r="D36" s="18" t="e">
        <f>数出表_Excel!D36</f>
        <v>#N/A</v>
      </c>
      <c r="E36" s="18" t="e">
        <f>数出表_Excel!E36</f>
        <v>#N/A</v>
      </c>
      <c r="F36" s="18" t="e">
        <f>数出表_Excel!F36</f>
        <v>#N/A</v>
      </c>
      <c r="G36" s="18" t="e">
        <f>数出表_Excel!G36</f>
        <v>#N/A</v>
      </c>
      <c r="H36" s="18" t="e">
        <f>数出表_Excel!H36</f>
        <v>#N/A</v>
      </c>
      <c r="I36" s="18" t="e">
        <f>数出表_Excel!I36</f>
        <v>#N/A</v>
      </c>
      <c r="J36" s="18" t="e">
        <f>数出表_Excel!J36</f>
        <v>#N/A</v>
      </c>
      <c r="K36" s="18" t="e">
        <f>数出表_Excel!K36</f>
        <v>#N/A</v>
      </c>
      <c r="L36" s="77"/>
      <c r="M36" s="18" t="e">
        <f>数出表_Excel!L36</f>
        <v>#N/A</v>
      </c>
      <c r="N36" s="77"/>
      <c r="O36" s="18" t="e">
        <f>数出表_Excel!M36</f>
        <v>#N/A</v>
      </c>
      <c r="P36" s="77"/>
      <c r="Q36" s="18" t="e">
        <f>数出表_Excel!N36</f>
        <v>#N/A</v>
      </c>
      <c r="R36" s="77"/>
      <c r="S36" s="18" t="e">
        <f>数出表_Excel!O36</f>
        <v>#N/A</v>
      </c>
      <c r="T36" s="77"/>
      <c r="U36" s="18" t="e">
        <f>数出表_Excel!P36</f>
        <v>#N/A</v>
      </c>
      <c r="V36" s="77"/>
      <c r="W36" s="18" t="e">
        <f>数出表_Excel!Q36</f>
        <v>#N/A</v>
      </c>
      <c r="X36" s="77"/>
      <c r="Y36" s="18" t="e">
        <f>数出表_Excel!R36</f>
        <v>#N/A</v>
      </c>
      <c r="Z36" s="77"/>
      <c r="AA36" s="18" t="e">
        <f>数出表_Excel!T36</f>
        <v>#N/A</v>
      </c>
      <c r="AB36" s="77"/>
      <c r="AC36" s="18" t="e">
        <f>数出表_Excel!T36</f>
        <v>#N/A</v>
      </c>
      <c r="AD36" s="5" t="e">
        <f>数出表_Excel!V36</f>
        <v>#N/A</v>
      </c>
      <c r="AE36" s="7" t="e">
        <f>数出表_Excel!W36</f>
        <v>#N/A</v>
      </c>
    </row>
    <row r="37" spans="1:31" x14ac:dyDescent="0.45">
      <c r="A37" s="8" t="e">
        <f>数出表_Excel!A37</f>
        <v>#N/A</v>
      </c>
      <c r="B37" s="49" t="e">
        <f>数出表_Excel!B37</f>
        <v>#N/A</v>
      </c>
      <c r="C37" s="49" t="e">
        <f>数出表_Excel!C37</f>
        <v>#N/A</v>
      </c>
      <c r="D37" s="49" t="e">
        <f>数出表_Excel!D37</f>
        <v>#N/A</v>
      </c>
      <c r="E37" s="49" t="e">
        <f>数出表_Excel!E37</f>
        <v>#N/A</v>
      </c>
      <c r="F37" s="49" t="e">
        <f>数出表_Excel!F37</f>
        <v>#N/A</v>
      </c>
      <c r="G37" s="49" t="e">
        <f>数出表_Excel!G37</f>
        <v>#N/A</v>
      </c>
      <c r="H37" s="49" t="e">
        <f>数出表_Excel!H37</f>
        <v>#N/A</v>
      </c>
      <c r="I37" s="49" t="e">
        <f>数出表_Excel!I37</f>
        <v>#N/A</v>
      </c>
      <c r="J37" s="49" t="e">
        <f>数出表_Excel!J37</f>
        <v>#N/A</v>
      </c>
      <c r="K37" s="49" t="e">
        <f>数出表_Excel!K37</f>
        <v>#N/A</v>
      </c>
      <c r="L37" s="49"/>
      <c r="M37" s="49" t="e">
        <f>数出表_Excel!L37</f>
        <v>#N/A</v>
      </c>
      <c r="N37" s="49"/>
      <c r="O37" s="49" t="e">
        <f>数出表_Excel!M37</f>
        <v>#N/A</v>
      </c>
      <c r="P37" s="49"/>
      <c r="Q37" s="49" t="e">
        <f>数出表_Excel!N37</f>
        <v>#N/A</v>
      </c>
      <c r="R37" s="49"/>
      <c r="S37" s="49" t="e">
        <f>数出表_Excel!O37</f>
        <v>#N/A</v>
      </c>
      <c r="T37" s="49"/>
      <c r="U37" s="49" t="e">
        <f>数出表_Excel!P37</f>
        <v>#N/A</v>
      </c>
      <c r="V37" s="49"/>
      <c r="W37" s="49" t="e">
        <f>数出表_Excel!Q37</f>
        <v>#N/A</v>
      </c>
      <c r="X37" s="49"/>
      <c r="Y37" s="49" t="e">
        <f>数出表_Excel!R37</f>
        <v>#N/A</v>
      </c>
      <c r="Z37" s="49"/>
      <c r="AA37" s="49" t="e">
        <f>数出表_Excel!T37</f>
        <v>#N/A</v>
      </c>
      <c r="AB37" s="49"/>
      <c r="AC37" s="49" t="e">
        <f>数出表_Excel!T37</f>
        <v>#N/A</v>
      </c>
      <c r="AD37" s="8" t="e">
        <f>数出表_Excel!V37</f>
        <v>#N/A</v>
      </c>
      <c r="AE37" s="9" t="e">
        <f>数出表_Excel!W37</f>
        <v>#N/A</v>
      </c>
    </row>
    <row r="38" spans="1:31" x14ac:dyDescent="0.45">
      <c r="A38" s="5" t="e">
        <f>数出表_Excel!A38</f>
        <v>#N/A</v>
      </c>
      <c r="B38" s="18" t="e">
        <f>数出表_Excel!B38</f>
        <v>#N/A</v>
      </c>
      <c r="C38" s="18" t="e">
        <f>数出表_Excel!C38</f>
        <v>#N/A</v>
      </c>
      <c r="D38" s="18" t="e">
        <f>数出表_Excel!D38</f>
        <v>#N/A</v>
      </c>
      <c r="E38" s="18" t="e">
        <f>数出表_Excel!E38</f>
        <v>#N/A</v>
      </c>
      <c r="F38" s="18" t="e">
        <f>数出表_Excel!F38</f>
        <v>#N/A</v>
      </c>
      <c r="G38" s="18" t="e">
        <f>数出表_Excel!G38</f>
        <v>#N/A</v>
      </c>
      <c r="H38" s="18" t="e">
        <f>数出表_Excel!H38</f>
        <v>#N/A</v>
      </c>
      <c r="I38" s="18" t="e">
        <f>数出表_Excel!I38</f>
        <v>#N/A</v>
      </c>
      <c r="J38" s="18" t="e">
        <f>数出表_Excel!J38</f>
        <v>#N/A</v>
      </c>
      <c r="K38" s="18" t="e">
        <f>数出表_Excel!K38</f>
        <v>#N/A</v>
      </c>
      <c r="L38" s="77"/>
      <c r="M38" s="18" t="e">
        <f>数出表_Excel!L38</f>
        <v>#N/A</v>
      </c>
      <c r="N38" s="77"/>
      <c r="O38" s="18" t="e">
        <f>数出表_Excel!M38</f>
        <v>#N/A</v>
      </c>
      <c r="P38" s="77"/>
      <c r="Q38" s="18" t="e">
        <f>数出表_Excel!N38</f>
        <v>#N/A</v>
      </c>
      <c r="R38" s="77"/>
      <c r="S38" s="18" t="e">
        <f>数出表_Excel!O38</f>
        <v>#N/A</v>
      </c>
      <c r="T38" s="77"/>
      <c r="U38" s="18" t="e">
        <f>数出表_Excel!P38</f>
        <v>#N/A</v>
      </c>
      <c r="V38" s="77"/>
      <c r="W38" s="18" t="e">
        <f>数出表_Excel!Q38</f>
        <v>#N/A</v>
      </c>
      <c r="X38" s="77"/>
      <c r="Y38" s="18" t="e">
        <f>数出表_Excel!R38</f>
        <v>#N/A</v>
      </c>
      <c r="Z38" s="77"/>
      <c r="AA38" s="18" t="e">
        <f>数出表_Excel!T38</f>
        <v>#N/A</v>
      </c>
      <c r="AB38" s="77"/>
      <c r="AC38" s="18" t="e">
        <f>数出表_Excel!T38</f>
        <v>#N/A</v>
      </c>
      <c r="AD38" s="5" t="e">
        <f>数出表_Excel!V38</f>
        <v>#N/A</v>
      </c>
      <c r="AE38" s="7" t="e">
        <f>数出表_Excel!W38</f>
        <v>#N/A</v>
      </c>
    </row>
    <row r="39" spans="1:31" x14ac:dyDescent="0.45">
      <c r="A39" s="8" t="e">
        <f>数出表_Excel!A39</f>
        <v>#N/A</v>
      </c>
      <c r="B39" s="49" t="e">
        <f>数出表_Excel!B39</f>
        <v>#N/A</v>
      </c>
      <c r="C39" s="49" t="e">
        <f>数出表_Excel!C39</f>
        <v>#N/A</v>
      </c>
      <c r="D39" s="49" t="e">
        <f>数出表_Excel!D39</f>
        <v>#N/A</v>
      </c>
      <c r="E39" s="49" t="e">
        <f>数出表_Excel!E39</f>
        <v>#N/A</v>
      </c>
      <c r="F39" s="49" t="e">
        <f>数出表_Excel!F39</f>
        <v>#N/A</v>
      </c>
      <c r="G39" s="49" t="e">
        <f>数出表_Excel!G39</f>
        <v>#N/A</v>
      </c>
      <c r="H39" s="49" t="e">
        <f>数出表_Excel!H39</f>
        <v>#N/A</v>
      </c>
      <c r="I39" s="49" t="e">
        <f>数出表_Excel!I39</f>
        <v>#N/A</v>
      </c>
      <c r="J39" s="49" t="e">
        <f>数出表_Excel!J39</f>
        <v>#N/A</v>
      </c>
      <c r="K39" s="49" t="e">
        <f>数出表_Excel!K39</f>
        <v>#N/A</v>
      </c>
      <c r="L39" s="49"/>
      <c r="M39" s="49" t="e">
        <f>数出表_Excel!L39</f>
        <v>#N/A</v>
      </c>
      <c r="N39" s="49"/>
      <c r="O39" s="49" t="e">
        <f>数出表_Excel!M39</f>
        <v>#N/A</v>
      </c>
      <c r="P39" s="49"/>
      <c r="Q39" s="49" t="e">
        <f>数出表_Excel!N39</f>
        <v>#N/A</v>
      </c>
      <c r="R39" s="49"/>
      <c r="S39" s="49" t="e">
        <f>数出表_Excel!O39</f>
        <v>#N/A</v>
      </c>
      <c r="T39" s="49"/>
      <c r="U39" s="49" t="e">
        <f>数出表_Excel!P39</f>
        <v>#N/A</v>
      </c>
      <c r="V39" s="49"/>
      <c r="W39" s="49" t="e">
        <f>数出表_Excel!Q39</f>
        <v>#N/A</v>
      </c>
      <c r="X39" s="49"/>
      <c r="Y39" s="49" t="e">
        <f>数出表_Excel!R39</f>
        <v>#N/A</v>
      </c>
      <c r="Z39" s="49"/>
      <c r="AA39" s="49" t="e">
        <f>数出表_Excel!T39</f>
        <v>#N/A</v>
      </c>
      <c r="AB39" s="49"/>
      <c r="AC39" s="49" t="e">
        <f>数出表_Excel!T39</f>
        <v>#N/A</v>
      </c>
      <c r="AD39" s="8" t="e">
        <f>数出表_Excel!V39</f>
        <v>#N/A</v>
      </c>
      <c r="AE39" s="9" t="e">
        <f>数出表_Excel!W39</f>
        <v>#N/A</v>
      </c>
    </row>
    <row r="40" spans="1:31" x14ac:dyDescent="0.45">
      <c r="A40" s="5" t="e">
        <f>数出表_Excel!A40</f>
        <v>#N/A</v>
      </c>
      <c r="B40" s="18" t="e">
        <f>数出表_Excel!B40</f>
        <v>#N/A</v>
      </c>
      <c r="C40" s="18" t="e">
        <f>数出表_Excel!C40</f>
        <v>#N/A</v>
      </c>
      <c r="D40" s="18" t="e">
        <f>数出表_Excel!D40</f>
        <v>#N/A</v>
      </c>
      <c r="E40" s="18" t="e">
        <f>数出表_Excel!E40</f>
        <v>#N/A</v>
      </c>
      <c r="F40" s="18" t="e">
        <f>数出表_Excel!F40</f>
        <v>#N/A</v>
      </c>
      <c r="G40" s="18" t="e">
        <f>数出表_Excel!G40</f>
        <v>#N/A</v>
      </c>
      <c r="H40" s="18" t="e">
        <f>数出表_Excel!H40</f>
        <v>#N/A</v>
      </c>
      <c r="I40" s="18" t="e">
        <f>数出表_Excel!I40</f>
        <v>#N/A</v>
      </c>
      <c r="J40" s="18" t="e">
        <f>数出表_Excel!J40</f>
        <v>#N/A</v>
      </c>
      <c r="K40" s="18" t="e">
        <f>数出表_Excel!K40</f>
        <v>#N/A</v>
      </c>
      <c r="L40" s="77"/>
      <c r="M40" s="18" t="e">
        <f>数出表_Excel!L40</f>
        <v>#N/A</v>
      </c>
      <c r="N40" s="77"/>
      <c r="O40" s="18" t="e">
        <f>数出表_Excel!M40</f>
        <v>#N/A</v>
      </c>
      <c r="P40" s="77"/>
      <c r="Q40" s="18" t="e">
        <f>数出表_Excel!N40</f>
        <v>#N/A</v>
      </c>
      <c r="R40" s="77"/>
      <c r="S40" s="18" t="e">
        <f>数出表_Excel!O40</f>
        <v>#N/A</v>
      </c>
      <c r="T40" s="77"/>
      <c r="U40" s="18" t="e">
        <f>数出表_Excel!P40</f>
        <v>#N/A</v>
      </c>
      <c r="V40" s="77"/>
      <c r="W40" s="18" t="e">
        <f>数出表_Excel!Q40</f>
        <v>#N/A</v>
      </c>
      <c r="X40" s="77"/>
      <c r="Y40" s="18" t="e">
        <f>数出表_Excel!R40</f>
        <v>#N/A</v>
      </c>
      <c r="Z40" s="77"/>
      <c r="AA40" s="18" t="e">
        <f>数出表_Excel!T40</f>
        <v>#N/A</v>
      </c>
      <c r="AB40" s="77"/>
      <c r="AC40" s="18" t="e">
        <f>数出表_Excel!T40</f>
        <v>#N/A</v>
      </c>
      <c r="AD40" s="5" t="e">
        <f>数出表_Excel!V40</f>
        <v>#N/A</v>
      </c>
      <c r="AE40" s="7" t="e">
        <f>数出表_Excel!W40</f>
        <v>#N/A</v>
      </c>
    </row>
    <row r="41" spans="1:31" x14ac:dyDescent="0.45">
      <c r="A41" s="8" t="e">
        <f>数出表_Excel!A41</f>
        <v>#N/A</v>
      </c>
      <c r="B41" s="49" t="e">
        <f>数出表_Excel!B41</f>
        <v>#N/A</v>
      </c>
      <c r="C41" s="49" t="e">
        <f>数出表_Excel!C41</f>
        <v>#N/A</v>
      </c>
      <c r="D41" s="49" t="e">
        <f>数出表_Excel!D41</f>
        <v>#N/A</v>
      </c>
      <c r="E41" s="49" t="e">
        <f>数出表_Excel!E41</f>
        <v>#N/A</v>
      </c>
      <c r="F41" s="49" t="e">
        <f>数出表_Excel!F41</f>
        <v>#N/A</v>
      </c>
      <c r="G41" s="49" t="e">
        <f>数出表_Excel!G41</f>
        <v>#N/A</v>
      </c>
      <c r="H41" s="49" t="e">
        <f>数出表_Excel!H41</f>
        <v>#N/A</v>
      </c>
      <c r="I41" s="49" t="e">
        <f>数出表_Excel!I41</f>
        <v>#N/A</v>
      </c>
      <c r="J41" s="49" t="e">
        <f>数出表_Excel!J41</f>
        <v>#N/A</v>
      </c>
      <c r="K41" s="49" t="e">
        <f>数出表_Excel!K41</f>
        <v>#N/A</v>
      </c>
      <c r="L41" s="49"/>
      <c r="M41" s="49" t="e">
        <f>数出表_Excel!L41</f>
        <v>#N/A</v>
      </c>
      <c r="N41" s="49"/>
      <c r="O41" s="49" t="e">
        <f>数出表_Excel!M41</f>
        <v>#N/A</v>
      </c>
      <c r="P41" s="49"/>
      <c r="Q41" s="49" t="e">
        <f>数出表_Excel!N41</f>
        <v>#N/A</v>
      </c>
      <c r="R41" s="49"/>
      <c r="S41" s="49" t="e">
        <f>数出表_Excel!O41</f>
        <v>#N/A</v>
      </c>
      <c r="T41" s="49"/>
      <c r="U41" s="49" t="e">
        <f>数出表_Excel!P41</f>
        <v>#N/A</v>
      </c>
      <c r="V41" s="49"/>
      <c r="W41" s="49" t="e">
        <f>数出表_Excel!Q41</f>
        <v>#N/A</v>
      </c>
      <c r="X41" s="49"/>
      <c r="Y41" s="49" t="e">
        <f>数出表_Excel!R41</f>
        <v>#N/A</v>
      </c>
      <c r="Z41" s="49"/>
      <c r="AA41" s="49" t="e">
        <f>数出表_Excel!T41</f>
        <v>#N/A</v>
      </c>
      <c r="AB41" s="49"/>
      <c r="AC41" s="49" t="e">
        <f>数出表_Excel!T41</f>
        <v>#N/A</v>
      </c>
      <c r="AD41" s="8" t="e">
        <f>数出表_Excel!V41</f>
        <v>#N/A</v>
      </c>
      <c r="AE41" s="9" t="e">
        <f>数出表_Excel!W41</f>
        <v>#N/A</v>
      </c>
    </row>
    <row r="42" spans="1:31" x14ac:dyDescent="0.45">
      <c r="A42" s="5" t="e">
        <f>数出表_Excel!A42</f>
        <v>#N/A</v>
      </c>
      <c r="B42" s="18" t="e">
        <f>数出表_Excel!B42</f>
        <v>#N/A</v>
      </c>
      <c r="C42" s="18" t="e">
        <f>数出表_Excel!C42</f>
        <v>#N/A</v>
      </c>
      <c r="D42" s="18" t="e">
        <f>数出表_Excel!D42</f>
        <v>#N/A</v>
      </c>
      <c r="E42" s="18" t="e">
        <f>数出表_Excel!E42</f>
        <v>#N/A</v>
      </c>
      <c r="F42" s="18" t="e">
        <f>数出表_Excel!F42</f>
        <v>#N/A</v>
      </c>
      <c r="G42" s="18" t="e">
        <f>数出表_Excel!G42</f>
        <v>#N/A</v>
      </c>
      <c r="H42" s="18" t="e">
        <f>数出表_Excel!H42</f>
        <v>#N/A</v>
      </c>
      <c r="I42" s="18" t="e">
        <f>数出表_Excel!I42</f>
        <v>#N/A</v>
      </c>
      <c r="J42" s="18" t="e">
        <f>数出表_Excel!J42</f>
        <v>#N/A</v>
      </c>
      <c r="K42" s="18" t="e">
        <f>数出表_Excel!K42</f>
        <v>#N/A</v>
      </c>
      <c r="L42" s="77"/>
      <c r="M42" s="18" t="e">
        <f>数出表_Excel!L42</f>
        <v>#N/A</v>
      </c>
      <c r="N42" s="77"/>
      <c r="O42" s="18" t="e">
        <f>数出表_Excel!M42</f>
        <v>#N/A</v>
      </c>
      <c r="P42" s="77"/>
      <c r="Q42" s="18" t="e">
        <f>数出表_Excel!N42</f>
        <v>#N/A</v>
      </c>
      <c r="R42" s="77"/>
      <c r="S42" s="18" t="e">
        <f>数出表_Excel!O42</f>
        <v>#N/A</v>
      </c>
      <c r="T42" s="77"/>
      <c r="U42" s="18" t="e">
        <f>数出表_Excel!P42</f>
        <v>#N/A</v>
      </c>
      <c r="V42" s="77"/>
      <c r="W42" s="18" t="e">
        <f>数出表_Excel!Q42</f>
        <v>#N/A</v>
      </c>
      <c r="X42" s="77"/>
      <c r="Y42" s="18" t="e">
        <f>数出表_Excel!R42</f>
        <v>#N/A</v>
      </c>
      <c r="Z42" s="77"/>
      <c r="AA42" s="18" t="e">
        <f>数出表_Excel!T42</f>
        <v>#N/A</v>
      </c>
      <c r="AB42" s="77"/>
      <c r="AC42" s="18" t="e">
        <f>数出表_Excel!T42</f>
        <v>#N/A</v>
      </c>
      <c r="AD42" s="5" t="e">
        <f>数出表_Excel!V42</f>
        <v>#N/A</v>
      </c>
      <c r="AE42" s="7" t="e">
        <f>数出表_Excel!W42</f>
        <v>#N/A</v>
      </c>
    </row>
    <row r="43" spans="1:31" x14ac:dyDescent="0.45">
      <c r="A43" s="8" t="e">
        <f>数出表_Excel!A43</f>
        <v>#N/A</v>
      </c>
      <c r="B43" s="49" t="e">
        <f>数出表_Excel!B43</f>
        <v>#N/A</v>
      </c>
      <c r="C43" s="49" t="e">
        <f>数出表_Excel!C43</f>
        <v>#N/A</v>
      </c>
      <c r="D43" s="49" t="e">
        <f>数出表_Excel!D43</f>
        <v>#N/A</v>
      </c>
      <c r="E43" s="49" t="e">
        <f>数出表_Excel!E43</f>
        <v>#N/A</v>
      </c>
      <c r="F43" s="49" t="e">
        <f>数出表_Excel!F43</f>
        <v>#N/A</v>
      </c>
      <c r="G43" s="49" t="e">
        <f>数出表_Excel!G43</f>
        <v>#N/A</v>
      </c>
      <c r="H43" s="49" t="e">
        <f>数出表_Excel!H43</f>
        <v>#N/A</v>
      </c>
      <c r="I43" s="49" t="e">
        <f>数出表_Excel!I43</f>
        <v>#N/A</v>
      </c>
      <c r="J43" s="49" t="e">
        <f>数出表_Excel!J43</f>
        <v>#N/A</v>
      </c>
      <c r="K43" s="49" t="e">
        <f>数出表_Excel!K43</f>
        <v>#N/A</v>
      </c>
      <c r="L43" s="49"/>
      <c r="M43" s="49" t="e">
        <f>数出表_Excel!L43</f>
        <v>#N/A</v>
      </c>
      <c r="N43" s="49"/>
      <c r="O43" s="49" t="e">
        <f>数出表_Excel!M43</f>
        <v>#N/A</v>
      </c>
      <c r="P43" s="49"/>
      <c r="Q43" s="49" t="e">
        <f>数出表_Excel!N43</f>
        <v>#N/A</v>
      </c>
      <c r="R43" s="49"/>
      <c r="S43" s="49" t="e">
        <f>数出表_Excel!O43</f>
        <v>#N/A</v>
      </c>
      <c r="T43" s="49"/>
      <c r="U43" s="49" t="e">
        <f>数出表_Excel!P43</f>
        <v>#N/A</v>
      </c>
      <c r="V43" s="49"/>
      <c r="W43" s="49" t="e">
        <f>数出表_Excel!Q43</f>
        <v>#N/A</v>
      </c>
      <c r="X43" s="49"/>
      <c r="Y43" s="49" t="e">
        <f>数出表_Excel!R43</f>
        <v>#N/A</v>
      </c>
      <c r="Z43" s="49"/>
      <c r="AA43" s="49" t="e">
        <f>数出表_Excel!T43</f>
        <v>#N/A</v>
      </c>
      <c r="AB43" s="49"/>
      <c r="AC43" s="49" t="e">
        <f>数出表_Excel!T43</f>
        <v>#N/A</v>
      </c>
      <c r="AD43" s="8" t="e">
        <f>数出表_Excel!V43</f>
        <v>#N/A</v>
      </c>
      <c r="AE43" s="9" t="e">
        <f>数出表_Excel!W43</f>
        <v>#N/A</v>
      </c>
    </row>
    <row r="44" spans="1:31" x14ac:dyDescent="0.45">
      <c r="A44" s="5" t="e">
        <f>数出表_Excel!A44</f>
        <v>#N/A</v>
      </c>
      <c r="B44" s="18" t="e">
        <f>数出表_Excel!B44</f>
        <v>#N/A</v>
      </c>
      <c r="C44" s="18" t="e">
        <f>数出表_Excel!C44</f>
        <v>#N/A</v>
      </c>
      <c r="D44" s="18" t="e">
        <f>数出表_Excel!D44</f>
        <v>#N/A</v>
      </c>
      <c r="E44" s="18" t="e">
        <f>数出表_Excel!E44</f>
        <v>#N/A</v>
      </c>
      <c r="F44" s="18" t="e">
        <f>数出表_Excel!F44</f>
        <v>#N/A</v>
      </c>
      <c r="G44" s="18" t="e">
        <f>数出表_Excel!G44</f>
        <v>#N/A</v>
      </c>
      <c r="H44" s="18" t="e">
        <f>数出表_Excel!H44</f>
        <v>#N/A</v>
      </c>
      <c r="I44" s="18" t="e">
        <f>数出表_Excel!I44</f>
        <v>#N/A</v>
      </c>
      <c r="J44" s="18" t="e">
        <f>数出表_Excel!J44</f>
        <v>#N/A</v>
      </c>
      <c r="K44" s="18" t="e">
        <f>数出表_Excel!K44</f>
        <v>#N/A</v>
      </c>
      <c r="L44" s="77"/>
      <c r="M44" s="18" t="e">
        <f>数出表_Excel!L44</f>
        <v>#N/A</v>
      </c>
      <c r="N44" s="77"/>
      <c r="O44" s="18" t="e">
        <f>数出表_Excel!M44</f>
        <v>#N/A</v>
      </c>
      <c r="P44" s="77"/>
      <c r="Q44" s="18" t="e">
        <f>数出表_Excel!N44</f>
        <v>#N/A</v>
      </c>
      <c r="R44" s="77"/>
      <c r="S44" s="18" t="e">
        <f>数出表_Excel!O44</f>
        <v>#N/A</v>
      </c>
      <c r="T44" s="77"/>
      <c r="U44" s="18" t="e">
        <f>数出表_Excel!P44</f>
        <v>#N/A</v>
      </c>
      <c r="V44" s="77"/>
      <c r="W44" s="18" t="e">
        <f>数出表_Excel!Q44</f>
        <v>#N/A</v>
      </c>
      <c r="X44" s="77"/>
      <c r="Y44" s="18" t="e">
        <f>数出表_Excel!R44</f>
        <v>#N/A</v>
      </c>
      <c r="Z44" s="77"/>
      <c r="AA44" s="18" t="e">
        <f>数出表_Excel!T44</f>
        <v>#N/A</v>
      </c>
      <c r="AB44" s="77"/>
      <c r="AC44" s="18" t="e">
        <f>数出表_Excel!T44</f>
        <v>#N/A</v>
      </c>
      <c r="AD44" s="5" t="e">
        <f>数出表_Excel!V44</f>
        <v>#N/A</v>
      </c>
      <c r="AE44" s="7" t="e">
        <f>数出表_Excel!W44</f>
        <v>#N/A</v>
      </c>
    </row>
    <row r="45" spans="1:31" x14ac:dyDescent="0.45">
      <c r="A45" s="8" t="e">
        <f>数出表_Excel!A45</f>
        <v>#N/A</v>
      </c>
      <c r="B45" s="49" t="e">
        <f>数出表_Excel!B45</f>
        <v>#N/A</v>
      </c>
      <c r="C45" s="49" t="e">
        <f>数出表_Excel!C45</f>
        <v>#N/A</v>
      </c>
      <c r="D45" s="49" t="e">
        <f>数出表_Excel!D45</f>
        <v>#N/A</v>
      </c>
      <c r="E45" s="49" t="e">
        <f>数出表_Excel!E45</f>
        <v>#N/A</v>
      </c>
      <c r="F45" s="49" t="e">
        <f>数出表_Excel!F45</f>
        <v>#N/A</v>
      </c>
      <c r="G45" s="49" t="e">
        <f>数出表_Excel!G45</f>
        <v>#N/A</v>
      </c>
      <c r="H45" s="49" t="e">
        <f>数出表_Excel!H45</f>
        <v>#N/A</v>
      </c>
      <c r="I45" s="49" t="e">
        <f>数出表_Excel!I45</f>
        <v>#N/A</v>
      </c>
      <c r="J45" s="49" t="e">
        <f>数出表_Excel!J45</f>
        <v>#N/A</v>
      </c>
      <c r="K45" s="49" t="e">
        <f>数出表_Excel!K45</f>
        <v>#N/A</v>
      </c>
      <c r="L45" s="49"/>
      <c r="M45" s="49" t="e">
        <f>数出表_Excel!L45</f>
        <v>#N/A</v>
      </c>
      <c r="N45" s="49"/>
      <c r="O45" s="49" t="e">
        <f>数出表_Excel!M45</f>
        <v>#N/A</v>
      </c>
      <c r="P45" s="49"/>
      <c r="Q45" s="49" t="e">
        <f>数出表_Excel!N45</f>
        <v>#N/A</v>
      </c>
      <c r="R45" s="49"/>
      <c r="S45" s="49" t="e">
        <f>数出表_Excel!O45</f>
        <v>#N/A</v>
      </c>
      <c r="T45" s="49"/>
      <c r="U45" s="49" t="e">
        <f>数出表_Excel!P45</f>
        <v>#N/A</v>
      </c>
      <c r="V45" s="49"/>
      <c r="W45" s="49" t="e">
        <f>数出表_Excel!Q45</f>
        <v>#N/A</v>
      </c>
      <c r="X45" s="49"/>
      <c r="Y45" s="49" t="e">
        <f>数出表_Excel!R45</f>
        <v>#N/A</v>
      </c>
      <c r="Z45" s="49"/>
      <c r="AA45" s="49" t="e">
        <f>数出表_Excel!T45</f>
        <v>#N/A</v>
      </c>
      <c r="AB45" s="49"/>
      <c r="AC45" s="49" t="e">
        <f>数出表_Excel!T45</f>
        <v>#N/A</v>
      </c>
      <c r="AD45" s="8" t="e">
        <f>数出表_Excel!V45</f>
        <v>#N/A</v>
      </c>
      <c r="AE45" s="9" t="e">
        <f>数出表_Excel!W45</f>
        <v>#N/A</v>
      </c>
    </row>
    <row r="46" spans="1:31" x14ac:dyDescent="0.45">
      <c r="A46" s="5" t="e">
        <f>数出表_Excel!A46</f>
        <v>#N/A</v>
      </c>
      <c r="B46" s="18" t="e">
        <f>数出表_Excel!B46</f>
        <v>#N/A</v>
      </c>
      <c r="C46" s="18" t="e">
        <f>数出表_Excel!C46</f>
        <v>#N/A</v>
      </c>
      <c r="D46" s="18" t="e">
        <f>数出表_Excel!D46</f>
        <v>#N/A</v>
      </c>
      <c r="E46" s="18" t="e">
        <f>数出表_Excel!E46</f>
        <v>#N/A</v>
      </c>
      <c r="F46" s="18" t="e">
        <f>数出表_Excel!F46</f>
        <v>#N/A</v>
      </c>
      <c r="G46" s="18" t="e">
        <f>数出表_Excel!G46</f>
        <v>#N/A</v>
      </c>
      <c r="H46" s="18" t="e">
        <f>数出表_Excel!H46</f>
        <v>#N/A</v>
      </c>
      <c r="I46" s="18" t="e">
        <f>数出表_Excel!I46</f>
        <v>#N/A</v>
      </c>
      <c r="J46" s="18" t="e">
        <f>数出表_Excel!J46</f>
        <v>#N/A</v>
      </c>
      <c r="K46" s="18" t="e">
        <f>数出表_Excel!K46</f>
        <v>#N/A</v>
      </c>
      <c r="L46" s="77"/>
      <c r="M46" s="18" t="e">
        <f>数出表_Excel!L46</f>
        <v>#N/A</v>
      </c>
      <c r="N46" s="77"/>
      <c r="O46" s="18" t="e">
        <f>数出表_Excel!M46</f>
        <v>#N/A</v>
      </c>
      <c r="P46" s="77"/>
      <c r="Q46" s="18" t="e">
        <f>数出表_Excel!N46</f>
        <v>#N/A</v>
      </c>
      <c r="R46" s="77"/>
      <c r="S46" s="18" t="e">
        <f>数出表_Excel!O46</f>
        <v>#N/A</v>
      </c>
      <c r="T46" s="77"/>
      <c r="U46" s="18" t="e">
        <f>数出表_Excel!P46</f>
        <v>#N/A</v>
      </c>
      <c r="V46" s="77"/>
      <c r="W46" s="18" t="e">
        <f>数出表_Excel!Q46</f>
        <v>#N/A</v>
      </c>
      <c r="X46" s="77"/>
      <c r="Y46" s="18" t="e">
        <f>数出表_Excel!R46</f>
        <v>#N/A</v>
      </c>
      <c r="Z46" s="77"/>
      <c r="AA46" s="18" t="e">
        <f>数出表_Excel!T46</f>
        <v>#N/A</v>
      </c>
      <c r="AB46" s="77"/>
      <c r="AC46" s="18" t="e">
        <f>数出表_Excel!T46</f>
        <v>#N/A</v>
      </c>
      <c r="AD46" s="5" t="e">
        <f>数出表_Excel!V46</f>
        <v>#N/A</v>
      </c>
      <c r="AE46" s="7" t="e">
        <f>数出表_Excel!W46</f>
        <v>#N/A</v>
      </c>
    </row>
    <row r="47" spans="1:31" x14ac:dyDescent="0.45">
      <c r="A47" s="8" t="e">
        <f>数出表_Excel!A47</f>
        <v>#N/A</v>
      </c>
      <c r="B47" s="49" t="e">
        <f>数出表_Excel!B47</f>
        <v>#N/A</v>
      </c>
      <c r="C47" s="49" t="e">
        <f>数出表_Excel!C47</f>
        <v>#N/A</v>
      </c>
      <c r="D47" s="49" t="e">
        <f>数出表_Excel!D47</f>
        <v>#N/A</v>
      </c>
      <c r="E47" s="49" t="e">
        <f>数出表_Excel!E47</f>
        <v>#N/A</v>
      </c>
      <c r="F47" s="49" t="e">
        <f>数出表_Excel!F47</f>
        <v>#N/A</v>
      </c>
      <c r="G47" s="49" t="e">
        <f>数出表_Excel!G47</f>
        <v>#N/A</v>
      </c>
      <c r="H47" s="49" t="e">
        <f>数出表_Excel!H47</f>
        <v>#N/A</v>
      </c>
      <c r="I47" s="49" t="e">
        <f>数出表_Excel!I47</f>
        <v>#N/A</v>
      </c>
      <c r="J47" s="49" t="e">
        <f>数出表_Excel!J47</f>
        <v>#N/A</v>
      </c>
      <c r="K47" s="49" t="e">
        <f>数出表_Excel!K47</f>
        <v>#N/A</v>
      </c>
      <c r="L47" s="49"/>
      <c r="M47" s="49" t="e">
        <f>数出表_Excel!L47</f>
        <v>#N/A</v>
      </c>
      <c r="N47" s="49"/>
      <c r="O47" s="49" t="e">
        <f>数出表_Excel!M47</f>
        <v>#N/A</v>
      </c>
      <c r="P47" s="49"/>
      <c r="Q47" s="49" t="e">
        <f>数出表_Excel!N47</f>
        <v>#N/A</v>
      </c>
      <c r="R47" s="49"/>
      <c r="S47" s="49" t="e">
        <f>数出表_Excel!O47</f>
        <v>#N/A</v>
      </c>
      <c r="T47" s="49"/>
      <c r="U47" s="49" t="e">
        <f>数出表_Excel!P47</f>
        <v>#N/A</v>
      </c>
      <c r="V47" s="49"/>
      <c r="W47" s="49" t="e">
        <f>数出表_Excel!Q47</f>
        <v>#N/A</v>
      </c>
      <c r="X47" s="49"/>
      <c r="Y47" s="49" t="e">
        <f>数出表_Excel!R47</f>
        <v>#N/A</v>
      </c>
      <c r="Z47" s="49"/>
      <c r="AA47" s="49" t="e">
        <f>数出表_Excel!T47</f>
        <v>#N/A</v>
      </c>
      <c r="AB47" s="49"/>
      <c r="AC47" s="49" t="e">
        <f>数出表_Excel!T47</f>
        <v>#N/A</v>
      </c>
      <c r="AD47" s="8" t="e">
        <f>数出表_Excel!V47</f>
        <v>#N/A</v>
      </c>
      <c r="AE47" s="9" t="e">
        <f>数出表_Excel!W47</f>
        <v>#N/A</v>
      </c>
    </row>
    <row r="48" spans="1:31" x14ac:dyDescent="0.45">
      <c r="A48" s="5" t="e">
        <f>数出表_Excel!A48</f>
        <v>#N/A</v>
      </c>
      <c r="B48" s="18" t="e">
        <f>数出表_Excel!B48</f>
        <v>#N/A</v>
      </c>
      <c r="C48" s="18" t="e">
        <f>数出表_Excel!C48</f>
        <v>#N/A</v>
      </c>
      <c r="D48" s="18" t="e">
        <f>数出表_Excel!D48</f>
        <v>#N/A</v>
      </c>
      <c r="E48" s="18" t="e">
        <f>数出表_Excel!E48</f>
        <v>#N/A</v>
      </c>
      <c r="F48" s="18" t="e">
        <f>数出表_Excel!F48</f>
        <v>#N/A</v>
      </c>
      <c r="G48" s="18" t="e">
        <f>数出表_Excel!G48</f>
        <v>#N/A</v>
      </c>
      <c r="H48" s="18" t="e">
        <f>数出表_Excel!H48</f>
        <v>#N/A</v>
      </c>
      <c r="I48" s="18" t="e">
        <f>数出表_Excel!I48</f>
        <v>#N/A</v>
      </c>
      <c r="J48" s="18" t="e">
        <f>数出表_Excel!J48</f>
        <v>#N/A</v>
      </c>
      <c r="K48" s="18" t="e">
        <f>数出表_Excel!K48</f>
        <v>#N/A</v>
      </c>
      <c r="L48" s="77"/>
      <c r="M48" s="18" t="e">
        <f>数出表_Excel!L48</f>
        <v>#N/A</v>
      </c>
      <c r="N48" s="77"/>
      <c r="O48" s="18" t="e">
        <f>数出表_Excel!M48</f>
        <v>#N/A</v>
      </c>
      <c r="P48" s="77"/>
      <c r="Q48" s="18" t="e">
        <f>数出表_Excel!N48</f>
        <v>#N/A</v>
      </c>
      <c r="R48" s="77"/>
      <c r="S48" s="18" t="e">
        <f>数出表_Excel!O48</f>
        <v>#N/A</v>
      </c>
      <c r="T48" s="77"/>
      <c r="U48" s="18" t="e">
        <f>数出表_Excel!P48</f>
        <v>#N/A</v>
      </c>
      <c r="V48" s="77"/>
      <c r="W48" s="18" t="e">
        <f>数出表_Excel!Q48</f>
        <v>#N/A</v>
      </c>
      <c r="X48" s="77"/>
      <c r="Y48" s="18" t="e">
        <f>数出表_Excel!R48</f>
        <v>#N/A</v>
      </c>
      <c r="Z48" s="77"/>
      <c r="AA48" s="18" t="e">
        <f>数出表_Excel!T48</f>
        <v>#N/A</v>
      </c>
      <c r="AB48" s="77"/>
      <c r="AC48" s="18" t="e">
        <f>数出表_Excel!T48</f>
        <v>#N/A</v>
      </c>
      <c r="AD48" s="5" t="e">
        <f>数出表_Excel!V48</f>
        <v>#N/A</v>
      </c>
      <c r="AE48" s="7" t="e">
        <f>数出表_Excel!W48</f>
        <v>#N/A</v>
      </c>
    </row>
    <row r="49" spans="1:31" x14ac:dyDescent="0.45">
      <c r="A49" s="8" t="e">
        <f>数出表_Excel!A49</f>
        <v>#N/A</v>
      </c>
      <c r="B49" s="49" t="e">
        <f>数出表_Excel!B49</f>
        <v>#N/A</v>
      </c>
      <c r="C49" s="49" t="e">
        <f>数出表_Excel!C49</f>
        <v>#N/A</v>
      </c>
      <c r="D49" s="49" t="e">
        <f>数出表_Excel!D49</f>
        <v>#N/A</v>
      </c>
      <c r="E49" s="49" t="e">
        <f>数出表_Excel!E49</f>
        <v>#N/A</v>
      </c>
      <c r="F49" s="49" t="e">
        <f>数出表_Excel!F49</f>
        <v>#N/A</v>
      </c>
      <c r="G49" s="49" t="e">
        <f>数出表_Excel!G49</f>
        <v>#N/A</v>
      </c>
      <c r="H49" s="49" t="e">
        <f>数出表_Excel!H49</f>
        <v>#N/A</v>
      </c>
      <c r="I49" s="49" t="e">
        <f>数出表_Excel!I49</f>
        <v>#N/A</v>
      </c>
      <c r="J49" s="49" t="e">
        <f>数出表_Excel!J49</f>
        <v>#N/A</v>
      </c>
      <c r="K49" s="49" t="e">
        <f>数出表_Excel!K49</f>
        <v>#N/A</v>
      </c>
      <c r="L49" s="49"/>
      <c r="M49" s="49" t="e">
        <f>数出表_Excel!L49</f>
        <v>#N/A</v>
      </c>
      <c r="N49" s="49"/>
      <c r="O49" s="49" t="e">
        <f>数出表_Excel!M49</f>
        <v>#N/A</v>
      </c>
      <c r="P49" s="49"/>
      <c r="Q49" s="49" t="e">
        <f>数出表_Excel!N49</f>
        <v>#N/A</v>
      </c>
      <c r="R49" s="49"/>
      <c r="S49" s="49" t="e">
        <f>数出表_Excel!O49</f>
        <v>#N/A</v>
      </c>
      <c r="T49" s="49"/>
      <c r="U49" s="49" t="e">
        <f>数出表_Excel!P49</f>
        <v>#N/A</v>
      </c>
      <c r="V49" s="49"/>
      <c r="W49" s="49" t="e">
        <f>数出表_Excel!Q49</f>
        <v>#N/A</v>
      </c>
      <c r="X49" s="49"/>
      <c r="Y49" s="49" t="e">
        <f>数出表_Excel!R49</f>
        <v>#N/A</v>
      </c>
      <c r="Z49" s="49"/>
      <c r="AA49" s="49" t="e">
        <f>数出表_Excel!T49</f>
        <v>#N/A</v>
      </c>
      <c r="AB49" s="49"/>
      <c r="AC49" s="49" t="e">
        <f>数出表_Excel!T49</f>
        <v>#N/A</v>
      </c>
      <c r="AD49" s="8" t="e">
        <f>数出表_Excel!V49</f>
        <v>#N/A</v>
      </c>
      <c r="AE49" s="9" t="e">
        <f>数出表_Excel!W49</f>
        <v>#N/A</v>
      </c>
    </row>
    <row r="50" spans="1:31" x14ac:dyDescent="0.45">
      <c r="A50" s="5" t="e">
        <f>数出表_Excel!A50</f>
        <v>#N/A</v>
      </c>
      <c r="B50" s="18" t="e">
        <f>数出表_Excel!B50</f>
        <v>#N/A</v>
      </c>
      <c r="C50" s="18" t="e">
        <f>数出表_Excel!C50</f>
        <v>#N/A</v>
      </c>
      <c r="D50" s="18" t="e">
        <f>数出表_Excel!D50</f>
        <v>#N/A</v>
      </c>
      <c r="E50" s="18" t="e">
        <f>数出表_Excel!E50</f>
        <v>#N/A</v>
      </c>
      <c r="F50" s="18" t="e">
        <f>数出表_Excel!F50</f>
        <v>#N/A</v>
      </c>
      <c r="G50" s="18" t="e">
        <f>数出表_Excel!G50</f>
        <v>#N/A</v>
      </c>
      <c r="H50" s="18" t="e">
        <f>数出表_Excel!H50</f>
        <v>#N/A</v>
      </c>
      <c r="I50" s="18" t="e">
        <f>数出表_Excel!I50</f>
        <v>#N/A</v>
      </c>
      <c r="J50" s="18" t="e">
        <f>数出表_Excel!J50</f>
        <v>#N/A</v>
      </c>
      <c r="K50" s="18" t="e">
        <f>数出表_Excel!K50</f>
        <v>#N/A</v>
      </c>
      <c r="L50" s="77"/>
      <c r="M50" s="18" t="e">
        <f>数出表_Excel!L50</f>
        <v>#N/A</v>
      </c>
      <c r="N50" s="77"/>
      <c r="O50" s="18" t="e">
        <f>数出表_Excel!M50</f>
        <v>#N/A</v>
      </c>
      <c r="P50" s="77"/>
      <c r="Q50" s="18" t="e">
        <f>数出表_Excel!N50</f>
        <v>#N/A</v>
      </c>
      <c r="R50" s="77"/>
      <c r="S50" s="18" t="e">
        <f>数出表_Excel!O50</f>
        <v>#N/A</v>
      </c>
      <c r="T50" s="77"/>
      <c r="U50" s="18" t="e">
        <f>数出表_Excel!P50</f>
        <v>#N/A</v>
      </c>
      <c r="V50" s="77"/>
      <c r="W50" s="18" t="e">
        <f>数出表_Excel!Q50</f>
        <v>#N/A</v>
      </c>
      <c r="X50" s="77"/>
      <c r="Y50" s="18" t="e">
        <f>数出表_Excel!R50</f>
        <v>#N/A</v>
      </c>
      <c r="Z50" s="77"/>
      <c r="AA50" s="18" t="e">
        <f>数出表_Excel!T50</f>
        <v>#N/A</v>
      </c>
      <c r="AB50" s="77"/>
      <c r="AC50" s="18" t="e">
        <f>数出表_Excel!T50</f>
        <v>#N/A</v>
      </c>
      <c r="AD50" s="5" t="e">
        <f>数出表_Excel!V50</f>
        <v>#N/A</v>
      </c>
      <c r="AE50" s="7" t="e">
        <f>数出表_Excel!W50</f>
        <v>#N/A</v>
      </c>
    </row>
    <row r="51" spans="1:31" x14ac:dyDescent="0.45">
      <c r="A51" s="8" t="e">
        <f>数出表_Excel!A51</f>
        <v>#N/A</v>
      </c>
      <c r="B51" s="49" t="e">
        <f>数出表_Excel!B51</f>
        <v>#N/A</v>
      </c>
      <c r="C51" s="49" t="e">
        <f>数出表_Excel!C51</f>
        <v>#N/A</v>
      </c>
      <c r="D51" s="49" t="e">
        <f>数出表_Excel!D51</f>
        <v>#N/A</v>
      </c>
      <c r="E51" s="49" t="e">
        <f>数出表_Excel!E51</f>
        <v>#N/A</v>
      </c>
      <c r="F51" s="49" t="e">
        <f>数出表_Excel!F51</f>
        <v>#N/A</v>
      </c>
      <c r="G51" s="49" t="e">
        <f>数出表_Excel!G51</f>
        <v>#N/A</v>
      </c>
      <c r="H51" s="49" t="e">
        <f>数出表_Excel!H51</f>
        <v>#N/A</v>
      </c>
      <c r="I51" s="49" t="e">
        <f>数出表_Excel!I51</f>
        <v>#N/A</v>
      </c>
      <c r="J51" s="49" t="e">
        <f>数出表_Excel!J51</f>
        <v>#N/A</v>
      </c>
      <c r="K51" s="49" t="e">
        <f>数出表_Excel!K51</f>
        <v>#N/A</v>
      </c>
      <c r="L51" s="49"/>
      <c r="M51" s="49" t="e">
        <f>数出表_Excel!L51</f>
        <v>#N/A</v>
      </c>
      <c r="N51" s="49"/>
      <c r="O51" s="49" t="e">
        <f>数出表_Excel!M51</f>
        <v>#N/A</v>
      </c>
      <c r="P51" s="49"/>
      <c r="Q51" s="49" t="e">
        <f>数出表_Excel!N51</f>
        <v>#N/A</v>
      </c>
      <c r="R51" s="49"/>
      <c r="S51" s="49" t="e">
        <f>数出表_Excel!O51</f>
        <v>#N/A</v>
      </c>
      <c r="T51" s="49"/>
      <c r="U51" s="49" t="e">
        <f>数出表_Excel!P51</f>
        <v>#N/A</v>
      </c>
      <c r="V51" s="49"/>
      <c r="W51" s="49" t="e">
        <f>数出表_Excel!Q51</f>
        <v>#N/A</v>
      </c>
      <c r="X51" s="49"/>
      <c r="Y51" s="49" t="e">
        <f>数出表_Excel!R51</f>
        <v>#N/A</v>
      </c>
      <c r="Z51" s="49"/>
      <c r="AA51" s="49" t="e">
        <f>数出表_Excel!T51</f>
        <v>#N/A</v>
      </c>
      <c r="AB51" s="49"/>
      <c r="AC51" s="49" t="e">
        <f>数出表_Excel!T51</f>
        <v>#N/A</v>
      </c>
      <c r="AD51" s="8" t="e">
        <f>数出表_Excel!V51</f>
        <v>#N/A</v>
      </c>
      <c r="AE51" s="9" t="e">
        <f>数出表_Excel!W51</f>
        <v>#N/A</v>
      </c>
    </row>
    <row r="52" spans="1:31" x14ac:dyDescent="0.45">
      <c r="A52" s="5" t="e">
        <f>数出表_Excel!A52</f>
        <v>#N/A</v>
      </c>
      <c r="B52" s="18" t="e">
        <f>数出表_Excel!B52</f>
        <v>#N/A</v>
      </c>
      <c r="C52" s="18" t="e">
        <f>数出表_Excel!C52</f>
        <v>#N/A</v>
      </c>
      <c r="D52" s="18" t="e">
        <f>数出表_Excel!D52</f>
        <v>#N/A</v>
      </c>
      <c r="E52" s="18" t="e">
        <f>数出表_Excel!E52</f>
        <v>#N/A</v>
      </c>
      <c r="F52" s="18" t="e">
        <f>数出表_Excel!F52</f>
        <v>#N/A</v>
      </c>
      <c r="G52" s="18" t="e">
        <f>数出表_Excel!G52</f>
        <v>#N/A</v>
      </c>
      <c r="H52" s="18" t="e">
        <f>数出表_Excel!H52</f>
        <v>#N/A</v>
      </c>
      <c r="I52" s="18" t="e">
        <f>数出表_Excel!I52</f>
        <v>#N/A</v>
      </c>
      <c r="J52" s="18" t="e">
        <f>数出表_Excel!J52</f>
        <v>#N/A</v>
      </c>
      <c r="K52" s="18" t="e">
        <f>数出表_Excel!K52</f>
        <v>#N/A</v>
      </c>
      <c r="L52" s="77"/>
      <c r="M52" s="18" t="e">
        <f>数出表_Excel!L52</f>
        <v>#N/A</v>
      </c>
      <c r="N52" s="77"/>
      <c r="O52" s="18" t="e">
        <f>数出表_Excel!M52</f>
        <v>#N/A</v>
      </c>
      <c r="P52" s="77"/>
      <c r="Q52" s="18" t="e">
        <f>数出表_Excel!N52</f>
        <v>#N/A</v>
      </c>
      <c r="R52" s="77"/>
      <c r="S52" s="18" t="e">
        <f>数出表_Excel!O52</f>
        <v>#N/A</v>
      </c>
      <c r="T52" s="77"/>
      <c r="U52" s="18" t="e">
        <f>数出表_Excel!P52</f>
        <v>#N/A</v>
      </c>
      <c r="V52" s="77"/>
      <c r="W52" s="18" t="e">
        <f>数出表_Excel!Q52</f>
        <v>#N/A</v>
      </c>
      <c r="X52" s="77"/>
      <c r="Y52" s="18" t="e">
        <f>数出表_Excel!R52</f>
        <v>#N/A</v>
      </c>
      <c r="Z52" s="77"/>
      <c r="AA52" s="18" t="e">
        <f>数出表_Excel!T52</f>
        <v>#N/A</v>
      </c>
      <c r="AB52" s="77"/>
      <c r="AC52" s="18" t="e">
        <f>数出表_Excel!T52</f>
        <v>#N/A</v>
      </c>
      <c r="AD52" s="5" t="e">
        <f>数出表_Excel!V52</f>
        <v>#N/A</v>
      </c>
      <c r="AE52" s="7" t="e">
        <f>数出表_Excel!W52</f>
        <v>#N/A</v>
      </c>
    </row>
    <row r="53" spans="1:31" x14ac:dyDescent="0.45">
      <c r="A53" s="8" t="e">
        <f>数出表_Excel!A53</f>
        <v>#N/A</v>
      </c>
      <c r="B53" s="49" t="e">
        <f>数出表_Excel!B53</f>
        <v>#N/A</v>
      </c>
      <c r="C53" s="49" t="e">
        <f>数出表_Excel!C53</f>
        <v>#N/A</v>
      </c>
      <c r="D53" s="49" t="e">
        <f>数出表_Excel!D53</f>
        <v>#N/A</v>
      </c>
      <c r="E53" s="49" t="e">
        <f>数出表_Excel!E53</f>
        <v>#N/A</v>
      </c>
      <c r="F53" s="49" t="e">
        <f>数出表_Excel!F53</f>
        <v>#N/A</v>
      </c>
      <c r="G53" s="49" t="e">
        <f>数出表_Excel!G53</f>
        <v>#N/A</v>
      </c>
      <c r="H53" s="49" t="e">
        <f>数出表_Excel!H53</f>
        <v>#N/A</v>
      </c>
      <c r="I53" s="49" t="e">
        <f>数出表_Excel!I53</f>
        <v>#N/A</v>
      </c>
      <c r="J53" s="49" t="e">
        <f>数出表_Excel!J53</f>
        <v>#N/A</v>
      </c>
      <c r="K53" s="49" t="e">
        <f>数出表_Excel!K53</f>
        <v>#N/A</v>
      </c>
      <c r="L53" s="49"/>
      <c r="M53" s="49" t="e">
        <f>数出表_Excel!L53</f>
        <v>#N/A</v>
      </c>
      <c r="N53" s="49"/>
      <c r="O53" s="49" t="e">
        <f>数出表_Excel!M53</f>
        <v>#N/A</v>
      </c>
      <c r="P53" s="49"/>
      <c r="Q53" s="49" t="e">
        <f>数出表_Excel!N53</f>
        <v>#N/A</v>
      </c>
      <c r="R53" s="49"/>
      <c r="S53" s="49" t="e">
        <f>数出表_Excel!O53</f>
        <v>#N/A</v>
      </c>
      <c r="T53" s="49"/>
      <c r="U53" s="49" t="e">
        <f>数出表_Excel!P53</f>
        <v>#N/A</v>
      </c>
      <c r="V53" s="49"/>
      <c r="W53" s="49" t="e">
        <f>数出表_Excel!Q53</f>
        <v>#N/A</v>
      </c>
      <c r="X53" s="49"/>
      <c r="Y53" s="49" t="e">
        <f>数出表_Excel!R53</f>
        <v>#N/A</v>
      </c>
      <c r="Z53" s="49"/>
      <c r="AA53" s="49" t="e">
        <f>数出表_Excel!T53</f>
        <v>#N/A</v>
      </c>
      <c r="AB53" s="49"/>
      <c r="AC53" s="49" t="e">
        <f>数出表_Excel!T53</f>
        <v>#N/A</v>
      </c>
      <c r="AD53" s="8" t="e">
        <f>数出表_Excel!V53</f>
        <v>#N/A</v>
      </c>
      <c r="AE53" s="9" t="e">
        <f>数出表_Excel!W53</f>
        <v>#N/A</v>
      </c>
    </row>
    <row r="54" spans="1:31" x14ac:dyDescent="0.45">
      <c r="A54" s="5" t="e">
        <f>数出表_Excel!A54</f>
        <v>#N/A</v>
      </c>
      <c r="B54" s="18" t="e">
        <f>数出表_Excel!B54</f>
        <v>#N/A</v>
      </c>
      <c r="C54" s="18" t="e">
        <f>数出表_Excel!C54</f>
        <v>#N/A</v>
      </c>
      <c r="D54" s="18" t="e">
        <f>数出表_Excel!D54</f>
        <v>#N/A</v>
      </c>
      <c r="E54" s="18" t="e">
        <f>数出表_Excel!E54</f>
        <v>#N/A</v>
      </c>
      <c r="F54" s="18" t="e">
        <f>数出表_Excel!F54</f>
        <v>#N/A</v>
      </c>
      <c r="G54" s="18" t="e">
        <f>数出表_Excel!G54</f>
        <v>#N/A</v>
      </c>
      <c r="H54" s="18" t="e">
        <f>数出表_Excel!H54</f>
        <v>#N/A</v>
      </c>
      <c r="I54" s="18" t="e">
        <f>数出表_Excel!I54</f>
        <v>#N/A</v>
      </c>
      <c r="J54" s="18" t="e">
        <f>数出表_Excel!J54</f>
        <v>#N/A</v>
      </c>
      <c r="K54" s="18" t="e">
        <f>数出表_Excel!K54</f>
        <v>#N/A</v>
      </c>
      <c r="L54" s="77"/>
      <c r="M54" s="18" t="e">
        <f>数出表_Excel!L54</f>
        <v>#N/A</v>
      </c>
      <c r="N54" s="77"/>
      <c r="O54" s="18" t="e">
        <f>数出表_Excel!M54</f>
        <v>#N/A</v>
      </c>
      <c r="P54" s="77"/>
      <c r="Q54" s="18" t="e">
        <f>数出表_Excel!N54</f>
        <v>#N/A</v>
      </c>
      <c r="R54" s="77"/>
      <c r="S54" s="18" t="e">
        <f>数出表_Excel!O54</f>
        <v>#N/A</v>
      </c>
      <c r="T54" s="77"/>
      <c r="U54" s="18" t="e">
        <f>数出表_Excel!P54</f>
        <v>#N/A</v>
      </c>
      <c r="V54" s="77"/>
      <c r="W54" s="18" t="e">
        <f>数出表_Excel!Q54</f>
        <v>#N/A</v>
      </c>
      <c r="X54" s="77"/>
      <c r="Y54" s="18" t="e">
        <f>数出表_Excel!R54</f>
        <v>#N/A</v>
      </c>
      <c r="Z54" s="77"/>
      <c r="AA54" s="18" t="e">
        <f>数出表_Excel!T54</f>
        <v>#N/A</v>
      </c>
      <c r="AB54" s="77"/>
      <c r="AC54" s="18" t="e">
        <f>数出表_Excel!T54</f>
        <v>#N/A</v>
      </c>
      <c r="AD54" s="5" t="e">
        <f>数出表_Excel!V54</f>
        <v>#N/A</v>
      </c>
      <c r="AE54" s="7" t="e">
        <f>数出表_Excel!W54</f>
        <v>#N/A</v>
      </c>
    </row>
    <row r="55" spans="1:31" x14ac:dyDescent="0.45">
      <c r="A55" s="8" t="e">
        <f>数出表_Excel!A55</f>
        <v>#N/A</v>
      </c>
      <c r="B55" s="49" t="e">
        <f>数出表_Excel!B55</f>
        <v>#N/A</v>
      </c>
      <c r="C55" s="49" t="e">
        <f>数出表_Excel!C55</f>
        <v>#N/A</v>
      </c>
      <c r="D55" s="49" t="e">
        <f>数出表_Excel!D55</f>
        <v>#N/A</v>
      </c>
      <c r="E55" s="49" t="e">
        <f>数出表_Excel!E55</f>
        <v>#N/A</v>
      </c>
      <c r="F55" s="49" t="e">
        <f>数出表_Excel!F55</f>
        <v>#N/A</v>
      </c>
      <c r="G55" s="49" t="e">
        <f>数出表_Excel!G55</f>
        <v>#N/A</v>
      </c>
      <c r="H55" s="49" t="e">
        <f>数出表_Excel!H55</f>
        <v>#N/A</v>
      </c>
      <c r="I55" s="49" t="e">
        <f>数出表_Excel!I55</f>
        <v>#N/A</v>
      </c>
      <c r="J55" s="49" t="e">
        <f>数出表_Excel!J55</f>
        <v>#N/A</v>
      </c>
      <c r="K55" s="49" t="e">
        <f>数出表_Excel!K55</f>
        <v>#N/A</v>
      </c>
      <c r="L55" s="49"/>
      <c r="M55" s="49" t="e">
        <f>数出表_Excel!L55</f>
        <v>#N/A</v>
      </c>
      <c r="N55" s="49"/>
      <c r="O55" s="49" t="e">
        <f>数出表_Excel!M55</f>
        <v>#N/A</v>
      </c>
      <c r="P55" s="49"/>
      <c r="Q55" s="49" t="e">
        <f>数出表_Excel!N55</f>
        <v>#N/A</v>
      </c>
      <c r="R55" s="49"/>
      <c r="S55" s="49" t="e">
        <f>数出表_Excel!O55</f>
        <v>#N/A</v>
      </c>
      <c r="T55" s="49"/>
      <c r="U55" s="49" t="e">
        <f>数出表_Excel!P55</f>
        <v>#N/A</v>
      </c>
      <c r="V55" s="49"/>
      <c r="W55" s="49" t="e">
        <f>数出表_Excel!Q55</f>
        <v>#N/A</v>
      </c>
      <c r="X55" s="49"/>
      <c r="Y55" s="49" t="e">
        <f>数出表_Excel!R55</f>
        <v>#N/A</v>
      </c>
      <c r="Z55" s="49"/>
      <c r="AA55" s="49" t="e">
        <f>数出表_Excel!T55</f>
        <v>#N/A</v>
      </c>
      <c r="AB55" s="49"/>
      <c r="AC55" s="49" t="e">
        <f>数出表_Excel!T55</f>
        <v>#N/A</v>
      </c>
      <c r="AD55" s="8" t="e">
        <f>数出表_Excel!V55</f>
        <v>#N/A</v>
      </c>
      <c r="AE55" s="9" t="e">
        <f>数出表_Excel!W55</f>
        <v>#N/A</v>
      </c>
    </row>
    <row r="56" spans="1:31" x14ac:dyDescent="0.45">
      <c r="A56" s="5" t="e">
        <f>数出表_Excel!A56</f>
        <v>#N/A</v>
      </c>
      <c r="B56" s="18" t="e">
        <f>数出表_Excel!B56</f>
        <v>#N/A</v>
      </c>
      <c r="C56" s="18" t="e">
        <f>数出表_Excel!C56</f>
        <v>#N/A</v>
      </c>
      <c r="D56" s="18" t="e">
        <f>数出表_Excel!D56</f>
        <v>#N/A</v>
      </c>
      <c r="E56" s="18" t="e">
        <f>数出表_Excel!E56</f>
        <v>#N/A</v>
      </c>
      <c r="F56" s="18" t="e">
        <f>数出表_Excel!F56</f>
        <v>#N/A</v>
      </c>
      <c r="G56" s="18" t="e">
        <f>数出表_Excel!G56</f>
        <v>#N/A</v>
      </c>
      <c r="H56" s="18" t="e">
        <f>数出表_Excel!H56</f>
        <v>#N/A</v>
      </c>
      <c r="I56" s="18" t="e">
        <f>数出表_Excel!I56</f>
        <v>#N/A</v>
      </c>
      <c r="J56" s="18" t="e">
        <f>数出表_Excel!J56</f>
        <v>#N/A</v>
      </c>
      <c r="K56" s="18" t="e">
        <f>数出表_Excel!K56</f>
        <v>#N/A</v>
      </c>
      <c r="L56" s="77"/>
      <c r="M56" s="18" t="e">
        <f>数出表_Excel!L56</f>
        <v>#N/A</v>
      </c>
      <c r="N56" s="77"/>
      <c r="O56" s="18" t="e">
        <f>数出表_Excel!M56</f>
        <v>#N/A</v>
      </c>
      <c r="P56" s="77"/>
      <c r="Q56" s="18" t="e">
        <f>数出表_Excel!N56</f>
        <v>#N/A</v>
      </c>
      <c r="R56" s="77"/>
      <c r="S56" s="18" t="e">
        <f>数出表_Excel!O56</f>
        <v>#N/A</v>
      </c>
      <c r="T56" s="77"/>
      <c r="U56" s="18" t="e">
        <f>数出表_Excel!P56</f>
        <v>#N/A</v>
      </c>
      <c r="V56" s="77"/>
      <c r="W56" s="18" t="e">
        <f>数出表_Excel!Q56</f>
        <v>#N/A</v>
      </c>
      <c r="X56" s="77"/>
      <c r="Y56" s="18" t="e">
        <f>数出表_Excel!R56</f>
        <v>#N/A</v>
      </c>
      <c r="Z56" s="77"/>
      <c r="AA56" s="18" t="e">
        <f>数出表_Excel!T56</f>
        <v>#N/A</v>
      </c>
      <c r="AB56" s="77"/>
      <c r="AC56" s="18" t="e">
        <f>数出表_Excel!T56</f>
        <v>#N/A</v>
      </c>
      <c r="AD56" s="5" t="e">
        <f>数出表_Excel!V56</f>
        <v>#N/A</v>
      </c>
      <c r="AE56" s="7" t="e">
        <f>数出表_Excel!W56</f>
        <v>#N/A</v>
      </c>
    </row>
    <row r="57" spans="1:31" x14ac:dyDescent="0.45">
      <c r="A57" s="8" t="e">
        <f>数出表_Excel!A57</f>
        <v>#N/A</v>
      </c>
      <c r="B57" s="49" t="e">
        <f>数出表_Excel!B57</f>
        <v>#N/A</v>
      </c>
      <c r="C57" s="49" t="e">
        <f>数出表_Excel!C57</f>
        <v>#N/A</v>
      </c>
      <c r="D57" s="49" t="e">
        <f>数出表_Excel!D57</f>
        <v>#N/A</v>
      </c>
      <c r="E57" s="49" t="e">
        <f>数出表_Excel!E57</f>
        <v>#N/A</v>
      </c>
      <c r="F57" s="49" t="e">
        <f>数出表_Excel!F57</f>
        <v>#N/A</v>
      </c>
      <c r="G57" s="49" t="e">
        <f>数出表_Excel!G57</f>
        <v>#N/A</v>
      </c>
      <c r="H57" s="49" t="e">
        <f>数出表_Excel!H57</f>
        <v>#N/A</v>
      </c>
      <c r="I57" s="49" t="e">
        <f>数出表_Excel!I57</f>
        <v>#N/A</v>
      </c>
      <c r="J57" s="49" t="e">
        <f>数出表_Excel!J57</f>
        <v>#N/A</v>
      </c>
      <c r="K57" s="49" t="e">
        <f>数出表_Excel!K57</f>
        <v>#N/A</v>
      </c>
      <c r="L57" s="49"/>
      <c r="M57" s="49" t="e">
        <f>数出表_Excel!L57</f>
        <v>#N/A</v>
      </c>
      <c r="N57" s="49"/>
      <c r="O57" s="49" t="e">
        <f>数出表_Excel!M57</f>
        <v>#N/A</v>
      </c>
      <c r="P57" s="49"/>
      <c r="Q57" s="49" t="e">
        <f>数出表_Excel!N57</f>
        <v>#N/A</v>
      </c>
      <c r="R57" s="49"/>
      <c r="S57" s="49" t="e">
        <f>数出表_Excel!O57</f>
        <v>#N/A</v>
      </c>
      <c r="T57" s="49"/>
      <c r="U57" s="49" t="e">
        <f>数出表_Excel!P57</f>
        <v>#N/A</v>
      </c>
      <c r="V57" s="49"/>
      <c r="W57" s="49" t="e">
        <f>数出表_Excel!Q57</f>
        <v>#N/A</v>
      </c>
      <c r="X57" s="49"/>
      <c r="Y57" s="49" t="e">
        <f>数出表_Excel!R57</f>
        <v>#N/A</v>
      </c>
      <c r="Z57" s="49"/>
      <c r="AA57" s="49" t="e">
        <f>数出表_Excel!T57</f>
        <v>#N/A</v>
      </c>
      <c r="AB57" s="49"/>
      <c r="AC57" s="49" t="e">
        <f>数出表_Excel!T57</f>
        <v>#N/A</v>
      </c>
      <c r="AD57" s="8" t="e">
        <f>数出表_Excel!V57</f>
        <v>#N/A</v>
      </c>
      <c r="AE57" s="9" t="e">
        <f>数出表_Excel!W57</f>
        <v>#N/A</v>
      </c>
    </row>
    <row r="58" spans="1:31" x14ac:dyDescent="0.45">
      <c r="A58" s="5" t="e">
        <f>数出表_Excel!A58</f>
        <v>#N/A</v>
      </c>
      <c r="B58" s="18" t="e">
        <f>数出表_Excel!B58</f>
        <v>#N/A</v>
      </c>
      <c r="C58" s="18" t="e">
        <f>数出表_Excel!C58</f>
        <v>#N/A</v>
      </c>
      <c r="D58" s="18" t="e">
        <f>数出表_Excel!D58</f>
        <v>#N/A</v>
      </c>
      <c r="E58" s="18" t="e">
        <f>数出表_Excel!E58</f>
        <v>#N/A</v>
      </c>
      <c r="F58" s="18" t="e">
        <f>数出表_Excel!F58</f>
        <v>#N/A</v>
      </c>
      <c r="G58" s="18" t="e">
        <f>数出表_Excel!G58</f>
        <v>#N/A</v>
      </c>
      <c r="H58" s="18" t="e">
        <f>数出表_Excel!H58</f>
        <v>#N/A</v>
      </c>
      <c r="I58" s="18" t="e">
        <f>数出表_Excel!I58</f>
        <v>#N/A</v>
      </c>
      <c r="J58" s="18" t="e">
        <f>数出表_Excel!J58</f>
        <v>#N/A</v>
      </c>
      <c r="K58" s="18" t="e">
        <f>数出表_Excel!K58</f>
        <v>#N/A</v>
      </c>
      <c r="L58" s="77"/>
      <c r="M58" s="18" t="e">
        <f>数出表_Excel!L58</f>
        <v>#N/A</v>
      </c>
      <c r="N58" s="77"/>
      <c r="O58" s="18" t="e">
        <f>数出表_Excel!M58</f>
        <v>#N/A</v>
      </c>
      <c r="P58" s="77"/>
      <c r="Q58" s="18" t="e">
        <f>数出表_Excel!N58</f>
        <v>#N/A</v>
      </c>
      <c r="R58" s="77"/>
      <c r="S58" s="18" t="e">
        <f>数出表_Excel!O58</f>
        <v>#N/A</v>
      </c>
      <c r="T58" s="77"/>
      <c r="U58" s="18" t="e">
        <f>数出表_Excel!P58</f>
        <v>#N/A</v>
      </c>
      <c r="V58" s="77"/>
      <c r="W58" s="18" t="e">
        <f>数出表_Excel!Q58</f>
        <v>#N/A</v>
      </c>
      <c r="X58" s="77"/>
      <c r="Y58" s="18" t="e">
        <f>数出表_Excel!R58</f>
        <v>#N/A</v>
      </c>
      <c r="Z58" s="77"/>
      <c r="AA58" s="18" t="e">
        <f>数出表_Excel!T58</f>
        <v>#N/A</v>
      </c>
      <c r="AB58" s="77"/>
      <c r="AC58" s="18" t="e">
        <f>数出表_Excel!T58</f>
        <v>#N/A</v>
      </c>
      <c r="AD58" s="5" t="e">
        <f>数出表_Excel!V58</f>
        <v>#N/A</v>
      </c>
      <c r="AE58" s="7" t="e">
        <f>数出表_Excel!W58</f>
        <v>#N/A</v>
      </c>
    </row>
    <row r="59" spans="1:31" x14ac:dyDescent="0.45">
      <c r="A59" s="8" t="e">
        <f>数出表_Excel!A59</f>
        <v>#N/A</v>
      </c>
      <c r="B59" s="49" t="e">
        <f>数出表_Excel!B59</f>
        <v>#N/A</v>
      </c>
      <c r="C59" s="49" t="e">
        <f>数出表_Excel!C59</f>
        <v>#N/A</v>
      </c>
      <c r="D59" s="49" t="e">
        <f>数出表_Excel!D59</f>
        <v>#N/A</v>
      </c>
      <c r="E59" s="49" t="e">
        <f>数出表_Excel!E59</f>
        <v>#N/A</v>
      </c>
      <c r="F59" s="49" t="e">
        <f>数出表_Excel!F59</f>
        <v>#N/A</v>
      </c>
      <c r="G59" s="49" t="e">
        <f>数出表_Excel!G59</f>
        <v>#N/A</v>
      </c>
      <c r="H59" s="49" t="e">
        <f>数出表_Excel!H59</f>
        <v>#N/A</v>
      </c>
      <c r="I59" s="49" t="e">
        <f>数出表_Excel!I59</f>
        <v>#N/A</v>
      </c>
      <c r="J59" s="49" t="e">
        <f>数出表_Excel!J59</f>
        <v>#N/A</v>
      </c>
      <c r="K59" s="49" t="e">
        <f>数出表_Excel!K59</f>
        <v>#N/A</v>
      </c>
      <c r="L59" s="49"/>
      <c r="M59" s="49" t="e">
        <f>数出表_Excel!L59</f>
        <v>#N/A</v>
      </c>
      <c r="N59" s="49"/>
      <c r="O59" s="49" t="e">
        <f>数出表_Excel!M59</f>
        <v>#N/A</v>
      </c>
      <c r="P59" s="49"/>
      <c r="Q59" s="49" t="e">
        <f>数出表_Excel!N59</f>
        <v>#N/A</v>
      </c>
      <c r="R59" s="49"/>
      <c r="S59" s="49" t="e">
        <f>数出表_Excel!O59</f>
        <v>#N/A</v>
      </c>
      <c r="T59" s="49"/>
      <c r="U59" s="49" t="e">
        <f>数出表_Excel!P59</f>
        <v>#N/A</v>
      </c>
      <c r="V59" s="49"/>
      <c r="W59" s="49" t="e">
        <f>数出表_Excel!Q59</f>
        <v>#N/A</v>
      </c>
      <c r="X59" s="49"/>
      <c r="Y59" s="49" t="e">
        <f>数出表_Excel!R59</f>
        <v>#N/A</v>
      </c>
      <c r="Z59" s="49"/>
      <c r="AA59" s="49" t="e">
        <f>数出表_Excel!T59</f>
        <v>#N/A</v>
      </c>
      <c r="AB59" s="49"/>
      <c r="AC59" s="49" t="e">
        <f>数出表_Excel!T59</f>
        <v>#N/A</v>
      </c>
      <c r="AD59" s="8" t="e">
        <f>数出表_Excel!V59</f>
        <v>#N/A</v>
      </c>
      <c r="AE59" s="9" t="e">
        <f>数出表_Excel!W59</f>
        <v>#N/A</v>
      </c>
    </row>
    <row r="60" spans="1:31" x14ac:dyDescent="0.45">
      <c r="A60" s="5" t="e">
        <f>数出表_Excel!A60</f>
        <v>#N/A</v>
      </c>
      <c r="B60" s="18" t="e">
        <f>数出表_Excel!B60</f>
        <v>#N/A</v>
      </c>
      <c r="C60" s="18" t="e">
        <f>数出表_Excel!C60</f>
        <v>#N/A</v>
      </c>
      <c r="D60" s="18" t="e">
        <f>数出表_Excel!D60</f>
        <v>#N/A</v>
      </c>
      <c r="E60" s="18" t="e">
        <f>数出表_Excel!E60</f>
        <v>#N/A</v>
      </c>
      <c r="F60" s="18" t="e">
        <f>数出表_Excel!F60</f>
        <v>#N/A</v>
      </c>
      <c r="G60" s="18" t="e">
        <f>数出表_Excel!G60</f>
        <v>#N/A</v>
      </c>
      <c r="H60" s="18" t="e">
        <f>数出表_Excel!H60</f>
        <v>#N/A</v>
      </c>
      <c r="I60" s="18" t="e">
        <f>数出表_Excel!I60</f>
        <v>#N/A</v>
      </c>
      <c r="J60" s="18" t="e">
        <f>数出表_Excel!J60</f>
        <v>#N/A</v>
      </c>
      <c r="K60" s="18" t="e">
        <f>数出表_Excel!K60</f>
        <v>#N/A</v>
      </c>
      <c r="L60" s="77"/>
      <c r="M60" s="18" t="e">
        <f>数出表_Excel!L60</f>
        <v>#N/A</v>
      </c>
      <c r="N60" s="77"/>
      <c r="O60" s="18" t="e">
        <f>数出表_Excel!M60</f>
        <v>#N/A</v>
      </c>
      <c r="P60" s="77"/>
      <c r="Q60" s="18" t="e">
        <f>数出表_Excel!N60</f>
        <v>#N/A</v>
      </c>
      <c r="R60" s="77"/>
      <c r="S60" s="18" t="e">
        <f>数出表_Excel!O60</f>
        <v>#N/A</v>
      </c>
      <c r="T60" s="77"/>
      <c r="U60" s="18" t="e">
        <f>数出表_Excel!P60</f>
        <v>#N/A</v>
      </c>
      <c r="V60" s="77"/>
      <c r="W60" s="18" t="e">
        <f>数出表_Excel!Q60</f>
        <v>#N/A</v>
      </c>
      <c r="X60" s="77"/>
      <c r="Y60" s="18" t="e">
        <f>数出表_Excel!R60</f>
        <v>#N/A</v>
      </c>
      <c r="Z60" s="77"/>
      <c r="AA60" s="18" t="e">
        <f>数出表_Excel!T60</f>
        <v>#N/A</v>
      </c>
      <c r="AB60" s="77"/>
      <c r="AC60" s="18" t="e">
        <f>数出表_Excel!T60</f>
        <v>#N/A</v>
      </c>
      <c r="AD60" s="5" t="e">
        <f>数出表_Excel!V60</f>
        <v>#N/A</v>
      </c>
      <c r="AE60" s="7" t="e">
        <f>数出表_Excel!W60</f>
        <v>#N/A</v>
      </c>
    </row>
    <row r="61" spans="1:31" x14ac:dyDescent="0.45">
      <c r="A61" s="8" t="e">
        <f>数出表_Excel!A61</f>
        <v>#N/A</v>
      </c>
      <c r="B61" s="49" t="e">
        <f>数出表_Excel!B61</f>
        <v>#N/A</v>
      </c>
      <c r="C61" s="49" t="e">
        <f>数出表_Excel!C61</f>
        <v>#N/A</v>
      </c>
      <c r="D61" s="49" t="e">
        <f>数出表_Excel!D61</f>
        <v>#N/A</v>
      </c>
      <c r="E61" s="49" t="e">
        <f>数出表_Excel!E61</f>
        <v>#N/A</v>
      </c>
      <c r="F61" s="49" t="e">
        <f>数出表_Excel!F61</f>
        <v>#N/A</v>
      </c>
      <c r="G61" s="49" t="e">
        <f>数出表_Excel!G61</f>
        <v>#N/A</v>
      </c>
      <c r="H61" s="49" t="e">
        <f>数出表_Excel!H61</f>
        <v>#N/A</v>
      </c>
      <c r="I61" s="49" t="e">
        <f>数出表_Excel!I61</f>
        <v>#N/A</v>
      </c>
      <c r="J61" s="49" t="e">
        <f>数出表_Excel!J61</f>
        <v>#N/A</v>
      </c>
      <c r="K61" s="49" t="e">
        <f>数出表_Excel!K61</f>
        <v>#N/A</v>
      </c>
      <c r="L61" s="49"/>
      <c r="M61" s="49" t="e">
        <f>数出表_Excel!L61</f>
        <v>#N/A</v>
      </c>
      <c r="N61" s="49"/>
      <c r="O61" s="49" t="e">
        <f>数出表_Excel!M61</f>
        <v>#N/A</v>
      </c>
      <c r="P61" s="49"/>
      <c r="Q61" s="49" t="e">
        <f>数出表_Excel!N61</f>
        <v>#N/A</v>
      </c>
      <c r="R61" s="49"/>
      <c r="S61" s="49" t="e">
        <f>数出表_Excel!O61</f>
        <v>#N/A</v>
      </c>
      <c r="T61" s="49"/>
      <c r="U61" s="49" t="e">
        <f>数出表_Excel!P61</f>
        <v>#N/A</v>
      </c>
      <c r="V61" s="49"/>
      <c r="W61" s="49" t="e">
        <f>数出表_Excel!Q61</f>
        <v>#N/A</v>
      </c>
      <c r="X61" s="49"/>
      <c r="Y61" s="49" t="e">
        <f>数出表_Excel!R61</f>
        <v>#N/A</v>
      </c>
      <c r="Z61" s="49"/>
      <c r="AA61" s="49" t="e">
        <f>数出表_Excel!T61</f>
        <v>#N/A</v>
      </c>
      <c r="AB61" s="49"/>
      <c r="AC61" s="49" t="e">
        <f>数出表_Excel!T61</f>
        <v>#N/A</v>
      </c>
      <c r="AD61" s="8" t="e">
        <f>数出表_Excel!V61</f>
        <v>#N/A</v>
      </c>
      <c r="AE61" s="9" t="e">
        <f>数出表_Excel!W61</f>
        <v>#N/A</v>
      </c>
    </row>
    <row r="62" spans="1:31" x14ac:dyDescent="0.45">
      <c r="A62" s="5" t="e">
        <f>数出表_Excel!A62</f>
        <v>#N/A</v>
      </c>
      <c r="B62" s="18" t="e">
        <f>数出表_Excel!B62</f>
        <v>#N/A</v>
      </c>
      <c r="C62" s="18" t="e">
        <f>数出表_Excel!C62</f>
        <v>#N/A</v>
      </c>
      <c r="D62" s="18" t="e">
        <f>数出表_Excel!D62</f>
        <v>#N/A</v>
      </c>
      <c r="E62" s="18" t="e">
        <f>数出表_Excel!E62</f>
        <v>#N/A</v>
      </c>
      <c r="F62" s="18" t="e">
        <f>数出表_Excel!F62</f>
        <v>#N/A</v>
      </c>
      <c r="G62" s="18" t="e">
        <f>数出表_Excel!G62</f>
        <v>#N/A</v>
      </c>
      <c r="H62" s="18" t="e">
        <f>数出表_Excel!H62</f>
        <v>#N/A</v>
      </c>
      <c r="I62" s="18" t="e">
        <f>数出表_Excel!I62</f>
        <v>#N/A</v>
      </c>
      <c r="J62" s="18" t="e">
        <f>数出表_Excel!J62</f>
        <v>#N/A</v>
      </c>
      <c r="K62" s="18" t="e">
        <f>数出表_Excel!K62</f>
        <v>#N/A</v>
      </c>
      <c r="L62" s="77"/>
      <c r="M62" s="18" t="e">
        <f>数出表_Excel!L62</f>
        <v>#N/A</v>
      </c>
      <c r="N62" s="77"/>
      <c r="O62" s="18" t="e">
        <f>数出表_Excel!M62</f>
        <v>#N/A</v>
      </c>
      <c r="P62" s="77"/>
      <c r="Q62" s="18" t="e">
        <f>数出表_Excel!N62</f>
        <v>#N/A</v>
      </c>
      <c r="R62" s="77"/>
      <c r="S62" s="18" t="e">
        <f>数出表_Excel!O62</f>
        <v>#N/A</v>
      </c>
      <c r="T62" s="77"/>
      <c r="U62" s="18" t="e">
        <f>数出表_Excel!P62</f>
        <v>#N/A</v>
      </c>
      <c r="V62" s="77"/>
      <c r="W62" s="18" t="e">
        <f>数出表_Excel!Q62</f>
        <v>#N/A</v>
      </c>
      <c r="X62" s="77"/>
      <c r="Y62" s="18" t="e">
        <f>数出表_Excel!R62</f>
        <v>#N/A</v>
      </c>
      <c r="Z62" s="77"/>
      <c r="AA62" s="18" t="e">
        <f>数出表_Excel!T62</f>
        <v>#N/A</v>
      </c>
      <c r="AB62" s="77"/>
      <c r="AC62" s="18" t="e">
        <f>数出表_Excel!T62</f>
        <v>#N/A</v>
      </c>
      <c r="AD62" s="5" t="e">
        <f>数出表_Excel!V62</f>
        <v>#N/A</v>
      </c>
      <c r="AE62" s="7" t="e">
        <f>数出表_Excel!W62</f>
        <v>#N/A</v>
      </c>
    </row>
    <row r="63" spans="1:31" x14ac:dyDescent="0.45">
      <c r="A63" s="8" t="e">
        <f>数出表_Excel!A63</f>
        <v>#N/A</v>
      </c>
      <c r="B63" s="49" t="e">
        <f>数出表_Excel!B63</f>
        <v>#N/A</v>
      </c>
      <c r="C63" s="49" t="e">
        <f>数出表_Excel!C63</f>
        <v>#N/A</v>
      </c>
      <c r="D63" s="49" t="e">
        <f>数出表_Excel!D63</f>
        <v>#N/A</v>
      </c>
      <c r="E63" s="49" t="e">
        <f>数出表_Excel!E63</f>
        <v>#N/A</v>
      </c>
      <c r="F63" s="49" t="e">
        <f>数出表_Excel!F63</f>
        <v>#N/A</v>
      </c>
      <c r="G63" s="49" t="e">
        <f>数出表_Excel!G63</f>
        <v>#N/A</v>
      </c>
      <c r="H63" s="49" t="e">
        <f>数出表_Excel!H63</f>
        <v>#N/A</v>
      </c>
      <c r="I63" s="49" t="e">
        <f>数出表_Excel!I63</f>
        <v>#N/A</v>
      </c>
      <c r="J63" s="49" t="e">
        <f>数出表_Excel!J63</f>
        <v>#N/A</v>
      </c>
      <c r="K63" s="49" t="e">
        <f>数出表_Excel!K63</f>
        <v>#N/A</v>
      </c>
      <c r="L63" s="49"/>
      <c r="M63" s="49" t="e">
        <f>数出表_Excel!L63</f>
        <v>#N/A</v>
      </c>
      <c r="N63" s="49"/>
      <c r="O63" s="49" t="e">
        <f>数出表_Excel!M63</f>
        <v>#N/A</v>
      </c>
      <c r="P63" s="49"/>
      <c r="Q63" s="49" t="e">
        <f>数出表_Excel!N63</f>
        <v>#N/A</v>
      </c>
      <c r="R63" s="49"/>
      <c r="S63" s="49" t="e">
        <f>数出表_Excel!O63</f>
        <v>#N/A</v>
      </c>
      <c r="T63" s="49"/>
      <c r="U63" s="49" t="e">
        <f>数出表_Excel!P63</f>
        <v>#N/A</v>
      </c>
      <c r="V63" s="49"/>
      <c r="W63" s="49" t="e">
        <f>数出表_Excel!Q63</f>
        <v>#N/A</v>
      </c>
      <c r="X63" s="49"/>
      <c r="Y63" s="49" t="e">
        <f>数出表_Excel!R63</f>
        <v>#N/A</v>
      </c>
      <c r="Z63" s="49"/>
      <c r="AA63" s="49" t="e">
        <f>数出表_Excel!T63</f>
        <v>#N/A</v>
      </c>
      <c r="AB63" s="49"/>
      <c r="AC63" s="49" t="e">
        <f>数出表_Excel!T63</f>
        <v>#N/A</v>
      </c>
      <c r="AD63" s="8" t="e">
        <f>数出表_Excel!V63</f>
        <v>#N/A</v>
      </c>
      <c r="AE63" s="9" t="e">
        <f>数出表_Excel!W63</f>
        <v>#N/A</v>
      </c>
    </row>
    <row r="64" spans="1:31" x14ac:dyDescent="0.45">
      <c r="A64" s="5" t="e">
        <f>数出表_Excel!A64</f>
        <v>#N/A</v>
      </c>
      <c r="B64" s="18" t="e">
        <f>数出表_Excel!B64</f>
        <v>#N/A</v>
      </c>
      <c r="C64" s="18" t="e">
        <f>数出表_Excel!C64</f>
        <v>#N/A</v>
      </c>
      <c r="D64" s="18" t="e">
        <f>数出表_Excel!D64</f>
        <v>#N/A</v>
      </c>
      <c r="E64" s="18" t="e">
        <f>数出表_Excel!E64</f>
        <v>#N/A</v>
      </c>
      <c r="F64" s="18" t="e">
        <f>数出表_Excel!F64</f>
        <v>#N/A</v>
      </c>
      <c r="G64" s="18" t="e">
        <f>数出表_Excel!G64</f>
        <v>#N/A</v>
      </c>
      <c r="H64" s="18" t="e">
        <f>数出表_Excel!H64</f>
        <v>#N/A</v>
      </c>
      <c r="I64" s="18" t="e">
        <f>数出表_Excel!I64</f>
        <v>#N/A</v>
      </c>
      <c r="J64" s="18" t="e">
        <f>数出表_Excel!J64</f>
        <v>#N/A</v>
      </c>
      <c r="K64" s="18" t="e">
        <f>数出表_Excel!K64</f>
        <v>#N/A</v>
      </c>
      <c r="L64" s="77"/>
      <c r="M64" s="18" t="e">
        <f>数出表_Excel!L64</f>
        <v>#N/A</v>
      </c>
      <c r="N64" s="77"/>
      <c r="O64" s="18" t="e">
        <f>数出表_Excel!M64</f>
        <v>#N/A</v>
      </c>
      <c r="P64" s="77"/>
      <c r="Q64" s="18" t="e">
        <f>数出表_Excel!N64</f>
        <v>#N/A</v>
      </c>
      <c r="R64" s="77"/>
      <c r="S64" s="18" t="e">
        <f>数出表_Excel!O64</f>
        <v>#N/A</v>
      </c>
      <c r="T64" s="77"/>
      <c r="U64" s="18" t="e">
        <f>数出表_Excel!P64</f>
        <v>#N/A</v>
      </c>
      <c r="V64" s="77"/>
      <c r="W64" s="18" t="e">
        <f>数出表_Excel!Q64</f>
        <v>#N/A</v>
      </c>
      <c r="X64" s="77"/>
      <c r="Y64" s="18" t="e">
        <f>数出表_Excel!R64</f>
        <v>#N/A</v>
      </c>
      <c r="Z64" s="77"/>
      <c r="AA64" s="18" t="e">
        <f>数出表_Excel!T64</f>
        <v>#N/A</v>
      </c>
      <c r="AB64" s="77"/>
      <c r="AC64" s="18" t="e">
        <f>数出表_Excel!T64</f>
        <v>#N/A</v>
      </c>
      <c r="AD64" s="5" t="e">
        <f>数出表_Excel!V64</f>
        <v>#N/A</v>
      </c>
      <c r="AE64" s="7" t="e">
        <f>数出表_Excel!W64</f>
        <v>#N/A</v>
      </c>
    </row>
    <row r="65" spans="1:31" x14ac:dyDescent="0.45">
      <c r="A65" s="8" t="e">
        <f>数出表_Excel!A65</f>
        <v>#N/A</v>
      </c>
      <c r="B65" s="49" t="e">
        <f>数出表_Excel!B65</f>
        <v>#N/A</v>
      </c>
      <c r="C65" s="49" t="e">
        <f>数出表_Excel!C65</f>
        <v>#N/A</v>
      </c>
      <c r="D65" s="49" t="e">
        <f>数出表_Excel!D65</f>
        <v>#N/A</v>
      </c>
      <c r="E65" s="49" t="e">
        <f>数出表_Excel!E65</f>
        <v>#N/A</v>
      </c>
      <c r="F65" s="49" t="e">
        <f>数出表_Excel!F65</f>
        <v>#N/A</v>
      </c>
      <c r="G65" s="49" t="e">
        <f>数出表_Excel!G65</f>
        <v>#N/A</v>
      </c>
      <c r="H65" s="49" t="e">
        <f>数出表_Excel!H65</f>
        <v>#N/A</v>
      </c>
      <c r="I65" s="49" t="e">
        <f>数出表_Excel!I65</f>
        <v>#N/A</v>
      </c>
      <c r="J65" s="49" t="e">
        <f>数出表_Excel!J65</f>
        <v>#N/A</v>
      </c>
      <c r="K65" s="49" t="e">
        <f>数出表_Excel!K65</f>
        <v>#N/A</v>
      </c>
      <c r="L65" s="49"/>
      <c r="M65" s="49" t="e">
        <f>数出表_Excel!L65</f>
        <v>#N/A</v>
      </c>
      <c r="N65" s="49"/>
      <c r="O65" s="49" t="e">
        <f>数出表_Excel!M65</f>
        <v>#N/A</v>
      </c>
      <c r="P65" s="49"/>
      <c r="Q65" s="49" t="e">
        <f>数出表_Excel!N65</f>
        <v>#N/A</v>
      </c>
      <c r="R65" s="49"/>
      <c r="S65" s="49" t="e">
        <f>数出表_Excel!O65</f>
        <v>#N/A</v>
      </c>
      <c r="T65" s="49"/>
      <c r="U65" s="49" t="e">
        <f>数出表_Excel!P65</f>
        <v>#N/A</v>
      </c>
      <c r="V65" s="49"/>
      <c r="W65" s="49" t="e">
        <f>数出表_Excel!Q65</f>
        <v>#N/A</v>
      </c>
      <c r="X65" s="49"/>
      <c r="Y65" s="49" t="e">
        <f>数出表_Excel!R65</f>
        <v>#N/A</v>
      </c>
      <c r="Z65" s="49"/>
      <c r="AA65" s="49" t="e">
        <f>数出表_Excel!T65</f>
        <v>#N/A</v>
      </c>
      <c r="AB65" s="49"/>
      <c r="AC65" s="49" t="e">
        <f>数出表_Excel!T65</f>
        <v>#N/A</v>
      </c>
      <c r="AD65" s="8" t="e">
        <f>数出表_Excel!V65</f>
        <v>#N/A</v>
      </c>
      <c r="AE65" s="9" t="e">
        <f>数出表_Excel!W65</f>
        <v>#N/A</v>
      </c>
    </row>
    <row r="66" spans="1:31" x14ac:dyDescent="0.45">
      <c r="A66" s="5" t="e">
        <f>数出表_Excel!A66</f>
        <v>#N/A</v>
      </c>
      <c r="B66" s="18" t="e">
        <f>数出表_Excel!B66</f>
        <v>#N/A</v>
      </c>
      <c r="C66" s="18" t="e">
        <f>数出表_Excel!C66</f>
        <v>#N/A</v>
      </c>
      <c r="D66" s="18" t="e">
        <f>数出表_Excel!D66</f>
        <v>#N/A</v>
      </c>
      <c r="E66" s="18" t="e">
        <f>数出表_Excel!E66</f>
        <v>#N/A</v>
      </c>
      <c r="F66" s="18" t="e">
        <f>数出表_Excel!F66</f>
        <v>#N/A</v>
      </c>
      <c r="G66" s="18" t="e">
        <f>数出表_Excel!G66</f>
        <v>#N/A</v>
      </c>
      <c r="H66" s="18" t="e">
        <f>数出表_Excel!H66</f>
        <v>#N/A</v>
      </c>
      <c r="I66" s="18" t="e">
        <f>数出表_Excel!I66</f>
        <v>#N/A</v>
      </c>
      <c r="J66" s="18" t="e">
        <f>数出表_Excel!J66</f>
        <v>#N/A</v>
      </c>
      <c r="K66" s="18" t="e">
        <f>数出表_Excel!K66</f>
        <v>#N/A</v>
      </c>
      <c r="L66" s="77"/>
      <c r="M66" s="18" t="e">
        <f>数出表_Excel!L66</f>
        <v>#N/A</v>
      </c>
      <c r="N66" s="77"/>
      <c r="O66" s="18" t="e">
        <f>数出表_Excel!M66</f>
        <v>#N/A</v>
      </c>
      <c r="P66" s="77"/>
      <c r="Q66" s="18" t="e">
        <f>数出表_Excel!N66</f>
        <v>#N/A</v>
      </c>
      <c r="R66" s="77"/>
      <c r="S66" s="18" t="e">
        <f>数出表_Excel!O66</f>
        <v>#N/A</v>
      </c>
      <c r="T66" s="77"/>
      <c r="U66" s="18" t="e">
        <f>数出表_Excel!P66</f>
        <v>#N/A</v>
      </c>
      <c r="V66" s="77"/>
      <c r="W66" s="18" t="e">
        <f>数出表_Excel!Q66</f>
        <v>#N/A</v>
      </c>
      <c r="X66" s="77"/>
      <c r="Y66" s="18" t="e">
        <f>数出表_Excel!R66</f>
        <v>#N/A</v>
      </c>
      <c r="Z66" s="77"/>
      <c r="AA66" s="18" t="e">
        <f>数出表_Excel!T66</f>
        <v>#N/A</v>
      </c>
      <c r="AB66" s="77"/>
      <c r="AC66" s="18" t="e">
        <f>数出表_Excel!T66</f>
        <v>#N/A</v>
      </c>
      <c r="AD66" s="5" t="e">
        <f>数出表_Excel!V66</f>
        <v>#N/A</v>
      </c>
      <c r="AE66" s="7" t="e">
        <f>数出表_Excel!W66</f>
        <v>#N/A</v>
      </c>
    </row>
    <row r="67" spans="1:31" x14ac:dyDescent="0.45">
      <c r="A67" s="8" t="e">
        <f>数出表_Excel!A67</f>
        <v>#N/A</v>
      </c>
      <c r="B67" s="49" t="e">
        <f>数出表_Excel!B67</f>
        <v>#N/A</v>
      </c>
      <c r="C67" s="49" t="e">
        <f>数出表_Excel!C67</f>
        <v>#N/A</v>
      </c>
      <c r="D67" s="49" t="e">
        <f>数出表_Excel!D67</f>
        <v>#N/A</v>
      </c>
      <c r="E67" s="49" t="e">
        <f>数出表_Excel!E67</f>
        <v>#N/A</v>
      </c>
      <c r="F67" s="49" t="e">
        <f>数出表_Excel!F67</f>
        <v>#N/A</v>
      </c>
      <c r="G67" s="49" t="e">
        <f>数出表_Excel!G67</f>
        <v>#N/A</v>
      </c>
      <c r="H67" s="49" t="e">
        <f>数出表_Excel!H67</f>
        <v>#N/A</v>
      </c>
      <c r="I67" s="49" t="e">
        <f>数出表_Excel!I67</f>
        <v>#N/A</v>
      </c>
      <c r="J67" s="49" t="e">
        <f>数出表_Excel!J67</f>
        <v>#N/A</v>
      </c>
      <c r="K67" s="49" t="e">
        <f>数出表_Excel!K67</f>
        <v>#N/A</v>
      </c>
      <c r="L67" s="49"/>
      <c r="M67" s="49" t="e">
        <f>数出表_Excel!L67</f>
        <v>#N/A</v>
      </c>
      <c r="N67" s="49"/>
      <c r="O67" s="49" t="e">
        <f>数出表_Excel!M67</f>
        <v>#N/A</v>
      </c>
      <c r="P67" s="49"/>
      <c r="Q67" s="49" t="e">
        <f>数出表_Excel!N67</f>
        <v>#N/A</v>
      </c>
      <c r="R67" s="49"/>
      <c r="S67" s="49" t="e">
        <f>数出表_Excel!O67</f>
        <v>#N/A</v>
      </c>
      <c r="T67" s="49"/>
      <c r="U67" s="49" t="e">
        <f>数出表_Excel!P67</f>
        <v>#N/A</v>
      </c>
      <c r="V67" s="49"/>
      <c r="W67" s="49" t="e">
        <f>数出表_Excel!Q67</f>
        <v>#N/A</v>
      </c>
      <c r="X67" s="49"/>
      <c r="Y67" s="49" t="e">
        <f>数出表_Excel!R67</f>
        <v>#N/A</v>
      </c>
      <c r="Z67" s="49"/>
      <c r="AA67" s="49" t="e">
        <f>数出表_Excel!T67</f>
        <v>#N/A</v>
      </c>
      <c r="AB67" s="49"/>
      <c r="AC67" s="49" t="e">
        <f>数出表_Excel!T67</f>
        <v>#N/A</v>
      </c>
      <c r="AD67" s="8" t="e">
        <f>数出表_Excel!V67</f>
        <v>#N/A</v>
      </c>
      <c r="AE67" s="9" t="e">
        <f>数出表_Excel!W67</f>
        <v>#N/A</v>
      </c>
    </row>
    <row r="68" spans="1:31" x14ac:dyDescent="0.45">
      <c r="A68" s="5" t="e">
        <f>数出表_Excel!A68</f>
        <v>#N/A</v>
      </c>
      <c r="B68" s="18" t="e">
        <f>数出表_Excel!B68</f>
        <v>#N/A</v>
      </c>
      <c r="C68" s="18" t="e">
        <f>数出表_Excel!C68</f>
        <v>#N/A</v>
      </c>
      <c r="D68" s="18" t="e">
        <f>数出表_Excel!D68</f>
        <v>#N/A</v>
      </c>
      <c r="E68" s="18" t="e">
        <f>数出表_Excel!E68</f>
        <v>#N/A</v>
      </c>
      <c r="F68" s="18" t="e">
        <f>数出表_Excel!F68</f>
        <v>#N/A</v>
      </c>
      <c r="G68" s="18" t="e">
        <f>数出表_Excel!G68</f>
        <v>#N/A</v>
      </c>
      <c r="H68" s="18" t="e">
        <f>数出表_Excel!H68</f>
        <v>#N/A</v>
      </c>
      <c r="I68" s="18" t="e">
        <f>数出表_Excel!I68</f>
        <v>#N/A</v>
      </c>
      <c r="J68" s="18" t="e">
        <f>数出表_Excel!J68</f>
        <v>#N/A</v>
      </c>
      <c r="K68" s="18" t="e">
        <f>数出表_Excel!K68</f>
        <v>#N/A</v>
      </c>
      <c r="L68" s="77"/>
      <c r="M68" s="18" t="e">
        <f>数出表_Excel!L68</f>
        <v>#N/A</v>
      </c>
      <c r="N68" s="77"/>
      <c r="O68" s="18" t="e">
        <f>数出表_Excel!M68</f>
        <v>#N/A</v>
      </c>
      <c r="P68" s="77"/>
      <c r="Q68" s="18" t="e">
        <f>数出表_Excel!N68</f>
        <v>#N/A</v>
      </c>
      <c r="R68" s="77"/>
      <c r="S68" s="18" t="e">
        <f>数出表_Excel!O68</f>
        <v>#N/A</v>
      </c>
      <c r="T68" s="77"/>
      <c r="U68" s="18" t="e">
        <f>数出表_Excel!P68</f>
        <v>#N/A</v>
      </c>
      <c r="V68" s="77"/>
      <c r="W68" s="18" t="e">
        <f>数出表_Excel!Q68</f>
        <v>#N/A</v>
      </c>
      <c r="X68" s="77"/>
      <c r="Y68" s="18" t="e">
        <f>数出表_Excel!R68</f>
        <v>#N/A</v>
      </c>
      <c r="Z68" s="77"/>
      <c r="AA68" s="18" t="e">
        <f>数出表_Excel!T68</f>
        <v>#N/A</v>
      </c>
      <c r="AB68" s="77"/>
      <c r="AC68" s="18" t="e">
        <f>数出表_Excel!T68</f>
        <v>#N/A</v>
      </c>
      <c r="AD68" s="5" t="e">
        <f>数出表_Excel!V68</f>
        <v>#N/A</v>
      </c>
      <c r="AE68" s="7" t="e">
        <f>数出表_Excel!W68</f>
        <v>#N/A</v>
      </c>
    </row>
    <row r="69" spans="1:31" x14ac:dyDescent="0.45">
      <c r="A69" s="8" t="e">
        <f>数出表_Excel!A69</f>
        <v>#N/A</v>
      </c>
      <c r="B69" s="49" t="e">
        <f>数出表_Excel!B69</f>
        <v>#N/A</v>
      </c>
      <c r="C69" s="49" t="e">
        <f>数出表_Excel!C69</f>
        <v>#N/A</v>
      </c>
      <c r="D69" s="49" t="e">
        <f>数出表_Excel!D69</f>
        <v>#N/A</v>
      </c>
      <c r="E69" s="49" t="e">
        <f>数出表_Excel!E69</f>
        <v>#N/A</v>
      </c>
      <c r="F69" s="49" t="e">
        <f>数出表_Excel!F69</f>
        <v>#N/A</v>
      </c>
      <c r="G69" s="49" t="e">
        <f>数出表_Excel!G69</f>
        <v>#N/A</v>
      </c>
      <c r="H69" s="49" t="e">
        <f>数出表_Excel!H69</f>
        <v>#N/A</v>
      </c>
      <c r="I69" s="49" t="e">
        <f>数出表_Excel!I69</f>
        <v>#N/A</v>
      </c>
      <c r="J69" s="49" t="e">
        <f>数出表_Excel!J69</f>
        <v>#N/A</v>
      </c>
      <c r="K69" s="49" t="e">
        <f>数出表_Excel!K69</f>
        <v>#N/A</v>
      </c>
      <c r="L69" s="49"/>
      <c r="M69" s="49" t="e">
        <f>数出表_Excel!L69</f>
        <v>#N/A</v>
      </c>
      <c r="N69" s="49"/>
      <c r="O69" s="49" t="e">
        <f>数出表_Excel!M69</f>
        <v>#N/A</v>
      </c>
      <c r="P69" s="49"/>
      <c r="Q69" s="49" t="e">
        <f>数出表_Excel!N69</f>
        <v>#N/A</v>
      </c>
      <c r="R69" s="49"/>
      <c r="S69" s="49" t="e">
        <f>数出表_Excel!O69</f>
        <v>#N/A</v>
      </c>
      <c r="T69" s="49"/>
      <c r="U69" s="49" t="e">
        <f>数出表_Excel!P69</f>
        <v>#N/A</v>
      </c>
      <c r="V69" s="49"/>
      <c r="W69" s="49" t="e">
        <f>数出表_Excel!Q69</f>
        <v>#N/A</v>
      </c>
      <c r="X69" s="49"/>
      <c r="Y69" s="49" t="e">
        <f>数出表_Excel!R69</f>
        <v>#N/A</v>
      </c>
      <c r="Z69" s="49"/>
      <c r="AA69" s="49" t="e">
        <f>数出表_Excel!T69</f>
        <v>#N/A</v>
      </c>
      <c r="AB69" s="49"/>
      <c r="AC69" s="49" t="e">
        <f>数出表_Excel!T69</f>
        <v>#N/A</v>
      </c>
      <c r="AD69" s="8" t="e">
        <f>数出表_Excel!V69</f>
        <v>#N/A</v>
      </c>
      <c r="AE69" s="9" t="e">
        <f>数出表_Excel!W69</f>
        <v>#N/A</v>
      </c>
    </row>
    <row r="70" spans="1:31" x14ac:dyDescent="0.45">
      <c r="A70" s="5" t="e">
        <f>数出表_Excel!A70</f>
        <v>#N/A</v>
      </c>
      <c r="B70" s="18" t="e">
        <f>数出表_Excel!B70</f>
        <v>#N/A</v>
      </c>
      <c r="C70" s="18" t="e">
        <f>数出表_Excel!C70</f>
        <v>#N/A</v>
      </c>
      <c r="D70" s="18" t="e">
        <f>数出表_Excel!D70</f>
        <v>#N/A</v>
      </c>
      <c r="E70" s="18" t="e">
        <f>数出表_Excel!E70</f>
        <v>#N/A</v>
      </c>
      <c r="F70" s="18" t="e">
        <f>数出表_Excel!F70</f>
        <v>#N/A</v>
      </c>
      <c r="G70" s="18" t="e">
        <f>数出表_Excel!G70</f>
        <v>#N/A</v>
      </c>
      <c r="H70" s="18" t="e">
        <f>数出表_Excel!H70</f>
        <v>#N/A</v>
      </c>
      <c r="I70" s="18" t="e">
        <f>数出表_Excel!I70</f>
        <v>#N/A</v>
      </c>
      <c r="J70" s="18" t="e">
        <f>数出表_Excel!J70</f>
        <v>#N/A</v>
      </c>
      <c r="K70" s="18" t="e">
        <f>数出表_Excel!K70</f>
        <v>#N/A</v>
      </c>
      <c r="L70" s="77"/>
      <c r="M70" s="18" t="e">
        <f>数出表_Excel!L70</f>
        <v>#N/A</v>
      </c>
      <c r="N70" s="77"/>
      <c r="O70" s="18" t="e">
        <f>数出表_Excel!M70</f>
        <v>#N/A</v>
      </c>
      <c r="P70" s="77"/>
      <c r="Q70" s="18" t="e">
        <f>数出表_Excel!N70</f>
        <v>#N/A</v>
      </c>
      <c r="R70" s="77"/>
      <c r="S70" s="18" t="e">
        <f>数出表_Excel!O70</f>
        <v>#N/A</v>
      </c>
      <c r="T70" s="77"/>
      <c r="U70" s="18" t="e">
        <f>数出表_Excel!P70</f>
        <v>#N/A</v>
      </c>
      <c r="V70" s="77"/>
      <c r="W70" s="18" t="e">
        <f>数出表_Excel!Q70</f>
        <v>#N/A</v>
      </c>
      <c r="X70" s="77"/>
      <c r="Y70" s="18" t="e">
        <f>数出表_Excel!R70</f>
        <v>#N/A</v>
      </c>
      <c r="Z70" s="77"/>
      <c r="AA70" s="18" t="e">
        <f>数出表_Excel!T70</f>
        <v>#N/A</v>
      </c>
      <c r="AB70" s="77"/>
      <c r="AC70" s="18" t="e">
        <f>数出表_Excel!T70</f>
        <v>#N/A</v>
      </c>
      <c r="AD70" s="5" t="e">
        <f>数出表_Excel!V70</f>
        <v>#N/A</v>
      </c>
      <c r="AE70" s="7" t="e">
        <f>数出表_Excel!W70</f>
        <v>#N/A</v>
      </c>
    </row>
    <row r="71" spans="1:31" x14ac:dyDescent="0.45">
      <c r="A71" s="8" t="e">
        <f>数出表_Excel!A71</f>
        <v>#N/A</v>
      </c>
      <c r="B71" s="49" t="e">
        <f>数出表_Excel!B71</f>
        <v>#N/A</v>
      </c>
      <c r="C71" s="49" t="e">
        <f>数出表_Excel!C71</f>
        <v>#N/A</v>
      </c>
      <c r="D71" s="49" t="e">
        <f>数出表_Excel!D71</f>
        <v>#N/A</v>
      </c>
      <c r="E71" s="49" t="e">
        <f>数出表_Excel!E71</f>
        <v>#N/A</v>
      </c>
      <c r="F71" s="49" t="e">
        <f>数出表_Excel!F71</f>
        <v>#N/A</v>
      </c>
      <c r="G71" s="49" t="e">
        <f>数出表_Excel!G71</f>
        <v>#N/A</v>
      </c>
      <c r="H71" s="49" t="e">
        <f>数出表_Excel!H71</f>
        <v>#N/A</v>
      </c>
      <c r="I71" s="49" t="e">
        <f>数出表_Excel!I71</f>
        <v>#N/A</v>
      </c>
      <c r="J71" s="49" t="e">
        <f>数出表_Excel!J71</f>
        <v>#N/A</v>
      </c>
      <c r="K71" s="49" t="e">
        <f>数出表_Excel!K71</f>
        <v>#N/A</v>
      </c>
      <c r="L71" s="49"/>
      <c r="M71" s="49" t="e">
        <f>数出表_Excel!L71</f>
        <v>#N/A</v>
      </c>
      <c r="N71" s="49"/>
      <c r="O71" s="49" t="e">
        <f>数出表_Excel!M71</f>
        <v>#N/A</v>
      </c>
      <c r="P71" s="49"/>
      <c r="Q71" s="49" t="e">
        <f>数出表_Excel!N71</f>
        <v>#N/A</v>
      </c>
      <c r="R71" s="49"/>
      <c r="S71" s="49" t="e">
        <f>数出表_Excel!O71</f>
        <v>#N/A</v>
      </c>
      <c r="T71" s="49"/>
      <c r="U71" s="49" t="e">
        <f>数出表_Excel!P71</f>
        <v>#N/A</v>
      </c>
      <c r="V71" s="49"/>
      <c r="W71" s="49" t="e">
        <f>数出表_Excel!Q71</f>
        <v>#N/A</v>
      </c>
      <c r="X71" s="49"/>
      <c r="Y71" s="49" t="e">
        <f>数出表_Excel!R71</f>
        <v>#N/A</v>
      </c>
      <c r="Z71" s="49"/>
      <c r="AA71" s="49" t="e">
        <f>数出表_Excel!T71</f>
        <v>#N/A</v>
      </c>
      <c r="AB71" s="49"/>
      <c r="AC71" s="49" t="e">
        <f>数出表_Excel!T71</f>
        <v>#N/A</v>
      </c>
      <c r="AD71" s="8" t="e">
        <f>数出表_Excel!V71</f>
        <v>#N/A</v>
      </c>
      <c r="AE71" s="9" t="e">
        <f>数出表_Excel!W71</f>
        <v>#N/A</v>
      </c>
    </row>
    <row r="72" spans="1:31" x14ac:dyDescent="0.45">
      <c r="A72" s="5" t="e">
        <f>数出表_Excel!A72</f>
        <v>#N/A</v>
      </c>
      <c r="B72" s="18" t="e">
        <f>数出表_Excel!B72</f>
        <v>#N/A</v>
      </c>
      <c r="C72" s="18" t="e">
        <f>数出表_Excel!C72</f>
        <v>#N/A</v>
      </c>
      <c r="D72" s="18" t="e">
        <f>数出表_Excel!D72</f>
        <v>#N/A</v>
      </c>
      <c r="E72" s="18" t="e">
        <f>数出表_Excel!E72</f>
        <v>#N/A</v>
      </c>
      <c r="F72" s="18" t="e">
        <f>数出表_Excel!F72</f>
        <v>#N/A</v>
      </c>
      <c r="G72" s="18" t="e">
        <f>数出表_Excel!G72</f>
        <v>#N/A</v>
      </c>
      <c r="H72" s="18" t="e">
        <f>数出表_Excel!H72</f>
        <v>#N/A</v>
      </c>
      <c r="I72" s="18" t="e">
        <f>数出表_Excel!I72</f>
        <v>#N/A</v>
      </c>
      <c r="J72" s="18" t="e">
        <f>数出表_Excel!J72</f>
        <v>#N/A</v>
      </c>
      <c r="K72" s="18" t="e">
        <f>数出表_Excel!K72</f>
        <v>#N/A</v>
      </c>
      <c r="L72" s="77"/>
      <c r="M72" s="18" t="e">
        <f>数出表_Excel!L72</f>
        <v>#N/A</v>
      </c>
      <c r="N72" s="77"/>
      <c r="O72" s="18" t="e">
        <f>数出表_Excel!M72</f>
        <v>#N/A</v>
      </c>
      <c r="P72" s="77"/>
      <c r="Q72" s="18" t="e">
        <f>数出表_Excel!N72</f>
        <v>#N/A</v>
      </c>
      <c r="R72" s="77"/>
      <c r="S72" s="18" t="e">
        <f>数出表_Excel!O72</f>
        <v>#N/A</v>
      </c>
      <c r="T72" s="77"/>
      <c r="U72" s="18" t="e">
        <f>数出表_Excel!P72</f>
        <v>#N/A</v>
      </c>
      <c r="V72" s="77"/>
      <c r="W72" s="18" t="e">
        <f>数出表_Excel!Q72</f>
        <v>#N/A</v>
      </c>
      <c r="X72" s="77"/>
      <c r="Y72" s="18" t="e">
        <f>数出表_Excel!R72</f>
        <v>#N/A</v>
      </c>
      <c r="Z72" s="77"/>
      <c r="AA72" s="18" t="e">
        <f>数出表_Excel!T72</f>
        <v>#N/A</v>
      </c>
      <c r="AB72" s="77"/>
      <c r="AC72" s="18" t="e">
        <f>数出表_Excel!T72</f>
        <v>#N/A</v>
      </c>
      <c r="AD72" s="5" t="e">
        <f>数出表_Excel!V72</f>
        <v>#N/A</v>
      </c>
      <c r="AE72" s="7" t="e">
        <f>数出表_Excel!W72</f>
        <v>#N/A</v>
      </c>
    </row>
    <row r="73" spans="1:31" x14ac:dyDescent="0.45">
      <c r="A73" s="8" t="e">
        <f>数出表_Excel!A73</f>
        <v>#N/A</v>
      </c>
      <c r="B73" s="49" t="e">
        <f>数出表_Excel!B73</f>
        <v>#N/A</v>
      </c>
      <c r="C73" s="49" t="e">
        <f>数出表_Excel!C73</f>
        <v>#N/A</v>
      </c>
      <c r="D73" s="49" t="e">
        <f>数出表_Excel!D73</f>
        <v>#N/A</v>
      </c>
      <c r="E73" s="49" t="e">
        <f>数出表_Excel!E73</f>
        <v>#N/A</v>
      </c>
      <c r="F73" s="49" t="e">
        <f>数出表_Excel!F73</f>
        <v>#N/A</v>
      </c>
      <c r="G73" s="49" t="e">
        <f>数出表_Excel!G73</f>
        <v>#N/A</v>
      </c>
      <c r="H73" s="49" t="e">
        <f>数出表_Excel!H73</f>
        <v>#N/A</v>
      </c>
      <c r="I73" s="49" t="e">
        <f>数出表_Excel!I73</f>
        <v>#N/A</v>
      </c>
      <c r="J73" s="49" t="e">
        <f>数出表_Excel!J73</f>
        <v>#N/A</v>
      </c>
      <c r="K73" s="49" t="e">
        <f>数出表_Excel!K73</f>
        <v>#N/A</v>
      </c>
      <c r="L73" s="49"/>
      <c r="M73" s="49" t="e">
        <f>数出表_Excel!L73</f>
        <v>#N/A</v>
      </c>
      <c r="N73" s="49"/>
      <c r="O73" s="49" t="e">
        <f>数出表_Excel!M73</f>
        <v>#N/A</v>
      </c>
      <c r="P73" s="49"/>
      <c r="Q73" s="49" t="e">
        <f>数出表_Excel!N73</f>
        <v>#N/A</v>
      </c>
      <c r="R73" s="49"/>
      <c r="S73" s="49" t="e">
        <f>数出表_Excel!O73</f>
        <v>#N/A</v>
      </c>
      <c r="T73" s="49"/>
      <c r="U73" s="49" t="e">
        <f>数出表_Excel!P73</f>
        <v>#N/A</v>
      </c>
      <c r="V73" s="49"/>
      <c r="W73" s="49" t="e">
        <f>数出表_Excel!Q73</f>
        <v>#N/A</v>
      </c>
      <c r="X73" s="49"/>
      <c r="Y73" s="49" t="e">
        <f>数出表_Excel!R73</f>
        <v>#N/A</v>
      </c>
      <c r="Z73" s="49"/>
      <c r="AA73" s="49" t="e">
        <f>数出表_Excel!T73</f>
        <v>#N/A</v>
      </c>
      <c r="AB73" s="49"/>
      <c r="AC73" s="49" t="e">
        <f>数出表_Excel!T73</f>
        <v>#N/A</v>
      </c>
      <c r="AD73" s="8" t="e">
        <f>数出表_Excel!V73</f>
        <v>#N/A</v>
      </c>
      <c r="AE73" s="9" t="e">
        <f>数出表_Excel!W73</f>
        <v>#N/A</v>
      </c>
    </row>
    <row r="74" spans="1:31" x14ac:dyDescent="0.45">
      <c r="A74" s="5" t="e">
        <f>数出表_Excel!A74</f>
        <v>#N/A</v>
      </c>
      <c r="B74" s="18" t="e">
        <f>数出表_Excel!B74</f>
        <v>#N/A</v>
      </c>
      <c r="C74" s="18" t="e">
        <f>数出表_Excel!C74</f>
        <v>#N/A</v>
      </c>
      <c r="D74" s="18" t="e">
        <f>数出表_Excel!D74</f>
        <v>#N/A</v>
      </c>
      <c r="E74" s="18" t="e">
        <f>数出表_Excel!E74</f>
        <v>#N/A</v>
      </c>
      <c r="F74" s="18" t="e">
        <f>数出表_Excel!F74</f>
        <v>#N/A</v>
      </c>
      <c r="G74" s="18" t="e">
        <f>数出表_Excel!G74</f>
        <v>#N/A</v>
      </c>
      <c r="H74" s="18" t="e">
        <f>数出表_Excel!H74</f>
        <v>#N/A</v>
      </c>
      <c r="I74" s="18" t="e">
        <f>数出表_Excel!I74</f>
        <v>#N/A</v>
      </c>
      <c r="J74" s="18" t="e">
        <f>数出表_Excel!J74</f>
        <v>#N/A</v>
      </c>
      <c r="K74" s="18" t="e">
        <f>数出表_Excel!K74</f>
        <v>#N/A</v>
      </c>
      <c r="L74" s="77"/>
      <c r="M74" s="18" t="e">
        <f>数出表_Excel!L74</f>
        <v>#N/A</v>
      </c>
      <c r="N74" s="77"/>
      <c r="O74" s="18" t="e">
        <f>数出表_Excel!M74</f>
        <v>#N/A</v>
      </c>
      <c r="P74" s="77"/>
      <c r="Q74" s="18" t="e">
        <f>数出表_Excel!N74</f>
        <v>#N/A</v>
      </c>
      <c r="R74" s="77"/>
      <c r="S74" s="18" t="e">
        <f>数出表_Excel!O74</f>
        <v>#N/A</v>
      </c>
      <c r="T74" s="77"/>
      <c r="U74" s="18" t="e">
        <f>数出表_Excel!P74</f>
        <v>#N/A</v>
      </c>
      <c r="V74" s="77"/>
      <c r="W74" s="18" t="e">
        <f>数出表_Excel!Q74</f>
        <v>#N/A</v>
      </c>
      <c r="X74" s="77"/>
      <c r="Y74" s="18" t="e">
        <f>数出表_Excel!R74</f>
        <v>#N/A</v>
      </c>
      <c r="Z74" s="77"/>
      <c r="AA74" s="18" t="e">
        <f>数出表_Excel!T74</f>
        <v>#N/A</v>
      </c>
      <c r="AB74" s="77"/>
      <c r="AC74" s="18" t="e">
        <f>数出表_Excel!T74</f>
        <v>#N/A</v>
      </c>
      <c r="AD74" s="5" t="e">
        <f>数出表_Excel!V74</f>
        <v>#N/A</v>
      </c>
      <c r="AE74" s="7" t="e">
        <f>数出表_Excel!W74</f>
        <v>#N/A</v>
      </c>
    </row>
    <row r="75" spans="1:31" x14ac:dyDescent="0.45">
      <c r="A75" s="8" t="e">
        <f>数出表_Excel!A75</f>
        <v>#N/A</v>
      </c>
      <c r="B75" s="49" t="e">
        <f>数出表_Excel!B75</f>
        <v>#N/A</v>
      </c>
      <c r="C75" s="49" t="e">
        <f>数出表_Excel!C75</f>
        <v>#N/A</v>
      </c>
      <c r="D75" s="49" t="e">
        <f>数出表_Excel!D75</f>
        <v>#N/A</v>
      </c>
      <c r="E75" s="49" t="e">
        <f>数出表_Excel!E75</f>
        <v>#N/A</v>
      </c>
      <c r="F75" s="49" t="e">
        <f>数出表_Excel!F75</f>
        <v>#N/A</v>
      </c>
      <c r="G75" s="49" t="e">
        <f>数出表_Excel!G75</f>
        <v>#N/A</v>
      </c>
      <c r="H75" s="49" t="e">
        <f>数出表_Excel!H75</f>
        <v>#N/A</v>
      </c>
      <c r="I75" s="49" t="e">
        <f>数出表_Excel!I75</f>
        <v>#N/A</v>
      </c>
      <c r="J75" s="49" t="e">
        <f>数出表_Excel!J75</f>
        <v>#N/A</v>
      </c>
      <c r="K75" s="49" t="e">
        <f>数出表_Excel!K75</f>
        <v>#N/A</v>
      </c>
      <c r="L75" s="49"/>
      <c r="M75" s="49" t="e">
        <f>数出表_Excel!L75</f>
        <v>#N/A</v>
      </c>
      <c r="N75" s="49"/>
      <c r="O75" s="49" t="e">
        <f>数出表_Excel!M75</f>
        <v>#N/A</v>
      </c>
      <c r="P75" s="49"/>
      <c r="Q75" s="49" t="e">
        <f>数出表_Excel!N75</f>
        <v>#N/A</v>
      </c>
      <c r="R75" s="49"/>
      <c r="S75" s="49" t="e">
        <f>数出表_Excel!O75</f>
        <v>#N/A</v>
      </c>
      <c r="T75" s="49"/>
      <c r="U75" s="49" t="e">
        <f>数出表_Excel!P75</f>
        <v>#N/A</v>
      </c>
      <c r="V75" s="49"/>
      <c r="W75" s="49" t="e">
        <f>数出表_Excel!Q75</f>
        <v>#N/A</v>
      </c>
      <c r="X75" s="49"/>
      <c r="Y75" s="49" t="e">
        <f>数出表_Excel!R75</f>
        <v>#N/A</v>
      </c>
      <c r="Z75" s="49"/>
      <c r="AA75" s="49" t="e">
        <f>数出表_Excel!T75</f>
        <v>#N/A</v>
      </c>
      <c r="AB75" s="49"/>
      <c r="AC75" s="49" t="e">
        <f>数出表_Excel!T75</f>
        <v>#N/A</v>
      </c>
      <c r="AD75" s="8" t="e">
        <f>数出表_Excel!V75</f>
        <v>#N/A</v>
      </c>
      <c r="AE75" s="9" t="e">
        <f>数出表_Excel!W75</f>
        <v>#N/A</v>
      </c>
    </row>
    <row r="76" spans="1:31" x14ac:dyDescent="0.45">
      <c r="A76" s="5" t="e">
        <f>数出表_Excel!A76</f>
        <v>#N/A</v>
      </c>
      <c r="B76" s="18" t="e">
        <f>数出表_Excel!B76</f>
        <v>#N/A</v>
      </c>
      <c r="C76" s="18" t="e">
        <f>数出表_Excel!C76</f>
        <v>#N/A</v>
      </c>
      <c r="D76" s="18" t="e">
        <f>数出表_Excel!D76</f>
        <v>#N/A</v>
      </c>
      <c r="E76" s="18" t="e">
        <f>数出表_Excel!E76</f>
        <v>#N/A</v>
      </c>
      <c r="F76" s="18" t="e">
        <f>数出表_Excel!F76</f>
        <v>#N/A</v>
      </c>
      <c r="G76" s="18" t="e">
        <f>数出表_Excel!G76</f>
        <v>#N/A</v>
      </c>
      <c r="H76" s="18" t="e">
        <f>数出表_Excel!H76</f>
        <v>#N/A</v>
      </c>
      <c r="I76" s="18" t="e">
        <f>数出表_Excel!I76</f>
        <v>#N/A</v>
      </c>
      <c r="J76" s="18" t="e">
        <f>数出表_Excel!J76</f>
        <v>#N/A</v>
      </c>
      <c r="K76" s="18" t="e">
        <f>数出表_Excel!K76</f>
        <v>#N/A</v>
      </c>
      <c r="L76" s="77"/>
      <c r="M76" s="18" t="e">
        <f>数出表_Excel!L76</f>
        <v>#N/A</v>
      </c>
      <c r="N76" s="77"/>
      <c r="O76" s="18" t="e">
        <f>数出表_Excel!M76</f>
        <v>#N/A</v>
      </c>
      <c r="P76" s="77"/>
      <c r="Q76" s="18" t="e">
        <f>数出表_Excel!N76</f>
        <v>#N/A</v>
      </c>
      <c r="R76" s="77"/>
      <c r="S76" s="18" t="e">
        <f>数出表_Excel!O76</f>
        <v>#N/A</v>
      </c>
      <c r="T76" s="77"/>
      <c r="U76" s="18" t="e">
        <f>数出表_Excel!P76</f>
        <v>#N/A</v>
      </c>
      <c r="V76" s="77"/>
      <c r="W76" s="18" t="e">
        <f>数出表_Excel!Q76</f>
        <v>#N/A</v>
      </c>
      <c r="X76" s="77"/>
      <c r="Y76" s="18" t="e">
        <f>数出表_Excel!R76</f>
        <v>#N/A</v>
      </c>
      <c r="Z76" s="77"/>
      <c r="AA76" s="18" t="e">
        <f>数出表_Excel!T76</f>
        <v>#N/A</v>
      </c>
      <c r="AB76" s="77"/>
      <c r="AC76" s="18" t="e">
        <f>数出表_Excel!T76</f>
        <v>#N/A</v>
      </c>
      <c r="AD76" s="5" t="e">
        <f>数出表_Excel!V76</f>
        <v>#N/A</v>
      </c>
      <c r="AE76" s="7" t="e">
        <f>数出表_Excel!W76</f>
        <v>#N/A</v>
      </c>
    </row>
    <row r="77" spans="1:31" x14ac:dyDescent="0.45">
      <c r="A77" s="8" t="e">
        <f>数出表_Excel!A77</f>
        <v>#N/A</v>
      </c>
      <c r="B77" s="49" t="e">
        <f>数出表_Excel!B77</f>
        <v>#N/A</v>
      </c>
      <c r="C77" s="49" t="e">
        <f>数出表_Excel!C77</f>
        <v>#N/A</v>
      </c>
      <c r="D77" s="49" t="e">
        <f>数出表_Excel!D77</f>
        <v>#N/A</v>
      </c>
      <c r="E77" s="49" t="e">
        <f>数出表_Excel!E77</f>
        <v>#N/A</v>
      </c>
      <c r="F77" s="49" t="e">
        <f>数出表_Excel!F77</f>
        <v>#N/A</v>
      </c>
      <c r="G77" s="49" t="e">
        <f>数出表_Excel!G77</f>
        <v>#N/A</v>
      </c>
      <c r="H77" s="49" t="e">
        <f>数出表_Excel!H77</f>
        <v>#N/A</v>
      </c>
      <c r="I77" s="49" t="e">
        <f>数出表_Excel!I77</f>
        <v>#N/A</v>
      </c>
      <c r="J77" s="49" t="e">
        <f>数出表_Excel!J77</f>
        <v>#N/A</v>
      </c>
      <c r="K77" s="49" t="e">
        <f>数出表_Excel!K77</f>
        <v>#N/A</v>
      </c>
      <c r="L77" s="49"/>
      <c r="M77" s="49" t="e">
        <f>数出表_Excel!L77</f>
        <v>#N/A</v>
      </c>
      <c r="N77" s="49"/>
      <c r="O77" s="49" t="e">
        <f>数出表_Excel!M77</f>
        <v>#N/A</v>
      </c>
      <c r="P77" s="49"/>
      <c r="Q77" s="49" t="e">
        <f>数出表_Excel!N77</f>
        <v>#N/A</v>
      </c>
      <c r="R77" s="49"/>
      <c r="S77" s="49" t="e">
        <f>数出表_Excel!O77</f>
        <v>#N/A</v>
      </c>
      <c r="T77" s="49"/>
      <c r="U77" s="49" t="e">
        <f>数出表_Excel!P77</f>
        <v>#N/A</v>
      </c>
      <c r="V77" s="49"/>
      <c r="W77" s="49" t="e">
        <f>数出表_Excel!Q77</f>
        <v>#N/A</v>
      </c>
      <c r="X77" s="49"/>
      <c r="Y77" s="49" t="e">
        <f>数出表_Excel!R77</f>
        <v>#N/A</v>
      </c>
      <c r="Z77" s="49"/>
      <c r="AA77" s="49" t="e">
        <f>数出表_Excel!T77</f>
        <v>#N/A</v>
      </c>
      <c r="AB77" s="49"/>
      <c r="AC77" s="49" t="e">
        <f>数出表_Excel!T77</f>
        <v>#N/A</v>
      </c>
      <c r="AD77" s="8" t="e">
        <f>数出表_Excel!V77</f>
        <v>#N/A</v>
      </c>
      <c r="AE77" s="9" t="e">
        <f>数出表_Excel!W77</f>
        <v>#N/A</v>
      </c>
    </row>
    <row r="78" spans="1:31" x14ac:dyDescent="0.45">
      <c r="A78" s="5" t="e">
        <f>数出表_Excel!A78</f>
        <v>#N/A</v>
      </c>
      <c r="B78" s="18" t="e">
        <f>数出表_Excel!B78</f>
        <v>#N/A</v>
      </c>
      <c r="C78" s="18" t="e">
        <f>数出表_Excel!C78</f>
        <v>#N/A</v>
      </c>
      <c r="D78" s="18" t="e">
        <f>数出表_Excel!D78</f>
        <v>#N/A</v>
      </c>
      <c r="E78" s="18" t="e">
        <f>数出表_Excel!E78</f>
        <v>#N/A</v>
      </c>
      <c r="F78" s="18" t="e">
        <f>数出表_Excel!F78</f>
        <v>#N/A</v>
      </c>
      <c r="G78" s="18" t="e">
        <f>数出表_Excel!G78</f>
        <v>#N/A</v>
      </c>
      <c r="H78" s="18" t="e">
        <f>数出表_Excel!H78</f>
        <v>#N/A</v>
      </c>
      <c r="I78" s="18" t="e">
        <f>数出表_Excel!I78</f>
        <v>#N/A</v>
      </c>
      <c r="J78" s="18" t="e">
        <f>数出表_Excel!J78</f>
        <v>#N/A</v>
      </c>
      <c r="K78" s="18" t="e">
        <f>数出表_Excel!K78</f>
        <v>#N/A</v>
      </c>
      <c r="L78" s="77"/>
      <c r="M78" s="18" t="e">
        <f>数出表_Excel!L78</f>
        <v>#N/A</v>
      </c>
      <c r="N78" s="77"/>
      <c r="O78" s="18" t="e">
        <f>数出表_Excel!M78</f>
        <v>#N/A</v>
      </c>
      <c r="P78" s="77"/>
      <c r="Q78" s="18" t="e">
        <f>数出表_Excel!N78</f>
        <v>#N/A</v>
      </c>
      <c r="R78" s="77"/>
      <c r="S78" s="18" t="e">
        <f>数出表_Excel!O78</f>
        <v>#N/A</v>
      </c>
      <c r="T78" s="77"/>
      <c r="U78" s="18" t="e">
        <f>数出表_Excel!P78</f>
        <v>#N/A</v>
      </c>
      <c r="V78" s="77"/>
      <c r="W78" s="18" t="e">
        <f>数出表_Excel!Q78</f>
        <v>#N/A</v>
      </c>
      <c r="X78" s="77"/>
      <c r="Y78" s="18" t="e">
        <f>数出表_Excel!R78</f>
        <v>#N/A</v>
      </c>
      <c r="Z78" s="77"/>
      <c r="AA78" s="18" t="e">
        <f>数出表_Excel!T78</f>
        <v>#N/A</v>
      </c>
      <c r="AB78" s="77"/>
      <c r="AC78" s="18" t="e">
        <f>数出表_Excel!T78</f>
        <v>#N/A</v>
      </c>
      <c r="AD78" s="5" t="e">
        <f>数出表_Excel!V78</f>
        <v>#N/A</v>
      </c>
      <c r="AE78" s="7" t="e">
        <f>数出表_Excel!W78</f>
        <v>#N/A</v>
      </c>
    </row>
    <row r="79" spans="1:31" x14ac:dyDescent="0.45">
      <c r="A79" s="8" t="e">
        <f>数出表_Excel!A79</f>
        <v>#N/A</v>
      </c>
      <c r="B79" s="49" t="e">
        <f>数出表_Excel!B79</f>
        <v>#N/A</v>
      </c>
      <c r="C79" s="49" t="e">
        <f>数出表_Excel!C79</f>
        <v>#N/A</v>
      </c>
      <c r="D79" s="49" t="e">
        <f>数出表_Excel!D79</f>
        <v>#N/A</v>
      </c>
      <c r="E79" s="49" t="e">
        <f>数出表_Excel!E79</f>
        <v>#N/A</v>
      </c>
      <c r="F79" s="49" t="e">
        <f>数出表_Excel!F79</f>
        <v>#N/A</v>
      </c>
      <c r="G79" s="49" t="e">
        <f>数出表_Excel!G79</f>
        <v>#N/A</v>
      </c>
      <c r="H79" s="49" t="e">
        <f>数出表_Excel!H79</f>
        <v>#N/A</v>
      </c>
      <c r="I79" s="49" t="e">
        <f>数出表_Excel!I79</f>
        <v>#N/A</v>
      </c>
      <c r="J79" s="49" t="e">
        <f>数出表_Excel!J79</f>
        <v>#N/A</v>
      </c>
      <c r="K79" s="49" t="e">
        <f>数出表_Excel!K79</f>
        <v>#N/A</v>
      </c>
      <c r="L79" s="49"/>
      <c r="M79" s="49" t="e">
        <f>数出表_Excel!L79</f>
        <v>#N/A</v>
      </c>
      <c r="N79" s="49"/>
      <c r="O79" s="49" t="e">
        <f>数出表_Excel!M79</f>
        <v>#N/A</v>
      </c>
      <c r="P79" s="49"/>
      <c r="Q79" s="49" t="e">
        <f>数出表_Excel!N79</f>
        <v>#N/A</v>
      </c>
      <c r="R79" s="49"/>
      <c r="S79" s="49" t="e">
        <f>数出表_Excel!O79</f>
        <v>#N/A</v>
      </c>
      <c r="T79" s="49"/>
      <c r="U79" s="49" t="e">
        <f>数出表_Excel!P79</f>
        <v>#N/A</v>
      </c>
      <c r="V79" s="49"/>
      <c r="W79" s="49" t="e">
        <f>数出表_Excel!Q79</f>
        <v>#N/A</v>
      </c>
      <c r="X79" s="49"/>
      <c r="Y79" s="49" t="e">
        <f>数出表_Excel!R79</f>
        <v>#N/A</v>
      </c>
      <c r="Z79" s="49"/>
      <c r="AA79" s="49" t="e">
        <f>数出表_Excel!T79</f>
        <v>#N/A</v>
      </c>
      <c r="AB79" s="49"/>
      <c r="AC79" s="49" t="e">
        <f>数出表_Excel!T79</f>
        <v>#N/A</v>
      </c>
      <c r="AD79" s="8" t="e">
        <f>数出表_Excel!V79</f>
        <v>#N/A</v>
      </c>
      <c r="AE79" s="9" t="e">
        <f>数出表_Excel!W79</f>
        <v>#N/A</v>
      </c>
    </row>
    <row r="80" spans="1:31" x14ac:dyDescent="0.45">
      <c r="A80" s="5" t="e">
        <f>数出表_Excel!A80</f>
        <v>#N/A</v>
      </c>
      <c r="B80" s="18" t="e">
        <f>数出表_Excel!B80</f>
        <v>#N/A</v>
      </c>
      <c r="C80" s="18" t="e">
        <f>数出表_Excel!C80</f>
        <v>#N/A</v>
      </c>
      <c r="D80" s="18" t="e">
        <f>数出表_Excel!D80</f>
        <v>#N/A</v>
      </c>
      <c r="E80" s="18" t="e">
        <f>数出表_Excel!E80</f>
        <v>#N/A</v>
      </c>
      <c r="F80" s="18" t="e">
        <f>数出表_Excel!F80</f>
        <v>#N/A</v>
      </c>
      <c r="G80" s="18" t="e">
        <f>数出表_Excel!G80</f>
        <v>#N/A</v>
      </c>
      <c r="H80" s="18" t="e">
        <f>数出表_Excel!H80</f>
        <v>#N/A</v>
      </c>
      <c r="I80" s="18" t="e">
        <f>数出表_Excel!I80</f>
        <v>#N/A</v>
      </c>
      <c r="J80" s="18" t="e">
        <f>数出表_Excel!J80</f>
        <v>#N/A</v>
      </c>
      <c r="K80" s="18" t="e">
        <f>数出表_Excel!K80</f>
        <v>#N/A</v>
      </c>
      <c r="L80" s="77"/>
      <c r="M80" s="18" t="e">
        <f>数出表_Excel!L80</f>
        <v>#N/A</v>
      </c>
      <c r="N80" s="77"/>
      <c r="O80" s="18" t="e">
        <f>数出表_Excel!M80</f>
        <v>#N/A</v>
      </c>
      <c r="P80" s="77"/>
      <c r="Q80" s="18" t="e">
        <f>数出表_Excel!N80</f>
        <v>#N/A</v>
      </c>
      <c r="R80" s="77"/>
      <c r="S80" s="18" t="e">
        <f>数出表_Excel!O80</f>
        <v>#N/A</v>
      </c>
      <c r="T80" s="77"/>
      <c r="U80" s="18" t="e">
        <f>数出表_Excel!P80</f>
        <v>#N/A</v>
      </c>
      <c r="V80" s="77"/>
      <c r="W80" s="18" t="e">
        <f>数出表_Excel!Q80</f>
        <v>#N/A</v>
      </c>
      <c r="X80" s="77"/>
      <c r="Y80" s="18" t="e">
        <f>数出表_Excel!R80</f>
        <v>#N/A</v>
      </c>
      <c r="Z80" s="77"/>
      <c r="AA80" s="18" t="e">
        <f>数出表_Excel!T80</f>
        <v>#N/A</v>
      </c>
      <c r="AB80" s="77"/>
      <c r="AC80" s="18" t="e">
        <f>数出表_Excel!T80</f>
        <v>#N/A</v>
      </c>
      <c r="AD80" s="5" t="e">
        <f>数出表_Excel!V80</f>
        <v>#N/A</v>
      </c>
      <c r="AE80" s="7" t="e">
        <f>数出表_Excel!W80</f>
        <v>#N/A</v>
      </c>
    </row>
    <row r="81" spans="1:31" x14ac:dyDescent="0.45">
      <c r="A81" s="8" t="e">
        <f>数出表_Excel!A81</f>
        <v>#N/A</v>
      </c>
      <c r="B81" s="49" t="e">
        <f>数出表_Excel!B81</f>
        <v>#N/A</v>
      </c>
      <c r="C81" s="49" t="e">
        <f>数出表_Excel!C81</f>
        <v>#N/A</v>
      </c>
      <c r="D81" s="49" t="e">
        <f>数出表_Excel!D81</f>
        <v>#N/A</v>
      </c>
      <c r="E81" s="49" t="e">
        <f>数出表_Excel!E81</f>
        <v>#N/A</v>
      </c>
      <c r="F81" s="49" t="e">
        <f>数出表_Excel!F81</f>
        <v>#N/A</v>
      </c>
      <c r="G81" s="49" t="e">
        <f>数出表_Excel!G81</f>
        <v>#N/A</v>
      </c>
      <c r="H81" s="49" t="e">
        <f>数出表_Excel!H81</f>
        <v>#N/A</v>
      </c>
      <c r="I81" s="49" t="e">
        <f>数出表_Excel!I81</f>
        <v>#N/A</v>
      </c>
      <c r="J81" s="49" t="e">
        <f>数出表_Excel!J81</f>
        <v>#N/A</v>
      </c>
      <c r="K81" s="49" t="e">
        <f>数出表_Excel!K81</f>
        <v>#N/A</v>
      </c>
      <c r="L81" s="49"/>
      <c r="M81" s="49" t="e">
        <f>数出表_Excel!L81</f>
        <v>#N/A</v>
      </c>
      <c r="N81" s="49"/>
      <c r="O81" s="49" t="e">
        <f>数出表_Excel!M81</f>
        <v>#N/A</v>
      </c>
      <c r="P81" s="49"/>
      <c r="Q81" s="49" t="e">
        <f>数出表_Excel!N81</f>
        <v>#N/A</v>
      </c>
      <c r="R81" s="49"/>
      <c r="S81" s="49" t="e">
        <f>数出表_Excel!O81</f>
        <v>#N/A</v>
      </c>
      <c r="T81" s="49"/>
      <c r="U81" s="49" t="e">
        <f>数出表_Excel!P81</f>
        <v>#N/A</v>
      </c>
      <c r="V81" s="49"/>
      <c r="W81" s="49" t="e">
        <f>数出表_Excel!Q81</f>
        <v>#N/A</v>
      </c>
      <c r="X81" s="49"/>
      <c r="Y81" s="49" t="e">
        <f>数出表_Excel!R81</f>
        <v>#N/A</v>
      </c>
      <c r="Z81" s="49"/>
      <c r="AA81" s="49" t="e">
        <f>数出表_Excel!T81</f>
        <v>#N/A</v>
      </c>
      <c r="AB81" s="49"/>
      <c r="AC81" s="49" t="e">
        <f>数出表_Excel!T81</f>
        <v>#N/A</v>
      </c>
      <c r="AD81" s="8" t="e">
        <f>数出表_Excel!V81</f>
        <v>#N/A</v>
      </c>
      <c r="AE81" s="9" t="e">
        <f>数出表_Excel!W81</f>
        <v>#N/A</v>
      </c>
    </row>
    <row r="82" spans="1:31" x14ac:dyDescent="0.45">
      <c r="A82" s="5" t="e">
        <f>数出表_Excel!A82</f>
        <v>#N/A</v>
      </c>
      <c r="B82" s="18" t="e">
        <f>数出表_Excel!B82</f>
        <v>#N/A</v>
      </c>
      <c r="C82" s="18" t="e">
        <f>数出表_Excel!C82</f>
        <v>#N/A</v>
      </c>
      <c r="D82" s="18" t="e">
        <f>数出表_Excel!D82</f>
        <v>#N/A</v>
      </c>
      <c r="E82" s="18" t="e">
        <f>数出表_Excel!E82</f>
        <v>#N/A</v>
      </c>
      <c r="F82" s="18" t="e">
        <f>数出表_Excel!F82</f>
        <v>#N/A</v>
      </c>
      <c r="G82" s="18" t="e">
        <f>数出表_Excel!G82</f>
        <v>#N/A</v>
      </c>
      <c r="H82" s="18" t="e">
        <f>数出表_Excel!H82</f>
        <v>#N/A</v>
      </c>
      <c r="I82" s="18" t="e">
        <f>数出表_Excel!I82</f>
        <v>#N/A</v>
      </c>
      <c r="J82" s="18" t="e">
        <f>数出表_Excel!J82</f>
        <v>#N/A</v>
      </c>
      <c r="K82" s="18" t="e">
        <f>数出表_Excel!K82</f>
        <v>#N/A</v>
      </c>
      <c r="L82" s="77"/>
      <c r="M82" s="18" t="e">
        <f>数出表_Excel!L82</f>
        <v>#N/A</v>
      </c>
      <c r="N82" s="77"/>
      <c r="O82" s="18" t="e">
        <f>数出表_Excel!M82</f>
        <v>#N/A</v>
      </c>
      <c r="P82" s="77"/>
      <c r="Q82" s="18" t="e">
        <f>数出表_Excel!N82</f>
        <v>#N/A</v>
      </c>
      <c r="R82" s="77"/>
      <c r="S82" s="18" t="e">
        <f>数出表_Excel!O82</f>
        <v>#N/A</v>
      </c>
      <c r="T82" s="77"/>
      <c r="U82" s="18" t="e">
        <f>数出表_Excel!P82</f>
        <v>#N/A</v>
      </c>
      <c r="V82" s="77"/>
      <c r="W82" s="18" t="e">
        <f>数出表_Excel!Q82</f>
        <v>#N/A</v>
      </c>
      <c r="X82" s="77"/>
      <c r="Y82" s="18" t="e">
        <f>数出表_Excel!R82</f>
        <v>#N/A</v>
      </c>
      <c r="Z82" s="77"/>
      <c r="AA82" s="18" t="e">
        <f>数出表_Excel!T82</f>
        <v>#N/A</v>
      </c>
      <c r="AB82" s="77"/>
      <c r="AC82" s="18" t="e">
        <f>数出表_Excel!T82</f>
        <v>#N/A</v>
      </c>
      <c r="AD82" s="5" t="e">
        <f>数出表_Excel!V82</f>
        <v>#N/A</v>
      </c>
      <c r="AE82" s="7" t="e">
        <f>数出表_Excel!W82</f>
        <v>#N/A</v>
      </c>
    </row>
    <row r="83" spans="1:31" x14ac:dyDescent="0.45">
      <c r="A83" s="8" t="e">
        <f>数出表_Excel!A83</f>
        <v>#N/A</v>
      </c>
      <c r="B83" s="49" t="e">
        <f>数出表_Excel!B83</f>
        <v>#N/A</v>
      </c>
      <c r="C83" s="49" t="e">
        <f>数出表_Excel!C83</f>
        <v>#N/A</v>
      </c>
      <c r="D83" s="49" t="e">
        <f>数出表_Excel!D83</f>
        <v>#N/A</v>
      </c>
      <c r="E83" s="49" t="e">
        <f>数出表_Excel!E83</f>
        <v>#N/A</v>
      </c>
      <c r="F83" s="49" t="e">
        <f>数出表_Excel!F83</f>
        <v>#N/A</v>
      </c>
      <c r="G83" s="49" t="e">
        <f>数出表_Excel!G83</f>
        <v>#N/A</v>
      </c>
      <c r="H83" s="49" t="e">
        <f>数出表_Excel!H83</f>
        <v>#N/A</v>
      </c>
      <c r="I83" s="49" t="e">
        <f>数出表_Excel!I83</f>
        <v>#N/A</v>
      </c>
      <c r="J83" s="49" t="e">
        <f>数出表_Excel!J83</f>
        <v>#N/A</v>
      </c>
      <c r="K83" s="49" t="e">
        <f>数出表_Excel!K83</f>
        <v>#N/A</v>
      </c>
      <c r="L83" s="49"/>
      <c r="M83" s="49" t="e">
        <f>数出表_Excel!L83</f>
        <v>#N/A</v>
      </c>
      <c r="N83" s="49"/>
      <c r="O83" s="49" t="e">
        <f>数出表_Excel!M83</f>
        <v>#N/A</v>
      </c>
      <c r="P83" s="49"/>
      <c r="Q83" s="49" t="e">
        <f>数出表_Excel!N83</f>
        <v>#N/A</v>
      </c>
      <c r="R83" s="49"/>
      <c r="S83" s="49" t="e">
        <f>数出表_Excel!O83</f>
        <v>#N/A</v>
      </c>
      <c r="T83" s="49"/>
      <c r="U83" s="49" t="e">
        <f>数出表_Excel!P83</f>
        <v>#N/A</v>
      </c>
      <c r="V83" s="49"/>
      <c r="W83" s="49" t="e">
        <f>数出表_Excel!Q83</f>
        <v>#N/A</v>
      </c>
      <c r="X83" s="49"/>
      <c r="Y83" s="49" t="e">
        <f>数出表_Excel!R83</f>
        <v>#N/A</v>
      </c>
      <c r="Z83" s="49"/>
      <c r="AA83" s="49" t="e">
        <f>数出表_Excel!T83</f>
        <v>#N/A</v>
      </c>
      <c r="AB83" s="49"/>
      <c r="AC83" s="49" t="e">
        <f>数出表_Excel!T83</f>
        <v>#N/A</v>
      </c>
      <c r="AD83" s="8" t="e">
        <f>数出表_Excel!V83</f>
        <v>#N/A</v>
      </c>
      <c r="AE83" s="9" t="e">
        <f>数出表_Excel!W83</f>
        <v>#N/A</v>
      </c>
    </row>
    <row r="84" spans="1:31" x14ac:dyDescent="0.45">
      <c r="A84" s="5" t="e">
        <f>数出表_Excel!A84</f>
        <v>#N/A</v>
      </c>
      <c r="B84" s="18" t="e">
        <f>数出表_Excel!B84</f>
        <v>#N/A</v>
      </c>
      <c r="C84" s="18" t="e">
        <f>数出表_Excel!C84</f>
        <v>#N/A</v>
      </c>
      <c r="D84" s="18" t="e">
        <f>数出表_Excel!D84</f>
        <v>#N/A</v>
      </c>
      <c r="E84" s="18" t="e">
        <f>数出表_Excel!E84</f>
        <v>#N/A</v>
      </c>
      <c r="F84" s="18" t="e">
        <f>数出表_Excel!F84</f>
        <v>#N/A</v>
      </c>
      <c r="G84" s="18" t="e">
        <f>数出表_Excel!G84</f>
        <v>#N/A</v>
      </c>
      <c r="H84" s="18" t="e">
        <f>数出表_Excel!H84</f>
        <v>#N/A</v>
      </c>
      <c r="I84" s="18" t="e">
        <f>数出表_Excel!I84</f>
        <v>#N/A</v>
      </c>
      <c r="J84" s="18" t="e">
        <f>数出表_Excel!J84</f>
        <v>#N/A</v>
      </c>
      <c r="K84" s="18" t="e">
        <f>数出表_Excel!K84</f>
        <v>#N/A</v>
      </c>
      <c r="L84" s="77"/>
      <c r="M84" s="18" t="e">
        <f>数出表_Excel!L84</f>
        <v>#N/A</v>
      </c>
      <c r="N84" s="77"/>
      <c r="O84" s="18" t="e">
        <f>数出表_Excel!M84</f>
        <v>#N/A</v>
      </c>
      <c r="P84" s="77"/>
      <c r="Q84" s="18" t="e">
        <f>数出表_Excel!N84</f>
        <v>#N/A</v>
      </c>
      <c r="R84" s="77"/>
      <c r="S84" s="18" t="e">
        <f>数出表_Excel!O84</f>
        <v>#N/A</v>
      </c>
      <c r="T84" s="77"/>
      <c r="U84" s="18" t="e">
        <f>数出表_Excel!P84</f>
        <v>#N/A</v>
      </c>
      <c r="V84" s="77"/>
      <c r="W84" s="18" t="e">
        <f>数出表_Excel!Q84</f>
        <v>#N/A</v>
      </c>
      <c r="X84" s="77"/>
      <c r="Y84" s="18" t="e">
        <f>数出表_Excel!R84</f>
        <v>#N/A</v>
      </c>
      <c r="Z84" s="77"/>
      <c r="AA84" s="18" t="e">
        <f>数出表_Excel!T84</f>
        <v>#N/A</v>
      </c>
      <c r="AB84" s="77"/>
      <c r="AC84" s="18" t="e">
        <f>数出表_Excel!T84</f>
        <v>#N/A</v>
      </c>
      <c r="AD84" s="5" t="e">
        <f>数出表_Excel!V84</f>
        <v>#N/A</v>
      </c>
      <c r="AE84" s="7" t="e">
        <f>数出表_Excel!W84</f>
        <v>#N/A</v>
      </c>
    </row>
    <row r="85" spans="1:31" x14ac:dyDescent="0.45">
      <c r="A85" s="8" t="e">
        <f>数出表_Excel!A85</f>
        <v>#N/A</v>
      </c>
      <c r="B85" s="49" t="e">
        <f>数出表_Excel!B85</f>
        <v>#N/A</v>
      </c>
      <c r="C85" s="49" t="e">
        <f>数出表_Excel!C85</f>
        <v>#N/A</v>
      </c>
      <c r="D85" s="49" t="e">
        <f>数出表_Excel!D85</f>
        <v>#N/A</v>
      </c>
      <c r="E85" s="49" t="e">
        <f>数出表_Excel!E85</f>
        <v>#N/A</v>
      </c>
      <c r="F85" s="49" t="e">
        <f>数出表_Excel!F85</f>
        <v>#N/A</v>
      </c>
      <c r="G85" s="49" t="e">
        <f>数出表_Excel!G85</f>
        <v>#N/A</v>
      </c>
      <c r="H85" s="49" t="e">
        <f>数出表_Excel!H85</f>
        <v>#N/A</v>
      </c>
      <c r="I85" s="49" t="e">
        <f>数出表_Excel!I85</f>
        <v>#N/A</v>
      </c>
      <c r="J85" s="49" t="e">
        <f>数出表_Excel!J85</f>
        <v>#N/A</v>
      </c>
      <c r="K85" s="49" t="e">
        <f>数出表_Excel!K85</f>
        <v>#N/A</v>
      </c>
      <c r="L85" s="49"/>
      <c r="M85" s="49" t="e">
        <f>数出表_Excel!L85</f>
        <v>#N/A</v>
      </c>
      <c r="N85" s="49"/>
      <c r="O85" s="49" t="e">
        <f>数出表_Excel!M85</f>
        <v>#N/A</v>
      </c>
      <c r="P85" s="49"/>
      <c r="Q85" s="49" t="e">
        <f>数出表_Excel!N85</f>
        <v>#N/A</v>
      </c>
      <c r="R85" s="49"/>
      <c r="S85" s="49" t="e">
        <f>数出表_Excel!O85</f>
        <v>#N/A</v>
      </c>
      <c r="T85" s="49"/>
      <c r="U85" s="49" t="e">
        <f>数出表_Excel!P85</f>
        <v>#N/A</v>
      </c>
      <c r="V85" s="49"/>
      <c r="W85" s="49" t="e">
        <f>数出表_Excel!Q85</f>
        <v>#N/A</v>
      </c>
      <c r="X85" s="49"/>
      <c r="Y85" s="49" t="e">
        <f>数出表_Excel!R85</f>
        <v>#N/A</v>
      </c>
      <c r="Z85" s="49"/>
      <c r="AA85" s="49" t="e">
        <f>数出表_Excel!T85</f>
        <v>#N/A</v>
      </c>
      <c r="AB85" s="49"/>
      <c r="AC85" s="49" t="e">
        <f>数出表_Excel!T85</f>
        <v>#N/A</v>
      </c>
      <c r="AD85" s="8" t="e">
        <f>数出表_Excel!V85</f>
        <v>#N/A</v>
      </c>
      <c r="AE85" s="9" t="e">
        <f>数出表_Excel!W85</f>
        <v>#N/A</v>
      </c>
    </row>
    <row r="86" spans="1:31" x14ac:dyDescent="0.45">
      <c r="A86" s="5" t="e">
        <f>数出表_Excel!A86</f>
        <v>#N/A</v>
      </c>
      <c r="B86" s="18" t="e">
        <f>数出表_Excel!B86</f>
        <v>#N/A</v>
      </c>
      <c r="C86" s="18" t="e">
        <f>数出表_Excel!C86</f>
        <v>#N/A</v>
      </c>
      <c r="D86" s="18" t="e">
        <f>数出表_Excel!D86</f>
        <v>#N/A</v>
      </c>
      <c r="E86" s="18" t="e">
        <f>数出表_Excel!E86</f>
        <v>#N/A</v>
      </c>
      <c r="F86" s="18" t="e">
        <f>数出表_Excel!F86</f>
        <v>#N/A</v>
      </c>
      <c r="G86" s="18" t="e">
        <f>数出表_Excel!G86</f>
        <v>#N/A</v>
      </c>
      <c r="H86" s="18" t="e">
        <f>数出表_Excel!H86</f>
        <v>#N/A</v>
      </c>
      <c r="I86" s="18" t="e">
        <f>数出表_Excel!I86</f>
        <v>#N/A</v>
      </c>
      <c r="J86" s="18" t="e">
        <f>数出表_Excel!J86</f>
        <v>#N/A</v>
      </c>
      <c r="K86" s="18" t="e">
        <f>数出表_Excel!K86</f>
        <v>#N/A</v>
      </c>
      <c r="L86" s="77"/>
      <c r="M86" s="18" t="e">
        <f>数出表_Excel!L86</f>
        <v>#N/A</v>
      </c>
      <c r="N86" s="77"/>
      <c r="O86" s="18" t="e">
        <f>数出表_Excel!M86</f>
        <v>#N/A</v>
      </c>
      <c r="P86" s="77"/>
      <c r="Q86" s="18" t="e">
        <f>数出表_Excel!N86</f>
        <v>#N/A</v>
      </c>
      <c r="R86" s="77"/>
      <c r="S86" s="18" t="e">
        <f>数出表_Excel!O86</f>
        <v>#N/A</v>
      </c>
      <c r="T86" s="77"/>
      <c r="U86" s="18" t="e">
        <f>数出表_Excel!P86</f>
        <v>#N/A</v>
      </c>
      <c r="V86" s="77"/>
      <c r="W86" s="18" t="e">
        <f>数出表_Excel!Q86</f>
        <v>#N/A</v>
      </c>
      <c r="X86" s="77"/>
      <c r="Y86" s="18" t="e">
        <f>数出表_Excel!R86</f>
        <v>#N/A</v>
      </c>
      <c r="Z86" s="77"/>
      <c r="AA86" s="18" t="e">
        <f>数出表_Excel!T86</f>
        <v>#N/A</v>
      </c>
      <c r="AB86" s="77"/>
      <c r="AC86" s="18" t="e">
        <f>数出表_Excel!T86</f>
        <v>#N/A</v>
      </c>
      <c r="AD86" s="5" t="e">
        <f>数出表_Excel!V86</f>
        <v>#N/A</v>
      </c>
      <c r="AE86" s="7" t="e">
        <f>数出表_Excel!W86</f>
        <v>#N/A</v>
      </c>
    </row>
    <row r="87" spans="1:31" x14ac:dyDescent="0.45">
      <c r="A87" s="8" t="e">
        <f>数出表_Excel!A87</f>
        <v>#N/A</v>
      </c>
      <c r="B87" s="49" t="e">
        <f>数出表_Excel!B87</f>
        <v>#N/A</v>
      </c>
      <c r="C87" s="49" t="e">
        <f>数出表_Excel!C87</f>
        <v>#N/A</v>
      </c>
      <c r="D87" s="49" t="e">
        <f>数出表_Excel!D87</f>
        <v>#N/A</v>
      </c>
      <c r="E87" s="49" t="e">
        <f>数出表_Excel!E87</f>
        <v>#N/A</v>
      </c>
      <c r="F87" s="49" t="e">
        <f>数出表_Excel!F87</f>
        <v>#N/A</v>
      </c>
      <c r="G87" s="49" t="e">
        <f>数出表_Excel!G87</f>
        <v>#N/A</v>
      </c>
      <c r="H87" s="49" t="e">
        <f>数出表_Excel!H87</f>
        <v>#N/A</v>
      </c>
      <c r="I87" s="49" t="e">
        <f>数出表_Excel!I87</f>
        <v>#N/A</v>
      </c>
      <c r="J87" s="49" t="e">
        <f>数出表_Excel!J87</f>
        <v>#N/A</v>
      </c>
      <c r="K87" s="49" t="e">
        <f>数出表_Excel!K87</f>
        <v>#N/A</v>
      </c>
      <c r="L87" s="49"/>
      <c r="M87" s="49" t="e">
        <f>数出表_Excel!L87</f>
        <v>#N/A</v>
      </c>
      <c r="N87" s="49"/>
      <c r="O87" s="49" t="e">
        <f>数出表_Excel!M87</f>
        <v>#N/A</v>
      </c>
      <c r="P87" s="49"/>
      <c r="Q87" s="49" t="e">
        <f>数出表_Excel!N87</f>
        <v>#N/A</v>
      </c>
      <c r="R87" s="49"/>
      <c r="S87" s="49" t="e">
        <f>数出表_Excel!O87</f>
        <v>#N/A</v>
      </c>
      <c r="T87" s="49"/>
      <c r="U87" s="49" t="e">
        <f>数出表_Excel!P87</f>
        <v>#N/A</v>
      </c>
      <c r="V87" s="49"/>
      <c r="W87" s="49" t="e">
        <f>数出表_Excel!Q87</f>
        <v>#N/A</v>
      </c>
      <c r="X87" s="49"/>
      <c r="Y87" s="49" t="e">
        <f>数出表_Excel!R87</f>
        <v>#N/A</v>
      </c>
      <c r="Z87" s="49"/>
      <c r="AA87" s="49" t="e">
        <f>数出表_Excel!T87</f>
        <v>#N/A</v>
      </c>
      <c r="AB87" s="49"/>
      <c r="AC87" s="49" t="e">
        <f>数出表_Excel!T87</f>
        <v>#N/A</v>
      </c>
      <c r="AD87" s="8" t="e">
        <f>数出表_Excel!V87</f>
        <v>#N/A</v>
      </c>
      <c r="AE87" s="9" t="e">
        <f>数出表_Excel!W87</f>
        <v>#N/A</v>
      </c>
    </row>
    <row r="88" spans="1:31" x14ac:dyDescent="0.45">
      <c r="A88" s="5" t="e">
        <f>数出表_Excel!A88</f>
        <v>#N/A</v>
      </c>
      <c r="B88" s="18" t="e">
        <f>数出表_Excel!B88</f>
        <v>#N/A</v>
      </c>
      <c r="C88" s="18" t="e">
        <f>数出表_Excel!C88</f>
        <v>#N/A</v>
      </c>
      <c r="D88" s="18" t="e">
        <f>数出表_Excel!D88</f>
        <v>#N/A</v>
      </c>
      <c r="E88" s="18" t="e">
        <f>数出表_Excel!E88</f>
        <v>#N/A</v>
      </c>
      <c r="F88" s="18" t="e">
        <f>数出表_Excel!F88</f>
        <v>#N/A</v>
      </c>
      <c r="G88" s="18" t="e">
        <f>数出表_Excel!G88</f>
        <v>#N/A</v>
      </c>
      <c r="H88" s="18" t="e">
        <f>数出表_Excel!H88</f>
        <v>#N/A</v>
      </c>
      <c r="I88" s="18" t="e">
        <f>数出表_Excel!I88</f>
        <v>#N/A</v>
      </c>
      <c r="J88" s="18" t="e">
        <f>数出表_Excel!J88</f>
        <v>#N/A</v>
      </c>
      <c r="K88" s="18" t="e">
        <f>数出表_Excel!K88</f>
        <v>#N/A</v>
      </c>
      <c r="L88" s="77"/>
      <c r="M88" s="18" t="e">
        <f>数出表_Excel!L88</f>
        <v>#N/A</v>
      </c>
      <c r="N88" s="77"/>
      <c r="O88" s="18" t="e">
        <f>数出表_Excel!M88</f>
        <v>#N/A</v>
      </c>
      <c r="P88" s="77"/>
      <c r="Q88" s="18" t="e">
        <f>数出表_Excel!N88</f>
        <v>#N/A</v>
      </c>
      <c r="R88" s="77"/>
      <c r="S88" s="18" t="e">
        <f>数出表_Excel!O88</f>
        <v>#N/A</v>
      </c>
      <c r="T88" s="77"/>
      <c r="U88" s="18" t="e">
        <f>数出表_Excel!P88</f>
        <v>#N/A</v>
      </c>
      <c r="V88" s="77"/>
      <c r="W88" s="18" t="e">
        <f>数出表_Excel!Q88</f>
        <v>#N/A</v>
      </c>
      <c r="X88" s="77"/>
      <c r="Y88" s="18" t="e">
        <f>数出表_Excel!R88</f>
        <v>#N/A</v>
      </c>
      <c r="Z88" s="77"/>
      <c r="AA88" s="18" t="e">
        <f>数出表_Excel!T88</f>
        <v>#N/A</v>
      </c>
      <c r="AB88" s="77"/>
      <c r="AC88" s="18" t="e">
        <f>数出表_Excel!T88</f>
        <v>#N/A</v>
      </c>
      <c r="AD88" s="5" t="e">
        <f>数出表_Excel!V88</f>
        <v>#N/A</v>
      </c>
      <c r="AE88" s="7" t="e">
        <f>数出表_Excel!W88</f>
        <v>#N/A</v>
      </c>
    </row>
    <row r="89" spans="1:31" x14ac:dyDescent="0.45">
      <c r="A89" s="8" t="e">
        <f>数出表_Excel!A89</f>
        <v>#N/A</v>
      </c>
      <c r="B89" s="49" t="e">
        <f>数出表_Excel!B89</f>
        <v>#N/A</v>
      </c>
      <c r="C89" s="49" t="e">
        <f>数出表_Excel!C89</f>
        <v>#N/A</v>
      </c>
      <c r="D89" s="49" t="e">
        <f>数出表_Excel!D89</f>
        <v>#N/A</v>
      </c>
      <c r="E89" s="49" t="e">
        <f>数出表_Excel!E89</f>
        <v>#N/A</v>
      </c>
      <c r="F89" s="49" t="e">
        <f>数出表_Excel!F89</f>
        <v>#N/A</v>
      </c>
      <c r="G89" s="49" t="e">
        <f>数出表_Excel!G89</f>
        <v>#N/A</v>
      </c>
      <c r="H89" s="49" t="e">
        <f>数出表_Excel!H89</f>
        <v>#N/A</v>
      </c>
      <c r="I89" s="49" t="e">
        <f>数出表_Excel!I89</f>
        <v>#N/A</v>
      </c>
      <c r="J89" s="49" t="e">
        <f>数出表_Excel!J89</f>
        <v>#N/A</v>
      </c>
      <c r="K89" s="49" t="e">
        <f>数出表_Excel!K89</f>
        <v>#N/A</v>
      </c>
      <c r="L89" s="49"/>
      <c r="M89" s="49" t="e">
        <f>数出表_Excel!L89</f>
        <v>#N/A</v>
      </c>
      <c r="N89" s="49"/>
      <c r="O89" s="49" t="e">
        <f>数出表_Excel!M89</f>
        <v>#N/A</v>
      </c>
      <c r="P89" s="49"/>
      <c r="Q89" s="49" t="e">
        <f>数出表_Excel!N89</f>
        <v>#N/A</v>
      </c>
      <c r="R89" s="49"/>
      <c r="S89" s="49" t="e">
        <f>数出表_Excel!O89</f>
        <v>#N/A</v>
      </c>
      <c r="T89" s="49"/>
      <c r="U89" s="49" t="e">
        <f>数出表_Excel!P89</f>
        <v>#N/A</v>
      </c>
      <c r="V89" s="49"/>
      <c r="W89" s="49" t="e">
        <f>数出表_Excel!Q89</f>
        <v>#N/A</v>
      </c>
      <c r="X89" s="49"/>
      <c r="Y89" s="49" t="e">
        <f>数出表_Excel!R89</f>
        <v>#N/A</v>
      </c>
      <c r="Z89" s="49"/>
      <c r="AA89" s="49" t="e">
        <f>数出表_Excel!T89</f>
        <v>#N/A</v>
      </c>
      <c r="AB89" s="49"/>
      <c r="AC89" s="49" t="e">
        <f>数出表_Excel!T89</f>
        <v>#N/A</v>
      </c>
      <c r="AD89" s="8" t="e">
        <f>数出表_Excel!V89</f>
        <v>#N/A</v>
      </c>
      <c r="AE89" s="9" t="e">
        <f>数出表_Excel!W89</f>
        <v>#N/A</v>
      </c>
    </row>
    <row r="90" spans="1:31" x14ac:dyDescent="0.45">
      <c r="A90" s="5" t="e">
        <f>数出表_Excel!A90</f>
        <v>#N/A</v>
      </c>
      <c r="B90" s="18" t="e">
        <f>数出表_Excel!B90</f>
        <v>#N/A</v>
      </c>
      <c r="C90" s="18" t="e">
        <f>数出表_Excel!C90</f>
        <v>#N/A</v>
      </c>
      <c r="D90" s="18" t="e">
        <f>数出表_Excel!D90</f>
        <v>#N/A</v>
      </c>
      <c r="E90" s="18" t="e">
        <f>数出表_Excel!E90</f>
        <v>#N/A</v>
      </c>
      <c r="F90" s="18" t="e">
        <f>数出表_Excel!F90</f>
        <v>#N/A</v>
      </c>
      <c r="G90" s="18" t="e">
        <f>数出表_Excel!G90</f>
        <v>#N/A</v>
      </c>
      <c r="H90" s="18" t="e">
        <f>数出表_Excel!H90</f>
        <v>#N/A</v>
      </c>
      <c r="I90" s="18" t="e">
        <f>数出表_Excel!I90</f>
        <v>#N/A</v>
      </c>
      <c r="J90" s="18" t="e">
        <f>数出表_Excel!J90</f>
        <v>#N/A</v>
      </c>
      <c r="K90" s="18" t="e">
        <f>数出表_Excel!K90</f>
        <v>#N/A</v>
      </c>
      <c r="L90" s="77"/>
      <c r="M90" s="18" t="e">
        <f>数出表_Excel!L90</f>
        <v>#N/A</v>
      </c>
      <c r="N90" s="77"/>
      <c r="O90" s="18" t="e">
        <f>数出表_Excel!M90</f>
        <v>#N/A</v>
      </c>
      <c r="P90" s="77"/>
      <c r="Q90" s="18" t="e">
        <f>数出表_Excel!N90</f>
        <v>#N/A</v>
      </c>
      <c r="R90" s="77"/>
      <c r="S90" s="18" t="e">
        <f>数出表_Excel!O90</f>
        <v>#N/A</v>
      </c>
      <c r="T90" s="77"/>
      <c r="U90" s="18" t="e">
        <f>数出表_Excel!P90</f>
        <v>#N/A</v>
      </c>
      <c r="V90" s="77"/>
      <c r="W90" s="18" t="e">
        <f>数出表_Excel!Q90</f>
        <v>#N/A</v>
      </c>
      <c r="X90" s="77"/>
      <c r="Y90" s="18" t="e">
        <f>数出表_Excel!R90</f>
        <v>#N/A</v>
      </c>
      <c r="Z90" s="77"/>
      <c r="AA90" s="18" t="e">
        <f>数出表_Excel!T90</f>
        <v>#N/A</v>
      </c>
      <c r="AB90" s="77"/>
      <c r="AC90" s="18" t="e">
        <f>数出表_Excel!T90</f>
        <v>#N/A</v>
      </c>
      <c r="AD90" s="5" t="e">
        <f>数出表_Excel!V90</f>
        <v>#N/A</v>
      </c>
      <c r="AE90" s="7" t="e">
        <f>数出表_Excel!W90</f>
        <v>#N/A</v>
      </c>
    </row>
    <row r="91" spans="1:31" x14ac:dyDescent="0.45">
      <c r="A91" s="8" t="e">
        <f>数出表_Excel!A91</f>
        <v>#N/A</v>
      </c>
      <c r="B91" s="49" t="e">
        <f>数出表_Excel!B91</f>
        <v>#N/A</v>
      </c>
      <c r="C91" s="49" t="e">
        <f>数出表_Excel!C91</f>
        <v>#N/A</v>
      </c>
      <c r="D91" s="49" t="e">
        <f>数出表_Excel!D91</f>
        <v>#N/A</v>
      </c>
      <c r="E91" s="49" t="e">
        <f>数出表_Excel!E91</f>
        <v>#N/A</v>
      </c>
      <c r="F91" s="49" t="e">
        <f>数出表_Excel!F91</f>
        <v>#N/A</v>
      </c>
      <c r="G91" s="49" t="e">
        <f>数出表_Excel!G91</f>
        <v>#N/A</v>
      </c>
      <c r="H91" s="49" t="e">
        <f>数出表_Excel!H91</f>
        <v>#N/A</v>
      </c>
      <c r="I91" s="49" t="e">
        <f>数出表_Excel!I91</f>
        <v>#N/A</v>
      </c>
      <c r="J91" s="49" t="e">
        <f>数出表_Excel!J91</f>
        <v>#N/A</v>
      </c>
      <c r="K91" s="49" t="e">
        <f>数出表_Excel!K91</f>
        <v>#N/A</v>
      </c>
      <c r="L91" s="49"/>
      <c r="M91" s="49" t="e">
        <f>数出表_Excel!L91</f>
        <v>#N/A</v>
      </c>
      <c r="N91" s="49"/>
      <c r="O91" s="49" t="e">
        <f>数出表_Excel!M91</f>
        <v>#N/A</v>
      </c>
      <c r="P91" s="49"/>
      <c r="Q91" s="49" t="e">
        <f>数出表_Excel!N91</f>
        <v>#N/A</v>
      </c>
      <c r="R91" s="49"/>
      <c r="S91" s="49" t="e">
        <f>数出表_Excel!O91</f>
        <v>#N/A</v>
      </c>
      <c r="T91" s="49"/>
      <c r="U91" s="49" t="e">
        <f>数出表_Excel!P91</f>
        <v>#N/A</v>
      </c>
      <c r="V91" s="49"/>
      <c r="W91" s="49" t="e">
        <f>数出表_Excel!Q91</f>
        <v>#N/A</v>
      </c>
      <c r="X91" s="49"/>
      <c r="Y91" s="49" t="e">
        <f>数出表_Excel!R91</f>
        <v>#N/A</v>
      </c>
      <c r="Z91" s="49"/>
      <c r="AA91" s="49" t="e">
        <f>数出表_Excel!T91</f>
        <v>#N/A</v>
      </c>
      <c r="AB91" s="49"/>
      <c r="AC91" s="49" t="e">
        <f>数出表_Excel!T91</f>
        <v>#N/A</v>
      </c>
      <c r="AD91" s="8" t="e">
        <f>数出表_Excel!V91</f>
        <v>#N/A</v>
      </c>
      <c r="AE91" s="9" t="e">
        <f>数出表_Excel!W91</f>
        <v>#N/A</v>
      </c>
    </row>
    <row r="92" spans="1:31" x14ac:dyDescent="0.45">
      <c r="A92" s="5" t="e">
        <f>数出表_Excel!A92</f>
        <v>#N/A</v>
      </c>
      <c r="B92" s="18" t="e">
        <f>数出表_Excel!B92</f>
        <v>#N/A</v>
      </c>
      <c r="C92" s="18" t="e">
        <f>数出表_Excel!C92</f>
        <v>#N/A</v>
      </c>
      <c r="D92" s="18" t="e">
        <f>数出表_Excel!D92</f>
        <v>#N/A</v>
      </c>
      <c r="E92" s="18" t="e">
        <f>数出表_Excel!E92</f>
        <v>#N/A</v>
      </c>
      <c r="F92" s="18" t="e">
        <f>数出表_Excel!F92</f>
        <v>#N/A</v>
      </c>
      <c r="G92" s="18" t="e">
        <f>数出表_Excel!G92</f>
        <v>#N/A</v>
      </c>
      <c r="H92" s="18" t="e">
        <f>数出表_Excel!H92</f>
        <v>#N/A</v>
      </c>
      <c r="I92" s="18" t="e">
        <f>数出表_Excel!I92</f>
        <v>#N/A</v>
      </c>
      <c r="J92" s="18" t="e">
        <f>数出表_Excel!J92</f>
        <v>#N/A</v>
      </c>
      <c r="K92" s="18" t="e">
        <f>数出表_Excel!K92</f>
        <v>#N/A</v>
      </c>
      <c r="L92" s="77"/>
      <c r="M92" s="18" t="e">
        <f>数出表_Excel!L92</f>
        <v>#N/A</v>
      </c>
      <c r="N92" s="77"/>
      <c r="O92" s="18" t="e">
        <f>数出表_Excel!M92</f>
        <v>#N/A</v>
      </c>
      <c r="P92" s="77"/>
      <c r="Q92" s="18" t="e">
        <f>数出表_Excel!N92</f>
        <v>#N/A</v>
      </c>
      <c r="R92" s="77"/>
      <c r="S92" s="18" t="e">
        <f>数出表_Excel!O92</f>
        <v>#N/A</v>
      </c>
      <c r="T92" s="77"/>
      <c r="U92" s="18" t="e">
        <f>数出表_Excel!P92</f>
        <v>#N/A</v>
      </c>
      <c r="V92" s="77"/>
      <c r="W92" s="18" t="e">
        <f>数出表_Excel!Q92</f>
        <v>#N/A</v>
      </c>
      <c r="X92" s="77"/>
      <c r="Y92" s="18" t="e">
        <f>数出表_Excel!R92</f>
        <v>#N/A</v>
      </c>
      <c r="Z92" s="77"/>
      <c r="AA92" s="18" t="e">
        <f>数出表_Excel!T92</f>
        <v>#N/A</v>
      </c>
      <c r="AB92" s="77"/>
      <c r="AC92" s="18" t="e">
        <f>数出表_Excel!T92</f>
        <v>#N/A</v>
      </c>
      <c r="AD92" s="5" t="e">
        <f>数出表_Excel!V92</f>
        <v>#N/A</v>
      </c>
      <c r="AE92" s="7" t="e">
        <f>数出表_Excel!W92</f>
        <v>#N/A</v>
      </c>
    </row>
    <row r="93" spans="1:31" x14ac:dyDescent="0.45">
      <c r="A93" s="8" t="e">
        <f>数出表_Excel!A93</f>
        <v>#N/A</v>
      </c>
      <c r="B93" s="49" t="e">
        <f>数出表_Excel!B93</f>
        <v>#N/A</v>
      </c>
      <c r="C93" s="49" t="e">
        <f>数出表_Excel!C93</f>
        <v>#N/A</v>
      </c>
      <c r="D93" s="49" t="e">
        <f>数出表_Excel!D93</f>
        <v>#N/A</v>
      </c>
      <c r="E93" s="49" t="e">
        <f>数出表_Excel!E93</f>
        <v>#N/A</v>
      </c>
      <c r="F93" s="49" t="e">
        <f>数出表_Excel!F93</f>
        <v>#N/A</v>
      </c>
      <c r="G93" s="49" t="e">
        <f>数出表_Excel!G93</f>
        <v>#N/A</v>
      </c>
      <c r="H93" s="49" t="e">
        <f>数出表_Excel!H93</f>
        <v>#N/A</v>
      </c>
      <c r="I93" s="49" t="e">
        <f>数出表_Excel!I93</f>
        <v>#N/A</v>
      </c>
      <c r="J93" s="49" t="e">
        <f>数出表_Excel!J93</f>
        <v>#N/A</v>
      </c>
      <c r="K93" s="49" t="e">
        <f>数出表_Excel!K93</f>
        <v>#N/A</v>
      </c>
      <c r="L93" s="49"/>
      <c r="M93" s="49" t="e">
        <f>数出表_Excel!L93</f>
        <v>#N/A</v>
      </c>
      <c r="N93" s="49"/>
      <c r="O93" s="49" t="e">
        <f>数出表_Excel!M93</f>
        <v>#N/A</v>
      </c>
      <c r="P93" s="49"/>
      <c r="Q93" s="49" t="e">
        <f>数出表_Excel!N93</f>
        <v>#N/A</v>
      </c>
      <c r="R93" s="49"/>
      <c r="S93" s="49" t="e">
        <f>数出表_Excel!O93</f>
        <v>#N/A</v>
      </c>
      <c r="T93" s="49"/>
      <c r="U93" s="49" t="e">
        <f>数出表_Excel!P93</f>
        <v>#N/A</v>
      </c>
      <c r="V93" s="49"/>
      <c r="W93" s="49" t="e">
        <f>数出表_Excel!Q93</f>
        <v>#N/A</v>
      </c>
      <c r="X93" s="49"/>
      <c r="Y93" s="49" t="e">
        <f>数出表_Excel!R93</f>
        <v>#N/A</v>
      </c>
      <c r="Z93" s="49"/>
      <c r="AA93" s="49" t="e">
        <f>数出表_Excel!T93</f>
        <v>#N/A</v>
      </c>
      <c r="AB93" s="49"/>
      <c r="AC93" s="49" t="e">
        <f>数出表_Excel!T93</f>
        <v>#N/A</v>
      </c>
      <c r="AD93" s="8" t="e">
        <f>数出表_Excel!V93</f>
        <v>#N/A</v>
      </c>
      <c r="AE93" s="9" t="e">
        <f>数出表_Excel!W93</f>
        <v>#N/A</v>
      </c>
    </row>
    <row r="94" spans="1:31" x14ac:dyDescent="0.45">
      <c r="A94" s="5" t="e">
        <f>数出表_Excel!A94</f>
        <v>#N/A</v>
      </c>
      <c r="B94" s="18" t="e">
        <f>数出表_Excel!B94</f>
        <v>#N/A</v>
      </c>
      <c r="C94" s="18" t="e">
        <f>数出表_Excel!C94</f>
        <v>#N/A</v>
      </c>
      <c r="D94" s="18" t="e">
        <f>数出表_Excel!D94</f>
        <v>#N/A</v>
      </c>
      <c r="E94" s="18" t="e">
        <f>数出表_Excel!E94</f>
        <v>#N/A</v>
      </c>
      <c r="F94" s="18" t="e">
        <f>数出表_Excel!F94</f>
        <v>#N/A</v>
      </c>
      <c r="G94" s="18" t="e">
        <f>数出表_Excel!G94</f>
        <v>#N/A</v>
      </c>
      <c r="H94" s="18" t="e">
        <f>数出表_Excel!H94</f>
        <v>#N/A</v>
      </c>
      <c r="I94" s="18" t="e">
        <f>数出表_Excel!I94</f>
        <v>#N/A</v>
      </c>
      <c r="J94" s="18" t="e">
        <f>数出表_Excel!J94</f>
        <v>#N/A</v>
      </c>
      <c r="K94" s="18" t="e">
        <f>数出表_Excel!K94</f>
        <v>#N/A</v>
      </c>
      <c r="L94" s="77"/>
      <c r="M94" s="18" t="e">
        <f>数出表_Excel!L94</f>
        <v>#N/A</v>
      </c>
      <c r="N94" s="77"/>
      <c r="O94" s="18" t="e">
        <f>数出表_Excel!M94</f>
        <v>#N/A</v>
      </c>
      <c r="P94" s="77"/>
      <c r="Q94" s="18" t="e">
        <f>数出表_Excel!N94</f>
        <v>#N/A</v>
      </c>
      <c r="R94" s="77"/>
      <c r="S94" s="18" t="e">
        <f>数出表_Excel!O94</f>
        <v>#N/A</v>
      </c>
      <c r="T94" s="77"/>
      <c r="U94" s="18" t="e">
        <f>数出表_Excel!P94</f>
        <v>#N/A</v>
      </c>
      <c r="V94" s="77"/>
      <c r="W94" s="18" t="e">
        <f>数出表_Excel!Q94</f>
        <v>#N/A</v>
      </c>
      <c r="X94" s="77"/>
      <c r="Y94" s="18" t="e">
        <f>数出表_Excel!R94</f>
        <v>#N/A</v>
      </c>
      <c r="Z94" s="77"/>
      <c r="AA94" s="18" t="e">
        <f>数出表_Excel!T94</f>
        <v>#N/A</v>
      </c>
      <c r="AB94" s="77"/>
      <c r="AC94" s="18" t="e">
        <f>数出表_Excel!T94</f>
        <v>#N/A</v>
      </c>
      <c r="AD94" s="5" t="e">
        <f>数出表_Excel!V94</f>
        <v>#N/A</v>
      </c>
      <c r="AE94" s="7" t="e">
        <f>数出表_Excel!W94</f>
        <v>#N/A</v>
      </c>
    </row>
    <row r="95" spans="1:31" x14ac:dyDescent="0.45">
      <c r="A95" s="8" t="e">
        <f>数出表_Excel!A95</f>
        <v>#N/A</v>
      </c>
      <c r="B95" s="49" t="e">
        <f>数出表_Excel!B95</f>
        <v>#N/A</v>
      </c>
      <c r="C95" s="49" t="e">
        <f>数出表_Excel!C95</f>
        <v>#N/A</v>
      </c>
      <c r="D95" s="49" t="e">
        <f>数出表_Excel!D95</f>
        <v>#N/A</v>
      </c>
      <c r="E95" s="49" t="e">
        <f>数出表_Excel!E95</f>
        <v>#N/A</v>
      </c>
      <c r="F95" s="49" t="e">
        <f>数出表_Excel!F95</f>
        <v>#N/A</v>
      </c>
      <c r="G95" s="49" t="e">
        <f>数出表_Excel!G95</f>
        <v>#N/A</v>
      </c>
      <c r="H95" s="49" t="e">
        <f>数出表_Excel!H95</f>
        <v>#N/A</v>
      </c>
      <c r="I95" s="49" t="e">
        <f>数出表_Excel!I95</f>
        <v>#N/A</v>
      </c>
      <c r="J95" s="49" t="e">
        <f>数出表_Excel!J95</f>
        <v>#N/A</v>
      </c>
      <c r="K95" s="49" t="e">
        <f>数出表_Excel!K95</f>
        <v>#N/A</v>
      </c>
      <c r="L95" s="49"/>
      <c r="M95" s="49" t="e">
        <f>数出表_Excel!L95</f>
        <v>#N/A</v>
      </c>
      <c r="N95" s="49"/>
      <c r="O95" s="49" t="e">
        <f>数出表_Excel!M95</f>
        <v>#N/A</v>
      </c>
      <c r="P95" s="49"/>
      <c r="Q95" s="49" t="e">
        <f>数出表_Excel!N95</f>
        <v>#N/A</v>
      </c>
      <c r="R95" s="49"/>
      <c r="S95" s="49" t="e">
        <f>数出表_Excel!O95</f>
        <v>#N/A</v>
      </c>
      <c r="T95" s="49"/>
      <c r="U95" s="49" t="e">
        <f>数出表_Excel!P95</f>
        <v>#N/A</v>
      </c>
      <c r="V95" s="49"/>
      <c r="W95" s="49" t="e">
        <f>数出表_Excel!Q95</f>
        <v>#N/A</v>
      </c>
      <c r="X95" s="49"/>
      <c r="Y95" s="49" t="e">
        <f>数出表_Excel!R95</f>
        <v>#N/A</v>
      </c>
      <c r="Z95" s="49"/>
      <c r="AA95" s="49" t="e">
        <f>数出表_Excel!T95</f>
        <v>#N/A</v>
      </c>
      <c r="AB95" s="49"/>
      <c r="AC95" s="49" t="e">
        <f>数出表_Excel!T95</f>
        <v>#N/A</v>
      </c>
      <c r="AD95" s="8" t="e">
        <f>数出表_Excel!V95</f>
        <v>#N/A</v>
      </c>
      <c r="AE95" s="9" t="e">
        <f>数出表_Excel!W95</f>
        <v>#N/A</v>
      </c>
    </row>
    <row r="96" spans="1:31" x14ac:dyDescent="0.45">
      <c r="A96" s="5" t="e">
        <f>数出表_Excel!A96</f>
        <v>#N/A</v>
      </c>
      <c r="B96" s="18" t="e">
        <f>数出表_Excel!B96</f>
        <v>#N/A</v>
      </c>
      <c r="C96" s="18" t="e">
        <f>数出表_Excel!C96</f>
        <v>#N/A</v>
      </c>
      <c r="D96" s="18" t="e">
        <f>数出表_Excel!D96</f>
        <v>#N/A</v>
      </c>
      <c r="E96" s="18" t="e">
        <f>数出表_Excel!E96</f>
        <v>#N/A</v>
      </c>
      <c r="F96" s="18" t="e">
        <f>数出表_Excel!F96</f>
        <v>#N/A</v>
      </c>
      <c r="G96" s="18" t="e">
        <f>数出表_Excel!G96</f>
        <v>#N/A</v>
      </c>
      <c r="H96" s="18" t="e">
        <f>数出表_Excel!H96</f>
        <v>#N/A</v>
      </c>
      <c r="I96" s="18" t="e">
        <f>数出表_Excel!I96</f>
        <v>#N/A</v>
      </c>
      <c r="J96" s="18" t="e">
        <f>数出表_Excel!J96</f>
        <v>#N/A</v>
      </c>
      <c r="K96" s="18" t="e">
        <f>数出表_Excel!K96</f>
        <v>#N/A</v>
      </c>
      <c r="L96" s="77"/>
      <c r="M96" s="18" t="e">
        <f>数出表_Excel!L96</f>
        <v>#N/A</v>
      </c>
      <c r="N96" s="77"/>
      <c r="O96" s="18" t="e">
        <f>数出表_Excel!M96</f>
        <v>#N/A</v>
      </c>
      <c r="P96" s="77"/>
      <c r="Q96" s="18" t="e">
        <f>数出表_Excel!N96</f>
        <v>#N/A</v>
      </c>
      <c r="R96" s="77"/>
      <c r="S96" s="18" t="e">
        <f>数出表_Excel!O96</f>
        <v>#N/A</v>
      </c>
      <c r="T96" s="77"/>
      <c r="U96" s="18" t="e">
        <f>数出表_Excel!P96</f>
        <v>#N/A</v>
      </c>
      <c r="V96" s="77"/>
      <c r="W96" s="18" t="e">
        <f>数出表_Excel!Q96</f>
        <v>#N/A</v>
      </c>
      <c r="X96" s="77"/>
      <c r="Y96" s="18" t="e">
        <f>数出表_Excel!R96</f>
        <v>#N/A</v>
      </c>
      <c r="Z96" s="77"/>
      <c r="AA96" s="18" t="e">
        <f>数出表_Excel!T96</f>
        <v>#N/A</v>
      </c>
      <c r="AB96" s="77"/>
      <c r="AC96" s="18" t="e">
        <f>数出表_Excel!T96</f>
        <v>#N/A</v>
      </c>
      <c r="AD96" s="5" t="e">
        <f>数出表_Excel!V96</f>
        <v>#N/A</v>
      </c>
      <c r="AE96" s="7" t="e">
        <f>数出表_Excel!W96</f>
        <v>#N/A</v>
      </c>
    </row>
    <row r="97" spans="1:31" x14ac:dyDescent="0.45">
      <c r="A97" s="8" t="e">
        <f>数出表_Excel!A97</f>
        <v>#N/A</v>
      </c>
      <c r="B97" s="49" t="e">
        <f>数出表_Excel!B97</f>
        <v>#N/A</v>
      </c>
      <c r="C97" s="49" t="e">
        <f>数出表_Excel!C97</f>
        <v>#N/A</v>
      </c>
      <c r="D97" s="49" t="e">
        <f>数出表_Excel!D97</f>
        <v>#N/A</v>
      </c>
      <c r="E97" s="49" t="e">
        <f>数出表_Excel!E97</f>
        <v>#N/A</v>
      </c>
      <c r="F97" s="49" t="e">
        <f>数出表_Excel!F97</f>
        <v>#N/A</v>
      </c>
      <c r="G97" s="49" t="e">
        <f>数出表_Excel!G97</f>
        <v>#N/A</v>
      </c>
      <c r="H97" s="49" t="e">
        <f>数出表_Excel!H97</f>
        <v>#N/A</v>
      </c>
      <c r="I97" s="49" t="e">
        <f>数出表_Excel!I97</f>
        <v>#N/A</v>
      </c>
      <c r="J97" s="49" t="e">
        <f>数出表_Excel!J97</f>
        <v>#N/A</v>
      </c>
      <c r="K97" s="49" t="e">
        <f>数出表_Excel!K97</f>
        <v>#N/A</v>
      </c>
      <c r="L97" s="49"/>
      <c r="M97" s="49" t="e">
        <f>数出表_Excel!L97</f>
        <v>#N/A</v>
      </c>
      <c r="N97" s="49"/>
      <c r="O97" s="49" t="e">
        <f>数出表_Excel!M97</f>
        <v>#N/A</v>
      </c>
      <c r="P97" s="49"/>
      <c r="Q97" s="49" t="e">
        <f>数出表_Excel!N97</f>
        <v>#N/A</v>
      </c>
      <c r="R97" s="49"/>
      <c r="S97" s="49" t="e">
        <f>数出表_Excel!O97</f>
        <v>#N/A</v>
      </c>
      <c r="T97" s="49"/>
      <c r="U97" s="49" t="e">
        <f>数出表_Excel!P97</f>
        <v>#N/A</v>
      </c>
      <c r="V97" s="49"/>
      <c r="W97" s="49" t="e">
        <f>数出表_Excel!Q97</f>
        <v>#N/A</v>
      </c>
      <c r="X97" s="49"/>
      <c r="Y97" s="49" t="e">
        <f>数出表_Excel!R97</f>
        <v>#N/A</v>
      </c>
      <c r="Z97" s="49"/>
      <c r="AA97" s="49" t="e">
        <f>数出表_Excel!T97</f>
        <v>#N/A</v>
      </c>
      <c r="AB97" s="49"/>
      <c r="AC97" s="49" t="e">
        <f>数出表_Excel!T97</f>
        <v>#N/A</v>
      </c>
      <c r="AD97" s="8" t="e">
        <f>数出表_Excel!V97</f>
        <v>#N/A</v>
      </c>
      <c r="AE97" s="9" t="e">
        <f>数出表_Excel!W97</f>
        <v>#N/A</v>
      </c>
    </row>
    <row r="98" spans="1:31" x14ac:dyDescent="0.45">
      <c r="A98" s="5" t="e">
        <f>数出表_Excel!A98</f>
        <v>#N/A</v>
      </c>
      <c r="B98" s="18" t="e">
        <f>数出表_Excel!B98</f>
        <v>#N/A</v>
      </c>
      <c r="C98" s="18" t="e">
        <f>数出表_Excel!C98</f>
        <v>#N/A</v>
      </c>
      <c r="D98" s="18" t="e">
        <f>数出表_Excel!D98</f>
        <v>#N/A</v>
      </c>
      <c r="E98" s="18" t="e">
        <f>数出表_Excel!E98</f>
        <v>#N/A</v>
      </c>
      <c r="F98" s="18" t="e">
        <f>数出表_Excel!F98</f>
        <v>#N/A</v>
      </c>
      <c r="G98" s="18" t="e">
        <f>数出表_Excel!G98</f>
        <v>#N/A</v>
      </c>
      <c r="H98" s="18" t="e">
        <f>数出表_Excel!H98</f>
        <v>#N/A</v>
      </c>
      <c r="I98" s="18" t="e">
        <f>数出表_Excel!I98</f>
        <v>#N/A</v>
      </c>
      <c r="J98" s="18" t="e">
        <f>数出表_Excel!J98</f>
        <v>#N/A</v>
      </c>
      <c r="K98" s="18" t="e">
        <f>数出表_Excel!K98</f>
        <v>#N/A</v>
      </c>
      <c r="L98" s="77"/>
      <c r="M98" s="18" t="e">
        <f>数出表_Excel!L98</f>
        <v>#N/A</v>
      </c>
      <c r="N98" s="77"/>
      <c r="O98" s="18" t="e">
        <f>数出表_Excel!M98</f>
        <v>#N/A</v>
      </c>
      <c r="P98" s="77"/>
      <c r="Q98" s="18" t="e">
        <f>数出表_Excel!N98</f>
        <v>#N/A</v>
      </c>
      <c r="R98" s="77"/>
      <c r="S98" s="18" t="e">
        <f>数出表_Excel!O98</f>
        <v>#N/A</v>
      </c>
      <c r="T98" s="77"/>
      <c r="U98" s="18" t="e">
        <f>数出表_Excel!P98</f>
        <v>#N/A</v>
      </c>
      <c r="V98" s="77"/>
      <c r="W98" s="18" t="e">
        <f>数出表_Excel!Q98</f>
        <v>#N/A</v>
      </c>
      <c r="X98" s="77"/>
      <c r="Y98" s="18" t="e">
        <f>数出表_Excel!R98</f>
        <v>#N/A</v>
      </c>
      <c r="Z98" s="77"/>
      <c r="AA98" s="18" t="e">
        <f>数出表_Excel!T98</f>
        <v>#N/A</v>
      </c>
      <c r="AB98" s="77"/>
      <c r="AC98" s="18" t="e">
        <f>数出表_Excel!T98</f>
        <v>#N/A</v>
      </c>
      <c r="AD98" s="5" t="e">
        <f>数出表_Excel!V98</f>
        <v>#N/A</v>
      </c>
      <c r="AE98" s="7" t="e">
        <f>数出表_Excel!W98</f>
        <v>#N/A</v>
      </c>
    </row>
    <row r="99" spans="1:31" x14ac:dyDescent="0.45">
      <c r="A99" s="8" t="e">
        <f>数出表_Excel!A99</f>
        <v>#N/A</v>
      </c>
      <c r="B99" s="49" t="e">
        <f>数出表_Excel!B99</f>
        <v>#N/A</v>
      </c>
      <c r="C99" s="49" t="e">
        <f>数出表_Excel!C99</f>
        <v>#N/A</v>
      </c>
      <c r="D99" s="49" t="e">
        <f>数出表_Excel!D99</f>
        <v>#N/A</v>
      </c>
      <c r="E99" s="49" t="e">
        <f>数出表_Excel!E99</f>
        <v>#N/A</v>
      </c>
      <c r="F99" s="49" t="e">
        <f>数出表_Excel!F99</f>
        <v>#N/A</v>
      </c>
      <c r="G99" s="49" t="e">
        <f>数出表_Excel!G99</f>
        <v>#N/A</v>
      </c>
      <c r="H99" s="49" t="e">
        <f>数出表_Excel!H99</f>
        <v>#N/A</v>
      </c>
      <c r="I99" s="49" t="e">
        <f>数出表_Excel!I99</f>
        <v>#N/A</v>
      </c>
      <c r="J99" s="49" t="e">
        <f>数出表_Excel!J99</f>
        <v>#N/A</v>
      </c>
      <c r="K99" s="49" t="e">
        <f>数出表_Excel!K99</f>
        <v>#N/A</v>
      </c>
      <c r="L99" s="49"/>
      <c r="M99" s="49" t="e">
        <f>数出表_Excel!L99</f>
        <v>#N/A</v>
      </c>
      <c r="N99" s="49"/>
      <c r="O99" s="49" t="e">
        <f>数出表_Excel!M99</f>
        <v>#N/A</v>
      </c>
      <c r="P99" s="49"/>
      <c r="Q99" s="49" t="e">
        <f>数出表_Excel!N99</f>
        <v>#N/A</v>
      </c>
      <c r="R99" s="49"/>
      <c r="S99" s="49" t="e">
        <f>数出表_Excel!O99</f>
        <v>#N/A</v>
      </c>
      <c r="T99" s="49"/>
      <c r="U99" s="49" t="e">
        <f>数出表_Excel!P99</f>
        <v>#N/A</v>
      </c>
      <c r="V99" s="49"/>
      <c r="W99" s="49" t="e">
        <f>数出表_Excel!Q99</f>
        <v>#N/A</v>
      </c>
      <c r="X99" s="49"/>
      <c r="Y99" s="49" t="e">
        <f>数出表_Excel!R99</f>
        <v>#N/A</v>
      </c>
      <c r="Z99" s="49"/>
      <c r="AA99" s="49" t="e">
        <f>数出表_Excel!T99</f>
        <v>#N/A</v>
      </c>
      <c r="AB99" s="49"/>
      <c r="AC99" s="49" t="e">
        <f>数出表_Excel!T99</f>
        <v>#N/A</v>
      </c>
      <c r="AD99" s="8" t="e">
        <f>数出表_Excel!V99</f>
        <v>#N/A</v>
      </c>
      <c r="AE99" s="9" t="e">
        <f>数出表_Excel!W99</f>
        <v>#N/A</v>
      </c>
    </row>
    <row r="100" spans="1:31" x14ac:dyDescent="0.45">
      <c r="A100" s="5" t="e">
        <f>数出表_Excel!A100</f>
        <v>#N/A</v>
      </c>
      <c r="B100" s="18" t="e">
        <f>数出表_Excel!B100</f>
        <v>#N/A</v>
      </c>
      <c r="C100" s="18" t="e">
        <f>数出表_Excel!C100</f>
        <v>#N/A</v>
      </c>
      <c r="D100" s="18" t="e">
        <f>数出表_Excel!D100</f>
        <v>#N/A</v>
      </c>
      <c r="E100" s="18" t="e">
        <f>数出表_Excel!E100</f>
        <v>#N/A</v>
      </c>
      <c r="F100" s="18" t="e">
        <f>数出表_Excel!F100</f>
        <v>#N/A</v>
      </c>
      <c r="G100" s="18" t="e">
        <f>数出表_Excel!G100</f>
        <v>#N/A</v>
      </c>
      <c r="H100" s="18" t="e">
        <f>数出表_Excel!H100</f>
        <v>#N/A</v>
      </c>
      <c r="I100" s="18" t="e">
        <f>数出表_Excel!I100</f>
        <v>#N/A</v>
      </c>
      <c r="J100" s="18" t="e">
        <f>数出表_Excel!J100</f>
        <v>#N/A</v>
      </c>
      <c r="K100" s="18" t="e">
        <f>数出表_Excel!K100</f>
        <v>#N/A</v>
      </c>
      <c r="L100" s="77"/>
      <c r="M100" s="18" t="e">
        <f>数出表_Excel!L100</f>
        <v>#N/A</v>
      </c>
      <c r="N100" s="77"/>
      <c r="O100" s="18" t="e">
        <f>数出表_Excel!M100</f>
        <v>#N/A</v>
      </c>
      <c r="P100" s="77"/>
      <c r="Q100" s="18" t="e">
        <f>数出表_Excel!N100</f>
        <v>#N/A</v>
      </c>
      <c r="R100" s="77"/>
      <c r="S100" s="18" t="e">
        <f>数出表_Excel!O100</f>
        <v>#N/A</v>
      </c>
      <c r="T100" s="77"/>
      <c r="U100" s="18" t="e">
        <f>数出表_Excel!P100</f>
        <v>#N/A</v>
      </c>
      <c r="V100" s="77"/>
      <c r="W100" s="18" t="e">
        <f>数出表_Excel!Q100</f>
        <v>#N/A</v>
      </c>
      <c r="X100" s="77"/>
      <c r="Y100" s="18" t="e">
        <f>数出表_Excel!R100</f>
        <v>#N/A</v>
      </c>
      <c r="Z100" s="77"/>
      <c r="AA100" s="18" t="e">
        <f>数出表_Excel!T100</f>
        <v>#N/A</v>
      </c>
      <c r="AB100" s="77"/>
      <c r="AC100" s="18" t="e">
        <f>数出表_Excel!T100</f>
        <v>#N/A</v>
      </c>
      <c r="AD100" s="5" t="e">
        <f>数出表_Excel!V100</f>
        <v>#N/A</v>
      </c>
      <c r="AE100" s="7" t="e">
        <f>数出表_Excel!W100</f>
        <v>#N/A</v>
      </c>
    </row>
    <row r="101" spans="1:31" x14ac:dyDescent="0.45">
      <c r="A101" s="8" t="e">
        <f>数出表_Excel!A101</f>
        <v>#N/A</v>
      </c>
      <c r="B101" s="49" t="e">
        <f>数出表_Excel!B101</f>
        <v>#N/A</v>
      </c>
      <c r="C101" s="49" t="e">
        <f>数出表_Excel!C101</f>
        <v>#N/A</v>
      </c>
      <c r="D101" s="49" t="e">
        <f>数出表_Excel!D101</f>
        <v>#N/A</v>
      </c>
      <c r="E101" s="49" t="e">
        <f>数出表_Excel!E101</f>
        <v>#N/A</v>
      </c>
      <c r="F101" s="49" t="e">
        <f>数出表_Excel!F101</f>
        <v>#N/A</v>
      </c>
      <c r="G101" s="49" t="e">
        <f>数出表_Excel!G101</f>
        <v>#N/A</v>
      </c>
      <c r="H101" s="49" t="e">
        <f>数出表_Excel!H101</f>
        <v>#N/A</v>
      </c>
      <c r="I101" s="49" t="e">
        <f>数出表_Excel!I101</f>
        <v>#N/A</v>
      </c>
      <c r="J101" s="49" t="e">
        <f>数出表_Excel!J101</f>
        <v>#N/A</v>
      </c>
      <c r="K101" s="49" t="e">
        <f>数出表_Excel!K101</f>
        <v>#N/A</v>
      </c>
      <c r="L101" s="49"/>
      <c r="M101" s="49" t="e">
        <f>数出表_Excel!L101</f>
        <v>#N/A</v>
      </c>
      <c r="N101" s="49"/>
      <c r="O101" s="49" t="e">
        <f>数出表_Excel!M101</f>
        <v>#N/A</v>
      </c>
      <c r="P101" s="49"/>
      <c r="Q101" s="49" t="e">
        <f>数出表_Excel!N101</f>
        <v>#N/A</v>
      </c>
      <c r="R101" s="49"/>
      <c r="S101" s="49" t="e">
        <f>数出表_Excel!O101</f>
        <v>#N/A</v>
      </c>
      <c r="T101" s="49"/>
      <c r="U101" s="49" t="e">
        <f>数出表_Excel!P101</f>
        <v>#N/A</v>
      </c>
      <c r="V101" s="49"/>
      <c r="W101" s="49" t="e">
        <f>数出表_Excel!Q101</f>
        <v>#N/A</v>
      </c>
      <c r="X101" s="49"/>
      <c r="Y101" s="49" t="e">
        <f>数出表_Excel!R101</f>
        <v>#N/A</v>
      </c>
      <c r="Z101" s="49"/>
      <c r="AA101" s="49" t="e">
        <f>数出表_Excel!T101</f>
        <v>#N/A</v>
      </c>
      <c r="AB101" s="49"/>
      <c r="AC101" s="49" t="e">
        <f>数出表_Excel!T101</f>
        <v>#N/A</v>
      </c>
      <c r="AD101" s="8" t="e">
        <f>数出表_Excel!V101</f>
        <v>#N/A</v>
      </c>
      <c r="AE101" s="9" t="e">
        <f>数出表_Excel!W101</f>
        <v>#N/A</v>
      </c>
    </row>
    <row r="102" spans="1:31" x14ac:dyDescent="0.45">
      <c r="A102" s="5" t="e">
        <f>数出表_Excel!A102</f>
        <v>#N/A</v>
      </c>
      <c r="B102" s="18" t="e">
        <f>数出表_Excel!B102</f>
        <v>#N/A</v>
      </c>
      <c r="C102" s="18" t="e">
        <f>数出表_Excel!C102</f>
        <v>#N/A</v>
      </c>
      <c r="D102" s="18" t="e">
        <f>数出表_Excel!D102</f>
        <v>#N/A</v>
      </c>
      <c r="E102" s="18" t="e">
        <f>数出表_Excel!E102</f>
        <v>#N/A</v>
      </c>
      <c r="F102" s="18" t="e">
        <f>数出表_Excel!F102</f>
        <v>#N/A</v>
      </c>
      <c r="G102" s="18" t="e">
        <f>数出表_Excel!G102</f>
        <v>#N/A</v>
      </c>
      <c r="H102" s="18" t="e">
        <f>数出表_Excel!H102</f>
        <v>#N/A</v>
      </c>
      <c r="I102" s="18" t="e">
        <f>数出表_Excel!I102</f>
        <v>#N/A</v>
      </c>
      <c r="J102" s="18" t="e">
        <f>数出表_Excel!J102</f>
        <v>#N/A</v>
      </c>
      <c r="K102" s="18" t="e">
        <f>数出表_Excel!K102</f>
        <v>#N/A</v>
      </c>
      <c r="L102" s="77"/>
      <c r="M102" s="18" t="e">
        <f>数出表_Excel!L102</f>
        <v>#N/A</v>
      </c>
      <c r="N102" s="77"/>
      <c r="O102" s="18" t="e">
        <f>数出表_Excel!M102</f>
        <v>#N/A</v>
      </c>
      <c r="P102" s="77"/>
      <c r="Q102" s="18" t="e">
        <f>数出表_Excel!N102</f>
        <v>#N/A</v>
      </c>
      <c r="R102" s="77"/>
      <c r="S102" s="18" t="e">
        <f>数出表_Excel!O102</f>
        <v>#N/A</v>
      </c>
      <c r="T102" s="77"/>
      <c r="U102" s="18" t="e">
        <f>数出表_Excel!P102</f>
        <v>#N/A</v>
      </c>
      <c r="V102" s="77"/>
      <c r="W102" s="18" t="e">
        <f>数出表_Excel!Q102</f>
        <v>#N/A</v>
      </c>
      <c r="X102" s="77"/>
      <c r="Y102" s="18" t="e">
        <f>数出表_Excel!R102</f>
        <v>#N/A</v>
      </c>
      <c r="Z102" s="77"/>
      <c r="AA102" s="18" t="e">
        <f>数出表_Excel!T102</f>
        <v>#N/A</v>
      </c>
      <c r="AB102" s="77"/>
      <c r="AC102" s="18" t="e">
        <f>数出表_Excel!T102</f>
        <v>#N/A</v>
      </c>
      <c r="AD102" s="5" t="e">
        <f>数出表_Excel!V102</f>
        <v>#N/A</v>
      </c>
      <c r="AE102" s="7" t="e">
        <f>数出表_Excel!W102</f>
        <v>#N/A</v>
      </c>
    </row>
    <row r="103" spans="1:31" x14ac:dyDescent="0.45">
      <c r="A103" s="8" t="e">
        <f>数出表_Excel!A103</f>
        <v>#N/A</v>
      </c>
      <c r="B103" s="49" t="e">
        <f>数出表_Excel!B103</f>
        <v>#N/A</v>
      </c>
      <c r="C103" s="49" t="e">
        <f>数出表_Excel!C103</f>
        <v>#N/A</v>
      </c>
      <c r="D103" s="49" t="e">
        <f>数出表_Excel!D103</f>
        <v>#N/A</v>
      </c>
      <c r="E103" s="49" t="e">
        <f>数出表_Excel!E103</f>
        <v>#N/A</v>
      </c>
      <c r="F103" s="49" t="e">
        <f>数出表_Excel!F103</f>
        <v>#N/A</v>
      </c>
      <c r="G103" s="49" t="e">
        <f>数出表_Excel!G103</f>
        <v>#N/A</v>
      </c>
      <c r="H103" s="49" t="e">
        <f>数出表_Excel!H103</f>
        <v>#N/A</v>
      </c>
      <c r="I103" s="49" t="e">
        <f>数出表_Excel!I103</f>
        <v>#N/A</v>
      </c>
      <c r="J103" s="49" t="e">
        <f>数出表_Excel!J103</f>
        <v>#N/A</v>
      </c>
      <c r="K103" s="49" t="e">
        <f>数出表_Excel!K103</f>
        <v>#N/A</v>
      </c>
      <c r="L103" s="49"/>
      <c r="M103" s="49" t="e">
        <f>数出表_Excel!L103</f>
        <v>#N/A</v>
      </c>
      <c r="N103" s="49"/>
      <c r="O103" s="49" t="e">
        <f>数出表_Excel!M103</f>
        <v>#N/A</v>
      </c>
      <c r="P103" s="49"/>
      <c r="Q103" s="49" t="e">
        <f>数出表_Excel!N103</f>
        <v>#N/A</v>
      </c>
      <c r="R103" s="49"/>
      <c r="S103" s="49" t="e">
        <f>数出表_Excel!O103</f>
        <v>#N/A</v>
      </c>
      <c r="T103" s="49"/>
      <c r="U103" s="49" t="e">
        <f>数出表_Excel!P103</f>
        <v>#N/A</v>
      </c>
      <c r="V103" s="49"/>
      <c r="W103" s="49" t="e">
        <f>数出表_Excel!Q103</f>
        <v>#N/A</v>
      </c>
      <c r="X103" s="49"/>
      <c r="Y103" s="49" t="e">
        <f>数出表_Excel!R103</f>
        <v>#N/A</v>
      </c>
      <c r="Z103" s="49"/>
      <c r="AA103" s="49" t="e">
        <f>数出表_Excel!T103</f>
        <v>#N/A</v>
      </c>
      <c r="AB103" s="49"/>
      <c r="AC103" s="49" t="e">
        <f>数出表_Excel!T103</f>
        <v>#N/A</v>
      </c>
      <c r="AD103" s="8" t="e">
        <f>数出表_Excel!V103</f>
        <v>#N/A</v>
      </c>
      <c r="AE103" s="9" t="e">
        <f>数出表_Excel!W103</f>
        <v>#N/A</v>
      </c>
    </row>
    <row r="104" spans="1:31" x14ac:dyDescent="0.45">
      <c r="A104" s="5" t="e">
        <f>数出表_Excel!A104</f>
        <v>#N/A</v>
      </c>
      <c r="B104" s="18" t="e">
        <f>数出表_Excel!B104</f>
        <v>#N/A</v>
      </c>
      <c r="C104" s="18" t="e">
        <f>数出表_Excel!C104</f>
        <v>#N/A</v>
      </c>
      <c r="D104" s="18" t="e">
        <f>数出表_Excel!D104</f>
        <v>#N/A</v>
      </c>
      <c r="E104" s="18" t="e">
        <f>数出表_Excel!E104</f>
        <v>#N/A</v>
      </c>
      <c r="F104" s="18" t="e">
        <f>数出表_Excel!F104</f>
        <v>#N/A</v>
      </c>
      <c r="G104" s="18" t="e">
        <f>数出表_Excel!G104</f>
        <v>#N/A</v>
      </c>
      <c r="H104" s="18" t="e">
        <f>数出表_Excel!H104</f>
        <v>#N/A</v>
      </c>
      <c r="I104" s="18" t="e">
        <f>数出表_Excel!I104</f>
        <v>#N/A</v>
      </c>
      <c r="J104" s="18" t="e">
        <f>数出表_Excel!J104</f>
        <v>#N/A</v>
      </c>
      <c r="K104" s="18" t="e">
        <f>数出表_Excel!K104</f>
        <v>#N/A</v>
      </c>
      <c r="L104" s="77"/>
      <c r="M104" s="18" t="e">
        <f>数出表_Excel!L104</f>
        <v>#N/A</v>
      </c>
      <c r="N104" s="77"/>
      <c r="O104" s="18" t="e">
        <f>数出表_Excel!M104</f>
        <v>#N/A</v>
      </c>
      <c r="P104" s="77"/>
      <c r="Q104" s="18" t="e">
        <f>数出表_Excel!N104</f>
        <v>#N/A</v>
      </c>
      <c r="R104" s="77"/>
      <c r="S104" s="18" t="e">
        <f>数出表_Excel!O104</f>
        <v>#N/A</v>
      </c>
      <c r="T104" s="77"/>
      <c r="U104" s="18" t="e">
        <f>数出表_Excel!P104</f>
        <v>#N/A</v>
      </c>
      <c r="V104" s="77"/>
      <c r="W104" s="18" t="e">
        <f>数出表_Excel!Q104</f>
        <v>#N/A</v>
      </c>
      <c r="X104" s="77"/>
      <c r="Y104" s="18" t="e">
        <f>数出表_Excel!R104</f>
        <v>#N/A</v>
      </c>
      <c r="Z104" s="77"/>
      <c r="AA104" s="18" t="e">
        <f>数出表_Excel!T104</f>
        <v>#N/A</v>
      </c>
      <c r="AB104" s="77"/>
      <c r="AC104" s="18" t="e">
        <f>数出表_Excel!T104</f>
        <v>#N/A</v>
      </c>
      <c r="AD104" s="5" t="e">
        <f>数出表_Excel!V104</f>
        <v>#N/A</v>
      </c>
      <c r="AE104" s="7" t="e">
        <f>数出表_Excel!W104</f>
        <v>#N/A</v>
      </c>
    </row>
    <row r="105" spans="1:31" x14ac:dyDescent="0.45">
      <c r="A105" s="8" t="e">
        <f>数出表_Excel!A105</f>
        <v>#N/A</v>
      </c>
      <c r="B105" s="49" t="e">
        <f>数出表_Excel!B105</f>
        <v>#N/A</v>
      </c>
      <c r="C105" s="49" t="e">
        <f>数出表_Excel!C105</f>
        <v>#N/A</v>
      </c>
      <c r="D105" s="49" t="e">
        <f>数出表_Excel!D105</f>
        <v>#N/A</v>
      </c>
      <c r="E105" s="49" t="e">
        <f>数出表_Excel!E105</f>
        <v>#N/A</v>
      </c>
      <c r="F105" s="49" t="e">
        <f>数出表_Excel!F105</f>
        <v>#N/A</v>
      </c>
      <c r="G105" s="49" t="e">
        <f>数出表_Excel!G105</f>
        <v>#N/A</v>
      </c>
      <c r="H105" s="49" t="e">
        <f>数出表_Excel!H105</f>
        <v>#N/A</v>
      </c>
      <c r="I105" s="49" t="e">
        <f>数出表_Excel!I105</f>
        <v>#N/A</v>
      </c>
      <c r="J105" s="49" t="e">
        <f>数出表_Excel!J105</f>
        <v>#N/A</v>
      </c>
      <c r="K105" s="49" t="e">
        <f>数出表_Excel!K105</f>
        <v>#N/A</v>
      </c>
      <c r="L105" s="49"/>
      <c r="M105" s="49" t="e">
        <f>数出表_Excel!L105</f>
        <v>#N/A</v>
      </c>
      <c r="N105" s="49"/>
      <c r="O105" s="49" t="e">
        <f>数出表_Excel!M105</f>
        <v>#N/A</v>
      </c>
      <c r="P105" s="49"/>
      <c r="Q105" s="49" t="e">
        <f>数出表_Excel!N105</f>
        <v>#N/A</v>
      </c>
      <c r="R105" s="49"/>
      <c r="S105" s="49" t="e">
        <f>数出表_Excel!O105</f>
        <v>#N/A</v>
      </c>
      <c r="T105" s="49"/>
      <c r="U105" s="49" t="e">
        <f>数出表_Excel!P105</f>
        <v>#N/A</v>
      </c>
      <c r="V105" s="49"/>
      <c r="W105" s="49" t="e">
        <f>数出表_Excel!Q105</f>
        <v>#N/A</v>
      </c>
      <c r="X105" s="49"/>
      <c r="Y105" s="49" t="e">
        <f>数出表_Excel!R105</f>
        <v>#N/A</v>
      </c>
      <c r="Z105" s="49"/>
      <c r="AA105" s="49" t="e">
        <f>数出表_Excel!T105</f>
        <v>#N/A</v>
      </c>
      <c r="AB105" s="49"/>
      <c r="AC105" s="49" t="e">
        <f>数出表_Excel!T105</f>
        <v>#N/A</v>
      </c>
      <c r="AD105" s="8" t="e">
        <f>数出表_Excel!V105</f>
        <v>#N/A</v>
      </c>
      <c r="AE105" s="9" t="e">
        <f>数出表_Excel!W105</f>
        <v>#N/A</v>
      </c>
    </row>
    <row r="106" spans="1:31" x14ac:dyDescent="0.45">
      <c r="A106" s="5" t="e">
        <f>数出表_Excel!A106</f>
        <v>#N/A</v>
      </c>
      <c r="B106" s="18" t="e">
        <f>数出表_Excel!B106</f>
        <v>#N/A</v>
      </c>
      <c r="C106" s="18" t="e">
        <f>数出表_Excel!C106</f>
        <v>#N/A</v>
      </c>
      <c r="D106" s="18" t="e">
        <f>数出表_Excel!D106</f>
        <v>#N/A</v>
      </c>
      <c r="E106" s="18" t="e">
        <f>数出表_Excel!E106</f>
        <v>#N/A</v>
      </c>
      <c r="F106" s="18" t="e">
        <f>数出表_Excel!F106</f>
        <v>#N/A</v>
      </c>
      <c r="G106" s="18" t="e">
        <f>数出表_Excel!G106</f>
        <v>#N/A</v>
      </c>
      <c r="H106" s="18" t="e">
        <f>数出表_Excel!H106</f>
        <v>#N/A</v>
      </c>
      <c r="I106" s="18" t="e">
        <f>数出表_Excel!I106</f>
        <v>#N/A</v>
      </c>
      <c r="J106" s="18" t="e">
        <f>数出表_Excel!J106</f>
        <v>#N/A</v>
      </c>
      <c r="K106" s="18" t="e">
        <f>数出表_Excel!K106</f>
        <v>#N/A</v>
      </c>
      <c r="L106" s="77"/>
      <c r="M106" s="18" t="e">
        <f>数出表_Excel!L106</f>
        <v>#N/A</v>
      </c>
      <c r="N106" s="77"/>
      <c r="O106" s="18" t="e">
        <f>数出表_Excel!M106</f>
        <v>#N/A</v>
      </c>
      <c r="P106" s="77"/>
      <c r="Q106" s="18" t="e">
        <f>数出表_Excel!N106</f>
        <v>#N/A</v>
      </c>
      <c r="R106" s="77"/>
      <c r="S106" s="18" t="e">
        <f>数出表_Excel!O106</f>
        <v>#N/A</v>
      </c>
      <c r="T106" s="77"/>
      <c r="U106" s="18" t="e">
        <f>数出表_Excel!P106</f>
        <v>#N/A</v>
      </c>
      <c r="V106" s="77"/>
      <c r="W106" s="18" t="e">
        <f>数出表_Excel!Q106</f>
        <v>#N/A</v>
      </c>
      <c r="X106" s="77"/>
      <c r="Y106" s="18" t="e">
        <f>数出表_Excel!R106</f>
        <v>#N/A</v>
      </c>
      <c r="Z106" s="77"/>
      <c r="AA106" s="18" t="e">
        <f>数出表_Excel!T106</f>
        <v>#N/A</v>
      </c>
      <c r="AB106" s="77"/>
      <c r="AC106" s="18" t="e">
        <f>数出表_Excel!T106</f>
        <v>#N/A</v>
      </c>
      <c r="AD106" s="5" t="e">
        <f>数出表_Excel!V106</f>
        <v>#N/A</v>
      </c>
      <c r="AE106" s="7" t="e">
        <f>数出表_Excel!W106</f>
        <v>#N/A</v>
      </c>
    </row>
    <row r="107" spans="1:31" x14ac:dyDescent="0.45">
      <c r="A107" s="8" t="e">
        <f>数出表_Excel!A107</f>
        <v>#N/A</v>
      </c>
      <c r="B107" s="49" t="e">
        <f>数出表_Excel!B107</f>
        <v>#N/A</v>
      </c>
      <c r="C107" s="49" t="e">
        <f>数出表_Excel!C107</f>
        <v>#N/A</v>
      </c>
      <c r="D107" s="49" t="e">
        <f>数出表_Excel!D107</f>
        <v>#N/A</v>
      </c>
      <c r="E107" s="49" t="e">
        <f>数出表_Excel!E107</f>
        <v>#N/A</v>
      </c>
      <c r="F107" s="49" t="e">
        <f>数出表_Excel!F107</f>
        <v>#N/A</v>
      </c>
      <c r="G107" s="49" t="e">
        <f>数出表_Excel!G107</f>
        <v>#N/A</v>
      </c>
      <c r="H107" s="49" t="e">
        <f>数出表_Excel!H107</f>
        <v>#N/A</v>
      </c>
      <c r="I107" s="49" t="e">
        <f>数出表_Excel!I107</f>
        <v>#N/A</v>
      </c>
      <c r="J107" s="49" t="e">
        <f>数出表_Excel!J107</f>
        <v>#N/A</v>
      </c>
      <c r="K107" s="49" t="e">
        <f>数出表_Excel!K107</f>
        <v>#N/A</v>
      </c>
      <c r="L107" s="49"/>
      <c r="M107" s="49" t="e">
        <f>数出表_Excel!L107</f>
        <v>#N/A</v>
      </c>
      <c r="N107" s="49"/>
      <c r="O107" s="49" t="e">
        <f>数出表_Excel!M107</f>
        <v>#N/A</v>
      </c>
      <c r="P107" s="49"/>
      <c r="Q107" s="49" t="e">
        <f>数出表_Excel!N107</f>
        <v>#N/A</v>
      </c>
      <c r="R107" s="49"/>
      <c r="S107" s="49" t="e">
        <f>数出表_Excel!O107</f>
        <v>#N/A</v>
      </c>
      <c r="T107" s="49"/>
      <c r="U107" s="49" t="e">
        <f>数出表_Excel!P107</f>
        <v>#N/A</v>
      </c>
      <c r="V107" s="49"/>
      <c r="W107" s="49" t="e">
        <f>数出表_Excel!Q107</f>
        <v>#N/A</v>
      </c>
      <c r="X107" s="49"/>
      <c r="Y107" s="49" t="e">
        <f>数出表_Excel!R107</f>
        <v>#N/A</v>
      </c>
      <c r="Z107" s="49"/>
      <c r="AA107" s="49" t="e">
        <f>数出表_Excel!T107</f>
        <v>#N/A</v>
      </c>
      <c r="AB107" s="49"/>
      <c r="AC107" s="49" t="e">
        <f>数出表_Excel!T107</f>
        <v>#N/A</v>
      </c>
      <c r="AD107" s="8" t="e">
        <f>数出表_Excel!V107</f>
        <v>#N/A</v>
      </c>
      <c r="AE107" s="9" t="e">
        <f>数出表_Excel!W107</f>
        <v>#N/A</v>
      </c>
    </row>
    <row r="108" spans="1:31" x14ac:dyDescent="0.45">
      <c r="A108" s="5" t="e">
        <f>数出表_Excel!A108</f>
        <v>#N/A</v>
      </c>
      <c r="B108" s="18" t="e">
        <f>数出表_Excel!B108</f>
        <v>#N/A</v>
      </c>
      <c r="C108" s="18" t="e">
        <f>数出表_Excel!C108</f>
        <v>#N/A</v>
      </c>
      <c r="D108" s="18" t="e">
        <f>数出表_Excel!D108</f>
        <v>#N/A</v>
      </c>
      <c r="E108" s="18" t="e">
        <f>数出表_Excel!E108</f>
        <v>#N/A</v>
      </c>
      <c r="F108" s="18" t="e">
        <f>数出表_Excel!F108</f>
        <v>#N/A</v>
      </c>
      <c r="G108" s="18" t="e">
        <f>数出表_Excel!G108</f>
        <v>#N/A</v>
      </c>
      <c r="H108" s="18" t="e">
        <f>数出表_Excel!H108</f>
        <v>#N/A</v>
      </c>
      <c r="I108" s="18" t="e">
        <f>数出表_Excel!I108</f>
        <v>#N/A</v>
      </c>
      <c r="J108" s="18" t="e">
        <f>数出表_Excel!J108</f>
        <v>#N/A</v>
      </c>
      <c r="K108" s="18" t="e">
        <f>数出表_Excel!K108</f>
        <v>#N/A</v>
      </c>
      <c r="L108" s="77"/>
      <c r="M108" s="18" t="e">
        <f>数出表_Excel!L108</f>
        <v>#N/A</v>
      </c>
      <c r="N108" s="77"/>
      <c r="O108" s="18" t="e">
        <f>数出表_Excel!M108</f>
        <v>#N/A</v>
      </c>
      <c r="P108" s="77"/>
      <c r="Q108" s="18" t="e">
        <f>数出表_Excel!N108</f>
        <v>#N/A</v>
      </c>
      <c r="R108" s="77"/>
      <c r="S108" s="18" t="e">
        <f>数出表_Excel!O108</f>
        <v>#N/A</v>
      </c>
      <c r="T108" s="77"/>
      <c r="U108" s="18" t="e">
        <f>数出表_Excel!P108</f>
        <v>#N/A</v>
      </c>
      <c r="V108" s="77"/>
      <c r="W108" s="18" t="e">
        <f>数出表_Excel!Q108</f>
        <v>#N/A</v>
      </c>
      <c r="X108" s="77"/>
      <c r="Y108" s="18" t="e">
        <f>数出表_Excel!R108</f>
        <v>#N/A</v>
      </c>
      <c r="Z108" s="77"/>
      <c r="AA108" s="18" t="e">
        <f>数出表_Excel!T108</f>
        <v>#N/A</v>
      </c>
      <c r="AB108" s="77"/>
      <c r="AC108" s="18" t="e">
        <f>数出表_Excel!T108</f>
        <v>#N/A</v>
      </c>
      <c r="AD108" s="5" t="e">
        <f>数出表_Excel!V108</f>
        <v>#N/A</v>
      </c>
      <c r="AE108" s="7" t="e">
        <f>数出表_Excel!W108</f>
        <v>#N/A</v>
      </c>
    </row>
    <row r="109" spans="1:31" x14ac:dyDescent="0.45">
      <c r="A109" s="8" t="e">
        <f>数出表_Excel!A109</f>
        <v>#N/A</v>
      </c>
      <c r="B109" s="49" t="e">
        <f>数出表_Excel!B109</f>
        <v>#N/A</v>
      </c>
      <c r="C109" s="49" t="e">
        <f>数出表_Excel!C109</f>
        <v>#N/A</v>
      </c>
      <c r="D109" s="49" t="e">
        <f>数出表_Excel!D109</f>
        <v>#N/A</v>
      </c>
      <c r="E109" s="49" t="e">
        <f>数出表_Excel!E109</f>
        <v>#N/A</v>
      </c>
      <c r="F109" s="49" t="e">
        <f>数出表_Excel!F109</f>
        <v>#N/A</v>
      </c>
      <c r="G109" s="49" t="e">
        <f>数出表_Excel!G109</f>
        <v>#N/A</v>
      </c>
      <c r="H109" s="49" t="e">
        <f>数出表_Excel!H109</f>
        <v>#N/A</v>
      </c>
      <c r="I109" s="49" t="e">
        <f>数出表_Excel!I109</f>
        <v>#N/A</v>
      </c>
      <c r="J109" s="49" t="e">
        <f>数出表_Excel!J109</f>
        <v>#N/A</v>
      </c>
      <c r="K109" s="49" t="e">
        <f>数出表_Excel!K109</f>
        <v>#N/A</v>
      </c>
      <c r="L109" s="49"/>
      <c r="M109" s="49" t="e">
        <f>数出表_Excel!L109</f>
        <v>#N/A</v>
      </c>
      <c r="N109" s="49"/>
      <c r="O109" s="49" t="e">
        <f>数出表_Excel!M109</f>
        <v>#N/A</v>
      </c>
      <c r="P109" s="49"/>
      <c r="Q109" s="49" t="e">
        <f>数出表_Excel!N109</f>
        <v>#N/A</v>
      </c>
      <c r="R109" s="49"/>
      <c r="S109" s="49" t="e">
        <f>数出表_Excel!O109</f>
        <v>#N/A</v>
      </c>
      <c r="T109" s="49"/>
      <c r="U109" s="49" t="e">
        <f>数出表_Excel!P109</f>
        <v>#N/A</v>
      </c>
      <c r="V109" s="49"/>
      <c r="W109" s="49" t="e">
        <f>数出表_Excel!Q109</f>
        <v>#N/A</v>
      </c>
      <c r="X109" s="49"/>
      <c r="Y109" s="49" t="e">
        <f>数出表_Excel!R109</f>
        <v>#N/A</v>
      </c>
      <c r="Z109" s="49"/>
      <c r="AA109" s="49" t="e">
        <f>数出表_Excel!T109</f>
        <v>#N/A</v>
      </c>
      <c r="AB109" s="49"/>
      <c r="AC109" s="49" t="e">
        <f>数出表_Excel!T109</f>
        <v>#N/A</v>
      </c>
      <c r="AD109" s="8" t="e">
        <f>数出表_Excel!V109</f>
        <v>#N/A</v>
      </c>
      <c r="AE109" s="9" t="e">
        <f>数出表_Excel!W109</f>
        <v>#N/A</v>
      </c>
    </row>
    <row r="110" spans="1:31" x14ac:dyDescent="0.45">
      <c r="A110" s="5" t="e">
        <f>数出表_Excel!A110</f>
        <v>#N/A</v>
      </c>
      <c r="B110" s="18" t="e">
        <f>数出表_Excel!B110</f>
        <v>#N/A</v>
      </c>
      <c r="C110" s="18" t="e">
        <f>数出表_Excel!C110</f>
        <v>#N/A</v>
      </c>
      <c r="D110" s="18" t="e">
        <f>数出表_Excel!D110</f>
        <v>#N/A</v>
      </c>
      <c r="E110" s="18" t="e">
        <f>数出表_Excel!E110</f>
        <v>#N/A</v>
      </c>
      <c r="F110" s="18" t="e">
        <f>数出表_Excel!F110</f>
        <v>#N/A</v>
      </c>
      <c r="G110" s="18" t="e">
        <f>数出表_Excel!G110</f>
        <v>#N/A</v>
      </c>
      <c r="H110" s="18" t="e">
        <f>数出表_Excel!H110</f>
        <v>#N/A</v>
      </c>
      <c r="I110" s="18" t="e">
        <f>数出表_Excel!I110</f>
        <v>#N/A</v>
      </c>
      <c r="J110" s="18" t="e">
        <f>数出表_Excel!J110</f>
        <v>#N/A</v>
      </c>
      <c r="K110" s="18" t="e">
        <f>数出表_Excel!K110</f>
        <v>#N/A</v>
      </c>
      <c r="L110" s="77"/>
      <c r="M110" s="18" t="e">
        <f>数出表_Excel!L110</f>
        <v>#N/A</v>
      </c>
      <c r="N110" s="77"/>
      <c r="O110" s="18" t="e">
        <f>数出表_Excel!M110</f>
        <v>#N/A</v>
      </c>
      <c r="P110" s="77"/>
      <c r="Q110" s="18" t="e">
        <f>数出表_Excel!N110</f>
        <v>#N/A</v>
      </c>
      <c r="R110" s="77"/>
      <c r="S110" s="18" t="e">
        <f>数出表_Excel!O110</f>
        <v>#N/A</v>
      </c>
      <c r="T110" s="77"/>
      <c r="U110" s="18" t="e">
        <f>数出表_Excel!P110</f>
        <v>#N/A</v>
      </c>
      <c r="V110" s="77"/>
      <c r="W110" s="18" t="e">
        <f>数出表_Excel!Q110</f>
        <v>#N/A</v>
      </c>
      <c r="X110" s="77"/>
      <c r="Y110" s="18" t="e">
        <f>数出表_Excel!R110</f>
        <v>#N/A</v>
      </c>
      <c r="Z110" s="77"/>
      <c r="AA110" s="18" t="e">
        <f>数出表_Excel!T110</f>
        <v>#N/A</v>
      </c>
      <c r="AB110" s="77"/>
      <c r="AC110" s="18" t="e">
        <f>数出表_Excel!T110</f>
        <v>#N/A</v>
      </c>
      <c r="AD110" s="5" t="e">
        <f>数出表_Excel!V110</f>
        <v>#N/A</v>
      </c>
      <c r="AE110" s="7" t="e">
        <f>数出表_Excel!W110</f>
        <v>#N/A</v>
      </c>
    </row>
    <row r="111" spans="1:31" x14ac:dyDescent="0.45">
      <c r="A111" s="8" t="e">
        <f>数出表_Excel!A111</f>
        <v>#N/A</v>
      </c>
      <c r="B111" s="49" t="e">
        <f>数出表_Excel!B111</f>
        <v>#N/A</v>
      </c>
      <c r="C111" s="49" t="e">
        <f>数出表_Excel!C111</f>
        <v>#N/A</v>
      </c>
      <c r="D111" s="49" t="e">
        <f>数出表_Excel!D111</f>
        <v>#N/A</v>
      </c>
      <c r="E111" s="49" t="e">
        <f>数出表_Excel!E111</f>
        <v>#N/A</v>
      </c>
      <c r="F111" s="49" t="e">
        <f>数出表_Excel!F111</f>
        <v>#N/A</v>
      </c>
      <c r="G111" s="49" t="e">
        <f>数出表_Excel!G111</f>
        <v>#N/A</v>
      </c>
      <c r="H111" s="49" t="e">
        <f>数出表_Excel!H111</f>
        <v>#N/A</v>
      </c>
      <c r="I111" s="49" t="e">
        <f>数出表_Excel!I111</f>
        <v>#N/A</v>
      </c>
      <c r="J111" s="49" t="e">
        <f>数出表_Excel!J111</f>
        <v>#N/A</v>
      </c>
      <c r="K111" s="49" t="e">
        <f>数出表_Excel!K111</f>
        <v>#N/A</v>
      </c>
      <c r="L111" s="49"/>
      <c r="M111" s="49" t="e">
        <f>数出表_Excel!L111</f>
        <v>#N/A</v>
      </c>
      <c r="N111" s="49"/>
      <c r="O111" s="49" t="e">
        <f>数出表_Excel!M111</f>
        <v>#N/A</v>
      </c>
      <c r="P111" s="49"/>
      <c r="Q111" s="49" t="e">
        <f>数出表_Excel!N111</f>
        <v>#N/A</v>
      </c>
      <c r="R111" s="49"/>
      <c r="S111" s="49" t="e">
        <f>数出表_Excel!O111</f>
        <v>#N/A</v>
      </c>
      <c r="T111" s="49"/>
      <c r="U111" s="49" t="e">
        <f>数出表_Excel!P111</f>
        <v>#N/A</v>
      </c>
      <c r="V111" s="49"/>
      <c r="W111" s="49" t="e">
        <f>数出表_Excel!Q111</f>
        <v>#N/A</v>
      </c>
      <c r="X111" s="49"/>
      <c r="Y111" s="49" t="e">
        <f>数出表_Excel!R111</f>
        <v>#N/A</v>
      </c>
      <c r="Z111" s="49"/>
      <c r="AA111" s="49" t="e">
        <f>数出表_Excel!T111</f>
        <v>#N/A</v>
      </c>
      <c r="AB111" s="49"/>
      <c r="AC111" s="49" t="e">
        <f>数出表_Excel!T111</f>
        <v>#N/A</v>
      </c>
      <c r="AD111" s="8" t="e">
        <f>数出表_Excel!V111</f>
        <v>#N/A</v>
      </c>
      <c r="AE111" s="9" t="e">
        <f>数出表_Excel!W111</f>
        <v>#N/A</v>
      </c>
    </row>
    <row r="112" spans="1:31" x14ac:dyDescent="0.45">
      <c r="A112" s="5" t="e">
        <f>数出表_Excel!A112</f>
        <v>#N/A</v>
      </c>
      <c r="B112" s="18" t="e">
        <f>数出表_Excel!B112</f>
        <v>#N/A</v>
      </c>
      <c r="C112" s="18" t="e">
        <f>数出表_Excel!C112</f>
        <v>#N/A</v>
      </c>
      <c r="D112" s="18" t="e">
        <f>数出表_Excel!D112</f>
        <v>#N/A</v>
      </c>
      <c r="E112" s="18" t="e">
        <f>数出表_Excel!E112</f>
        <v>#N/A</v>
      </c>
      <c r="F112" s="18" t="e">
        <f>数出表_Excel!F112</f>
        <v>#N/A</v>
      </c>
      <c r="G112" s="18" t="e">
        <f>数出表_Excel!G112</f>
        <v>#N/A</v>
      </c>
      <c r="H112" s="18" t="e">
        <f>数出表_Excel!H112</f>
        <v>#N/A</v>
      </c>
      <c r="I112" s="18" t="e">
        <f>数出表_Excel!I112</f>
        <v>#N/A</v>
      </c>
      <c r="J112" s="18" t="e">
        <f>数出表_Excel!J112</f>
        <v>#N/A</v>
      </c>
      <c r="K112" s="18" t="e">
        <f>数出表_Excel!K112</f>
        <v>#N/A</v>
      </c>
      <c r="L112" s="77"/>
      <c r="M112" s="18" t="e">
        <f>数出表_Excel!L112</f>
        <v>#N/A</v>
      </c>
      <c r="N112" s="77"/>
      <c r="O112" s="18" t="e">
        <f>数出表_Excel!M112</f>
        <v>#N/A</v>
      </c>
      <c r="P112" s="77"/>
      <c r="Q112" s="18" t="e">
        <f>数出表_Excel!N112</f>
        <v>#N/A</v>
      </c>
      <c r="R112" s="77"/>
      <c r="S112" s="18" t="e">
        <f>数出表_Excel!O112</f>
        <v>#N/A</v>
      </c>
      <c r="T112" s="77"/>
      <c r="U112" s="18" t="e">
        <f>数出表_Excel!P112</f>
        <v>#N/A</v>
      </c>
      <c r="V112" s="77"/>
      <c r="W112" s="18" t="e">
        <f>数出表_Excel!Q112</f>
        <v>#N/A</v>
      </c>
      <c r="X112" s="77"/>
      <c r="Y112" s="18" t="e">
        <f>数出表_Excel!R112</f>
        <v>#N/A</v>
      </c>
      <c r="Z112" s="77"/>
      <c r="AA112" s="18" t="e">
        <f>数出表_Excel!T112</f>
        <v>#N/A</v>
      </c>
      <c r="AB112" s="77"/>
      <c r="AC112" s="18" t="e">
        <f>数出表_Excel!T112</f>
        <v>#N/A</v>
      </c>
      <c r="AD112" s="5" t="e">
        <f>数出表_Excel!V112</f>
        <v>#N/A</v>
      </c>
      <c r="AE112" s="7" t="e">
        <f>数出表_Excel!W112</f>
        <v>#N/A</v>
      </c>
    </row>
    <row r="113" spans="1:31" x14ac:dyDescent="0.45">
      <c r="A113" s="8" t="e">
        <f>数出表_Excel!A113</f>
        <v>#N/A</v>
      </c>
      <c r="B113" s="49" t="e">
        <f>数出表_Excel!B113</f>
        <v>#N/A</v>
      </c>
      <c r="C113" s="49" t="e">
        <f>数出表_Excel!C113</f>
        <v>#N/A</v>
      </c>
      <c r="D113" s="49" t="e">
        <f>数出表_Excel!D113</f>
        <v>#N/A</v>
      </c>
      <c r="E113" s="49" t="e">
        <f>数出表_Excel!E113</f>
        <v>#N/A</v>
      </c>
      <c r="F113" s="49" t="e">
        <f>数出表_Excel!F113</f>
        <v>#N/A</v>
      </c>
      <c r="G113" s="49" t="e">
        <f>数出表_Excel!G113</f>
        <v>#N/A</v>
      </c>
      <c r="H113" s="49" t="e">
        <f>数出表_Excel!H113</f>
        <v>#N/A</v>
      </c>
      <c r="I113" s="49" t="e">
        <f>数出表_Excel!I113</f>
        <v>#N/A</v>
      </c>
      <c r="J113" s="49" t="e">
        <f>数出表_Excel!J113</f>
        <v>#N/A</v>
      </c>
      <c r="K113" s="49" t="e">
        <f>数出表_Excel!K113</f>
        <v>#N/A</v>
      </c>
      <c r="L113" s="49"/>
      <c r="M113" s="49" t="e">
        <f>数出表_Excel!L113</f>
        <v>#N/A</v>
      </c>
      <c r="N113" s="49"/>
      <c r="O113" s="49" t="e">
        <f>数出表_Excel!M113</f>
        <v>#N/A</v>
      </c>
      <c r="P113" s="49"/>
      <c r="Q113" s="49" t="e">
        <f>数出表_Excel!N113</f>
        <v>#N/A</v>
      </c>
      <c r="R113" s="49"/>
      <c r="S113" s="49" t="e">
        <f>数出表_Excel!O113</f>
        <v>#N/A</v>
      </c>
      <c r="T113" s="49"/>
      <c r="U113" s="49" t="e">
        <f>数出表_Excel!P113</f>
        <v>#N/A</v>
      </c>
      <c r="V113" s="49"/>
      <c r="W113" s="49" t="e">
        <f>数出表_Excel!Q113</f>
        <v>#N/A</v>
      </c>
      <c r="X113" s="49"/>
      <c r="Y113" s="49" t="e">
        <f>数出表_Excel!R113</f>
        <v>#N/A</v>
      </c>
      <c r="Z113" s="49"/>
      <c r="AA113" s="49" t="e">
        <f>数出表_Excel!T113</f>
        <v>#N/A</v>
      </c>
      <c r="AB113" s="49"/>
      <c r="AC113" s="49" t="e">
        <f>数出表_Excel!T113</f>
        <v>#N/A</v>
      </c>
      <c r="AD113" s="8" t="e">
        <f>数出表_Excel!V113</f>
        <v>#N/A</v>
      </c>
      <c r="AE113" s="9" t="e">
        <f>数出表_Excel!W113</f>
        <v>#N/A</v>
      </c>
    </row>
    <row r="114" spans="1:31" x14ac:dyDescent="0.45">
      <c r="A114" s="5" t="e">
        <f>数出表_Excel!A114</f>
        <v>#N/A</v>
      </c>
      <c r="B114" s="18" t="e">
        <f>数出表_Excel!B114</f>
        <v>#N/A</v>
      </c>
      <c r="C114" s="18" t="e">
        <f>数出表_Excel!C114</f>
        <v>#N/A</v>
      </c>
      <c r="D114" s="18" t="e">
        <f>数出表_Excel!D114</f>
        <v>#N/A</v>
      </c>
      <c r="E114" s="18" t="e">
        <f>数出表_Excel!E114</f>
        <v>#N/A</v>
      </c>
      <c r="F114" s="18" t="e">
        <f>数出表_Excel!F114</f>
        <v>#N/A</v>
      </c>
      <c r="G114" s="18" t="e">
        <f>数出表_Excel!G114</f>
        <v>#N/A</v>
      </c>
      <c r="H114" s="18" t="e">
        <f>数出表_Excel!H114</f>
        <v>#N/A</v>
      </c>
      <c r="I114" s="18" t="e">
        <f>数出表_Excel!I114</f>
        <v>#N/A</v>
      </c>
      <c r="J114" s="18" t="e">
        <f>数出表_Excel!J114</f>
        <v>#N/A</v>
      </c>
      <c r="K114" s="18" t="e">
        <f>数出表_Excel!K114</f>
        <v>#N/A</v>
      </c>
      <c r="L114" s="77"/>
      <c r="M114" s="18" t="e">
        <f>数出表_Excel!L114</f>
        <v>#N/A</v>
      </c>
      <c r="N114" s="77"/>
      <c r="O114" s="18" t="e">
        <f>数出表_Excel!M114</f>
        <v>#N/A</v>
      </c>
      <c r="P114" s="77"/>
      <c r="Q114" s="18" t="e">
        <f>数出表_Excel!N114</f>
        <v>#N/A</v>
      </c>
      <c r="R114" s="77"/>
      <c r="S114" s="18" t="e">
        <f>数出表_Excel!O114</f>
        <v>#N/A</v>
      </c>
      <c r="T114" s="77"/>
      <c r="U114" s="18" t="e">
        <f>数出表_Excel!P114</f>
        <v>#N/A</v>
      </c>
      <c r="V114" s="77"/>
      <c r="W114" s="18" t="e">
        <f>数出表_Excel!Q114</f>
        <v>#N/A</v>
      </c>
      <c r="X114" s="77"/>
      <c r="Y114" s="18" t="e">
        <f>数出表_Excel!R114</f>
        <v>#N/A</v>
      </c>
      <c r="Z114" s="77"/>
      <c r="AA114" s="18" t="e">
        <f>数出表_Excel!T114</f>
        <v>#N/A</v>
      </c>
      <c r="AB114" s="77"/>
      <c r="AC114" s="18" t="e">
        <f>数出表_Excel!T114</f>
        <v>#N/A</v>
      </c>
      <c r="AD114" s="5" t="e">
        <f>数出表_Excel!V114</f>
        <v>#N/A</v>
      </c>
      <c r="AE114" s="7" t="e">
        <f>数出表_Excel!W114</f>
        <v>#N/A</v>
      </c>
    </row>
    <row r="115" spans="1:31" x14ac:dyDescent="0.45">
      <c r="A115" s="8" t="e">
        <f>数出表_Excel!A115</f>
        <v>#N/A</v>
      </c>
      <c r="B115" s="49" t="e">
        <f>数出表_Excel!B115</f>
        <v>#N/A</v>
      </c>
      <c r="C115" s="49" t="e">
        <f>数出表_Excel!C115</f>
        <v>#N/A</v>
      </c>
      <c r="D115" s="49" t="e">
        <f>数出表_Excel!D115</f>
        <v>#N/A</v>
      </c>
      <c r="E115" s="49" t="e">
        <f>数出表_Excel!E115</f>
        <v>#N/A</v>
      </c>
      <c r="F115" s="49" t="e">
        <f>数出表_Excel!F115</f>
        <v>#N/A</v>
      </c>
      <c r="G115" s="49" t="e">
        <f>数出表_Excel!G115</f>
        <v>#N/A</v>
      </c>
      <c r="H115" s="49" t="e">
        <f>数出表_Excel!H115</f>
        <v>#N/A</v>
      </c>
      <c r="I115" s="49" t="e">
        <f>数出表_Excel!I115</f>
        <v>#N/A</v>
      </c>
      <c r="J115" s="49" t="e">
        <f>数出表_Excel!J115</f>
        <v>#N/A</v>
      </c>
      <c r="K115" s="49" t="e">
        <f>数出表_Excel!K115</f>
        <v>#N/A</v>
      </c>
      <c r="L115" s="49"/>
      <c r="M115" s="49" t="e">
        <f>数出表_Excel!L115</f>
        <v>#N/A</v>
      </c>
      <c r="N115" s="49"/>
      <c r="O115" s="49" t="e">
        <f>数出表_Excel!M115</f>
        <v>#N/A</v>
      </c>
      <c r="P115" s="49"/>
      <c r="Q115" s="49" t="e">
        <f>数出表_Excel!N115</f>
        <v>#N/A</v>
      </c>
      <c r="R115" s="49"/>
      <c r="S115" s="49" t="e">
        <f>数出表_Excel!O115</f>
        <v>#N/A</v>
      </c>
      <c r="T115" s="49"/>
      <c r="U115" s="49" t="e">
        <f>数出表_Excel!P115</f>
        <v>#N/A</v>
      </c>
      <c r="V115" s="49"/>
      <c r="W115" s="49" t="e">
        <f>数出表_Excel!Q115</f>
        <v>#N/A</v>
      </c>
      <c r="X115" s="49"/>
      <c r="Y115" s="49" t="e">
        <f>数出表_Excel!R115</f>
        <v>#N/A</v>
      </c>
      <c r="Z115" s="49"/>
      <c r="AA115" s="49" t="e">
        <f>数出表_Excel!T115</f>
        <v>#N/A</v>
      </c>
      <c r="AB115" s="49"/>
      <c r="AC115" s="49" t="e">
        <f>数出表_Excel!T115</f>
        <v>#N/A</v>
      </c>
      <c r="AD115" s="8" t="e">
        <f>数出表_Excel!V115</f>
        <v>#N/A</v>
      </c>
      <c r="AE115" s="9" t="e">
        <f>数出表_Excel!W115</f>
        <v>#N/A</v>
      </c>
    </row>
    <row r="116" spans="1:31" x14ac:dyDescent="0.45">
      <c r="A116" s="5" t="e">
        <f>数出表_Excel!A116</f>
        <v>#N/A</v>
      </c>
      <c r="B116" s="18" t="e">
        <f>数出表_Excel!B116</f>
        <v>#N/A</v>
      </c>
      <c r="C116" s="18" t="e">
        <f>数出表_Excel!C116</f>
        <v>#N/A</v>
      </c>
      <c r="D116" s="18" t="e">
        <f>数出表_Excel!D116</f>
        <v>#N/A</v>
      </c>
      <c r="E116" s="18" t="e">
        <f>数出表_Excel!E116</f>
        <v>#N/A</v>
      </c>
      <c r="F116" s="18" t="e">
        <f>数出表_Excel!F116</f>
        <v>#N/A</v>
      </c>
      <c r="G116" s="18" t="e">
        <f>数出表_Excel!G116</f>
        <v>#N/A</v>
      </c>
      <c r="H116" s="18" t="e">
        <f>数出表_Excel!H116</f>
        <v>#N/A</v>
      </c>
      <c r="I116" s="18" t="e">
        <f>数出表_Excel!I116</f>
        <v>#N/A</v>
      </c>
      <c r="J116" s="18" t="e">
        <f>数出表_Excel!J116</f>
        <v>#N/A</v>
      </c>
      <c r="K116" s="18" t="e">
        <f>数出表_Excel!K116</f>
        <v>#N/A</v>
      </c>
      <c r="L116" s="77"/>
      <c r="M116" s="18" t="e">
        <f>数出表_Excel!L116</f>
        <v>#N/A</v>
      </c>
      <c r="N116" s="77"/>
      <c r="O116" s="18" t="e">
        <f>数出表_Excel!M116</f>
        <v>#N/A</v>
      </c>
      <c r="P116" s="77"/>
      <c r="Q116" s="18" t="e">
        <f>数出表_Excel!N116</f>
        <v>#N/A</v>
      </c>
      <c r="R116" s="77"/>
      <c r="S116" s="18" t="e">
        <f>数出表_Excel!O116</f>
        <v>#N/A</v>
      </c>
      <c r="T116" s="77"/>
      <c r="U116" s="18" t="e">
        <f>数出表_Excel!P116</f>
        <v>#N/A</v>
      </c>
      <c r="V116" s="77"/>
      <c r="W116" s="18" t="e">
        <f>数出表_Excel!Q116</f>
        <v>#N/A</v>
      </c>
      <c r="X116" s="77"/>
      <c r="Y116" s="18" t="e">
        <f>数出表_Excel!R116</f>
        <v>#N/A</v>
      </c>
      <c r="Z116" s="77"/>
      <c r="AA116" s="18" t="e">
        <f>数出表_Excel!T116</f>
        <v>#N/A</v>
      </c>
      <c r="AB116" s="77"/>
      <c r="AC116" s="18" t="e">
        <f>数出表_Excel!T116</f>
        <v>#N/A</v>
      </c>
      <c r="AD116" s="5" t="e">
        <f>数出表_Excel!V116</f>
        <v>#N/A</v>
      </c>
      <c r="AE116" s="7" t="e">
        <f>数出表_Excel!W116</f>
        <v>#N/A</v>
      </c>
    </row>
    <row r="117" spans="1:31" x14ac:dyDescent="0.45">
      <c r="A117" s="8" t="e">
        <f>数出表_Excel!A117</f>
        <v>#N/A</v>
      </c>
      <c r="B117" s="49" t="e">
        <f>数出表_Excel!B117</f>
        <v>#N/A</v>
      </c>
      <c r="C117" s="49" t="e">
        <f>数出表_Excel!C117</f>
        <v>#N/A</v>
      </c>
      <c r="D117" s="49" t="e">
        <f>数出表_Excel!D117</f>
        <v>#N/A</v>
      </c>
      <c r="E117" s="49" t="e">
        <f>数出表_Excel!E117</f>
        <v>#N/A</v>
      </c>
      <c r="F117" s="49" t="e">
        <f>数出表_Excel!F117</f>
        <v>#N/A</v>
      </c>
      <c r="G117" s="49" t="e">
        <f>数出表_Excel!G117</f>
        <v>#N/A</v>
      </c>
      <c r="H117" s="49" t="e">
        <f>数出表_Excel!H117</f>
        <v>#N/A</v>
      </c>
      <c r="I117" s="49" t="e">
        <f>数出表_Excel!I117</f>
        <v>#N/A</v>
      </c>
      <c r="J117" s="49" t="e">
        <f>数出表_Excel!J117</f>
        <v>#N/A</v>
      </c>
      <c r="K117" s="49" t="e">
        <f>数出表_Excel!K117</f>
        <v>#N/A</v>
      </c>
      <c r="L117" s="49"/>
      <c r="M117" s="49" t="e">
        <f>数出表_Excel!L117</f>
        <v>#N/A</v>
      </c>
      <c r="N117" s="49"/>
      <c r="O117" s="49" t="e">
        <f>数出表_Excel!M117</f>
        <v>#N/A</v>
      </c>
      <c r="P117" s="49"/>
      <c r="Q117" s="49" t="e">
        <f>数出表_Excel!N117</f>
        <v>#N/A</v>
      </c>
      <c r="R117" s="49"/>
      <c r="S117" s="49" t="e">
        <f>数出表_Excel!O117</f>
        <v>#N/A</v>
      </c>
      <c r="T117" s="49"/>
      <c r="U117" s="49" t="e">
        <f>数出表_Excel!P117</f>
        <v>#N/A</v>
      </c>
      <c r="V117" s="49"/>
      <c r="W117" s="49" t="e">
        <f>数出表_Excel!Q117</f>
        <v>#N/A</v>
      </c>
      <c r="X117" s="49"/>
      <c r="Y117" s="49" t="e">
        <f>数出表_Excel!R117</f>
        <v>#N/A</v>
      </c>
      <c r="Z117" s="49"/>
      <c r="AA117" s="49" t="e">
        <f>数出表_Excel!T117</f>
        <v>#N/A</v>
      </c>
      <c r="AB117" s="49"/>
      <c r="AC117" s="49" t="e">
        <f>数出表_Excel!T117</f>
        <v>#N/A</v>
      </c>
      <c r="AD117" s="8" t="e">
        <f>数出表_Excel!V117</f>
        <v>#N/A</v>
      </c>
      <c r="AE117" s="9" t="e">
        <f>数出表_Excel!W117</f>
        <v>#N/A</v>
      </c>
    </row>
    <row r="118" spans="1:31" x14ac:dyDescent="0.45">
      <c r="A118" s="5" t="e">
        <f>数出表_Excel!A118</f>
        <v>#N/A</v>
      </c>
      <c r="B118" s="18" t="e">
        <f>数出表_Excel!B118</f>
        <v>#N/A</v>
      </c>
      <c r="C118" s="18" t="e">
        <f>数出表_Excel!C118</f>
        <v>#N/A</v>
      </c>
      <c r="D118" s="18" t="e">
        <f>数出表_Excel!D118</f>
        <v>#N/A</v>
      </c>
      <c r="E118" s="18" t="e">
        <f>数出表_Excel!E118</f>
        <v>#N/A</v>
      </c>
      <c r="F118" s="18" t="e">
        <f>数出表_Excel!F118</f>
        <v>#N/A</v>
      </c>
      <c r="G118" s="18" t="e">
        <f>数出表_Excel!G118</f>
        <v>#N/A</v>
      </c>
      <c r="H118" s="18" t="e">
        <f>数出表_Excel!H118</f>
        <v>#N/A</v>
      </c>
      <c r="I118" s="18" t="e">
        <f>数出表_Excel!I118</f>
        <v>#N/A</v>
      </c>
      <c r="J118" s="18" t="e">
        <f>数出表_Excel!J118</f>
        <v>#N/A</v>
      </c>
      <c r="K118" s="18" t="e">
        <f>数出表_Excel!K118</f>
        <v>#N/A</v>
      </c>
      <c r="L118" s="77"/>
      <c r="M118" s="18" t="e">
        <f>数出表_Excel!L118</f>
        <v>#N/A</v>
      </c>
      <c r="N118" s="77"/>
      <c r="O118" s="18" t="e">
        <f>数出表_Excel!M118</f>
        <v>#N/A</v>
      </c>
      <c r="P118" s="77"/>
      <c r="Q118" s="18" t="e">
        <f>数出表_Excel!N118</f>
        <v>#N/A</v>
      </c>
      <c r="R118" s="77"/>
      <c r="S118" s="18" t="e">
        <f>数出表_Excel!O118</f>
        <v>#N/A</v>
      </c>
      <c r="T118" s="77"/>
      <c r="U118" s="18" t="e">
        <f>数出表_Excel!P118</f>
        <v>#N/A</v>
      </c>
      <c r="V118" s="77"/>
      <c r="W118" s="18" t="e">
        <f>数出表_Excel!Q118</f>
        <v>#N/A</v>
      </c>
      <c r="X118" s="77"/>
      <c r="Y118" s="18" t="e">
        <f>数出表_Excel!R118</f>
        <v>#N/A</v>
      </c>
      <c r="Z118" s="77"/>
      <c r="AA118" s="18" t="e">
        <f>数出表_Excel!T118</f>
        <v>#N/A</v>
      </c>
      <c r="AB118" s="77"/>
      <c r="AC118" s="18" t="e">
        <f>数出表_Excel!T118</f>
        <v>#N/A</v>
      </c>
      <c r="AD118" s="5" t="e">
        <f>数出表_Excel!V118</f>
        <v>#N/A</v>
      </c>
      <c r="AE118" s="7" t="e">
        <f>数出表_Excel!W118</f>
        <v>#N/A</v>
      </c>
    </row>
    <row r="119" spans="1:31" x14ac:dyDescent="0.45">
      <c r="A119" s="8" t="e">
        <f>数出表_Excel!A119</f>
        <v>#N/A</v>
      </c>
      <c r="B119" s="49" t="e">
        <f>数出表_Excel!B119</f>
        <v>#N/A</v>
      </c>
      <c r="C119" s="49" t="e">
        <f>数出表_Excel!C119</f>
        <v>#N/A</v>
      </c>
      <c r="D119" s="49" t="e">
        <f>数出表_Excel!D119</f>
        <v>#N/A</v>
      </c>
      <c r="E119" s="49" t="e">
        <f>数出表_Excel!E119</f>
        <v>#N/A</v>
      </c>
      <c r="F119" s="49" t="e">
        <f>数出表_Excel!F119</f>
        <v>#N/A</v>
      </c>
      <c r="G119" s="49" t="e">
        <f>数出表_Excel!G119</f>
        <v>#N/A</v>
      </c>
      <c r="H119" s="49" t="e">
        <f>数出表_Excel!H119</f>
        <v>#N/A</v>
      </c>
      <c r="I119" s="49" t="e">
        <f>数出表_Excel!I119</f>
        <v>#N/A</v>
      </c>
      <c r="J119" s="49" t="e">
        <f>数出表_Excel!J119</f>
        <v>#N/A</v>
      </c>
      <c r="K119" s="49" t="e">
        <f>数出表_Excel!K119</f>
        <v>#N/A</v>
      </c>
      <c r="L119" s="49"/>
      <c r="M119" s="49" t="e">
        <f>数出表_Excel!L119</f>
        <v>#N/A</v>
      </c>
      <c r="N119" s="49"/>
      <c r="O119" s="49" t="e">
        <f>数出表_Excel!M119</f>
        <v>#N/A</v>
      </c>
      <c r="P119" s="49"/>
      <c r="Q119" s="49" t="e">
        <f>数出表_Excel!N119</f>
        <v>#N/A</v>
      </c>
      <c r="R119" s="49"/>
      <c r="S119" s="49" t="e">
        <f>数出表_Excel!O119</f>
        <v>#N/A</v>
      </c>
      <c r="T119" s="49"/>
      <c r="U119" s="49" t="e">
        <f>数出表_Excel!P119</f>
        <v>#N/A</v>
      </c>
      <c r="V119" s="49"/>
      <c r="W119" s="49" t="e">
        <f>数出表_Excel!Q119</f>
        <v>#N/A</v>
      </c>
      <c r="X119" s="49"/>
      <c r="Y119" s="49" t="e">
        <f>数出表_Excel!R119</f>
        <v>#N/A</v>
      </c>
      <c r="Z119" s="49"/>
      <c r="AA119" s="49" t="e">
        <f>数出表_Excel!T119</f>
        <v>#N/A</v>
      </c>
      <c r="AB119" s="49"/>
      <c r="AC119" s="49" t="e">
        <f>数出表_Excel!T119</f>
        <v>#N/A</v>
      </c>
      <c r="AD119" s="8" t="e">
        <f>数出表_Excel!V119</f>
        <v>#N/A</v>
      </c>
      <c r="AE119" s="9" t="e">
        <f>数出表_Excel!W119</f>
        <v>#N/A</v>
      </c>
    </row>
    <row r="120" spans="1:31" x14ac:dyDescent="0.45">
      <c r="A120" s="5" t="e">
        <f>数出表_Excel!A120</f>
        <v>#N/A</v>
      </c>
      <c r="B120" s="18" t="e">
        <f>数出表_Excel!B120</f>
        <v>#N/A</v>
      </c>
      <c r="C120" s="18" t="e">
        <f>数出表_Excel!C120</f>
        <v>#N/A</v>
      </c>
      <c r="D120" s="18" t="e">
        <f>数出表_Excel!D120</f>
        <v>#N/A</v>
      </c>
      <c r="E120" s="18" t="e">
        <f>数出表_Excel!E120</f>
        <v>#N/A</v>
      </c>
      <c r="F120" s="18" t="e">
        <f>数出表_Excel!F120</f>
        <v>#N/A</v>
      </c>
      <c r="G120" s="18" t="e">
        <f>数出表_Excel!G120</f>
        <v>#N/A</v>
      </c>
      <c r="H120" s="18" t="e">
        <f>数出表_Excel!H120</f>
        <v>#N/A</v>
      </c>
      <c r="I120" s="18" t="e">
        <f>数出表_Excel!I120</f>
        <v>#N/A</v>
      </c>
      <c r="J120" s="18" t="e">
        <f>数出表_Excel!J120</f>
        <v>#N/A</v>
      </c>
      <c r="K120" s="18" t="e">
        <f>数出表_Excel!K120</f>
        <v>#N/A</v>
      </c>
      <c r="L120" s="77"/>
      <c r="M120" s="18" t="e">
        <f>数出表_Excel!L120</f>
        <v>#N/A</v>
      </c>
      <c r="N120" s="77"/>
      <c r="O120" s="18" t="e">
        <f>数出表_Excel!M120</f>
        <v>#N/A</v>
      </c>
      <c r="P120" s="77"/>
      <c r="Q120" s="18" t="e">
        <f>数出表_Excel!N120</f>
        <v>#N/A</v>
      </c>
      <c r="R120" s="77"/>
      <c r="S120" s="18" t="e">
        <f>数出表_Excel!O120</f>
        <v>#N/A</v>
      </c>
      <c r="T120" s="77"/>
      <c r="U120" s="18" t="e">
        <f>数出表_Excel!P120</f>
        <v>#N/A</v>
      </c>
      <c r="V120" s="77"/>
      <c r="W120" s="18" t="e">
        <f>数出表_Excel!Q120</f>
        <v>#N/A</v>
      </c>
      <c r="X120" s="77"/>
      <c r="Y120" s="18" t="e">
        <f>数出表_Excel!R120</f>
        <v>#N/A</v>
      </c>
      <c r="Z120" s="77"/>
      <c r="AA120" s="18" t="e">
        <f>数出表_Excel!T120</f>
        <v>#N/A</v>
      </c>
      <c r="AB120" s="77"/>
      <c r="AC120" s="18" t="e">
        <f>数出表_Excel!T120</f>
        <v>#N/A</v>
      </c>
      <c r="AD120" s="5" t="e">
        <f>数出表_Excel!V120</f>
        <v>#N/A</v>
      </c>
      <c r="AE120" s="7" t="e">
        <f>数出表_Excel!W120</f>
        <v>#N/A</v>
      </c>
    </row>
    <row r="121" spans="1:31" x14ac:dyDescent="0.45">
      <c r="A121" s="8" t="e">
        <f>数出表_Excel!A121</f>
        <v>#N/A</v>
      </c>
      <c r="B121" s="49" t="e">
        <f>数出表_Excel!B121</f>
        <v>#N/A</v>
      </c>
      <c r="C121" s="49" t="e">
        <f>数出表_Excel!C121</f>
        <v>#N/A</v>
      </c>
      <c r="D121" s="49" t="e">
        <f>数出表_Excel!D121</f>
        <v>#N/A</v>
      </c>
      <c r="E121" s="49" t="e">
        <f>数出表_Excel!E121</f>
        <v>#N/A</v>
      </c>
      <c r="F121" s="49" t="e">
        <f>数出表_Excel!F121</f>
        <v>#N/A</v>
      </c>
      <c r="G121" s="49" t="e">
        <f>数出表_Excel!G121</f>
        <v>#N/A</v>
      </c>
      <c r="H121" s="49" t="e">
        <f>数出表_Excel!H121</f>
        <v>#N/A</v>
      </c>
      <c r="I121" s="49" t="e">
        <f>数出表_Excel!I121</f>
        <v>#N/A</v>
      </c>
      <c r="J121" s="49" t="e">
        <f>数出表_Excel!J121</f>
        <v>#N/A</v>
      </c>
      <c r="K121" s="49" t="e">
        <f>数出表_Excel!K121</f>
        <v>#N/A</v>
      </c>
      <c r="L121" s="49"/>
      <c r="M121" s="49" t="e">
        <f>数出表_Excel!L121</f>
        <v>#N/A</v>
      </c>
      <c r="N121" s="49"/>
      <c r="O121" s="49" t="e">
        <f>数出表_Excel!M121</f>
        <v>#N/A</v>
      </c>
      <c r="P121" s="49"/>
      <c r="Q121" s="49" t="e">
        <f>数出表_Excel!N121</f>
        <v>#N/A</v>
      </c>
      <c r="R121" s="49"/>
      <c r="S121" s="49" t="e">
        <f>数出表_Excel!O121</f>
        <v>#N/A</v>
      </c>
      <c r="T121" s="49"/>
      <c r="U121" s="49" t="e">
        <f>数出表_Excel!P121</f>
        <v>#N/A</v>
      </c>
      <c r="V121" s="49"/>
      <c r="W121" s="49" t="e">
        <f>数出表_Excel!Q121</f>
        <v>#N/A</v>
      </c>
      <c r="X121" s="49"/>
      <c r="Y121" s="49" t="e">
        <f>数出表_Excel!R121</f>
        <v>#N/A</v>
      </c>
      <c r="Z121" s="49"/>
      <c r="AA121" s="49" t="e">
        <f>数出表_Excel!T121</f>
        <v>#N/A</v>
      </c>
      <c r="AB121" s="49"/>
      <c r="AC121" s="49" t="e">
        <f>数出表_Excel!T121</f>
        <v>#N/A</v>
      </c>
      <c r="AD121" s="8" t="e">
        <f>数出表_Excel!V121</f>
        <v>#N/A</v>
      </c>
      <c r="AE121" s="9" t="e">
        <f>数出表_Excel!W121</f>
        <v>#N/A</v>
      </c>
    </row>
    <row r="122" spans="1:31" x14ac:dyDescent="0.45">
      <c r="A122" s="5" t="e">
        <f>数出表_Excel!A122</f>
        <v>#N/A</v>
      </c>
      <c r="B122" s="18" t="e">
        <f>数出表_Excel!B122</f>
        <v>#N/A</v>
      </c>
      <c r="C122" s="18" t="e">
        <f>数出表_Excel!C122</f>
        <v>#N/A</v>
      </c>
      <c r="D122" s="18" t="e">
        <f>数出表_Excel!D122</f>
        <v>#N/A</v>
      </c>
      <c r="E122" s="18" t="e">
        <f>数出表_Excel!E122</f>
        <v>#N/A</v>
      </c>
      <c r="F122" s="18" t="e">
        <f>数出表_Excel!F122</f>
        <v>#N/A</v>
      </c>
      <c r="G122" s="18" t="e">
        <f>数出表_Excel!G122</f>
        <v>#N/A</v>
      </c>
      <c r="H122" s="18" t="e">
        <f>数出表_Excel!H122</f>
        <v>#N/A</v>
      </c>
      <c r="I122" s="18" t="e">
        <f>数出表_Excel!I122</f>
        <v>#N/A</v>
      </c>
      <c r="J122" s="18" t="e">
        <f>数出表_Excel!J122</f>
        <v>#N/A</v>
      </c>
      <c r="K122" s="18" t="e">
        <f>数出表_Excel!K122</f>
        <v>#N/A</v>
      </c>
      <c r="L122" s="77"/>
      <c r="M122" s="18" t="e">
        <f>数出表_Excel!L122</f>
        <v>#N/A</v>
      </c>
      <c r="N122" s="77"/>
      <c r="O122" s="18" t="e">
        <f>数出表_Excel!M122</f>
        <v>#N/A</v>
      </c>
      <c r="P122" s="77"/>
      <c r="Q122" s="18" t="e">
        <f>数出表_Excel!N122</f>
        <v>#N/A</v>
      </c>
      <c r="R122" s="77"/>
      <c r="S122" s="18" t="e">
        <f>数出表_Excel!O122</f>
        <v>#N/A</v>
      </c>
      <c r="T122" s="77"/>
      <c r="U122" s="18" t="e">
        <f>数出表_Excel!P122</f>
        <v>#N/A</v>
      </c>
      <c r="V122" s="77"/>
      <c r="W122" s="18" t="e">
        <f>数出表_Excel!Q122</f>
        <v>#N/A</v>
      </c>
      <c r="X122" s="77"/>
      <c r="Y122" s="18" t="e">
        <f>数出表_Excel!R122</f>
        <v>#N/A</v>
      </c>
      <c r="Z122" s="77"/>
      <c r="AA122" s="18" t="e">
        <f>数出表_Excel!T122</f>
        <v>#N/A</v>
      </c>
      <c r="AB122" s="77"/>
      <c r="AC122" s="18" t="e">
        <f>数出表_Excel!T122</f>
        <v>#N/A</v>
      </c>
      <c r="AD122" s="5" t="e">
        <f>数出表_Excel!V122</f>
        <v>#N/A</v>
      </c>
      <c r="AE122" s="7" t="e">
        <f>数出表_Excel!W122</f>
        <v>#N/A</v>
      </c>
    </row>
    <row r="123" spans="1:31" x14ac:dyDescent="0.45">
      <c r="A123" s="8" t="e">
        <f>数出表_Excel!A123</f>
        <v>#N/A</v>
      </c>
      <c r="B123" s="49" t="e">
        <f>数出表_Excel!B123</f>
        <v>#N/A</v>
      </c>
      <c r="C123" s="49" t="e">
        <f>数出表_Excel!C123</f>
        <v>#N/A</v>
      </c>
      <c r="D123" s="49" t="e">
        <f>数出表_Excel!D123</f>
        <v>#N/A</v>
      </c>
      <c r="E123" s="49" t="e">
        <f>数出表_Excel!E123</f>
        <v>#N/A</v>
      </c>
      <c r="F123" s="49" t="e">
        <f>数出表_Excel!F123</f>
        <v>#N/A</v>
      </c>
      <c r="G123" s="49" t="e">
        <f>数出表_Excel!G123</f>
        <v>#N/A</v>
      </c>
      <c r="H123" s="49" t="e">
        <f>数出表_Excel!H123</f>
        <v>#N/A</v>
      </c>
      <c r="I123" s="49" t="e">
        <f>数出表_Excel!I123</f>
        <v>#N/A</v>
      </c>
      <c r="J123" s="49" t="e">
        <f>数出表_Excel!J123</f>
        <v>#N/A</v>
      </c>
      <c r="K123" s="49" t="e">
        <f>数出表_Excel!K123</f>
        <v>#N/A</v>
      </c>
      <c r="L123" s="49"/>
      <c r="M123" s="49" t="e">
        <f>数出表_Excel!L123</f>
        <v>#N/A</v>
      </c>
      <c r="N123" s="49"/>
      <c r="O123" s="49" t="e">
        <f>数出表_Excel!M123</f>
        <v>#N/A</v>
      </c>
      <c r="P123" s="49"/>
      <c r="Q123" s="49" t="e">
        <f>数出表_Excel!N123</f>
        <v>#N/A</v>
      </c>
      <c r="R123" s="49"/>
      <c r="S123" s="49" t="e">
        <f>数出表_Excel!O123</f>
        <v>#N/A</v>
      </c>
      <c r="T123" s="49"/>
      <c r="U123" s="49" t="e">
        <f>数出表_Excel!P123</f>
        <v>#N/A</v>
      </c>
      <c r="V123" s="49"/>
      <c r="W123" s="49" t="e">
        <f>数出表_Excel!Q123</f>
        <v>#N/A</v>
      </c>
      <c r="X123" s="49"/>
      <c r="Y123" s="49" t="e">
        <f>数出表_Excel!R123</f>
        <v>#N/A</v>
      </c>
      <c r="Z123" s="49"/>
      <c r="AA123" s="49" t="e">
        <f>数出表_Excel!T123</f>
        <v>#N/A</v>
      </c>
      <c r="AB123" s="49"/>
      <c r="AC123" s="49" t="e">
        <f>数出表_Excel!T123</f>
        <v>#N/A</v>
      </c>
      <c r="AD123" s="8" t="e">
        <f>数出表_Excel!V123</f>
        <v>#N/A</v>
      </c>
      <c r="AE123" s="9" t="e">
        <f>数出表_Excel!W123</f>
        <v>#N/A</v>
      </c>
    </row>
    <row r="124" spans="1:31" x14ac:dyDescent="0.45">
      <c r="A124" s="5" t="e">
        <f>数出表_Excel!A124</f>
        <v>#N/A</v>
      </c>
      <c r="B124" s="18" t="e">
        <f>数出表_Excel!B124</f>
        <v>#N/A</v>
      </c>
      <c r="C124" s="18" t="e">
        <f>数出表_Excel!C124</f>
        <v>#N/A</v>
      </c>
      <c r="D124" s="18" t="e">
        <f>数出表_Excel!D124</f>
        <v>#N/A</v>
      </c>
      <c r="E124" s="18" t="e">
        <f>数出表_Excel!E124</f>
        <v>#N/A</v>
      </c>
      <c r="F124" s="18" t="e">
        <f>数出表_Excel!F124</f>
        <v>#N/A</v>
      </c>
      <c r="G124" s="18" t="e">
        <f>数出表_Excel!G124</f>
        <v>#N/A</v>
      </c>
      <c r="H124" s="18" t="e">
        <f>数出表_Excel!H124</f>
        <v>#N/A</v>
      </c>
      <c r="I124" s="18" t="e">
        <f>数出表_Excel!I124</f>
        <v>#N/A</v>
      </c>
      <c r="J124" s="18" t="e">
        <f>数出表_Excel!J124</f>
        <v>#N/A</v>
      </c>
      <c r="K124" s="18" t="e">
        <f>数出表_Excel!K124</f>
        <v>#N/A</v>
      </c>
      <c r="L124" s="77"/>
      <c r="M124" s="18" t="e">
        <f>数出表_Excel!L124</f>
        <v>#N/A</v>
      </c>
      <c r="N124" s="77"/>
      <c r="O124" s="18" t="e">
        <f>数出表_Excel!M124</f>
        <v>#N/A</v>
      </c>
      <c r="P124" s="77"/>
      <c r="Q124" s="18" t="e">
        <f>数出表_Excel!N124</f>
        <v>#N/A</v>
      </c>
      <c r="R124" s="77"/>
      <c r="S124" s="18" t="e">
        <f>数出表_Excel!O124</f>
        <v>#N/A</v>
      </c>
      <c r="T124" s="77"/>
      <c r="U124" s="18" t="e">
        <f>数出表_Excel!P124</f>
        <v>#N/A</v>
      </c>
      <c r="V124" s="77"/>
      <c r="W124" s="18" t="e">
        <f>数出表_Excel!Q124</f>
        <v>#N/A</v>
      </c>
      <c r="X124" s="77"/>
      <c r="Y124" s="18" t="e">
        <f>数出表_Excel!R124</f>
        <v>#N/A</v>
      </c>
      <c r="Z124" s="77"/>
      <c r="AA124" s="18" t="e">
        <f>数出表_Excel!T124</f>
        <v>#N/A</v>
      </c>
      <c r="AB124" s="77"/>
      <c r="AC124" s="18" t="e">
        <f>数出表_Excel!T124</f>
        <v>#N/A</v>
      </c>
      <c r="AD124" s="5" t="e">
        <f>数出表_Excel!V124</f>
        <v>#N/A</v>
      </c>
      <c r="AE124" s="7" t="e">
        <f>数出表_Excel!W124</f>
        <v>#N/A</v>
      </c>
    </row>
    <row r="125" spans="1:31" x14ac:dyDescent="0.45">
      <c r="A125" s="8" t="e">
        <f>数出表_Excel!A125</f>
        <v>#N/A</v>
      </c>
      <c r="B125" s="49" t="e">
        <f>数出表_Excel!B125</f>
        <v>#N/A</v>
      </c>
      <c r="C125" s="49" t="e">
        <f>数出表_Excel!C125</f>
        <v>#N/A</v>
      </c>
      <c r="D125" s="49" t="e">
        <f>数出表_Excel!D125</f>
        <v>#N/A</v>
      </c>
      <c r="E125" s="49" t="e">
        <f>数出表_Excel!E125</f>
        <v>#N/A</v>
      </c>
      <c r="F125" s="49" t="e">
        <f>数出表_Excel!F125</f>
        <v>#N/A</v>
      </c>
      <c r="G125" s="49" t="e">
        <f>数出表_Excel!G125</f>
        <v>#N/A</v>
      </c>
      <c r="H125" s="49" t="e">
        <f>数出表_Excel!H125</f>
        <v>#N/A</v>
      </c>
      <c r="I125" s="49" t="e">
        <f>数出表_Excel!I125</f>
        <v>#N/A</v>
      </c>
      <c r="J125" s="49" t="e">
        <f>数出表_Excel!J125</f>
        <v>#N/A</v>
      </c>
      <c r="K125" s="49" t="e">
        <f>数出表_Excel!K125</f>
        <v>#N/A</v>
      </c>
      <c r="L125" s="49"/>
      <c r="M125" s="49" t="e">
        <f>数出表_Excel!L125</f>
        <v>#N/A</v>
      </c>
      <c r="N125" s="49"/>
      <c r="O125" s="49" t="e">
        <f>数出表_Excel!M125</f>
        <v>#N/A</v>
      </c>
      <c r="P125" s="49"/>
      <c r="Q125" s="49" t="e">
        <f>数出表_Excel!N125</f>
        <v>#N/A</v>
      </c>
      <c r="R125" s="49"/>
      <c r="S125" s="49" t="e">
        <f>数出表_Excel!O125</f>
        <v>#N/A</v>
      </c>
      <c r="T125" s="49"/>
      <c r="U125" s="49" t="e">
        <f>数出表_Excel!P125</f>
        <v>#N/A</v>
      </c>
      <c r="V125" s="49"/>
      <c r="W125" s="49" t="e">
        <f>数出表_Excel!Q125</f>
        <v>#N/A</v>
      </c>
      <c r="X125" s="49"/>
      <c r="Y125" s="49" t="e">
        <f>数出表_Excel!R125</f>
        <v>#N/A</v>
      </c>
      <c r="Z125" s="49"/>
      <c r="AA125" s="49" t="e">
        <f>数出表_Excel!T125</f>
        <v>#N/A</v>
      </c>
      <c r="AB125" s="49"/>
      <c r="AC125" s="49" t="e">
        <f>数出表_Excel!T125</f>
        <v>#N/A</v>
      </c>
      <c r="AD125" s="8" t="e">
        <f>数出表_Excel!V125</f>
        <v>#N/A</v>
      </c>
      <c r="AE125" s="9" t="e">
        <f>数出表_Excel!W125</f>
        <v>#N/A</v>
      </c>
    </row>
    <row r="126" spans="1:31" x14ac:dyDescent="0.45">
      <c r="A126" s="5" t="e">
        <f>数出表_Excel!A126</f>
        <v>#N/A</v>
      </c>
      <c r="B126" s="18" t="e">
        <f>数出表_Excel!B126</f>
        <v>#N/A</v>
      </c>
      <c r="C126" s="18" t="e">
        <f>数出表_Excel!C126</f>
        <v>#N/A</v>
      </c>
      <c r="D126" s="18" t="e">
        <f>数出表_Excel!D126</f>
        <v>#N/A</v>
      </c>
      <c r="E126" s="18" t="e">
        <f>数出表_Excel!E126</f>
        <v>#N/A</v>
      </c>
      <c r="F126" s="18" t="e">
        <f>数出表_Excel!F126</f>
        <v>#N/A</v>
      </c>
      <c r="G126" s="18" t="e">
        <f>数出表_Excel!G126</f>
        <v>#N/A</v>
      </c>
      <c r="H126" s="18" t="e">
        <f>数出表_Excel!H126</f>
        <v>#N/A</v>
      </c>
      <c r="I126" s="18" t="e">
        <f>数出表_Excel!I126</f>
        <v>#N/A</v>
      </c>
      <c r="J126" s="18" t="e">
        <f>数出表_Excel!J126</f>
        <v>#N/A</v>
      </c>
      <c r="K126" s="18" t="e">
        <f>数出表_Excel!K126</f>
        <v>#N/A</v>
      </c>
      <c r="L126" s="77"/>
      <c r="M126" s="18" t="e">
        <f>数出表_Excel!L126</f>
        <v>#N/A</v>
      </c>
      <c r="N126" s="77"/>
      <c r="O126" s="18" t="e">
        <f>数出表_Excel!M126</f>
        <v>#N/A</v>
      </c>
      <c r="P126" s="77"/>
      <c r="Q126" s="18" t="e">
        <f>数出表_Excel!N126</f>
        <v>#N/A</v>
      </c>
      <c r="R126" s="77"/>
      <c r="S126" s="18" t="e">
        <f>数出表_Excel!O126</f>
        <v>#N/A</v>
      </c>
      <c r="T126" s="77"/>
      <c r="U126" s="18" t="e">
        <f>数出表_Excel!P126</f>
        <v>#N/A</v>
      </c>
      <c r="V126" s="77"/>
      <c r="W126" s="18" t="e">
        <f>数出表_Excel!Q126</f>
        <v>#N/A</v>
      </c>
      <c r="X126" s="77"/>
      <c r="Y126" s="18" t="e">
        <f>数出表_Excel!R126</f>
        <v>#N/A</v>
      </c>
      <c r="Z126" s="77"/>
      <c r="AA126" s="18" t="e">
        <f>数出表_Excel!T126</f>
        <v>#N/A</v>
      </c>
      <c r="AB126" s="77"/>
      <c r="AC126" s="18" t="e">
        <f>数出表_Excel!T126</f>
        <v>#N/A</v>
      </c>
      <c r="AD126" s="5" t="e">
        <f>数出表_Excel!V126</f>
        <v>#N/A</v>
      </c>
      <c r="AE126" s="7" t="e">
        <f>数出表_Excel!W126</f>
        <v>#N/A</v>
      </c>
    </row>
    <row r="127" spans="1:31" x14ac:dyDescent="0.45">
      <c r="A127" s="8" t="e">
        <f>数出表_Excel!A127</f>
        <v>#N/A</v>
      </c>
      <c r="B127" s="49" t="e">
        <f>数出表_Excel!B127</f>
        <v>#N/A</v>
      </c>
      <c r="C127" s="49" t="e">
        <f>数出表_Excel!C127</f>
        <v>#N/A</v>
      </c>
      <c r="D127" s="49" t="e">
        <f>数出表_Excel!D127</f>
        <v>#N/A</v>
      </c>
      <c r="E127" s="49" t="e">
        <f>数出表_Excel!E127</f>
        <v>#N/A</v>
      </c>
      <c r="F127" s="49" t="e">
        <f>数出表_Excel!F127</f>
        <v>#N/A</v>
      </c>
      <c r="G127" s="49" t="e">
        <f>数出表_Excel!G127</f>
        <v>#N/A</v>
      </c>
      <c r="H127" s="49" t="e">
        <f>数出表_Excel!H127</f>
        <v>#N/A</v>
      </c>
      <c r="I127" s="49" t="e">
        <f>数出表_Excel!I127</f>
        <v>#N/A</v>
      </c>
      <c r="J127" s="49" t="e">
        <f>数出表_Excel!J127</f>
        <v>#N/A</v>
      </c>
      <c r="K127" s="49" t="e">
        <f>数出表_Excel!K127</f>
        <v>#N/A</v>
      </c>
      <c r="L127" s="49"/>
      <c r="M127" s="49" t="e">
        <f>数出表_Excel!L127</f>
        <v>#N/A</v>
      </c>
      <c r="N127" s="49"/>
      <c r="O127" s="49" t="e">
        <f>数出表_Excel!M127</f>
        <v>#N/A</v>
      </c>
      <c r="P127" s="49"/>
      <c r="Q127" s="49" t="e">
        <f>数出表_Excel!N127</f>
        <v>#N/A</v>
      </c>
      <c r="R127" s="49"/>
      <c r="S127" s="49" t="e">
        <f>数出表_Excel!O127</f>
        <v>#N/A</v>
      </c>
      <c r="T127" s="49"/>
      <c r="U127" s="49" t="e">
        <f>数出表_Excel!P127</f>
        <v>#N/A</v>
      </c>
      <c r="V127" s="49"/>
      <c r="W127" s="49" t="e">
        <f>数出表_Excel!Q127</f>
        <v>#N/A</v>
      </c>
      <c r="X127" s="49"/>
      <c r="Y127" s="49" t="e">
        <f>数出表_Excel!R127</f>
        <v>#N/A</v>
      </c>
      <c r="Z127" s="49"/>
      <c r="AA127" s="49" t="e">
        <f>数出表_Excel!T127</f>
        <v>#N/A</v>
      </c>
      <c r="AB127" s="49"/>
      <c r="AC127" s="49" t="e">
        <f>数出表_Excel!T127</f>
        <v>#N/A</v>
      </c>
      <c r="AD127" s="8" t="e">
        <f>数出表_Excel!V127</f>
        <v>#N/A</v>
      </c>
      <c r="AE127" s="9" t="e">
        <f>数出表_Excel!W127</f>
        <v>#N/A</v>
      </c>
    </row>
    <row r="128" spans="1:31" x14ac:dyDescent="0.45">
      <c r="A128" s="5" t="e">
        <f>数出表_Excel!A128</f>
        <v>#N/A</v>
      </c>
      <c r="B128" s="18" t="e">
        <f>数出表_Excel!B128</f>
        <v>#N/A</v>
      </c>
      <c r="C128" s="18" t="e">
        <f>数出表_Excel!C128</f>
        <v>#N/A</v>
      </c>
      <c r="D128" s="18" t="e">
        <f>数出表_Excel!D128</f>
        <v>#N/A</v>
      </c>
      <c r="E128" s="18" t="e">
        <f>数出表_Excel!E128</f>
        <v>#N/A</v>
      </c>
      <c r="F128" s="18" t="e">
        <f>数出表_Excel!F128</f>
        <v>#N/A</v>
      </c>
      <c r="G128" s="18" t="e">
        <f>数出表_Excel!G128</f>
        <v>#N/A</v>
      </c>
      <c r="H128" s="18" t="e">
        <f>数出表_Excel!H128</f>
        <v>#N/A</v>
      </c>
      <c r="I128" s="18" t="e">
        <f>数出表_Excel!I128</f>
        <v>#N/A</v>
      </c>
      <c r="J128" s="18" t="e">
        <f>数出表_Excel!J128</f>
        <v>#N/A</v>
      </c>
      <c r="K128" s="18" t="e">
        <f>数出表_Excel!K128</f>
        <v>#N/A</v>
      </c>
      <c r="L128" s="77"/>
      <c r="M128" s="18" t="e">
        <f>数出表_Excel!L128</f>
        <v>#N/A</v>
      </c>
      <c r="N128" s="77"/>
      <c r="O128" s="18" t="e">
        <f>数出表_Excel!M128</f>
        <v>#N/A</v>
      </c>
      <c r="P128" s="77"/>
      <c r="Q128" s="18" t="e">
        <f>数出表_Excel!N128</f>
        <v>#N/A</v>
      </c>
      <c r="R128" s="77"/>
      <c r="S128" s="18" t="e">
        <f>数出表_Excel!O128</f>
        <v>#N/A</v>
      </c>
      <c r="T128" s="77"/>
      <c r="U128" s="18" t="e">
        <f>数出表_Excel!P128</f>
        <v>#N/A</v>
      </c>
      <c r="V128" s="77"/>
      <c r="W128" s="18" t="e">
        <f>数出表_Excel!Q128</f>
        <v>#N/A</v>
      </c>
      <c r="X128" s="77"/>
      <c r="Y128" s="18" t="e">
        <f>数出表_Excel!R128</f>
        <v>#N/A</v>
      </c>
      <c r="Z128" s="77"/>
      <c r="AA128" s="18" t="e">
        <f>数出表_Excel!T128</f>
        <v>#N/A</v>
      </c>
      <c r="AB128" s="77"/>
      <c r="AC128" s="18" t="e">
        <f>数出表_Excel!T128</f>
        <v>#N/A</v>
      </c>
      <c r="AD128" s="5" t="e">
        <f>数出表_Excel!V128</f>
        <v>#N/A</v>
      </c>
      <c r="AE128" s="7" t="e">
        <f>数出表_Excel!W128</f>
        <v>#N/A</v>
      </c>
    </row>
    <row r="129" spans="1:31" x14ac:dyDescent="0.45">
      <c r="A129" s="8" t="e">
        <f>数出表_Excel!A129</f>
        <v>#N/A</v>
      </c>
      <c r="B129" s="49" t="e">
        <f>数出表_Excel!B129</f>
        <v>#N/A</v>
      </c>
      <c r="C129" s="49" t="e">
        <f>数出表_Excel!C129</f>
        <v>#N/A</v>
      </c>
      <c r="D129" s="49" t="e">
        <f>数出表_Excel!D129</f>
        <v>#N/A</v>
      </c>
      <c r="E129" s="49" t="e">
        <f>数出表_Excel!E129</f>
        <v>#N/A</v>
      </c>
      <c r="F129" s="49" t="e">
        <f>数出表_Excel!F129</f>
        <v>#N/A</v>
      </c>
      <c r="G129" s="49" t="e">
        <f>数出表_Excel!G129</f>
        <v>#N/A</v>
      </c>
      <c r="H129" s="49" t="e">
        <f>数出表_Excel!H129</f>
        <v>#N/A</v>
      </c>
      <c r="I129" s="49" t="e">
        <f>数出表_Excel!I129</f>
        <v>#N/A</v>
      </c>
      <c r="J129" s="49" t="e">
        <f>数出表_Excel!J129</f>
        <v>#N/A</v>
      </c>
      <c r="K129" s="49" t="e">
        <f>数出表_Excel!K129</f>
        <v>#N/A</v>
      </c>
      <c r="L129" s="49"/>
      <c r="M129" s="49" t="e">
        <f>数出表_Excel!L129</f>
        <v>#N/A</v>
      </c>
      <c r="N129" s="49"/>
      <c r="O129" s="49" t="e">
        <f>数出表_Excel!M129</f>
        <v>#N/A</v>
      </c>
      <c r="P129" s="49"/>
      <c r="Q129" s="49" t="e">
        <f>数出表_Excel!N129</f>
        <v>#N/A</v>
      </c>
      <c r="R129" s="49"/>
      <c r="S129" s="49" t="e">
        <f>数出表_Excel!O129</f>
        <v>#N/A</v>
      </c>
      <c r="T129" s="49"/>
      <c r="U129" s="49" t="e">
        <f>数出表_Excel!P129</f>
        <v>#N/A</v>
      </c>
      <c r="V129" s="49"/>
      <c r="W129" s="49" t="e">
        <f>数出表_Excel!Q129</f>
        <v>#N/A</v>
      </c>
      <c r="X129" s="49"/>
      <c r="Y129" s="49" t="e">
        <f>数出表_Excel!R129</f>
        <v>#N/A</v>
      </c>
      <c r="Z129" s="49"/>
      <c r="AA129" s="49" t="e">
        <f>数出表_Excel!T129</f>
        <v>#N/A</v>
      </c>
      <c r="AB129" s="49"/>
      <c r="AC129" s="49" t="e">
        <f>数出表_Excel!T129</f>
        <v>#N/A</v>
      </c>
      <c r="AD129" s="8" t="e">
        <f>数出表_Excel!V129</f>
        <v>#N/A</v>
      </c>
      <c r="AE129" s="9" t="e">
        <f>数出表_Excel!W129</f>
        <v>#N/A</v>
      </c>
    </row>
    <row r="130" spans="1:31" x14ac:dyDescent="0.45">
      <c r="A130" s="5" t="e">
        <f>数出表_Excel!A130</f>
        <v>#N/A</v>
      </c>
      <c r="B130" s="18" t="e">
        <f>数出表_Excel!B130</f>
        <v>#N/A</v>
      </c>
      <c r="C130" s="18" t="e">
        <f>数出表_Excel!C130</f>
        <v>#N/A</v>
      </c>
      <c r="D130" s="18" t="e">
        <f>数出表_Excel!D130</f>
        <v>#N/A</v>
      </c>
      <c r="E130" s="18" t="e">
        <f>数出表_Excel!E130</f>
        <v>#N/A</v>
      </c>
      <c r="F130" s="18" t="e">
        <f>数出表_Excel!F130</f>
        <v>#N/A</v>
      </c>
      <c r="G130" s="18" t="e">
        <f>数出表_Excel!G130</f>
        <v>#N/A</v>
      </c>
      <c r="H130" s="18" t="e">
        <f>数出表_Excel!H130</f>
        <v>#N/A</v>
      </c>
      <c r="I130" s="18" t="e">
        <f>数出表_Excel!I130</f>
        <v>#N/A</v>
      </c>
      <c r="J130" s="18" t="e">
        <f>数出表_Excel!J130</f>
        <v>#N/A</v>
      </c>
      <c r="K130" s="18" t="e">
        <f>数出表_Excel!K130</f>
        <v>#N/A</v>
      </c>
      <c r="L130" s="77"/>
      <c r="M130" s="18" t="e">
        <f>数出表_Excel!L130</f>
        <v>#N/A</v>
      </c>
      <c r="N130" s="77"/>
      <c r="O130" s="18" t="e">
        <f>数出表_Excel!M130</f>
        <v>#N/A</v>
      </c>
      <c r="P130" s="77"/>
      <c r="Q130" s="18" t="e">
        <f>数出表_Excel!N130</f>
        <v>#N/A</v>
      </c>
      <c r="R130" s="77"/>
      <c r="S130" s="18" t="e">
        <f>数出表_Excel!O130</f>
        <v>#N/A</v>
      </c>
      <c r="T130" s="77"/>
      <c r="U130" s="18" t="e">
        <f>数出表_Excel!P130</f>
        <v>#N/A</v>
      </c>
      <c r="V130" s="77"/>
      <c r="W130" s="18" t="e">
        <f>数出表_Excel!Q130</f>
        <v>#N/A</v>
      </c>
      <c r="X130" s="77"/>
      <c r="Y130" s="18" t="e">
        <f>数出表_Excel!R130</f>
        <v>#N/A</v>
      </c>
      <c r="Z130" s="77"/>
      <c r="AA130" s="18" t="e">
        <f>数出表_Excel!T130</f>
        <v>#N/A</v>
      </c>
      <c r="AB130" s="77"/>
      <c r="AC130" s="18" t="e">
        <f>数出表_Excel!T130</f>
        <v>#N/A</v>
      </c>
      <c r="AD130" s="5" t="e">
        <f>数出表_Excel!V130</f>
        <v>#N/A</v>
      </c>
      <c r="AE130" s="7" t="e">
        <f>数出表_Excel!W130</f>
        <v>#N/A</v>
      </c>
    </row>
    <row r="131" spans="1:31" x14ac:dyDescent="0.45">
      <c r="A131" s="8" t="e">
        <f>数出表_Excel!A131</f>
        <v>#N/A</v>
      </c>
      <c r="B131" s="49" t="e">
        <f>数出表_Excel!B131</f>
        <v>#N/A</v>
      </c>
      <c r="C131" s="49" t="e">
        <f>数出表_Excel!C131</f>
        <v>#N/A</v>
      </c>
      <c r="D131" s="49" t="e">
        <f>数出表_Excel!D131</f>
        <v>#N/A</v>
      </c>
      <c r="E131" s="49" t="e">
        <f>数出表_Excel!E131</f>
        <v>#N/A</v>
      </c>
      <c r="F131" s="49" t="e">
        <f>数出表_Excel!F131</f>
        <v>#N/A</v>
      </c>
      <c r="G131" s="49" t="e">
        <f>数出表_Excel!G131</f>
        <v>#N/A</v>
      </c>
      <c r="H131" s="49" t="e">
        <f>数出表_Excel!H131</f>
        <v>#N/A</v>
      </c>
      <c r="I131" s="49" t="e">
        <f>数出表_Excel!I131</f>
        <v>#N/A</v>
      </c>
      <c r="J131" s="49" t="e">
        <f>数出表_Excel!J131</f>
        <v>#N/A</v>
      </c>
      <c r="K131" s="49" t="e">
        <f>数出表_Excel!K131</f>
        <v>#N/A</v>
      </c>
      <c r="L131" s="49"/>
      <c r="M131" s="49" t="e">
        <f>数出表_Excel!L131</f>
        <v>#N/A</v>
      </c>
      <c r="N131" s="49"/>
      <c r="O131" s="49" t="e">
        <f>数出表_Excel!M131</f>
        <v>#N/A</v>
      </c>
      <c r="P131" s="49"/>
      <c r="Q131" s="49" t="e">
        <f>数出表_Excel!N131</f>
        <v>#N/A</v>
      </c>
      <c r="R131" s="49"/>
      <c r="S131" s="49" t="e">
        <f>数出表_Excel!O131</f>
        <v>#N/A</v>
      </c>
      <c r="T131" s="49"/>
      <c r="U131" s="49" t="e">
        <f>数出表_Excel!P131</f>
        <v>#N/A</v>
      </c>
      <c r="V131" s="49"/>
      <c r="W131" s="49" t="e">
        <f>数出表_Excel!Q131</f>
        <v>#N/A</v>
      </c>
      <c r="X131" s="49"/>
      <c r="Y131" s="49" t="e">
        <f>数出表_Excel!R131</f>
        <v>#N/A</v>
      </c>
      <c r="Z131" s="49"/>
      <c r="AA131" s="49" t="e">
        <f>数出表_Excel!T131</f>
        <v>#N/A</v>
      </c>
      <c r="AB131" s="49"/>
      <c r="AC131" s="49" t="e">
        <f>数出表_Excel!T131</f>
        <v>#N/A</v>
      </c>
      <c r="AD131" s="8" t="e">
        <f>数出表_Excel!V131</f>
        <v>#N/A</v>
      </c>
      <c r="AE131" s="9" t="e">
        <f>数出表_Excel!W131</f>
        <v>#N/A</v>
      </c>
    </row>
    <row r="132" spans="1:31" x14ac:dyDescent="0.45">
      <c r="A132" s="5" t="e">
        <f>数出表_Excel!A132</f>
        <v>#N/A</v>
      </c>
      <c r="B132" s="18" t="e">
        <f>数出表_Excel!B132</f>
        <v>#N/A</v>
      </c>
      <c r="C132" s="18" t="e">
        <f>数出表_Excel!C132</f>
        <v>#N/A</v>
      </c>
      <c r="D132" s="18" t="e">
        <f>数出表_Excel!D132</f>
        <v>#N/A</v>
      </c>
      <c r="E132" s="18" t="e">
        <f>数出表_Excel!E132</f>
        <v>#N/A</v>
      </c>
      <c r="F132" s="18" t="e">
        <f>数出表_Excel!F132</f>
        <v>#N/A</v>
      </c>
      <c r="G132" s="18" t="e">
        <f>数出表_Excel!G132</f>
        <v>#N/A</v>
      </c>
      <c r="H132" s="18" t="e">
        <f>数出表_Excel!H132</f>
        <v>#N/A</v>
      </c>
      <c r="I132" s="18" t="e">
        <f>数出表_Excel!I132</f>
        <v>#N/A</v>
      </c>
      <c r="J132" s="18" t="e">
        <f>数出表_Excel!J132</f>
        <v>#N/A</v>
      </c>
      <c r="K132" s="18" t="e">
        <f>数出表_Excel!K132</f>
        <v>#N/A</v>
      </c>
      <c r="L132" s="77"/>
      <c r="M132" s="18" t="e">
        <f>数出表_Excel!L132</f>
        <v>#N/A</v>
      </c>
      <c r="N132" s="77"/>
      <c r="O132" s="18" t="e">
        <f>数出表_Excel!M132</f>
        <v>#N/A</v>
      </c>
      <c r="P132" s="77"/>
      <c r="Q132" s="18" t="e">
        <f>数出表_Excel!N132</f>
        <v>#N/A</v>
      </c>
      <c r="R132" s="77"/>
      <c r="S132" s="18" t="e">
        <f>数出表_Excel!O132</f>
        <v>#N/A</v>
      </c>
      <c r="T132" s="77"/>
      <c r="U132" s="18" t="e">
        <f>数出表_Excel!P132</f>
        <v>#N/A</v>
      </c>
      <c r="V132" s="77"/>
      <c r="W132" s="18" t="e">
        <f>数出表_Excel!Q132</f>
        <v>#N/A</v>
      </c>
      <c r="X132" s="77"/>
      <c r="Y132" s="18" t="e">
        <f>数出表_Excel!R132</f>
        <v>#N/A</v>
      </c>
      <c r="Z132" s="77"/>
      <c r="AA132" s="18" t="e">
        <f>数出表_Excel!T132</f>
        <v>#N/A</v>
      </c>
      <c r="AB132" s="77"/>
      <c r="AC132" s="18" t="e">
        <f>数出表_Excel!T132</f>
        <v>#N/A</v>
      </c>
      <c r="AD132" s="5" t="e">
        <f>数出表_Excel!V132</f>
        <v>#N/A</v>
      </c>
      <c r="AE132" s="7" t="e">
        <f>数出表_Excel!W132</f>
        <v>#N/A</v>
      </c>
    </row>
    <row r="133" spans="1:31" x14ac:dyDescent="0.45">
      <c r="A133" s="8" t="e">
        <f>数出表_Excel!A133</f>
        <v>#N/A</v>
      </c>
      <c r="B133" s="49" t="e">
        <f>数出表_Excel!B133</f>
        <v>#N/A</v>
      </c>
      <c r="C133" s="49" t="e">
        <f>数出表_Excel!C133</f>
        <v>#N/A</v>
      </c>
      <c r="D133" s="49" t="e">
        <f>数出表_Excel!D133</f>
        <v>#N/A</v>
      </c>
      <c r="E133" s="49" t="e">
        <f>数出表_Excel!E133</f>
        <v>#N/A</v>
      </c>
      <c r="F133" s="49" t="e">
        <f>数出表_Excel!F133</f>
        <v>#N/A</v>
      </c>
      <c r="G133" s="49" t="e">
        <f>数出表_Excel!G133</f>
        <v>#N/A</v>
      </c>
      <c r="H133" s="49" t="e">
        <f>数出表_Excel!H133</f>
        <v>#N/A</v>
      </c>
      <c r="I133" s="49" t="e">
        <f>数出表_Excel!I133</f>
        <v>#N/A</v>
      </c>
      <c r="J133" s="49" t="e">
        <f>数出表_Excel!J133</f>
        <v>#N/A</v>
      </c>
      <c r="K133" s="49" t="e">
        <f>数出表_Excel!K133</f>
        <v>#N/A</v>
      </c>
      <c r="L133" s="49"/>
      <c r="M133" s="49" t="e">
        <f>数出表_Excel!L133</f>
        <v>#N/A</v>
      </c>
      <c r="N133" s="49"/>
      <c r="O133" s="49" t="e">
        <f>数出表_Excel!M133</f>
        <v>#N/A</v>
      </c>
      <c r="P133" s="49"/>
      <c r="Q133" s="49" t="e">
        <f>数出表_Excel!N133</f>
        <v>#N/A</v>
      </c>
      <c r="R133" s="49"/>
      <c r="S133" s="49" t="e">
        <f>数出表_Excel!O133</f>
        <v>#N/A</v>
      </c>
      <c r="T133" s="49"/>
      <c r="U133" s="49" t="e">
        <f>数出表_Excel!P133</f>
        <v>#N/A</v>
      </c>
      <c r="V133" s="49"/>
      <c r="W133" s="49" t="e">
        <f>数出表_Excel!Q133</f>
        <v>#N/A</v>
      </c>
      <c r="X133" s="49"/>
      <c r="Y133" s="49" t="e">
        <f>数出表_Excel!R133</f>
        <v>#N/A</v>
      </c>
      <c r="Z133" s="49"/>
      <c r="AA133" s="49" t="e">
        <f>数出表_Excel!T133</f>
        <v>#N/A</v>
      </c>
      <c r="AB133" s="49"/>
      <c r="AC133" s="49" t="e">
        <f>数出表_Excel!T133</f>
        <v>#N/A</v>
      </c>
      <c r="AD133" s="8" t="e">
        <f>数出表_Excel!V133</f>
        <v>#N/A</v>
      </c>
      <c r="AE133" s="9" t="e">
        <f>数出表_Excel!W133</f>
        <v>#N/A</v>
      </c>
    </row>
    <row r="134" spans="1:31" x14ac:dyDescent="0.45">
      <c r="A134" s="5" t="e">
        <f>数出表_Excel!A134</f>
        <v>#N/A</v>
      </c>
      <c r="B134" s="18" t="e">
        <f>数出表_Excel!B134</f>
        <v>#N/A</v>
      </c>
      <c r="C134" s="18" t="e">
        <f>数出表_Excel!C134</f>
        <v>#N/A</v>
      </c>
      <c r="D134" s="18" t="e">
        <f>数出表_Excel!D134</f>
        <v>#N/A</v>
      </c>
      <c r="E134" s="18" t="e">
        <f>数出表_Excel!E134</f>
        <v>#N/A</v>
      </c>
      <c r="F134" s="18" t="e">
        <f>数出表_Excel!F134</f>
        <v>#N/A</v>
      </c>
      <c r="G134" s="18" t="e">
        <f>数出表_Excel!G134</f>
        <v>#N/A</v>
      </c>
      <c r="H134" s="18" t="e">
        <f>数出表_Excel!H134</f>
        <v>#N/A</v>
      </c>
      <c r="I134" s="18" t="e">
        <f>数出表_Excel!I134</f>
        <v>#N/A</v>
      </c>
      <c r="J134" s="18" t="e">
        <f>数出表_Excel!J134</f>
        <v>#N/A</v>
      </c>
      <c r="K134" s="18" t="e">
        <f>数出表_Excel!K134</f>
        <v>#N/A</v>
      </c>
      <c r="L134" s="77"/>
      <c r="M134" s="18" t="e">
        <f>数出表_Excel!L134</f>
        <v>#N/A</v>
      </c>
      <c r="N134" s="77"/>
      <c r="O134" s="18" t="e">
        <f>数出表_Excel!M134</f>
        <v>#N/A</v>
      </c>
      <c r="P134" s="77"/>
      <c r="Q134" s="18" t="e">
        <f>数出表_Excel!N134</f>
        <v>#N/A</v>
      </c>
      <c r="R134" s="77"/>
      <c r="S134" s="18" t="e">
        <f>数出表_Excel!O134</f>
        <v>#N/A</v>
      </c>
      <c r="T134" s="77"/>
      <c r="U134" s="18" t="e">
        <f>数出表_Excel!P134</f>
        <v>#N/A</v>
      </c>
      <c r="V134" s="77"/>
      <c r="W134" s="18" t="e">
        <f>数出表_Excel!Q134</f>
        <v>#N/A</v>
      </c>
      <c r="X134" s="77"/>
      <c r="Y134" s="18" t="e">
        <f>数出表_Excel!R134</f>
        <v>#N/A</v>
      </c>
      <c r="Z134" s="77"/>
      <c r="AA134" s="18" t="e">
        <f>数出表_Excel!T134</f>
        <v>#N/A</v>
      </c>
      <c r="AB134" s="77"/>
      <c r="AC134" s="18" t="e">
        <f>数出表_Excel!T134</f>
        <v>#N/A</v>
      </c>
      <c r="AD134" s="5" t="e">
        <f>数出表_Excel!V134</f>
        <v>#N/A</v>
      </c>
      <c r="AE134" s="7" t="e">
        <f>数出表_Excel!W134</f>
        <v>#N/A</v>
      </c>
    </row>
    <row r="135" spans="1:31" x14ac:dyDescent="0.45">
      <c r="A135" s="8" t="e">
        <f>数出表_Excel!A135</f>
        <v>#N/A</v>
      </c>
      <c r="B135" s="49" t="e">
        <f>数出表_Excel!B135</f>
        <v>#N/A</v>
      </c>
      <c r="C135" s="49" t="e">
        <f>数出表_Excel!C135</f>
        <v>#N/A</v>
      </c>
      <c r="D135" s="49" t="e">
        <f>数出表_Excel!D135</f>
        <v>#N/A</v>
      </c>
      <c r="E135" s="49" t="e">
        <f>数出表_Excel!E135</f>
        <v>#N/A</v>
      </c>
      <c r="F135" s="49" t="e">
        <f>数出表_Excel!F135</f>
        <v>#N/A</v>
      </c>
      <c r="G135" s="49" t="e">
        <f>数出表_Excel!G135</f>
        <v>#N/A</v>
      </c>
      <c r="H135" s="49" t="e">
        <f>数出表_Excel!H135</f>
        <v>#N/A</v>
      </c>
      <c r="I135" s="49" t="e">
        <f>数出表_Excel!I135</f>
        <v>#N/A</v>
      </c>
      <c r="J135" s="49" t="e">
        <f>数出表_Excel!J135</f>
        <v>#N/A</v>
      </c>
      <c r="K135" s="49" t="e">
        <f>数出表_Excel!K135</f>
        <v>#N/A</v>
      </c>
      <c r="L135" s="49"/>
      <c r="M135" s="49" t="e">
        <f>数出表_Excel!L135</f>
        <v>#N/A</v>
      </c>
      <c r="N135" s="49"/>
      <c r="O135" s="49" t="e">
        <f>数出表_Excel!M135</f>
        <v>#N/A</v>
      </c>
      <c r="P135" s="49"/>
      <c r="Q135" s="49" t="e">
        <f>数出表_Excel!N135</f>
        <v>#N/A</v>
      </c>
      <c r="R135" s="49"/>
      <c r="S135" s="49" t="e">
        <f>数出表_Excel!O135</f>
        <v>#N/A</v>
      </c>
      <c r="T135" s="49"/>
      <c r="U135" s="49" t="e">
        <f>数出表_Excel!P135</f>
        <v>#N/A</v>
      </c>
      <c r="V135" s="49"/>
      <c r="W135" s="49" t="e">
        <f>数出表_Excel!Q135</f>
        <v>#N/A</v>
      </c>
      <c r="X135" s="49"/>
      <c r="Y135" s="49" t="e">
        <f>数出表_Excel!R135</f>
        <v>#N/A</v>
      </c>
      <c r="Z135" s="49"/>
      <c r="AA135" s="49" t="e">
        <f>数出表_Excel!T135</f>
        <v>#N/A</v>
      </c>
      <c r="AB135" s="49"/>
      <c r="AC135" s="49" t="e">
        <f>数出表_Excel!T135</f>
        <v>#N/A</v>
      </c>
      <c r="AD135" s="8" t="e">
        <f>数出表_Excel!V135</f>
        <v>#N/A</v>
      </c>
      <c r="AE135" s="9" t="e">
        <f>数出表_Excel!W135</f>
        <v>#N/A</v>
      </c>
    </row>
    <row r="136" spans="1:31" x14ac:dyDescent="0.45">
      <c r="A136" s="5" t="e">
        <f>数出表_Excel!A136</f>
        <v>#N/A</v>
      </c>
      <c r="B136" s="18" t="e">
        <f>数出表_Excel!B136</f>
        <v>#N/A</v>
      </c>
      <c r="C136" s="18" t="e">
        <f>数出表_Excel!C136</f>
        <v>#N/A</v>
      </c>
      <c r="D136" s="18" t="e">
        <f>数出表_Excel!D136</f>
        <v>#N/A</v>
      </c>
      <c r="E136" s="18" t="e">
        <f>数出表_Excel!E136</f>
        <v>#N/A</v>
      </c>
      <c r="F136" s="18" t="e">
        <f>数出表_Excel!F136</f>
        <v>#N/A</v>
      </c>
      <c r="G136" s="18" t="e">
        <f>数出表_Excel!G136</f>
        <v>#N/A</v>
      </c>
      <c r="H136" s="18" t="e">
        <f>数出表_Excel!H136</f>
        <v>#N/A</v>
      </c>
      <c r="I136" s="18" t="e">
        <f>数出表_Excel!I136</f>
        <v>#N/A</v>
      </c>
      <c r="J136" s="18" t="e">
        <f>数出表_Excel!J136</f>
        <v>#N/A</v>
      </c>
      <c r="K136" s="18" t="e">
        <f>数出表_Excel!K136</f>
        <v>#N/A</v>
      </c>
      <c r="L136" s="77"/>
      <c r="M136" s="18" t="e">
        <f>数出表_Excel!L136</f>
        <v>#N/A</v>
      </c>
      <c r="N136" s="77"/>
      <c r="O136" s="18" t="e">
        <f>数出表_Excel!M136</f>
        <v>#N/A</v>
      </c>
      <c r="P136" s="77"/>
      <c r="Q136" s="18" t="e">
        <f>数出表_Excel!N136</f>
        <v>#N/A</v>
      </c>
      <c r="R136" s="77"/>
      <c r="S136" s="18" t="e">
        <f>数出表_Excel!O136</f>
        <v>#N/A</v>
      </c>
      <c r="T136" s="77"/>
      <c r="U136" s="18" t="e">
        <f>数出表_Excel!P136</f>
        <v>#N/A</v>
      </c>
      <c r="V136" s="77"/>
      <c r="W136" s="18" t="e">
        <f>数出表_Excel!Q136</f>
        <v>#N/A</v>
      </c>
      <c r="X136" s="77"/>
      <c r="Y136" s="18" t="e">
        <f>数出表_Excel!R136</f>
        <v>#N/A</v>
      </c>
      <c r="Z136" s="77"/>
      <c r="AA136" s="18" t="e">
        <f>数出表_Excel!T136</f>
        <v>#N/A</v>
      </c>
      <c r="AB136" s="77"/>
      <c r="AC136" s="18" t="e">
        <f>数出表_Excel!T136</f>
        <v>#N/A</v>
      </c>
      <c r="AD136" s="5" t="e">
        <f>数出表_Excel!V136</f>
        <v>#N/A</v>
      </c>
      <c r="AE136" s="7" t="e">
        <f>数出表_Excel!W136</f>
        <v>#N/A</v>
      </c>
    </row>
    <row r="137" spans="1:31" x14ac:dyDescent="0.45">
      <c r="A137" s="8" t="e">
        <f>数出表_Excel!A137</f>
        <v>#N/A</v>
      </c>
      <c r="B137" s="49" t="e">
        <f>数出表_Excel!B137</f>
        <v>#N/A</v>
      </c>
      <c r="C137" s="49" t="e">
        <f>数出表_Excel!C137</f>
        <v>#N/A</v>
      </c>
      <c r="D137" s="49" t="e">
        <f>数出表_Excel!D137</f>
        <v>#N/A</v>
      </c>
      <c r="E137" s="49" t="e">
        <f>数出表_Excel!E137</f>
        <v>#N/A</v>
      </c>
      <c r="F137" s="49" t="e">
        <f>数出表_Excel!F137</f>
        <v>#N/A</v>
      </c>
      <c r="G137" s="49" t="e">
        <f>数出表_Excel!G137</f>
        <v>#N/A</v>
      </c>
      <c r="H137" s="49" t="e">
        <f>数出表_Excel!H137</f>
        <v>#N/A</v>
      </c>
      <c r="I137" s="49" t="e">
        <f>数出表_Excel!I137</f>
        <v>#N/A</v>
      </c>
      <c r="J137" s="49" t="e">
        <f>数出表_Excel!J137</f>
        <v>#N/A</v>
      </c>
      <c r="K137" s="49" t="e">
        <f>数出表_Excel!K137</f>
        <v>#N/A</v>
      </c>
      <c r="L137" s="49"/>
      <c r="M137" s="49" t="e">
        <f>数出表_Excel!L137</f>
        <v>#N/A</v>
      </c>
      <c r="N137" s="49"/>
      <c r="O137" s="49" t="e">
        <f>数出表_Excel!M137</f>
        <v>#N/A</v>
      </c>
      <c r="P137" s="49"/>
      <c r="Q137" s="49" t="e">
        <f>数出表_Excel!N137</f>
        <v>#N/A</v>
      </c>
      <c r="R137" s="49"/>
      <c r="S137" s="49" t="e">
        <f>数出表_Excel!O137</f>
        <v>#N/A</v>
      </c>
      <c r="T137" s="49"/>
      <c r="U137" s="49" t="e">
        <f>数出表_Excel!P137</f>
        <v>#N/A</v>
      </c>
      <c r="V137" s="49"/>
      <c r="W137" s="49" t="e">
        <f>数出表_Excel!Q137</f>
        <v>#N/A</v>
      </c>
      <c r="X137" s="49"/>
      <c r="Y137" s="49" t="e">
        <f>数出表_Excel!R137</f>
        <v>#N/A</v>
      </c>
      <c r="Z137" s="49"/>
      <c r="AA137" s="49" t="e">
        <f>数出表_Excel!T137</f>
        <v>#N/A</v>
      </c>
      <c r="AB137" s="49"/>
      <c r="AC137" s="49" t="e">
        <f>数出表_Excel!T137</f>
        <v>#N/A</v>
      </c>
      <c r="AD137" s="8" t="e">
        <f>数出表_Excel!V137</f>
        <v>#N/A</v>
      </c>
      <c r="AE137" s="9" t="e">
        <f>数出表_Excel!W137</f>
        <v>#N/A</v>
      </c>
    </row>
    <row r="138" spans="1:31" x14ac:dyDescent="0.45">
      <c r="A138" s="5" t="e">
        <f>数出表_Excel!A138</f>
        <v>#N/A</v>
      </c>
      <c r="B138" s="18" t="e">
        <f>数出表_Excel!B138</f>
        <v>#N/A</v>
      </c>
      <c r="C138" s="18" t="e">
        <f>数出表_Excel!C138</f>
        <v>#N/A</v>
      </c>
      <c r="D138" s="18" t="e">
        <f>数出表_Excel!D138</f>
        <v>#N/A</v>
      </c>
      <c r="E138" s="18" t="e">
        <f>数出表_Excel!E138</f>
        <v>#N/A</v>
      </c>
      <c r="F138" s="18" t="e">
        <f>数出表_Excel!F138</f>
        <v>#N/A</v>
      </c>
      <c r="G138" s="18" t="e">
        <f>数出表_Excel!G138</f>
        <v>#N/A</v>
      </c>
      <c r="H138" s="18" t="e">
        <f>数出表_Excel!H138</f>
        <v>#N/A</v>
      </c>
      <c r="I138" s="18" t="e">
        <f>数出表_Excel!I138</f>
        <v>#N/A</v>
      </c>
      <c r="J138" s="18" t="e">
        <f>数出表_Excel!J138</f>
        <v>#N/A</v>
      </c>
      <c r="K138" s="18" t="e">
        <f>数出表_Excel!K138</f>
        <v>#N/A</v>
      </c>
      <c r="L138" s="77"/>
      <c r="M138" s="18" t="e">
        <f>数出表_Excel!L138</f>
        <v>#N/A</v>
      </c>
      <c r="N138" s="77"/>
      <c r="O138" s="18" t="e">
        <f>数出表_Excel!M138</f>
        <v>#N/A</v>
      </c>
      <c r="P138" s="77"/>
      <c r="Q138" s="18" t="e">
        <f>数出表_Excel!N138</f>
        <v>#N/A</v>
      </c>
      <c r="R138" s="77"/>
      <c r="S138" s="18" t="e">
        <f>数出表_Excel!O138</f>
        <v>#N/A</v>
      </c>
      <c r="T138" s="77"/>
      <c r="U138" s="18" t="e">
        <f>数出表_Excel!P138</f>
        <v>#N/A</v>
      </c>
      <c r="V138" s="77"/>
      <c r="W138" s="18" t="e">
        <f>数出表_Excel!Q138</f>
        <v>#N/A</v>
      </c>
      <c r="X138" s="77"/>
      <c r="Y138" s="18" t="e">
        <f>数出表_Excel!R138</f>
        <v>#N/A</v>
      </c>
      <c r="Z138" s="77"/>
      <c r="AA138" s="18" t="e">
        <f>数出表_Excel!T138</f>
        <v>#N/A</v>
      </c>
      <c r="AB138" s="77"/>
      <c r="AC138" s="18" t="e">
        <f>数出表_Excel!T138</f>
        <v>#N/A</v>
      </c>
      <c r="AD138" s="5" t="e">
        <f>数出表_Excel!V138</f>
        <v>#N/A</v>
      </c>
      <c r="AE138" s="7" t="e">
        <f>数出表_Excel!W138</f>
        <v>#N/A</v>
      </c>
    </row>
    <row r="139" spans="1:31" x14ac:dyDescent="0.45">
      <c r="A139" s="8" t="e">
        <f>数出表_Excel!A139</f>
        <v>#N/A</v>
      </c>
      <c r="B139" s="49" t="e">
        <f>数出表_Excel!B139</f>
        <v>#N/A</v>
      </c>
      <c r="C139" s="49" t="e">
        <f>数出表_Excel!C139</f>
        <v>#N/A</v>
      </c>
      <c r="D139" s="49" t="e">
        <f>数出表_Excel!D139</f>
        <v>#N/A</v>
      </c>
      <c r="E139" s="49" t="e">
        <f>数出表_Excel!E139</f>
        <v>#N/A</v>
      </c>
      <c r="F139" s="49" t="e">
        <f>数出表_Excel!F139</f>
        <v>#N/A</v>
      </c>
      <c r="G139" s="49" t="e">
        <f>数出表_Excel!G139</f>
        <v>#N/A</v>
      </c>
      <c r="H139" s="49" t="e">
        <f>数出表_Excel!H139</f>
        <v>#N/A</v>
      </c>
      <c r="I139" s="49" t="e">
        <f>数出表_Excel!I139</f>
        <v>#N/A</v>
      </c>
      <c r="J139" s="49" t="e">
        <f>数出表_Excel!J139</f>
        <v>#N/A</v>
      </c>
      <c r="K139" s="49" t="e">
        <f>数出表_Excel!K139</f>
        <v>#N/A</v>
      </c>
      <c r="L139" s="49"/>
      <c r="M139" s="49" t="e">
        <f>数出表_Excel!L139</f>
        <v>#N/A</v>
      </c>
      <c r="N139" s="49"/>
      <c r="O139" s="49" t="e">
        <f>数出表_Excel!M139</f>
        <v>#N/A</v>
      </c>
      <c r="P139" s="49"/>
      <c r="Q139" s="49" t="e">
        <f>数出表_Excel!N139</f>
        <v>#N/A</v>
      </c>
      <c r="R139" s="49"/>
      <c r="S139" s="49" t="e">
        <f>数出表_Excel!O139</f>
        <v>#N/A</v>
      </c>
      <c r="T139" s="49"/>
      <c r="U139" s="49" t="e">
        <f>数出表_Excel!P139</f>
        <v>#N/A</v>
      </c>
      <c r="V139" s="49"/>
      <c r="W139" s="49" t="e">
        <f>数出表_Excel!Q139</f>
        <v>#N/A</v>
      </c>
      <c r="X139" s="49"/>
      <c r="Y139" s="49" t="e">
        <f>数出表_Excel!R139</f>
        <v>#N/A</v>
      </c>
      <c r="Z139" s="49"/>
      <c r="AA139" s="49" t="e">
        <f>数出表_Excel!T139</f>
        <v>#N/A</v>
      </c>
      <c r="AB139" s="49"/>
      <c r="AC139" s="49" t="e">
        <f>数出表_Excel!T139</f>
        <v>#N/A</v>
      </c>
      <c r="AD139" s="8" t="e">
        <f>数出表_Excel!V139</f>
        <v>#N/A</v>
      </c>
      <c r="AE139" s="9" t="e">
        <f>数出表_Excel!W139</f>
        <v>#N/A</v>
      </c>
    </row>
    <row r="140" spans="1:31" x14ac:dyDescent="0.45">
      <c r="A140" s="5" t="e">
        <f>数出表_Excel!A140</f>
        <v>#N/A</v>
      </c>
      <c r="B140" s="18" t="e">
        <f>数出表_Excel!B140</f>
        <v>#N/A</v>
      </c>
      <c r="C140" s="18" t="e">
        <f>数出表_Excel!C140</f>
        <v>#N/A</v>
      </c>
      <c r="D140" s="18" t="e">
        <f>数出表_Excel!D140</f>
        <v>#N/A</v>
      </c>
      <c r="E140" s="18" t="e">
        <f>数出表_Excel!E140</f>
        <v>#N/A</v>
      </c>
      <c r="F140" s="18" t="e">
        <f>数出表_Excel!F140</f>
        <v>#N/A</v>
      </c>
      <c r="G140" s="18" t="e">
        <f>数出表_Excel!G140</f>
        <v>#N/A</v>
      </c>
      <c r="H140" s="18" t="e">
        <f>数出表_Excel!H140</f>
        <v>#N/A</v>
      </c>
      <c r="I140" s="18" t="e">
        <f>数出表_Excel!I140</f>
        <v>#N/A</v>
      </c>
      <c r="J140" s="18" t="e">
        <f>数出表_Excel!J140</f>
        <v>#N/A</v>
      </c>
      <c r="K140" s="18" t="e">
        <f>数出表_Excel!K140</f>
        <v>#N/A</v>
      </c>
      <c r="L140" s="77"/>
      <c r="M140" s="18" t="e">
        <f>数出表_Excel!L140</f>
        <v>#N/A</v>
      </c>
      <c r="N140" s="77"/>
      <c r="O140" s="18" t="e">
        <f>数出表_Excel!M140</f>
        <v>#N/A</v>
      </c>
      <c r="P140" s="77"/>
      <c r="Q140" s="18" t="e">
        <f>数出表_Excel!N140</f>
        <v>#N/A</v>
      </c>
      <c r="R140" s="77"/>
      <c r="S140" s="18" t="e">
        <f>数出表_Excel!O140</f>
        <v>#N/A</v>
      </c>
      <c r="T140" s="77"/>
      <c r="U140" s="18" t="e">
        <f>数出表_Excel!P140</f>
        <v>#N/A</v>
      </c>
      <c r="V140" s="77"/>
      <c r="W140" s="18" t="e">
        <f>数出表_Excel!Q140</f>
        <v>#N/A</v>
      </c>
      <c r="X140" s="77"/>
      <c r="Y140" s="18" t="e">
        <f>数出表_Excel!R140</f>
        <v>#N/A</v>
      </c>
      <c r="Z140" s="77"/>
      <c r="AA140" s="18" t="e">
        <f>数出表_Excel!T140</f>
        <v>#N/A</v>
      </c>
      <c r="AB140" s="77"/>
      <c r="AC140" s="18" t="e">
        <f>数出表_Excel!T140</f>
        <v>#N/A</v>
      </c>
      <c r="AD140" s="5" t="e">
        <f>数出表_Excel!V140</f>
        <v>#N/A</v>
      </c>
      <c r="AE140" s="7" t="e">
        <f>数出表_Excel!W140</f>
        <v>#N/A</v>
      </c>
    </row>
    <row r="141" spans="1:31" x14ac:dyDescent="0.45">
      <c r="A141" s="8" t="e">
        <f>数出表_Excel!A141</f>
        <v>#N/A</v>
      </c>
      <c r="B141" s="49" t="e">
        <f>数出表_Excel!B141</f>
        <v>#N/A</v>
      </c>
      <c r="C141" s="49" t="e">
        <f>数出表_Excel!C141</f>
        <v>#N/A</v>
      </c>
      <c r="D141" s="49" t="e">
        <f>数出表_Excel!D141</f>
        <v>#N/A</v>
      </c>
      <c r="E141" s="49" t="e">
        <f>数出表_Excel!E141</f>
        <v>#N/A</v>
      </c>
      <c r="F141" s="49" t="e">
        <f>数出表_Excel!F141</f>
        <v>#N/A</v>
      </c>
      <c r="G141" s="49" t="e">
        <f>数出表_Excel!G141</f>
        <v>#N/A</v>
      </c>
      <c r="H141" s="49" t="e">
        <f>数出表_Excel!H141</f>
        <v>#N/A</v>
      </c>
      <c r="I141" s="49" t="e">
        <f>数出表_Excel!I141</f>
        <v>#N/A</v>
      </c>
      <c r="J141" s="49" t="e">
        <f>数出表_Excel!J141</f>
        <v>#N/A</v>
      </c>
      <c r="K141" s="49" t="e">
        <f>数出表_Excel!K141</f>
        <v>#N/A</v>
      </c>
      <c r="L141" s="49"/>
      <c r="M141" s="49" t="e">
        <f>数出表_Excel!L141</f>
        <v>#N/A</v>
      </c>
      <c r="N141" s="49"/>
      <c r="O141" s="49" t="e">
        <f>数出表_Excel!M141</f>
        <v>#N/A</v>
      </c>
      <c r="P141" s="49"/>
      <c r="Q141" s="49" t="e">
        <f>数出表_Excel!N141</f>
        <v>#N/A</v>
      </c>
      <c r="R141" s="49"/>
      <c r="S141" s="49" t="e">
        <f>数出表_Excel!O141</f>
        <v>#N/A</v>
      </c>
      <c r="T141" s="49"/>
      <c r="U141" s="49" t="e">
        <f>数出表_Excel!P141</f>
        <v>#N/A</v>
      </c>
      <c r="V141" s="49"/>
      <c r="W141" s="49" t="e">
        <f>数出表_Excel!Q141</f>
        <v>#N/A</v>
      </c>
      <c r="X141" s="49"/>
      <c r="Y141" s="49" t="e">
        <f>数出表_Excel!R141</f>
        <v>#N/A</v>
      </c>
      <c r="Z141" s="49"/>
      <c r="AA141" s="49" t="e">
        <f>数出表_Excel!T141</f>
        <v>#N/A</v>
      </c>
      <c r="AB141" s="49"/>
      <c r="AC141" s="49" t="e">
        <f>数出表_Excel!T141</f>
        <v>#N/A</v>
      </c>
      <c r="AD141" s="8" t="e">
        <f>数出表_Excel!V141</f>
        <v>#N/A</v>
      </c>
      <c r="AE141" s="9" t="e">
        <f>数出表_Excel!W141</f>
        <v>#N/A</v>
      </c>
    </row>
    <row r="142" spans="1:31" x14ac:dyDescent="0.45">
      <c r="A142" s="5" t="e">
        <f>数出表_Excel!A142</f>
        <v>#N/A</v>
      </c>
      <c r="B142" s="18" t="e">
        <f>数出表_Excel!B142</f>
        <v>#N/A</v>
      </c>
      <c r="C142" s="18" t="e">
        <f>数出表_Excel!C142</f>
        <v>#N/A</v>
      </c>
      <c r="D142" s="18" t="e">
        <f>数出表_Excel!D142</f>
        <v>#N/A</v>
      </c>
      <c r="E142" s="18" t="e">
        <f>数出表_Excel!E142</f>
        <v>#N/A</v>
      </c>
      <c r="F142" s="18" t="e">
        <f>数出表_Excel!F142</f>
        <v>#N/A</v>
      </c>
      <c r="G142" s="18" t="e">
        <f>数出表_Excel!G142</f>
        <v>#N/A</v>
      </c>
      <c r="H142" s="18" t="e">
        <f>数出表_Excel!H142</f>
        <v>#N/A</v>
      </c>
      <c r="I142" s="18" t="e">
        <f>数出表_Excel!I142</f>
        <v>#N/A</v>
      </c>
      <c r="J142" s="18" t="e">
        <f>数出表_Excel!J142</f>
        <v>#N/A</v>
      </c>
      <c r="K142" s="18" t="e">
        <f>数出表_Excel!K142</f>
        <v>#N/A</v>
      </c>
      <c r="L142" s="77"/>
      <c r="M142" s="18" t="e">
        <f>数出表_Excel!L142</f>
        <v>#N/A</v>
      </c>
      <c r="N142" s="77"/>
      <c r="O142" s="18" t="e">
        <f>数出表_Excel!M142</f>
        <v>#N/A</v>
      </c>
      <c r="P142" s="77"/>
      <c r="Q142" s="18" t="e">
        <f>数出表_Excel!N142</f>
        <v>#N/A</v>
      </c>
      <c r="R142" s="77"/>
      <c r="S142" s="18" t="e">
        <f>数出表_Excel!O142</f>
        <v>#N/A</v>
      </c>
      <c r="T142" s="77"/>
      <c r="U142" s="18" t="e">
        <f>数出表_Excel!P142</f>
        <v>#N/A</v>
      </c>
      <c r="V142" s="77"/>
      <c r="W142" s="18" t="e">
        <f>数出表_Excel!Q142</f>
        <v>#N/A</v>
      </c>
      <c r="X142" s="77"/>
      <c r="Y142" s="18" t="e">
        <f>数出表_Excel!R142</f>
        <v>#N/A</v>
      </c>
      <c r="Z142" s="77"/>
      <c r="AA142" s="18" t="e">
        <f>数出表_Excel!T142</f>
        <v>#N/A</v>
      </c>
      <c r="AB142" s="77"/>
      <c r="AC142" s="18" t="e">
        <f>数出表_Excel!T142</f>
        <v>#N/A</v>
      </c>
      <c r="AD142" s="5" t="e">
        <f>数出表_Excel!V142</f>
        <v>#N/A</v>
      </c>
      <c r="AE142" s="7" t="e">
        <f>数出表_Excel!W142</f>
        <v>#N/A</v>
      </c>
    </row>
    <row r="143" spans="1:31" x14ac:dyDescent="0.45">
      <c r="A143" s="8" t="e">
        <f>数出表_Excel!A143</f>
        <v>#N/A</v>
      </c>
      <c r="B143" s="49" t="e">
        <f>数出表_Excel!B143</f>
        <v>#N/A</v>
      </c>
      <c r="C143" s="49" t="e">
        <f>数出表_Excel!C143</f>
        <v>#N/A</v>
      </c>
      <c r="D143" s="49" t="e">
        <f>数出表_Excel!D143</f>
        <v>#N/A</v>
      </c>
      <c r="E143" s="49" t="e">
        <f>数出表_Excel!E143</f>
        <v>#N/A</v>
      </c>
      <c r="F143" s="49" t="e">
        <f>数出表_Excel!F143</f>
        <v>#N/A</v>
      </c>
      <c r="G143" s="49" t="e">
        <f>数出表_Excel!G143</f>
        <v>#N/A</v>
      </c>
      <c r="H143" s="49" t="e">
        <f>数出表_Excel!H143</f>
        <v>#N/A</v>
      </c>
      <c r="I143" s="49" t="e">
        <f>数出表_Excel!I143</f>
        <v>#N/A</v>
      </c>
      <c r="J143" s="49" t="e">
        <f>数出表_Excel!J143</f>
        <v>#N/A</v>
      </c>
      <c r="K143" s="49" t="e">
        <f>数出表_Excel!K143</f>
        <v>#N/A</v>
      </c>
      <c r="L143" s="49"/>
      <c r="M143" s="49" t="e">
        <f>数出表_Excel!L143</f>
        <v>#N/A</v>
      </c>
      <c r="N143" s="49"/>
      <c r="O143" s="49" t="e">
        <f>数出表_Excel!M143</f>
        <v>#N/A</v>
      </c>
      <c r="P143" s="49"/>
      <c r="Q143" s="49" t="e">
        <f>数出表_Excel!N143</f>
        <v>#N/A</v>
      </c>
      <c r="R143" s="49"/>
      <c r="S143" s="49" t="e">
        <f>数出表_Excel!O143</f>
        <v>#N/A</v>
      </c>
      <c r="T143" s="49"/>
      <c r="U143" s="49" t="e">
        <f>数出表_Excel!P143</f>
        <v>#N/A</v>
      </c>
      <c r="V143" s="49"/>
      <c r="W143" s="49" t="e">
        <f>数出表_Excel!Q143</f>
        <v>#N/A</v>
      </c>
      <c r="X143" s="49"/>
      <c r="Y143" s="49" t="e">
        <f>数出表_Excel!R143</f>
        <v>#N/A</v>
      </c>
      <c r="Z143" s="49"/>
      <c r="AA143" s="49" t="e">
        <f>数出表_Excel!T143</f>
        <v>#N/A</v>
      </c>
      <c r="AB143" s="49"/>
      <c r="AC143" s="49" t="e">
        <f>数出表_Excel!T143</f>
        <v>#N/A</v>
      </c>
      <c r="AD143" s="8" t="e">
        <f>数出表_Excel!V143</f>
        <v>#N/A</v>
      </c>
      <c r="AE143" s="9" t="e">
        <f>数出表_Excel!W143</f>
        <v>#N/A</v>
      </c>
    </row>
    <row r="144" spans="1:31" x14ac:dyDescent="0.45">
      <c r="A144" s="5" t="e">
        <f>数出表_Excel!A144</f>
        <v>#N/A</v>
      </c>
      <c r="B144" s="18" t="e">
        <f>数出表_Excel!B144</f>
        <v>#N/A</v>
      </c>
      <c r="C144" s="18" t="e">
        <f>数出表_Excel!C144</f>
        <v>#N/A</v>
      </c>
      <c r="D144" s="18" t="e">
        <f>数出表_Excel!D144</f>
        <v>#N/A</v>
      </c>
      <c r="E144" s="18" t="e">
        <f>数出表_Excel!E144</f>
        <v>#N/A</v>
      </c>
      <c r="F144" s="18" t="e">
        <f>数出表_Excel!F144</f>
        <v>#N/A</v>
      </c>
      <c r="G144" s="18" t="e">
        <f>数出表_Excel!G144</f>
        <v>#N/A</v>
      </c>
      <c r="H144" s="18" t="e">
        <f>数出表_Excel!H144</f>
        <v>#N/A</v>
      </c>
      <c r="I144" s="18" t="e">
        <f>数出表_Excel!I144</f>
        <v>#N/A</v>
      </c>
      <c r="J144" s="18" t="e">
        <f>数出表_Excel!J144</f>
        <v>#N/A</v>
      </c>
      <c r="K144" s="18" t="e">
        <f>数出表_Excel!K144</f>
        <v>#N/A</v>
      </c>
      <c r="L144" s="77"/>
      <c r="M144" s="18" t="e">
        <f>数出表_Excel!L144</f>
        <v>#N/A</v>
      </c>
      <c r="N144" s="77"/>
      <c r="O144" s="18" t="e">
        <f>数出表_Excel!M144</f>
        <v>#N/A</v>
      </c>
      <c r="P144" s="77"/>
      <c r="Q144" s="18" t="e">
        <f>数出表_Excel!N144</f>
        <v>#N/A</v>
      </c>
      <c r="R144" s="77"/>
      <c r="S144" s="18" t="e">
        <f>数出表_Excel!O144</f>
        <v>#N/A</v>
      </c>
      <c r="T144" s="77"/>
      <c r="U144" s="18" t="e">
        <f>数出表_Excel!P144</f>
        <v>#N/A</v>
      </c>
      <c r="V144" s="77"/>
      <c r="W144" s="18" t="e">
        <f>数出表_Excel!Q144</f>
        <v>#N/A</v>
      </c>
      <c r="X144" s="77"/>
      <c r="Y144" s="18" t="e">
        <f>数出表_Excel!R144</f>
        <v>#N/A</v>
      </c>
      <c r="Z144" s="77"/>
      <c r="AA144" s="18" t="e">
        <f>数出表_Excel!T144</f>
        <v>#N/A</v>
      </c>
      <c r="AB144" s="77"/>
      <c r="AC144" s="18" t="e">
        <f>数出表_Excel!T144</f>
        <v>#N/A</v>
      </c>
      <c r="AD144" s="5" t="e">
        <f>数出表_Excel!V144</f>
        <v>#N/A</v>
      </c>
      <c r="AE144" s="7" t="e">
        <f>数出表_Excel!W144</f>
        <v>#N/A</v>
      </c>
    </row>
    <row r="145" spans="1:31" x14ac:dyDescent="0.45">
      <c r="A145" s="8" t="e">
        <f>数出表_Excel!A145</f>
        <v>#N/A</v>
      </c>
      <c r="B145" s="49" t="e">
        <f>数出表_Excel!B145</f>
        <v>#N/A</v>
      </c>
      <c r="C145" s="49" t="e">
        <f>数出表_Excel!C145</f>
        <v>#N/A</v>
      </c>
      <c r="D145" s="49" t="e">
        <f>数出表_Excel!D145</f>
        <v>#N/A</v>
      </c>
      <c r="E145" s="49" t="e">
        <f>数出表_Excel!E145</f>
        <v>#N/A</v>
      </c>
      <c r="F145" s="49" t="e">
        <f>数出表_Excel!F145</f>
        <v>#N/A</v>
      </c>
      <c r="G145" s="49" t="e">
        <f>数出表_Excel!G145</f>
        <v>#N/A</v>
      </c>
      <c r="H145" s="49" t="e">
        <f>数出表_Excel!H145</f>
        <v>#N/A</v>
      </c>
      <c r="I145" s="49" t="e">
        <f>数出表_Excel!I145</f>
        <v>#N/A</v>
      </c>
      <c r="J145" s="49" t="e">
        <f>数出表_Excel!J145</f>
        <v>#N/A</v>
      </c>
      <c r="K145" s="49" t="e">
        <f>数出表_Excel!K145</f>
        <v>#N/A</v>
      </c>
      <c r="L145" s="49"/>
      <c r="M145" s="49" t="e">
        <f>数出表_Excel!L145</f>
        <v>#N/A</v>
      </c>
      <c r="N145" s="49"/>
      <c r="O145" s="49" t="e">
        <f>数出表_Excel!M145</f>
        <v>#N/A</v>
      </c>
      <c r="P145" s="49"/>
      <c r="Q145" s="49" t="e">
        <f>数出表_Excel!N145</f>
        <v>#N/A</v>
      </c>
      <c r="R145" s="49"/>
      <c r="S145" s="49" t="e">
        <f>数出表_Excel!O145</f>
        <v>#N/A</v>
      </c>
      <c r="T145" s="49"/>
      <c r="U145" s="49" t="e">
        <f>数出表_Excel!P145</f>
        <v>#N/A</v>
      </c>
      <c r="V145" s="49"/>
      <c r="W145" s="49" t="e">
        <f>数出表_Excel!Q145</f>
        <v>#N/A</v>
      </c>
      <c r="X145" s="49"/>
      <c r="Y145" s="49" t="e">
        <f>数出表_Excel!R145</f>
        <v>#N/A</v>
      </c>
      <c r="Z145" s="49"/>
      <c r="AA145" s="49" t="e">
        <f>数出表_Excel!T145</f>
        <v>#N/A</v>
      </c>
      <c r="AB145" s="49"/>
      <c r="AC145" s="49" t="e">
        <f>数出表_Excel!T145</f>
        <v>#N/A</v>
      </c>
      <c r="AD145" s="8" t="e">
        <f>数出表_Excel!V145</f>
        <v>#N/A</v>
      </c>
      <c r="AE145" s="9" t="e">
        <f>数出表_Excel!W145</f>
        <v>#N/A</v>
      </c>
    </row>
    <row r="146" spans="1:31" x14ac:dyDescent="0.45">
      <c r="A146" s="5" t="e">
        <f>数出表_Excel!A146</f>
        <v>#N/A</v>
      </c>
      <c r="B146" s="18" t="e">
        <f>数出表_Excel!B146</f>
        <v>#N/A</v>
      </c>
      <c r="C146" s="18" t="e">
        <f>数出表_Excel!C146</f>
        <v>#N/A</v>
      </c>
      <c r="D146" s="18" t="e">
        <f>数出表_Excel!D146</f>
        <v>#N/A</v>
      </c>
      <c r="E146" s="18" t="e">
        <f>数出表_Excel!E146</f>
        <v>#N/A</v>
      </c>
      <c r="F146" s="18" t="e">
        <f>数出表_Excel!F146</f>
        <v>#N/A</v>
      </c>
      <c r="G146" s="18" t="e">
        <f>数出表_Excel!G146</f>
        <v>#N/A</v>
      </c>
      <c r="H146" s="18" t="e">
        <f>数出表_Excel!H146</f>
        <v>#N/A</v>
      </c>
      <c r="I146" s="18" t="e">
        <f>数出表_Excel!I146</f>
        <v>#N/A</v>
      </c>
      <c r="J146" s="18" t="e">
        <f>数出表_Excel!J146</f>
        <v>#N/A</v>
      </c>
      <c r="K146" s="18" t="e">
        <f>数出表_Excel!K146</f>
        <v>#N/A</v>
      </c>
      <c r="L146" s="18"/>
      <c r="M146" s="18" t="e">
        <f>数出表_Excel!L146</f>
        <v>#N/A</v>
      </c>
      <c r="N146" s="18"/>
      <c r="O146" s="18" t="e">
        <f>数出表_Excel!M146</f>
        <v>#N/A</v>
      </c>
      <c r="P146" s="18"/>
      <c r="Q146" s="18" t="e">
        <f>数出表_Excel!N146</f>
        <v>#N/A</v>
      </c>
      <c r="R146" s="18"/>
      <c r="S146" s="18" t="e">
        <f>数出表_Excel!O146</f>
        <v>#N/A</v>
      </c>
      <c r="T146" s="18"/>
      <c r="U146" s="18" t="e">
        <f>数出表_Excel!P146</f>
        <v>#N/A</v>
      </c>
      <c r="V146" s="18"/>
      <c r="W146" s="18" t="e">
        <f>数出表_Excel!Q146</f>
        <v>#N/A</v>
      </c>
      <c r="X146" s="18"/>
      <c r="Y146" s="18" t="e">
        <f>数出表_Excel!R146</f>
        <v>#N/A</v>
      </c>
      <c r="Z146" s="18"/>
      <c r="AA146" s="18" t="e">
        <f>数出表_Excel!T146</f>
        <v>#N/A</v>
      </c>
      <c r="AB146" s="18"/>
      <c r="AC146" s="18" t="e">
        <f>数出表_Excel!T146</f>
        <v>#N/A</v>
      </c>
      <c r="AD146" s="5" t="e">
        <f>数出表_Excel!V146</f>
        <v>#N/A</v>
      </c>
      <c r="AE146" s="7" t="e">
        <f>数出表_Excel!W146</f>
        <v>#N/A</v>
      </c>
    </row>
    <row r="147" spans="1:31" x14ac:dyDescent="0.45">
      <c r="A147" s="8" t="e">
        <f>数出表_Excel!A147</f>
        <v>#N/A</v>
      </c>
      <c r="B147" s="49" t="e">
        <f>数出表_Excel!B147</f>
        <v>#N/A</v>
      </c>
      <c r="C147" s="49" t="e">
        <f>数出表_Excel!C147</f>
        <v>#N/A</v>
      </c>
      <c r="D147" s="49" t="e">
        <f>数出表_Excel!D147</f>
        <v>#N/A</v>
      </c>
      <c r="E147" s="49" t="e">
        <f>数出表_Excel!E147</f>
        <v>#N/A</v>
      </c>
      <c r="F147" s="49" t="e">
        <f>数出表_Excel!F147</f>
        <v>#N/A</v>
      </c>
      <c r="G147" s="49" t="e">
        <f>数出表_Excel!G147</f>
        <v>#N/A</v>
      </c>
      <c r="H147" s="49" t="e">
        <f>数出表_Excel!H147</f>
        <v>#N/A</v>
      </c>
      <c r="I147" s="49" t="e">
        <f>数出表_Excel!I147</f>
        <v>#N/A</v>
      </c>
      <c r="J147" s="49" t="e">
        <f>数出表_Excel!J147</f>
        <v>#N/A</v>
      </c>
      <c r="K147" s="49" t="e">
        <f>数出表_Excel!K147</f>
        <v>#N/A</v>
      </c>
      <c r="L147" s="49"/>
      <c r="M147" s="49" t="e">
        <f>数出表_Excel!L147</f>
        <v>#N/A</v>
      </c>
      <c r="N147" s="49"/>
      <c r="O147" s="49" t="e">
        <f>数出表_Excel!M147</f>
        <v>#N/A</v>
      </c>
      <c r="P147" s="49"/>
      <c r="Q147" s="49" t="e">
        <f>数出表_Excel!N147</f>
        <v>#N/A</v>
      </c>
      <c r="R147" s="49"/>
      <c r="S147" s="49" t="e">
        <f>数出表_Excel!O147</f>
        <v>#N/A</v>
      </c>
      <c r="T147" s="49"/>
      <c r="U147" s="49" t="e">
        <f>数出表_Excel!P147</f>
        <v>#N/A</v>
      </c>
      <c r="V147" s="49"/>
      <c r="W147" s="49" t="e">
        <f>数出表_Excel!Q147</f>
        <v>#N/A</v>
      </c>
      <c r="X147" s="49"/>
      <c r="Y147" s="49" t="e">
        <f>数出表_Excel!R147</f>
        <v>#N/A</v>
      </c>
      <c r="Z147" s="49"/>
      <c r="AA147" s="49" t="e">
        <f>数出表_Excel!T147</f>
        <v>#N/A</v>
      </c>
      <c r="AB147" s="49"/>
      <c r="AC147" s="49" t="e">
        <f>数出表_Excel!T147</f>
        <v>#N/A</v>
      </c>
      <c r="AD147" s="8" t="e">
        <f>数出表_Excel!V147</f>
        <v>#N/A</v>
      </c>
      <c r="AE147" s="9" t="e">
        <f>数出表_Excel!W147</f>
        <v>#N/A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94"/>
  <sheetViews>
    <sheetView view="pageLayout" zoomScale="55" zoomScaleNormal="70" zoomScalePageLayoutView="55" workbookViewId="0">
      <selection activeCell="B1" sqref="B1"/>
    </sheetView>
  </sheetViews>
  <sheetFormatPr defaultRowHeight="18" x14ac:dyDescent="0.45"/>
  <cols>
    <col min="1" max="1" width="3.59765625" style="14" customWidth="1"/>
    <col min="2" max="7" width="6.69921875" style="14" customWidth="1"/>
    <col min="8" max="8" width="3.8984375" style="14" customWidth="1"/>
    <col min="9" max="14" width="6.69921875" style="14" customWidth="1"/>
    <col min="15" max="16" width="3.59765625" style="14" customWidth="1"/>
    <col min="17" max="22" width="6.69921875" style="14" customWidth="1"/>
    <col min="23" max="23" width="3.8984375" style="14" customWidth="1"/>
    <col min="24" max="29" width="6.69921875" style="14" customWidth="1"/>
    <col min="30" max="31" width="3.59765625" style="14" customWidth="1"/>
    <col min="32" max="37" width="6.69921875" style="14" customWidth="1"/>
    <col min="38" max="38" width="3.8984375" style="14" customWidth="1"/>
    <col min="39" max="44" width="6.69921875" style="14" customWidth="1"/>
    <col min="45" max="46" width="3.59765625" style="14" customWidth="1"/>
    <col min="47" max="52" width="6.69921875" style="14" customWidth="1"/>
    <col min="53" max="53" width="3.8984375" style="14" customWidth="1"/>
    <col min="54" max="59" width="6.69921875" style="14" customWidth="1"/>
    <col min="60" max="61" width="3.59765625" style="14" customWidth="1"/>
    <col min="62" max="67" width="6.69921875" style="14" customWidth="1"/>
    <col min="68" max="68" width="3.8984375" style="14" customWidth="1"/>
    <col min="69" max="74" width="6.69921875" style="14" customWidth="1"/>
    <col min="75" max="75" width="3.59765625" style="14" customWidth="1"/>
  </cols>
  <sheetData>
    <row r="1" spans="1:74" ht="18" customHeight="1" x14ac:dyDescent="0.45">
      <c r="A1" s="66">
        <v>7</v>
      </c>
      <c r="B1" s="63" t="e" cm="1">
        <f t="array" aca="1" ref="B1" ca="1">_xlfn.LET(
    _xlpm.baseCell, "数出表_Excel!",
    _xlpm.checkRow, _xlfn.LAMBDA(_xlpm.rowOffset,
        _xlfn.LET(
            _xlpm.currentA, INDIRECT(_xlpm.baseCell &amp; "A" &amp; A1+_xlpm.rowOffset),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A1+20,
                                          A1+18),
                                       A1+16),
                                    A1+14),
                                 A1+12),
                              A1+10),
                           A1+8),
                        A1+6),
                     A1+4),
                  A1+2),
               A1),
    _xlpm.result
)</f>
        <v>#N/A</v>
      </c>
      <c r="C1" s="85" t="str">
        <f ca="1">IF(C2&lt;&gt;"",
IF(LEFT(G1,2)="博多",
LEFT(G1,FIND("週",G1)-1),
G1),"")</f>
        <v/>
      </c>
      <c r="D1" s="86"/>
      <c r="E1" s="86"/>
      <c r="F1" s="86"/>
      <c r="G1" s="71" t="e" cm="1">
        <f t="array" aca="1" ref="G1" ca="1">INDIRECT("数出表_Excel!A"&amp;B1)</f>
        <v>#N/A</v>
      </c>
      <c r="H1" s="66" t="e" cm="1">
        <f t="array" aca="1" ref="H1" ca="1">IF(LEFT(G1,2)="博多",
IF(LEFT(INDIRECT("数出表_Excel!A"&amp;B1+2),2)="博多",
IF(LEFT(INDIRECT("数出表_Excel!A"&amp;B1+4),2)="博多",
B1+6,
B1+4),
B1+2),
IF(LEFT(G1,3)="奈良屋",
IF(LEFT(INDIRECT("数出表_Excel!A"&amp;B1+2),3)="奈良屋",
IF(LEFT(INDIRECT("数出表_Excel!A"&amp;B1+4),3)="奈良屋",
B1+6,
B1+4),
B1+2),
B1+2))</f>
        <v>#N/A</v>
      </c>
      <c r="I1" s="63" t="e" cm="1">
        <f t="array" aca="1" ref="I1" ca="1">_xlfn.LET(
    _xlpm.baseCell, "数出表_Excel!",
    _xlpm.checkRow, _xlfn.LAMBDA(_xlpm.rowOffset,
        _xlfn.LET(
            _xlpm.currentA, INDIRECT(_xlpm.baseCell &amp; "A" &amp; H1+_xlpm.rowOffset),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H1+20,
                                          H1+18),
                                       H1+16),
                                    H1+14),
                                 H1+12),
                              H1+10),
                           H1+8),
                        H1+6),
                     H1+4),
                  H1+2),
               H1),
    _xlpm.result
)</f>
        <v>#N/A</v>
      </c>
      <c r="J1" s="85" t="str">
        <f ca="1">IF(J2&lt;&gt;"",
IF(LEFT(N1,2)="博多",
LEFT(N1,FIND("週",N1)-1),
N1),"")</f>
        <v/>
      </c>
      <c r="K1" s="86"/>
      <c r="L1" s="86"/>
      <c r="M1" s="86"/>
      <c r="N1" s="71" t="e">
        <f t="array" aca="1" ref="N1" ca="1">INDIRECT("数出表_Excel!A"&amp;I1)</f>
        <v>#N/A</v>
      </c>
      <c r="P1" s="66" t="e" cm="1">
        <f t="array" aca="1" ref="P1" ca="1">IF(LEFT(N41,2)="博多",
IF(LEFT(INDIRECT("数出表_Excel!A"&amp;I41+2),2)="博多",
IF(LEFT(INDIRECT("数出表_Excel!A"&amp;I41+4),2)="博多",
I41+6,
I41+4),
I41+2),
I41+2)</f>
        <v>#N/A</v>
      </c>
      <c r="Q1" s="63" t="e" cm="1">
        <f t="array" aca="1" ref="Q1" ca="1">_xlfn.LET(
    _xlpm.baseCell, "数出表_Excel!",
    _xlpm.checkRow, _xlfn.LAMBDA(_xlpm.rowOffset,
        _xlfn.LET(
            _xlpm.currentA, INDIRECT(_xlpm.baseCell &amp; "A" &amp; P1+_xlpm.rowOffset),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P1+20,
                                          P1+18),
                                       P1+16),
                                    P1+14),
                                 P1+12),
                              P1+10),
                           P1+8),
                        P1+6),
                     P1+4),
                  P1+2),
               P1),
    _xlpm.result
)</f>
        <v>#N/A</v>
      </c>
      <c r="R1" s="85" t="str">
        <f ca="1">IF(R2&lt;&gt;"",
IF(LEFT(V1,2)="博多",
LEFT(V1,FIND("週",V1)-1),
V1),"")</f>
        <v/>
      </c>
      <c r="S1" s="86"/>
      <c r="T1" s="86"/>
      <c r="U1" s="86"/>
      <c r="V1" s="71" t="e" cm="1">
        <f t="array" aca="1" ref="V1" ca="1">INDIRECT("数出表_Excel!A"&amp;Q1)</f>
        <v>#N/A</v>
      </c>
      <c r="W1" s="66" t="e" cm="1">
        <f t="array" aca="1" ref="W1" ca="1">IF(LEFT(V1,2)="博多",
IF(LEFT(INDIRECT("数出表_Excel!A"&amp;Q1+2),2)="博多",
IF(LEFT(INDIRECT("数出表_Excel!A"&amp;Q1+4),2)="博多",
Q1+6,
Q1+4),
Q1+2),
IF(LEFT(V1,3)="奈良屋",
IF(LEFT(INDIRECT("数出表_Excel!A"&amp;Q1+2),3)="奈良屋",
IF(LEFT(INDIRECT("数出表_Excel!A"&amp;Q1+4),3)="奈良屋",
Q1+6,
Q1+4),
Q1+2),
Q1+2))</f>
        <v>#N/A</v>
      </c>
      <c r="X1" s="63" t="e" cm="1">
        <f t="array" aca="1" ref="X1" ca="1">_xlfn.LET(
    _xlpm.baseCell, "数出表_Excel!",
    _xlpm.checkRow, _xlfn.LAMBDA(_xlpm.rowOffset,
        _xlfn.LET(
            _xlpm.currentA, INDIRECT(_xlpm.baseCell &amp; "A" &amp; W1+_xlpm.rowOffset),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W1+20,
                                          W1+18),
                                       W1+16),
                                    W1+14),
                                 W1+12),
                              W1+10),
                           W1+8),
                        W1+6),
                     W1+4),
                  W1+2),
               W1),
    _xlpm.result
)</f>
        <v>#N/A</v>
      </c>
      <c r="Y1" s="85" t="str">
        <f ca="1">IF(Y2&lt;&gt;"",
IF(LEFT(AC1,2)="博多",
LEFT(AC1,FIND("週",AC1)-1),
AC1),"")</f>
        <v/>
      </c>
      <c r="Z1" s="86"/>
      <c r="AA1" s="86"/>
      <c r="AB1" s="86"/>
      <c r="AC1" s="71" t="e">
        <f t="array" aca="1" ref="AC1" ca="1">INDIRECT("数出表_Excel!A"&amp;X1)</f>
        <v>#N/A</v>
      </c>
      <c r="AE1" s="66" t="e" cm="1">
        <f t="array" aca="1" ref="AE1" ca="1">IF(LEFT(AC41,2)="博多",
IF(LEFT(INDIRECT("数出表_Excel!A"&amp;X41+2),2)="博多",
IF(LEFT(INDIRECT("数出表_Excel!A"&amp;X41+4),2)="博多",
X41+6,
X41+4),
X41+2),
X41+2)</f>
        <v>#N/A</v>
      </c>
      <c r="AF1" s="63" t="e" cm="1">
        <f t="array" aca="1" ref="AF1" ca="1">_xlfn.LET(
    _xlpm.baseCell, "数出表_Excel!",
    _xlpm.checkRow, _xlfn.LAMBDA(_xlpm.rowOffset,
        _xlfn.LET(
            _xlpm.currentA, INDIRECT(_xlpm.baseCell &amp; "A" &amp; AE1+_xlpm.rowOffset),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AE1+20,
                                          AE1+18),
                                       AE1+16),
                                    AE1+14),
                                 AE1+12),
                              AE1+10),
                           AE1+8),
                        AE1+6),
                     AE1+4),
                  AE1+2),
               AE1),
    _xlpm.result
)</f>
        <v>#N/A</v>
      </c>
      <c r="AG1" s="85" t="str">
        <f ca="1">IF(AG2&lt;&gt;"",
IF(LEFT(AK1,2)="博多",
LEFT(AK1,FIND("週",AK1)-1),
AK1),"")</f>
        <v/>
      </c>
      <c r="AH1" s="86"/>
      <c r="AI1" s="86"/>
      <c r="AJ1" s="86"/>
      <c r="AK1" s="71" t="e" cm="1">
        <f t="array" aca="1" ref="AK1" ca="1">INDIRECT("数出表_Excel!A"&amp;AF1)</f>
        <v>#N/A</v>
      </c>
      <c r="AL1" s="66" t="e" cm="1">
        <f t="array" aca="1" ref="AL1" ca="1">IF(LEFT(AK1,2)="博多",
IF(LEFT(INDIRECT("数出表_Excel!A"&amp;AF1+2),2)="博多",
IF(LEFT(INDIRECT("数出表_Excel!A"&amp;AF1+4),2)="博多",
AF1+6,
AF1+4),
AF1+2),
IF(LEFT(AK1,3)="奈良屋",
IF(LEFT(INDIRECT("数出表_Excel!A"&amp;AF1+2),3)="奈良屋",
IF(LEFT(INDIRECT("数出表_Excel!A"&amp;AF1+4),3)="奈良屋",
AF1+6,
AF1+4),
AF1+2),
AF1+2))</f>
        <v>#N/A</v>
      </c>
      <c r="AM1" s="63" t="e" cm="1">
        <f t="array" aca="1" ref="AM1" ca="1">_xlfn.LET(
    _xlpm.baseCell, "数出表_Excel!",
    _xlpm.checkRow, _xlfn.LAMBDA(_xlpm.rowOffset,
        _xlfn.LET(
            _xlpm.currentA, INDIRECT(_xlpm.baseCell &amp; "A" &amp; AL1+_xlpm.rowOffset),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AL1+20,
                                          AL1+18),
                                       AL1+16),
                                    AL1+14),
                                 AL1+12),
                              AL1+10),
                           AL1+8),
                        AL1+6),
                     AL1+4),
                  AL1+2),
               AL1),
    _xlpm.result
)</f>
        <v>#N/A</v>
      </c>
      <c r="AN1" s="85" t="str">
        <f ca="1">IF(AN2&lt;&gt;"",
IF(LEFT(AR1,2)="博多",
LEFT(AR1,FIND("週",AR1)-1),
AR1),"")</f>
        <v/>
      </c>
      <c r="AO1" s="86"/>
      <c r="AP1" s="86"/>
      <c r="AQ1" s="86"/>
      <c r="AR1" s="71" t="e">
        <f t="array" aca="1" ref="AR1" ca="1">INDIRECT("数出表_Excel!A"&amp;AM1)</f>
        <v>#N/A</v>
      </c>
      <c r="AT1" s="66" t="e" cm="1">
        <f t="array" aca="1" ref="AT1" ca="1">IF(LEFT(AR41,2)="博多",
IF(LEFT(INDIRECT("数出表_Excel!A"&amp;AM41+2),2)="博多",
IF(LEFT(INDIRECT("数出表_Excel!A"&amp;AM41+4),2)="博多",
AM41+6,
AM41+4),
AM41+2),
AM41+2)</f>
        <v>#N/A</v>
      </c>
      <c r="AU1" s="63" t="e" cm="1">
        <f t="array" aca="1" ref="AU1" ca="1">_xlfn.LET(
    _xlpm.baseCell, "数出表_Excel!",
    _xlpm.checkRow, _xlfn.LAMBDA(_xlpm.rowOffset,
        _xlfn.LET(
            _xlpm.currentA, INDIRECT(_xlpm.baseCell &amp; "A" &amp; AT1+_xlpm.rowOffset),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AT1+20,
                                          AT1+18),
                                       AT1+16),
                                    AT1+14),
                                 AT1+12),
                              AT1+10),
                           AT1+8),
                        AT1+6),
                     AT1+4),
                  AT1+2),
               AT1),
    _xlpm.result
)</f>
        <v>#N/A</v>
      </c>
      <c r="AV1" s="85" t="str">
        <f ca="1">IF(AV2&lt;&gt;"",
IF(LEFT(AZ1,2)="博多",
LEFT(AZ1,FIND("週",AZ1)-1),
AZ1),"")</f>
        <v/>
      </c>
      <c r="AW1" s="86"/>
      <c r="AX1" s="86"/>
      <c r="AY1" s="86"/>
      <c r="AZ1" s="71" t="e" cm="1">
        <f t="array" aca="1" ref="AZ1" ca="1">INDIRECT("数出表_Excel!A"&amp;AU1)</f>
        <v>#N/A</v>
      </c>
      <c r="BA1" s="66" t="e" cm="1">
        <f t="array" aca="1" ref="BA1" ca="1">IF(LEFT(AZ1,2)="博多",
IF(LEFT(INDIRECT("数出表_Excel!A"&amp;AU1+2),2)="博多",
IF(LEFT(INDIRECT("数出表_Excel!A"&amp;AU1+4),2)="博多",
AU1+6,
AU1+4),
AU1+2),
IF(LEFT(AZ1,3)="奈良屋",
IF(LEFT(INDIRECT("数出表_Excel!A"&amp;AU1+2),3)="奈良屋",
IF(LEFT(INDIRECT("数出表_Excel!A"&amp;AU1+4),3)="奈良屋",
AU1+6,
AU1+4),
AU1+2),
AU1+2))</f>
        <v>#N/A</v>
      </c>
      <c r="BB1" s="63" t="e" cm="1">
        <f t="array" aca="1" ref="BB1" ca="1">_xlfn.LET(
    _xlpm.baseCell, "数出表_Excel!",
    _xlpm.checkRow, _xlfn.LAMBDA(_xlpm.rowOffset,
        _xlfn.LET(
            _xlpm.currentA, INDIRECT(_xlpm.baseCell &amp; "A" &amp; BA1+_xlpm.rowOffset),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BA1+20,
                                          BA1+18),
                                       BA1+16),
                                    BA1+14),
                                 BA1+12),
                              BA1+10),
                           BA1+8),
                        BA1+6),
                     BA1+4),
                  BA1+2),
               BA1),
    _xlpm.result
)</f>
        <v>#N/A</v>
      </c>
      <c r="BC1" s="85" t="str">
        <f ca="1">IF(BC2&lt;&gt;"",
IF(LEFT(BG1,2)="博多",
LEFT(BG1,FIND("週",BG1)-1),
BG1),"")</f>
        <v/>
      </c>
      <c r="BD1" s="86"/>
      <c r="BE1" s="86"/>
      <c r="BF1" s="86"/>
      <c r="BG1" s="71" t="e">
        <f t="array" aca="1" ref="BG1" ca="1">INDIRECT("数出表_Excel!A"&amp;BB1)</f>
        <v>#N/A</v>
      </c>
      <c r="BI1" s="66" t="e" cm="1">
        <f t="array" aca="1" ref="BI1" ca="1">IF(LEFT(BG41,2)="博多",
IF(LEFT(INDIRECT("数出表_Excel!A"&amp;BB41+2),2)="博多",
IF(LEFT(INDIRECT("数出表_Excel!A"&amp;BB41+4),2)="博多",
BB41+6,
BB41+4),
BB41+2),
BB41+2)</f>
        <v>#N/A</v>
      </c>
      <c r="BJ1" s="63" t="e" cm="1">
        <f t="array" aca="1" ref="BJ1" ca="1">_xlfn.LET(
    _xlpm.baseCell, "数出表_Excel!",
    _xlpm.checkRow, _xlfn.LAMBDA(_xlpm.rowOffset,
        _xlfn.LET(
            _xlpm.currentA, INDIRECT(_xlpm.baseCell &amp; "A" &amp; BI1+_xlpm.rowOffset),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BI1+20,
                                          BI1+18),
                                       BI1+16),
                                    BI1+14),
                                 BI1+12),
                              BI1+10),
                           BI1+8),
                        BI1+6),
                     BI1+4),
                  BI1+2),
               BI1),
    _xlpm.result
)</f>
        <v>#N/A</v>
      </c>
      <c r="BK1" s="85" t="str">
        <f ca="1">IF(BK2&lt;&gt;"",
IF(LEFT(BO1,2)="博多",
LEFT(BO1,FIND("週",BO1)-1),
BO1),"")</f>
        <v/>
      </c>
      <c r="BL1" s="86"/>
      <c r="BM1" s="86"/>
      <c r="BN1" s="86"/>
      <c r="BO1" s="71" t="e" cm="1">
        <f t="array" aca="1" ref="BO1" ca="1">INDIRECT("数出表_Excel!A"&amp;BJ1)</f>
        <v>#N/A</v>
      </c>
      <c r="BP1" s="66" t="e" cm="1">
        <f t="array" aca="1" ref="BP1" ca="1">IF(LEFT(BO1,2)="博多",
IF(LEFT(INDIRECT("数出表_Excel!A"&amp;BJ1+2),2)="博多",
IF(LEFT(INDIRECT("数出表_Excel!A"&amp;BJ1+4),2)="博多",
BJ1+6,
BJ1+4),
BJ1+2),
IF(LEFT(BO1,3)="奈良屋",
IF(LEFT(INDIRECT("数出表_Excel!A"&amp;BJ1+2),3)="奈良屋",
IF(LEFT(INDIRECT("数出表_Excel!A"&amp;BJ1+4),3)="奈良屋",
BJ1+6,
BJ1+4),
BJ1+2),
BJ1+2))</f>
        <v>#N/A</v>
      </c>
      <c r="BQ1" s="63" t="e" cm="1">
        <f t="array" aca="1" ref="BQ1" ca="1">_xlfn.LET(
    _xlpm.baseCell, "数出表_Excel!",
    _xlpm.checkRow, _xlfn.LAMBDA(_xlpm.rowOffset,
        _xlfn.LET(
            _xlpm.currentA, INDIRECT(_xlpm.baseCell &amp; "A" &amp; BP1+_xlpm.rowOffset),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BP1+20,
                                          BP1+18),
                                       BP1+16),
                                    BP1+14),
                                 BP1+12),
                              BP1+10),
                           BP1+8),
                        BP1+6),
                     BP1+4),
                  BP1+2),
               BP1),
    _xlpm.result
)</f>
        <v>#N/A</v>
      </c>
      <c r="BR1" s="85" t="str">
        <f ca="1">IF(BR2&lt;&gt;"",
IF(LEFT(BV1,2)="博多",
LEFT(BV1,FIND("週",BV1)-1),
BV1),"")</f>
        <v/>
      </c>
      <c r="BS1" s="86"/>
      <c r="BT1" s="86"/>
      <c r="BU1" s="86"/>
      <c r="BV1" s="71" t="e">
        <f t="array" aca="1" ref="BV1" ca="1">INDIRECT("数出表_Excel!A"&amp;BQ1)</f>
        <v>#N/A</v>
      </c>
    </row>
    <row r="2" spans="1:74" ht="18" customHeight="1" x14ac:dyDescent="0.55000000000000004">
      <c r="B2" s="68" t="e">
        <f t="array" aca="1" ref="B2" ca="1">IF(B3&lt;&gt;100,
IF(C4&lt;&gt;"",MATCH(C4,INDIRECT("数出表_Excel!B"&amp;MATCH(G1,数出表_Excel!$A:$A,0)-1&amp;":U"&amp;MATCH(G1,数出表_Excel!$A:$A,0)-1&amp;""),0)+1,""),
IF(C4&lt;&gt;"",
MATCH(
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""),
INDIRECT("数出表_Excel!B"&amp;MATCH(G1,数出表_Excel!$A:$A,0)-1&amp;":U"&amp;MATCH(G1,数出表_Excel!$A:$A,0)-1&amp;""),0)+1,""))</f>
        <v>#N/A</v>
      </c>
      <c r="C2" s="58" t="str" cm="1">
        <f t="array" aca="1" ref="C2" ca="1">IFERROR(INDIRECT("数出表_Excel!" &amp;
CHAR(MATCH(TRUE,
ISNUMBER(--INDIRECT("数出表_Excel!B"&amp;MATCH(G1,数出表_Excel!$A:$A,0)-1&amp;":U"&amp;MATCH(G1,数出表_Excel!$A:$A,0)-1&amp;"")),0)+65) &amp; "3"),"")</f>
        <v/>
      </c>
      <c r="D2" s="57"/>
      <c r="E2" s="57"/>
      <c r="F2" s="72" t="str" cm="1">
        <f t="array" aca="1" ref="F2" ca="1">IF(C2&lt;&gt;"",
IF(MATCH(TRUE,
ISNUMBER(--INDIRECT("数出表_Excel!B"&amp;MATCH(G1,数出表_Excel!$A:$A,0)-1&amp;":U"&amp;MATCH(G1,数出表_Excel!$A:$A,0)-1&amp;"")),0)&gt;10,
IF(C2&lt;&gt;"",
IF(IF(COUNTIF(盛付札!C2,"*キャラ*"),
VLOOKUP("*キャラ*",商品マスタ一覧!$D:$J,7,FALSE),
IF(COUNTIF(盛付札!C2,"*赤*"),
VLOOKUP("*赤*",商品マスタ一覧!$D:$J,7,FALSE),
VLOOKUP(盛付札!C2,商品マスタ一覧!$D:$J,7,FALSE)))=0,"",
IF(ROUND(
IF(F7&lt;&gt;"",(C4-F7),C4)
/IF(COUNTIF(盛付札!C2,"*キャラ*"),
VLOOKUP("*キャラ*",商品マスタ一覧!$D:$J,7,FALSE),
IF(COUNTIF(盛付札!C2,"*赤*"),
VLOOKUP("*赤*",商品マスタ一覧!$D:$J,7,FALSE),
VLOOKUP(盛付札!C2,商品マスタ一覧!$D:$J,7,FALSE))),0)&lt;=0,1,
ROUND(
IF(F7&lt;&gt;"",(C4-F7),C4)
/IF(COUNTIF(盛付札!C2,"*キャラ*"),
VLOOKUP("*キャラ*",商品マスタ一覧!$D:$J,7,FALSE),
IF(COUNTIF(盛付札!C2,"*赤*"),
VLOOKUP("*赤*",商品マスタ一覧!$D:$J,7,FALSE),
VLOOKUP(盛付札!C2,商品マスタ一覧!$D:$J,7,FALSE))),0))),""),""),"")</f>
        <v/>
      </c>
      <c r="G2" s="62" t="str">
        <f ca="1">IF(F2&lt;&gt;"",IF(VALUE(IF(F7&lt;&gt;"",C4-F7,C4))&gt;VALUE(IF(COUNTIF(盛付札!C2,"*キャラ*"),
VLOOKUP("*キャラ*",商品マスタ一覧!$D:$J,7,FALSE),
IF(COUNTIF(盛付札!C2,"*赤*"),
VLOOKUP("*赤*",商品マスタ一覧!$D:$J,7,FALSE),
VLOOKUP(盛付札!C2,商品マスタ一覧!$D:$J,7,FALSE)))*F2),
"+"&amp;IF(F7&lt;&gt;"",C4-F7,C4)-IF(COUNTIF(盛付札!C2,"*キャラ*"),
VLOOKUP("*キャラ*",商品マスタ一覧!$D:$J,7,FALSE),
IF(COUNTIF(盛付札!C2,"*赤*"),
VLOOKUP("*赤*",商品マスタ一覧!$D:$J,7,FALSE),
VLOOKUP(盛付札!C2,商品マスタ一覧!$D:$J,7,FALSE)))*F2,
IF(F7&lt;&gt;"",C4-F7,C4)-IF(COUNTIF(盛付札!C2,"*キャラ*"),
VLOOKUP("*キャラ*",商品マスタ一覧!$D:$J,7,FALSE),
IF(COUNTIF(盛付札!C2,"*赤*"),
VLOOKUP("*赤*",商品マスタ一覧!$D:$J,7,FALSE),
VLOOKUP(盛付札!C2,商品マスタ一覧!$D:$J,7,FALSE)))*F2),"")</f>
        <v/>
      </c>
      <c r="H2" s="66"/>
      <c r="I2" s="68" t="e">
        <f t="array" aca="1" ref="I2" ca="1">IF(I3&lt;&gt;100,
IF(J4&lt;&gt;"",MATCH(J4,INDIRECT("数出表_Excel!B"&amp;MATCH(N1,数出表_Excel!$A:$A,0)-1&amp;":U"&amp;MATCH(N1,数出表_Excel!$A:$A,0)-1&amp;""),0)+1,""),
IF(J4&lt;&gt;"",
MATCH(
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""),
INDIRECT("数出表_Excel!B"&amp;MATCH(N1,数出表_Excel!$A:$A,0)-1&amp;":U"&amp;MATCH(N1,数出表_Excel!$A:$A,0)-1&amp;""),0)+1,""))</f>
        <v>#N/A</v>
      </c>
      <c r="J2" s="58" t="str" cm="1">
        <f t="array" aca="1" ref="J2" ca="1">IFERROR(INDIRECT("数出表_Excel!" &amp;
CHAR(MATCH(TRUE,
ISNUMBER(--INDIRECT("数出表_Excel!B"&amp;MATCH(N1,数出表_Excel!$A:$A,0)-1&amp;":U"&amp;MATCH(N1,数出表_Excel!$A:$A,0)-1&amp;"")),0)+65) &amp; "3"),"")</f>
        <v/>
      </c>
      <c r="K2" s="57"/>
      <c r="L2" s="57"/>
      <c r="M2" s="72" t="str" cm="1">
        <f t="array" aca="1" ref="M2" ca="1">IF(J2&lt;&gt;"",
IF(MATCH(TRUE,
ISNUMBER(--INDIRECT("数出表_Excel!B"&amp;MATCH(N1,数出表_Excel!$A:$A,0)-1&amp;":U"&amp;MATCH(N1,数出表_Excel!$A:$A,0)-1&amp;"")),0)&gt;10,
IF(J2&lt;&gt;"",
IF(IF(COUNTIF(盛付札!J2,"*キャラ*"),
VLOOKUP("*キャラ*",商品マスタ一覧!$D:$J,7,FALSE),
IF(COUNTIF(盛付札!J2,"*赤*"),
VLOOKUP("*赤*",商品マスタ一覧!$D:$J,7,FALSE),
VLOOKUP(盛付札!J2,商品マスタ一覧!$D:$J,7,FALSE)))=0,"",
IF(ROUND(
IF(M7&lt;&gt;"",(J4-M7),J4)
/IF(COUNTIF(盛付札!J2,"*キャラ*"),
VLOOKUP("*キャラ*",商品マスタ一覧!$D:$J,7,FALSE),
IF(COUNTIF(盛付札!J2,"*赤*"),
VLOOKUP("*赤*",商品マスタ一覧!$D:$J,7,FALSE),
VLOOKUP(盛付札!J2,商品マスタ一覧!$D:$J,7,FALSE))),0)&lt;=0,1,
ROUND(
IF(M7&lt;&gt;"",(J4-M7),J4)
/IF(COUNTIF(盛付札!J2,"*キャラ*"),
VLOOKUP("*キャラ*",商品マスタ一覧!$D:$J,7,FALSE),
IF(COUNTIF(盛付札!J2,"*赤*"),
VLOOKUP("*赤*",商品マスタ一覧!$D:$J,7,FALSE),
VLOOKUP(盛付札!J2,商品マスタ一覧!$D:$J,7,FALSE))),0))),""),""),"")</f>
        <v/>
      </c>
      <c r="N2" s="62" t="str">
        <f ca="1">IF(M2&lt;&gt;"",IF(VALUE(IF(M7&lt;&gt;"",J4-M7,J4))&gt;VALUE(IF(COUNTIF(盛付札!J2,"*キャラ*"),
VLOOKUP("*キャラ*",商品マスタ一覧!$D:$J,7,FALSE),
IF(COUNTIF(盛付札!J2,"*赤*"),
VLOOKUP("*赤*",商品マスタ一覧!$D:$J,7,FALSE),
VLOOKUP(盛付札!J2,商品マスタ一覧!$D:$J,7,FALSE)))*M2),
"+"&amp;IF(M7&lt;&gt;"",J4-M7,J4)-IF(COUNTIF(盛付札!J2,"*キャラ*"),
VLOOKUP("*キャラ*",商品マスタ一覧!$D:$J,7,FALSE),
IF(COUNTIF(盛付札!J2,"*赤*"),
VLOOKUP("*赤*",商品マスタ一覧!$D:$J,7,FALSE),
VLOOKUP(盛付札!J2,商品マスタ一覧!$D:$J,7,FALSE)))*M2,
IF(M7&lt;&gt;"",J4-M7,J4)-IF(COUNTIF(盛付札!J2,"*キャラ*"),
VLOOKUP("*キャラ*",商品マスタ一覧!$D:$J,7,FALSE),
IF(COUNTIF(盛付札!J2,"*赤*"),
VLOOKUP("*赤*",商品マスタ一覧!$D:$J,7,FALSE),
VLOOKUP(盛付札!J2,商品マスタ一覧!$D:$J,7,FALSE)))*M2),"")</f>
        <v/>
      </c>
      <c r="P2" s="66"/>
      <c r="Q2" s="68" t="e">
        <f t="array" aca="1" ref="Q2" ca="1">IF(Q3&lt;&gt;100,
IF(R4&lt;&gt;"",MATCH(R4,INDIRECT("数出表_Excel!B"&amp;MATCH(V1,数出表_Excel!$A:$A,0)-1&amp;":U"&amp;MATCH(V1,数出表_Excel!$A:$A,0)-1&amp;""),0)+1,""),
IF(R4&lt;&gt;"",
MATCH(
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""),
INDIRECT("数出表_Excel!B"&amp;MATCH(V1,数出表_Excel!$A:$A,0)-1&amp;":U"&amp;MATCH(V1,数出表_Excel!$A:$A,0)-1&amp;""),0)+1,""))</f>
        <v>#N/A</v>
      </c>
      <c r="R2" s="58" t="str" cm="1">
        <f t="array" aca="1" ref="R2" ca="1">IFERROR(INDIRECT("数出表_Excel!" &amp;
CHAR(MATCH(TRUE,
ISNUMBER(--INDIRECT("数出表_Excel!B"&amp;MATCH(V1,数出表_Excel!$A:$A,0)-1&amp;":U"&amp;MATCH(V1,数出表_Excel!$A:$A,0)-1&amp;"")),0)+65) &amp; "3"),"")</f>
        <v/>
      </c>
      <c r="S2" s="57"/>
      <c r="T2" s="57"/>
      <c r="U2" s="72" t="str" cm="1">
        <f t="array" aca="1" ref="U2" ca="1">IF(R2&lt;&gt;"",
IF(MATCH(TRUE,
ISNUMBER(--INDIRECT("数出表_Excel!B"&amp;MATCH(V1,数出表_Excel!$A:$A,0)-1&amp;":U"&amp;MATCH(V1,数出表_Excel!$A:$A,0)-1&amp;"")),0)&gt;10,
IF(R2&lt;&gt;"",
IF(IF(COUNTIF(盛付札!R2,"*キャラ*"),
VLOOKUP("*キャラ*",商品マスタ一覧!$D:$J,7,FALSE),
IF(COUNTIF(盛付札!R2,"*赤*"),
VLOOKUP("*赤*",商品マスタ一覧!$D:$J,7,FALSE),
VLOOKUP(盛付札!R2,商品マスタ一覧!$D:$J,7,FALSE)))=0,"",
IF(ROUND(
IF(U7&lt;&gt;"",(R4-U7),R4)
/IF(COUNTIF(盛付札!R2,"*キャラ*"),
VLOOKUP("*キャラ*",商品マスタ一覧!$D:$J,7,FALSE),
IF(COUNTIF(盛付札!R2,"*赤*"),
VLOOKUP("*赤*",商品マスタ一覧!$D:$J,7,FALSE),
VLOOKUP(盛付札!R2,商品マスタ一覧!$D:$J,7,FALSE))),0)&lt;=0,1,
ROUND(
IF(U7&lt;&gt;"",(R4-U7),R4)
/IF(COUNTIF(盛付札!R2,"*キャラ*"),
VLOOKUP("*キャラ*",商品マスタ一覧!$D:$J,7,FALSE),
IF(COUNTIF(盛付札!R2,"*赤*"),
VLOOKUP("*赤*",商品マスタ一覧!$D:$J,7,FALSE),
VLOOKUP(盛付札!R2,商品マスタ一覧!$D:$J,7,FALSE))),0))),""),""),"")</f>
        <v/>
      </c>
      <c r="V2" s="62" t="str">
        <f ca="1">IF(U2&lt;&gt;"",IF(VALUE(IF(U7&lt;&gt;"",R4-U7,R4))&gt;VALUE(IF(COUNTIF(盛付札!R2,"*キャラ*"),
VLOOKUP("*キャラ*",商品マスタ一覧!$D:$J,7,FALSE),
IF(COUNTIF(盛付札!R2,"*赤*"),
VLOOKUP("*赤*",商品マスタ一覧!$D:$J,7,FALSE),
VLOOKUP(盛付札!R2,商品マスタ一覧!$D:$J,7,FALSE)))*U2),
"+"&amp;IF(U7&lt;&gt;"",R4-U7,R4)-IF(COUNTIF(盛付札!R2,"*キャラ*"),
VLOOKUP("*キャラ*",商品マスタ一覧!$D:$J,7,FALSE),
IF(COUNTIF(盛付札!R2,"*赤*"),
VLOOKUP("*赤*",商品マスタ一覧!$D:$J,7,FALSE),
VLOOKUP(盛付札!R2,商品マスタ一覧!$D:$J,7,FALSE)))*U2,
IF(U7&lt;&gt;"",R4-U7,R4)-IF(COUNTIF(盛付札!R2,"*キャラ*"),
VLOOKUP("*キャラ*",商品マスタ一覧!$D:$J,7,FALSE),
IF(COUNTIF(盛付札!R2,"*赤*"),
VLOOKUP("*赤*",商品マスタ一覧!$D:$J,7,FALSE),
VLOOKUP(盛付札!R2,商品マスタ一覧!$D:$J,7,FALSE)))*U2),"")</f>
        <v/>
      </c>
      <c r="W2" s="66"/>
      <c r="X2" s="68" t="e">
        <f t="array" aca="1" ref="X2" ca="1">IF(X3&lt;&gt;100,
IF(Y4&lt;&gt;"",MATCH(Y4,INDIRECT("数出表_Excel!B"&amp;MATCH(AC1,数出表_Excel!$A:$A,0)-1&amp;":U"&amp;MATCH(AC1,数出表_Excel!$A:$A,0)-1&amp;""),0)+1,""),
IF(Y4&lt;&gt;"",
MATCH(
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""),
INDIRECT("数出表_Excel!B"&amp;MATCH(AC1,数出表_Excel!$A:$A,0)-1&amp;":U"&amp;MATCH(AC1,数出表_Excel!$A:$A,0)-1&amp;""),0)+1,""))</f>
        <v>#N/A</v>
      </c>
      <c r="Y2" s="58" t="str" cm="1">
        <f t="array" aca="1" ref="Y2" ca="1">IFERROR(INDIRECT("数出表_Excel!" &amp;
CHAR(MATCH(TRUE,
ISNUMBER(--INDIRECT("数出表_Excel!B"&amp;MATCH(AC1,数出表_Excel!$A:$A,0)-1&amp;":U"&amp;MATCH(AC1,数出表_Excel!$A:$A,0)-1&amp;"")),0)+65) &amp; "3"),"")</f>
        <v/>
      </c>
      <c r="Z2" s="57"/>
      <c r="AA2" s="57"/>
      <c r="AB2" s="72" t="str" cm="1">
        <f t="array" aca="1" ref="AB2" ca="1">IF(Y2&lt;&gt;"",
IF(MATCH(TRUE,
ISNUMBER(--INDIRECT("数出表_Excel!B"&amp;MATCH(AC1,数出表_Excel!$A:$A,0)-1&amp;":U"&amp;MATCH(AC1,数出表_Excel!$A:$A,0)-1&amp;"")),0)&gt;10,
IF(Y2&lt;&gt;"",
IF(IF(COUNTIF(盛付札!Y2,"*キャラ*"),
VLOOKUP("*キャラ*",商品マスタ一覧!$D:$J,7,FALSE),
IF(COUNTIF(盛付札!Y2,"*赤*"),
VLOOKUP("*赤*",商品マスタ一覧!$D:$J,7,FALSE),
VLOOKUP(盛付札!Y2,商品マスタ一覧!$D:$J,7,FALSE)))=0,"",
IF(ROUND(
IF(AB7&lt;&gt;"",(Y4-AB7),Y4)
/IF(COUNTIF(盛付札!Y2,"*キャラ*"),
VLOOKUP("*キャラ*",商品マスタ一覧!$D:$J,7,FALSE),
IF(COUNTIF(盛付札!Y2,"*赤*"),
VLOOKUP("*赤*",商品マスタ一覧!$D:$J,7,FALSE),
VLOOKUP(盛付札!Y2,商品マスタ一覧!$D:$J,7,FALSE))),0)&lt;=0,1,
ROUND(
IF(AB7&lt;&gt;"",(Y4-AB7),Y4)
/IF(COUNTIF(盛付札!Y2,"*キャラ*"),
VLOOKUP("*キャラ*",商品マスタ一覧!$D:$J,7,FALSE),
IF(COUNTIF(盛付札!Y2,"*赤*"),
VLOOKUP("*赤*",商品マスタ一覧!$D:$J,7,FALSE),
VLOOKUP(盛付札!Y2,商品マスタ一覧!$D:$J,7,FALSE))),0))),""),""),"")</f>
        <v/>
      </c>
      <c r="AC2" s="62" t="str">
        <f ca="1">IF(AB2&lt;&gt;"",IF(VALUE(IF(AB7&lt;&gt;"",Y4-AB7,Y4))&gt;VALUE(IF(COUNTIF(盛付札!Y2,"*キャラ*"),
VLOOKUP("*キャラ*",商品マスタ一覧!$D:$J,7,FALSE),
IF(COUNTIF(盛付札!Y2,"*赤*"),
VLOOKUP("*赤*",商品マスタ一覧!$D:$J,7,FALSE),
VLOOKUP(盛付札!Y2,商品マスタ一覧!$D:$J,7,FALSE)))*AB2),
"+"&amp;IF(AB7&lt;&gt;"",Y4-AB7,Y4)-IF(COUNTIF(盛付札!Y2,"*キャラ*"),
VLOOKUP("*キャラ*",商品マスタ一覧!$D:$J,7,FALSE),
IF(COUNTIF(盛付札!Y2,"*赤*"),
VLOOKUP("*赤*",商品マスタ一覧!$D:$J,7,FALSE),
VLOOKUP(盛付札!Y2,商品マスタ一覧!$D:$J,7,FALSE)))*AB2,
IF(AB7&lt;&gt;"",Y4-AB7,Y4)-IF(COUNTIF(盛付札!Y2,"*キャラ*"),
VLOOKUP("*キャラ*",商品マスタ一覧!$D:$J,7,FALSE),
IF(COUNTIF(盛付札!Y2,"*赤*"),
VLOOKUP("*赤*",商品マスタ一覧!$D:$J,7,FALSE),
VLOOKUP(盛付札!Y2,商品マスタ一覧!$D:$J,7,FALSE)))*AB2),"")</f>
        <v/>
      </c>
      <c r="AE2" s="66"/>
      <c r="AF2" s="68" t="e">
        <f t="array" aca="1" ref="AF2" ca="1">IF(AF3&lt;&gt;100,
IF(AG4&lt;&gt;"",MATCH(AG4,INDIRECT("数出表_Excel!B"&amp;MATCH(AK1,数出表_Excel!$A:$A,0)-1&amp;":U"&amp;MATCH(AK1,数出表_Excel!$A:$A,0)-1&amp;""),0)+1,""),
IF(AG4&lt;&gt;"",
MATCH(
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""),
INDIRECT("数出表_Excel!B"&amp;MATCH(AK1,数出表_Excel!$A:$A,0)-1&amp;":U"&amp;MATCH(AK1,数出表_Excel!$A:$A,0)-1&amp;""),0)+1,""))</f>
        <v>#N/A</v>
      </c>
      <c r="AG2" s="58" t="str" cm="1">
        <f t="array" aca="1" ref="AG2" ca="1">IFERROR(INDIRECT("数出表_Excel!" &amp;
CHAR(MATCH(TRUE,
ISNUMBER(--INDIRECT("数出表_Excel!B"&amp;MATCH(AK1,数出表_Excel!$A:$A,0)-1&amp;":U"&amp;MATCH(AK1,数出表_Excel!$A:$A,0)-1&amp;"")),0)+65) &amp; "3"),"")</f>
        <v/>
      </c>
      <c r="AH2" s="57"/>
      <c r="AI2" s="57"/>
      <c r="AJ2" s="72" t="str" cm="1">
        <f t="array" aca="1" ref="AJ2" ca="1">IF(AG2&lt;&gt;"",
IF(MATCH(TRUE,
ISNUMBER(--INDIRECT("数出表_Excel!B"&amp;MATCH(AK1,数出表_Excel!$A:$A,0)-1&amp;":U"&amp;MATCH(AK1,数出表_Excel!$A:$A,0)-1&amp;"")),0)&gt;10,
IF(AG2&lt;&gt;"",
IF(IF(COUNTIF(盛付札!AG2,"*キャラ*"),
VLOOKUP("*キャラ*",商品マスタ一覧!$D:$J,7,FALSE),
IF(COUNTIF(盛付札!AG2,"*赤*"),
VLOOKUP("*赤*",商品マスタ一覧!$D:$J,7,FALSE),
VLOOKUP(盛付札!AG2,商品マスタ一覧!$D:$J,7,FALSE)))=0,"",
IF(ROUND(
IF(AJ7&lt;&gt;"",(AG4-AJ7),AG4)
/IF(COUNTIF(盛付札!AG2,"*キャラ*"),
VLOOKUP("*キャラ*",商品マスタ一覧!$D:$J,7,FALSE),
IF(COUNTIF(盛付札!AG2,"*赤*"),
VLOOKUP("*赤*",商品マスタ一覧!$D:$J,7,FALSE),
VLOOKUP(盛付札!AG2,商品マスタ一覧!$D:$J,7,FALSE))),0)&lt;=0,1,
ROUND(
IF(AJ7&lt;&gt;"",(AG4-AJ7),AG4)
/IF(COUNTIF(盛付札!AG2,"*キャラ*"),
VLOOKUP("*キャラ*",商品マスタ一覧!$D:$J,7,FALSE),
IF(COUNTIF(盛付札!AG2,"*赤*"),
VLOOKUP("*赤*",商品マスタ一覧!$D:$J,7,FALSE),
VLOOKUP(盛付札!AG2,商品マスタ一覧!$D:$J,7,FALSE))),0))),""),""),"")</f>
        <v/>
      </c>
      <c r="AK2" s="62" t="str">
        <f ca="1">IF(AJ2&lt;&gt;"",IF(VALUE(IF(AJ7&lt;&gt;"",AG4-AJ7,AG4))&gt;VALUE(IF(COUNTIF(盛付札!AG2,"*キャラ*"),
VLOOKUP("*キャラ*",商品マスタ一覧!$D:$J,7,FALSE),
IF(COUNTIF(盛付札!AG2,"*赤*"),
VLOOKUP("*赤*",商品マスタ一覧!$D:$J,7,FALSE),
VLOOKUP(盛付札!AG2,商品マスタ一覧!$D:$J,7,FALSE)))*AJ2),
"+"&amp;IF(AJ7&lt;&gt;"",AG4-AJ7,AG4)-IF(COUNTIF(盛付札!AG2,"*キャラ*"),
VLOOKUP("*キャラ*",商品マスタ一覧!$D:$J,7,FALSE),
IF(COUNTIF(盛付札!AG2,"*赤*"),
VLOOKUP("*赤*",商品マスタ一覧!$D:$J,7,FALSE),
VLOOKUP(盛付札!AG2,商品マスタ一覧!$D:$J,7,FALSE)))*AJ2,
IF(AJ7&lt;&gt;"",AG4-AJ7,AG4)-IF(COUNTIF(盛付札!AG2,"*キャラ*"),
VLOOKUP("*キャラ*",商品マスタ一覧!$D:$J,7,FALSE),
IF(COUNTIF(盛付札!AG2,"*赤*"),
VLOOKUP("*赤*",商品マスタ一覧!$D:$J,7,FALSE),
VLOOKUP(盛付札!AG2,商品マスタ一覧!$D:$J,7,FALSE)))*AJ2),"")</f>
        <v/>
      </c>
      <c r="AL2" s="66"/>
      <c r="AM2" s="68" t="e">
        <f t="array" aca="1" ref="AM2" ca="1">IF(AM3&lt;&gt;100,
IF(AN4&lt;&gt;"",MATCH(AN4,INDIRECT("数出表_Excel!B"&amp;MATCH(AR1,数出表_Excel!$A:$A,0)-1&amp;":U"&amp;MATCH(AR1,数出表_Excel!$A:$A,0)-1&amp;""),0)+1,""),
IF(AN4&lt;&gt;"",
MATCH(
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""),
INDIRECT("数出表_Excel!B"&amp;MATCH(AR1,数出表_Excel!$A:$A,0)-1&amp;":U"&amp;MATCH(AR1,数出表_Excel!$A:$A,0)-1&amp;""),0)+1,""))</f>
        <v>#N/A</v>
      </c>
      <c r="AN2" s="58" t="str" cm="1">
        <f t="array" aca="1" ref="AN2" ca="1">IFERROR(INDIRECT("数出表_Excel!" &amp;
CHAR(MATCH(TRUE,
ISNUMBER(--INDIRECT("数出表_Excel!B"&amp;MATCH(AR1,数出表_Excel!$A:$A,0)-1&amp;":U"&amp;MATCH(AR1,数出表_Excel!$A:$A,0)-1&amp;"")),0)+65) &amp; "3"),"")</f>
        <v/>
      </c>
      <c r="AO2" s="57"/>
      <c r="AP2" s="57"/>
      <c r="AQ2" s="72" t="str" cm="1">
        <f t="array" aca="1" ref="AQ2" ca="1">IF(AN2&lt;&gt;"",
IF(MATCH(TRUE,
ISNUMBER(--INDIRECT("数出表_Excel!B"&amp;MATCH(AR1,数出表_Excel!$A:$A,0)-1&amp;":U"&amp;MATCH(AR1,数出表_Excel!$A:$A,0)-1&amp;"")),0)&gt;10,
IF(AN2&lt;&gt;"",
IF(IF(COUNTIF(盛付札!AN2,"*キャラ*"),
VLOOKUP("*キャラ*",商品マスタ一覧!$D:$J,7,FALSE),
IF(COUNTIF(盛付札!AN2,"*赤*"),
VLOOKUP("*赤*",商品マスタ一覧!$D:$J,7,FALSE),
VLOOKUP(盛付札!AN2,商品マスタ一覧!$D:$J,7,FALSE)))=0,"",
IF(ROUND(
IF(AQ7&lt;&gt;"",(AN4-AQ7),AN4)
/IF(COUNTIF(盛付札!AN2,"*キャラ*"),
VLOOKUP("*キャラ*",商品マスタ一覧!$D:$J,7,FALSE),
IF(COUNTIF(盛付札!AN2,"*赤*"),
VLOOKUP("*赤*",商品マスタ一覧!$D:$J,7,FALSE),
VLOOKUP(盛付札!AN2,商品マスタ一覧!$D:$J,7,FALSE))),0)&lt;=0,1,
ROUND(
IF(AQ7&lt;&gt;"",(AN4-AQ7),AN4)
/IF(COUNTIF(盛付札!AN2,"*キャラ*"),
VLOOKUP("*キャラ*",商品マスタ一覧!$D:$J,7,FALSE),
IF(COUNTIF(盛付札!AN2,"*赤*"),
VLOOKUP("*赤*",商品マスタ一覧!$D:$J,7,FALSE),
VLOOKUP(盛付札!AN2,商品マスタ一覧!$D:$J,7,FALSE))),0))),""),""),"")</f>
        <v/>
      </c>
      <c r="AR2" s="62" t="str">
        <f ca="1">IF(AQ2&lt;&gt;"",IF(VALUE(IF(AQ7&lt;&gt;"",AN4-AQ7,AN4))&gt;VALUE(IF(COUNTIF(盛付札!AN2,"*キャラ*"),
VLOOKUP("*キャラ*",商品マスタ一覧!$D:$J,7,FALSE),
IF(COUNTIF(盛付札!AN2,"*赤*"),
VLOOKUP("*赤*",商品マスタ一覧!$D:$J,7,FALSE),
VLOOKUP(盛付札!AN2,商品マスタ一覧!$D:$J,7,FALSE)))*AQ2),
"+"&amp;IF(AQ7&lt;&gt;"",AN4-AQ7,AN4)-IF(COUNTIF(盛付札!AN2,"*キャラ*"),
VLOOKUP("*キャラ*",商品マスタ一覧!$D:$J,7,FALSE),
IF(COUNTIF(盛付札!AN2,"*赤*"),
VLOOKUP("*赤*",商品マスタ一覧!$D:$J,7,FALSE),
VLOOKUP(盛付札!AN2,商品マスタ一覧!$D:$J,7,FALSE)))*AQ2,
IF(AQ7&lt;&gt;"",AN4-AQ7,AN4)-IF(COUNTIF(盛付札!AN2,"*キャラ*"),
VLOOKUP("*キャラ*",商品マスタ一覧!$D:$J,7,FALSE),
IF(COUNTIF(盛付札!AN2,"*赤*"),
VLOOKUP("*赤*",商品マスタ一覧!$D:$J,7,FALSE),
VLOOKUP(盛付札!AN2,商品マスタ一覧!$D:$J,7,FALSE)))*AQ2),"")</f>
        <v/>
      </c>
      <c r="AT2" s="66"/>
      <c r="AU2" s="68" t="e">
        <f t="array" aca="1" ref="AU2" ca="1">IF(AU3&lt;&gt;100,
IF(AV4&lt;&gt;"",MATCH(AV4,INDIRECT("数出表_Excel!B"&amp;MATCH(AZ1,数出表_Excel!$A:$A,0)-1&amp;":U"&amp;MATCH(AZ1,数出表_Excel!$A:$A,0)-1&amp;""),0)+1,""),
IF(AV4&lt;&gt;"",
MATCH(
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""),
INDIRECT("数出表_Excel!B"&amp;MATCH(AZ1,数出表_Excel!$A:$A,0)-1&amp;":U"&amp;MATCH(AZ1,数出表_Excel!$A:$A,0)-1&amp;""),0)+1,""))</f>
        <v>#N/A</v>
      </c>
      <c r="AV2" s="58" t="str" cm="1">
        <f t="array" aca="1" ref="AV2" ca="1">IFERROR(INDIRECT("数出表_Excel!" &amp;
CHAR(MATCH(TRUE,
ISNUMBER(--INDIRECT("数出表_Excel!B"&amp;MATCH(AZ1,数出表_Excel!$A:$A,0)-1&amp;":U"&amp;MATCH(AZ1,数出表_Excel!$A:$A,0)-1&amp;"")),0)+65) &amp; "3"),"")</f>
        <v/>
      </c>
      <c r="AW2" s="57"/>
      <c r="AX2" s="57"/>
      <c r="AY2" s="72" t="str" cm="1">
        <f t="array" aca="1" ref="AY2" ca="1">IF(AV2&lt;&gt;"",
IF(MATCH(TRUE,
ISNUMBER(--INDIRECT("数出表_Excel!B"&amp;MATCH(AZ1,数出表_Excel!$A:$A,0)-1&amp;":U"&amp;MATCH(AZ1,数出表_Excel!$A:$A,0)-1&amp;"")),0)&gt;10,
IF(AV2&lt;&gt;"",
IF(IF(COUNTIF(盛付札!AV2,"*キャラ*"),
VLOOKUP("*キャラ*",商品マスタ一覧!$D:$J,7,FALSE),
IF(COUNTIF(盛付札!AV2,"*赤*"),
VLOOKUP("*赤*",商品マスタ一覧!$D:$J,7,FALSE),
VLOOKUP(盛付札!AV2,商品マスタ一覧!$D:$J,7,FALSE)))=0,"",
IF(ROUND(
IF(AY7&lt;&gt;"",(AV4-AY7),AV4)
/IF(COUNTIF(盛付札!AV2,"*キャラ*"),
VLOOKUP("*キャラ*",商品マスタ一覧!$D:$J,7,FALSE),
IF(COUNTIF(盛付札!AV2,"*赤*"),
VLOOKUP("*赤*",商品マスタ一覧!$D:$J,7,FALSE),
VLOOKUP(盛付札!AV2,商品マスタ一覧!$D:$J,7,FALSE))),0)&lt;=0,1,
ROUND(
IF(AY7&lt;&gt;"",(AV4-AY7),AV4)
/IF(COUNTIF(盛付札!AV2,"*キャラ*"),
VLOOKUP("*キャラ*",商品マスタ一覧!$D:$J,7,FALSE),
IF(COUNTIF(盛付札!AV2,"*赤*"),
VLOOKUP("*赤*",商品マスタ一覧!$D:$J,7,FALSE),
VLOOKUP(盛付札!AV2,商品マスタ一覧!$D:$J,7,FALSE))),0))),""),""),"")</f>
        <v/>
      </c>
      <c r="AZ2" s="62" t="str">
        <f ca="1">IF(AY2&lt;&gt;"",IF(VALUE(IF(AY7&lt;&gt;"",AV4-AY7,AV4))&gt;VALUE(IF(COUNTIF(盛付札!AV2,"*キャラ*"),
VLOOKUP("*キャラ*",商品マスタ一覧!$D:$J,7,FALSE),
IF(COUNTIF(盛付札!AV2,"*赤*"),
VLOOKUP("*赤*",商品マスタ一覧!$D:$J,7,FALSE),
VLOOKUP(盛付札!AV2,商品マスタ一覧!$D:$J,7,FALSE)))*AY2),
"+"&amp;IF(AY7&lt;&gt;"",AV4-AY7,AV4)-IF(COUNTIF(盛付札!AV2,"*キャラ*"),
VLOOKUP("*キャラ*",商品マスタ一覧!$D:$J,7,FALSE),
IF(COUNTIF(盛付札!AV2,"*赤*"),
VLOOKUP("*赤*",商品マスタ一覧!$D:$J,7,FALSE),
VLOOKUP(盛付札!AV2,商品マスタ一覧!$D:$J,7,FALSE)))*AY2,
IF(AY7&lt;&gt;"",AV4-AY7,AV4)-IF(COUNTIF(盛付札!AV2,"*キャラ*"),
VLOOKUP("*キャラ*",商品マスタ一覧!$D:$J,7,FALSE),
IF(COUNTIF(盛付札!AV2,"*赤*"),
VLOOKUP("*赤*",商品マスタ一覧!$D:$J,7,FALSE),
VLOOKUP(盛付札!AV2,商品マスタ一覧!$D:$J,7,FALSE)))*AY2),"")</f>
        <v/>
      </c>
      <c r="BA2" s="66"/>
      <c r="BB2" s="68" t="e">
        <f t="array" aca="1" ref="BB2" ca="1">IF(BB3&lt;&gt;100,
IF(BC4&lt;&gt;"",MATCH(BC4,INDIRECT("数出表_Excel!B"&amp;MATCH(BG1,数出表_Excel!$A:$A,0)-1&amp;":U"&amp;MATCH(BG1,数出表_Excel!$A:$A,0)-1&amp;""),0)+1,""),
IF(BC4&lt;&gt;"",
MATCH(
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""),
INDIRECT("数出表_Excel!B"&amp;MATCH(BG1,数出表_Excel!$A:$A,0)-1&amp;":U"&amp;MATCH(BG1,数出表_Excel!$A:$A,0)-1&amp;""),0)+1,""))</f>
        <v>#N/A</v>
      </c>
      <c r="BC2" s="58" t="str" cm="1">
        <f t="array" aca="1" ref="BC2" ca="1">IFERROR(INDIRECT("数出表_Excel!" &amp;
CHAR(MATCH(TRUE,
ISNUMBER(--INDIRECT("数出表_Excel!B"&amp;MATCH(BG1,数出表_Excel!$A:$A,0)-1&amp;":U"&amp;MATCH(BG1,数出表_Excel!$A:$A,0)-1&amp;"")),0)+65) &amp; "3"),"")</f>
        <v/>
      </c>
      <c r="BD2" s="57"/>
      <c r="BE2" s="57"/>
      <c r="BF2" s="72" t="str" cm="1">
        <f t="array" aca="1" ref="BF2" ca="1">IF(BC2&lt;&gt;"",
IF(MATCH(TRUE,
ISNUMBER(--INDIRECT("数出表_Excel!B"&amp;MATCH(BG1,数出表_Excel!$A:$A,0)-1&amp;":U"&amp;MATCH(BG1,数出表_Excel!$A:$A,0)-1&amp;"")),0)&gt;10,
IF(BC2&lt;&gt;"",
IF(IF(COUNTIF(盛付札!BC2,"*キャラ*"),
VLOOKUP("*キャラ*",商品マスタ一覧!$D:$J,7,FALSE),
IF(COUNTIF(盛付札!BC2,"*赤*"),
VLOOKUP("*赤*",商品マスタ一覧!$D:$J,7,FALSE),
VLOOKUP(盛付札!BC2,商品マスタ一覧!$D:$J,7,FALSE)))=0,"",
IF(ROUND(
IF(BF7&lt;&gt;"",(BC4-BF7),BC4)
/IF(COUNTIF(盛付札!BC2,"*キャラ*"),
VLOOKUP("*キャラ*",商品マスタ一覧!$D:$J,7,FALSE),
IF(COUNTIF(盛付札!BC2,"*赤*"),
VLOOKUP("*赤*",商品マスタ一覧!$D:$J,7,FALSE),
VLOOKUP(盛付札!BC2,商品マスタ一覧!$D:$J,7,FALSE))),0)&lt;=0,1,
ROUND(
IF(BF7&lt;&gt;"",(BC4-BF7),BC4)
/IF(COUNTIF(盛付札!BC2,"*キャラ*"),
VLOOKUP("*キャラ*",商品マスタ一覧!$D:$J,7,FALSE),
IF(COUNTIF(盛付札!BC2,"*赤*"),
VLOOKUP("*赤*",商品マスタ一覧!$D:$J,7,FALSE),
VLOOKUP(盛付札!BC2,商品マスタ一覧!$D:$J,7,FALSE))),0))),""),""),"")</f>
        <v/>
      </c>
      <c r="BG2" s="62" t="str">
        <f ca="1">IF(BF2&lt;&gt;"",IF(VALUE(IF(BF7&lt;&gt;"",BC4-BF7,BC4))&gt;VALUE(IF(COUNTIF(盛付札!BC2,"*キャラ*"),
VLOOKUP("*キャラ*",商品マスタ一覧!$D:$J,7,FALSE),
IF(COUNTIF(盛付札!BC2,"*赤*"),
VLOOKUP("*赤*",商品マスタ一覧!$D:$J,7,FALSE),
VLOOKUP(盛付札!BC2,商品マスタ一覧!$D:$J,7,FALSE)))*BF2),
"+"&amp;IF(BF7&lt;&gt;"",BC4-BF7,BC4)-IF(COUNTIF(盛付札!BC2,"*キャラ*"),
VLOOKUP("*キャラ*",商品マスタ一覧!$D:$J,7,FALSE),
IF(COUNTIF(盛付札!BC2,"*赤*"),
VLOOKUP("*赤*",商品マスタ一覧!$D:$J,7,FALSE),
VLOOKUP(盛付札!BC2,商品マスタ一覧!$D:$J,7,FALSE)))*BF2,
IF(BF7&lt;&gt;"",BC4-BF7,BC4)-IF(COUNTIF(盛付札!BC2,"*キャラ*"),
VLOOKUP("*キャラ*",商品マスタ一覧!$D:$J,7,FALSE),
IF(COUNTIF(盛付札!BC2,"*赤*"),
VLOOKUP("*赤*",商品マスタ一覧!$D:$J,7,FALSE),
VLOOKUP(盛付札!BC2,商品マスタ一覧!$D:$J,7,FALSE)))*BF2),"")</f>
        <v/>
      </c>
      <c r="BI2" s="66"/>
      <c r="BJ2" s="68" t="e">
        <f t="array" aca="1" ref="BJ2" ca="1">IF(BJ3&lt;&gt;100,
IF(BK4&lt;&gt;"",MATCH(BK4,INDIRECT("数出表_Excel!B"&amp;MATCH(BO1,数出表_Excel!$A:$A,0)-1&amp;":U"&amp;MATCH(BO1,数出表_Excel!$A:$A,0)-1&amp;""),0)+1,""),
IF(BK4&lt;&gt;"",
MATCH(
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""),
INDIRECT("数出表_Excel!B"&amp;MATCH(BO1,数出表_Excel!$A:$A,0)-1&amp;":U"&amp;MATCH(BO1,数出表_Excel!$A:$A,0)-1&amp;""),0)+1,""))</f>
        <v>#N/A</v>
      </c>
      <c r="BK2" s="58" t="str" cm="1">
        <f t="array" aca="1" ref="BK2" ca="1">IFERROR(INDIRECT("数出表_Excel!" &amp;
CHAR(MATCH(TRUE,
ISNUMBER(--INDIRECT("数出表_Excel!B"&amp;MATCH(BO1,数出表_Excel!$A:$A,0)-1&amp;":U"&amp;MATCH(BO1,数出表_Excel!$A:$A,0)-1&amp;"")),0)+65) &amp; "3"),"")</f>
        <v/>
      </c>
      <c r="BL2" s="57"/>
      <c r="BM2" s="57"/>
      <c r="BN2" s="72" t="str" cm="1">
        <f t="array" aca="1" ref="BN2" ca="1">IF(BK2&lt;&gt;"",
IF(MATCH(TRUE,
ISNUMBER(--INDIRECT("数出表_Excel!B"&amp;MATCH(BO1,数出表_Excel!$A:$A,0)-1&amp;":U"&amp;MATCH(BO1,数出表_Excel!$A:$A,0)-1&amp;"")),0)&gt;10,
IF(BK2&lt;&gt;"",
IF(IF(COUNTIF(盛付札!BK2,"*キャラ*"),
VLOOKUP("*キャラ*",商品マスタ一覧!$D:$J,7,FALSE),
IF(COUNTIF(盛付札!BK2,"*赤*"),
VLOOKUP("*赤*",商品マスタ一覧!$D:$J,7,FALSE),
VLOOKUP(盛付札!BK2,商品マスタ一覧!$D:$J,7,FALSE)))=0,"",
IF(ROUND(
IF(BN7&lt;&gt;"",(BK4-BN7),BK4)
/IF(COUNTIF(盛付札!BK2,"*キャラ*"),
VLOOKUP("*キャラ*",商品マスタ一覧!$D:$J,7,FALSE),
IF(COUNTIF(盛付札!BK2,"*赤*"),
VLOOKUP("*赤*",商品マスタ一覧!$D:$J,7,FALSE),
VLOOKUP(盛付札!BK2,商品マスタ一覧!$D:$J,7,FALSE))),0)&lt;=0,1,
ROUND(
IF(BN7&lt;&gt;"",(BK4-BN7),BK4)
/IF(COUNTIF(盛付札!BK2,"*キャラ*"),
VLOOKUP("*キャラ*",商品マスタ一覧!$D:$J,7,FALSE),
IF(COUNTIF(盛付札!BK2,"*赤*"),
VLOOKUP("*赤*",商品マスタ一覧!$D:$J,7,FALSE),
VLOOKUP(盛付札!BK2,商品マスタ一覧!$D:$J,7,FALSE))),0))),""),""),"")</f>
        <v/>
      </c>
      <c r="BO2" s="62" t="str">
        <f ca="1">IF(BN2&lt;&gt;"",IF(VALUE(IF(BN7&lt;&gt;"",BK4-BN7,BK4))&gt;VALUE(IF(COUNTIF(盛付札!BK2,"*キャラ*"),
VLOOKUP("*キャラ*",商品マスタ一覧!$D:$J,7,FALSE),
IF(COUNTIF(盛付札!BK2,"*赤*"),
VLOOKUP("*赤*",商品マスタ一覧!$D:$J,7,FALSE),
VLOOKUP(盛付札!BK2,商品マスタ一覧!$D:$J,7,FALSE)))*BN2),
"+"&amp;IF(BN7&lt;&gt;"",BK4-BN7,BK4)-IF(COUNTIF(盛付札!BK2,"*キャラ*"),
VLOOKUP("*キャラ*",商品マスタ一覧!$D:$J,7,FALSE),
IF(COUNTIF(盛付札!BK2,"*赤*"),
VLOOKUP("*赤*",商品マスタ一覧!$D:$J,7,FALSE),
VLOOKUP(盛付札!BK2,商品マスタ一覧!$D:$J,7,FALSE)))*BN2,
IF(BN7&lt;&gt;"",BK4-BN7,BK4)-IF(COUNTIF(盛付札!BK2,"*キャラ*"),
VLOOKUP("*キャラ*",商品マスタ一覧!$D:$J,7,FALSE),
IF(COUNTIF(盛付札!BK2,"*赤*"),
VLOOKUP("*赤*",商品マスタ一覧!$D:$J,7,FALSE),
VLOOKUP(盛付札!BK2,商品マスタ一覧!$D:$J,7,FALSE)))*BN2),"")</f>
        <v/>
      </c>
      <c r="BP2" s="66"/>
      <c r="BQ2" s="68" t="e">
        <f t="array" aca="1" ref="BQ2" ca="1">IF(BQ3&lt;&gt;100,
IF(BR4&lt;&gt;"",MATCH(BR4,INDIRECT("数出表_Excel!B"&amp;MATCH(BV1,数出表_Excel!$A:$A,0)-1&amp;":U"&amp;MATCH(BV1,数出表_Excel!$A:$A,0)-1&amp;""),0)+1,""),
IF(BR4&lt;&gt;"",
MATCH(
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""),
INDIRECT("数出表_Excel!B"&amp;MATCH(BV1,数出表_Excel!$A:$A,0)-1&amp;":U"&amp;MATCH(BV1,数出表_Excel!$A:$A,0)-1&amp;""),0)+1,""))</f>
        <v>#N/A</v>
      </c>
      <c r="BR2" s="58" t="str" cm="1">
        <f t="array" aca="1" ref="BR2" ca="1">IFERROR(INDIRECT("数出表_Excel!" &amp;
CHAR(MATCH(TRUE,
ISNUMBER(--INDIRECT("数出表_Excel!B"&amp;MATCH(BV1,数出表_Excel!$A:$A,0)-1&amp;":U"&amp;MATCH(BV1,数出表_Excel!$A:$A,0)-1&amp;"")),0)+65) &amp; "3"),"")</f>
        <v/>
      </c>
      <c r="BS2" s="57"/>
      <c r="BT2" s="57"/>
      <c r="BU2" s="72" t="str" cm="1">
        <f t="array" aca="1" ref="BU2" ca="1">IF(BR2&lt;&gt;"",
IF(MATCH(TRUE,
ISNUMBER(--INDIRECT("数出表_Excel!B"&amp;MATCH(BV1,数出表_Excel!$A:$A,0)-1&amp;":U"&amp;MATCH(BV1,数出表_Excel!$A:$A,0)-1&amp;"")),0)&gt;10,
IF(BR2&lt;&gt;"",
IF(IF(COUNTIF(盛付札!BR2,"*キャラ*"),
VLOOKUP("*キャラ*",商品マスタ一覧!$D:$J,7,FALSE),
IF(COUNTIF(盛付札!BR2,"*赤*"),
VLOOKUP("*赤*",商品マスタ一覧!$D:$J,7,FALSE),
VLOOKUP(盛付札!BR2,商品マスタ一覧!$D:$J,7,FALSE)))=0,"",
IF(ROUND(
IF(BU7&lt;&gt;"",(BR4-BU7),BR4)
/IF(COUNTIF(盛付札!BR2,"*キャラ*"),
VLOOKUP("*キャラ*",商品マスタ一覧!$D:$J,7,FALSE),
IF(COUNTIF(盛付札!BR2,"*赤*"),
VLOOKUP("*赤*",商品マスタ一覧!$D:$J,7,FALSE),
VLOOKUP(盛付札!BR2,商品マスタ一覧!$D:$J,7,FALSE))),0)&lt;=0,1,
ROUND(
IF(BU7&lt;&gt;"",(BR4-BU7),BR4)
/IF(COUNTIF(盛付札!BR2,"*キャラ*"),
VLOOKUP("*キャラ*",商品マスタ一覧!$D:$J,7,FALSE),
IF(COUNTIF(盛付札!BR2,"*赤*"),
VLOOKUP("*赤*",商品マスタ一覧!$D:$J,7,FALSE),
VLOOKUP(盛付札!BR2,商品マスタ一覧!$D:$J,7,FALSE))),0))),""),""),"")</f>
        <v/>
      </c>
      <c r="BV2" s="62" t="str">
        <f ca="1">IF(BU2&lt;&gt;"",IF(VALUE(IF(BU7&lt;&gt;"",BR4-BU7,BR4))&gt;VALUE(IF(COUNTIF(盛付札!BR2,"*キャラ*"),
VLOOKUP("*キャラ*",商品マスタ一覧!$D:$J,7,FALSE),
IF(COUNTIF(盛付札!BR2,"*赤*"),
VLOOKUP("*赤*",商品マスタ一覧!$D:$J,7,FALSE),
VLOOKUP(盛付札!BR2,商品マスタ一覧!$D:$J,7,FALSE)))*BU2),
"+"&amp;IF(BU7&lt;&gt;"",BR4-BU7,BR4)-IF(COUNTIF(盛付札!BR2,"*キャラ*"),
VLOOKUP("*キャラ*",商品マスタ一覧!$D:$J,7,FALSE),
IF(COUNTIF(盛付札!BR2,"*赤*"),
VLOOKUP("*赤*",商品マスタ一覧!$D:$J,7,FALSE),
VLOOKUP(盛付札!BR2,商品マスタ一覧!$D:$J,7,FALSE)))*BU2,
IF(BU7&lt;&gt;"",BR4-BU7,BR4)-IF(COUNTIF(盛付札!BR2,"*キャラ*"),
VLOOKUP("*キャラ*",商品マスタ一覧!$D:$J,7,FALSE),
IF(COUNTIF(盛付札!BR2,"*赤*"),
VLOOKUP("*赤*",商品マスタ一覧!$D:$J,7,FALSE),
VLOOKUP(盛付札!BR2,商品マスタ一覧!$D:$J,7,FALSE)))*BU2),"")</f>
        <v/>
      </c>
    </row>
    <row r="3" spans="1:74" x14ac:dyDescent="0.45">
      <c r="B3" s="64" t="e" cm="1">
        <f t="array" aca="1" ref="B3" ca="1">IF(AND(LEFT(G1,2)="博多",
LEFT(INDIRECT("数出表_Excel!A"&amp;MATCH(G1,数出表_Excel!$A:$A,0)-1),2)
=LEFT(INDIRECT("数出表_Excel!A"&amp;MATCH(G1,数出表_Excel!$A:$A,0)+1),2)),100,
IF(AND(LEFT(G1,3)="奈良屋",
LEFT(INDIRECT("数出表_Excel!A"&amp;MATCH(G1,数出表_Excel!$A:$A,0)-1),2)
=LEFT(INDIRECT("数出表_Excel!A"&amp;MATCH(G1,数出表_Excel!$A:$A,0)+1),2)),200,""))</f>
        <v>#N/A</v>
      </c>
      <c r="C3" s="92" t="str">
        <f ca="1">IF(C2&lt;&gt;"",
"園児","")</f>
        <v/>
      </c>
      <c r="D3" s="90"/>
      <c r="E3" s="95" t="str">
        <f ca="1">IF(C2&lt;&gt;"",
"先生","")</f>
        <v/>
      </c>
      <c r="F3" s="90"/>
      <c r="G3" s="12"/>
      <c r="H3" s="69"/>
      <c r="I3" s="64" t="e" cm="1">
        <f t="array" aca="1" ref="I3" ca="1">IF(AND(LEFT(N1,2)="博多",
LEFT(INDIRECT("数出表_Excel!A"&amp;MATCH(N1,数出表_Excel!$A:$A,0)-1),2)
=LEFT(INDIRECT("数出表_Excel!A"&amp;MATCH(N1,数出表_Excel!$A:$A,0)+1),2)),100,
IF(AND(LEFT(N1,3)="奈良屋",
LEFT(INDIRECT("数出表_Excel!A"&amp;MATCH(N1,数出表_Excel!$A:$A,0)-1),2)
=LEFT(INDIRECT("数出表_Excel!A"&amp;MATCH(N1,数出表_Excel!$A:$A,0)+1),2)),200,""))</f>
        <v>#N/A</v>
      </c>
      <c r="J3" s="92" t="str">
        <f ca="1">IF(J2&lt;&gt;"",
"園児","")</f>
        <v/>
      </c>
      <c r="K3" s="90"/>
      <c r="L3" s="95" t="str">
        <f ca="1">IF(J2&lt;&gt;"",
"先生","")</f>
        <v/>
      </c>
      <c r="M3" s="90"/>
      <c r="N3" s="12"/>
      <c r="P3" s="69"/>
      <c r="Q3" s="64" t="e" cm="1">
        <f t="array" aca="1" ref="Q3" ca="1">IF(AND(LEFT(V1,2)="博多",
LEFT(INDIRECT("数出表_Excel!A"&amp;MATCH(V1,数出表_Excel!$A:$A,0)-1),2)
=LEFT(INDIRECT("数出表_Excel!A"&amp;MATCH(V1,数出表_Excel!$A:$A,0)+1),2)),100,
IF(AND(LEFT(V1,3)="奈良屋",
LEFT(INDIRECT("数出表_Excel!A"&amp;MATCH(V1,数出表_Excel!$A:$A,0)-1),2)
=LEFT(INDIRECT("数出表_Excel!A"&amp;MATCH(V1,数出表_Excel!$A:$A,0)+1),2)),200,""))</f>
        <v>#N/A</v>
      </c>
      <c r="R3" s="92" t="str">
        <f ca="1">IF(R2&lt;&gt;"",
"園児","")</f>
        <v/>
      </c>
      <c r="S3" s="90"/>
      <c r="T3" s="95" t="str">
        <f ca="1">IF(R2&lt;&gt;"",
"先生","")</f>
        <v/>
      </c>
      <c r="U3" s="90"/>
      <c r="V3" s="12"/>
      <c r="W3" s="69"/>
      <c r="X3" s="64" t="e" cm="1">
        <f t="array" aca="1" ref="X3" ca="1">IF(AND(LEFT(AC1,2)="博多",
LEFT(INDIRECT("数出表_Excel!A"&amp;MATCH(AC1,数出表_Excel!$A:$A,0)-1),2)
=LEFT(INDIRECT("数出表_Excel!A"&amp;MATCH(AC1,数出表_Excel!$A:$A,0)+1),2)),100,
IF(AND(LEFT(AC1,3)="奈良屋",
LEFT(INDIRECT("数出表_Excel!A"&amp;MATCH(AC1,数出表_Excel!$A:$A,0)-1),2)
=LEFT(INDIRECT("数出表_Excel!A"&amp;MATCH(AC1,数出表_Excel!$A:$A,0)+1),2)),200,""))</f>
        <v>#N/A</v>
      </c>
      <c r="Y3" s="92" t="str">
        <f ca="1">IF(Y2&lt;&gt;"",
"園児","")</f>
        <v/>
      </c>
      <c r="Z3" s="90"/>
      <c r="AA3" s="95" t="str">
        <f ca="1">IF(Y2&lt;&gt;"",
"先生","")</f>
        <v/>
      </c>
      <c r="AB3" s="90"/>
      <c r="AC3" s="12"/>
      <c r="AE3" s="69"/>
      <c r="AF3" s="64" t="e" cm="1">
        <f t="array" aca="1" ref="AF3" ca="1">IF(AND(LEFT(AK1,2)="博多",
LEFT(INDIRECT("数出表_Excel!A"&amp;MATCH(AK1,数出表_Excel!$A:$A,0)-1),2)
=LEFT(INDIRECT("数出表_Excel!A"&amp;MATCH(AK1,数出表_Excel!$A:$A,0)+1),2)),100,
IF(AND(LEFT(AK1,3)="奈良屋",
LEFT(INDIRECT("数出表_Excel!A"&amp;MATCH(AK1,数出表_Excel!$A:$A,0)-1),2)
=LEFT(INDIRECT("数出表_Excel!A"&amp;MATCH(AK1,数出表_Excel!$A:$A,0)+1),2)),200,""))</f>
        <v>#N/A</v>
      </c>
      <c r="AG3" s="92" t="str">
        <f ca="1">IF(AG2&lt;&gt;"",
"園児","")</f>
        <v/>
      </c>
      <c r="AH3" s="90"/>
      <c r="AI3" s="95" t="str">
        <f ca="1">IF(AG2&lt;&gt;"",
"先生","")</f>
        <v/>
      </c>
      <c r="AJ3" s="90"/>
      <c r="AK3" s="12"/>
      <c r="AL3" s="69"/>
      <c r="AM3" s="64" t="e" cm="1">
        <f t="array" aca="1" ref="AM3" ca="1">IF(AND(LEFT(AR1,2)="博多",
LEFT(INDIRECT("数出表_Excel!A"&amp;MATCH(AR1,数出表_Excel!$A:$A,0)-1),2)
=LEFT(INDIRECT("数出表_Excel!A"&amp;MATCH(AR1,数出表_Excel!$A:$A,0)+1),2)),100,
IF(AND(LEFT(AR1,3)="奈良屋",
LEFT(INDIRECT("数出表_Excel!A"&amp;MATCH(AR1,数出表_Excel!$A:$A,0)-1),2)
=LEFT(INDIRECT("数出表_Excel!A"&amp;MATCH(AR1,数出表_Excel!$A:$A,0)+1),2)),200,""))</f>
        <v>#N/A</v>
      </c>
      <c r="AN3" s="92" t="str">
        <f ca="1">IF(AN2&lt;&gt;"",
"園児","")</f>
        <v/>
      </c>
      <c r="AO3" s="90"/>
      <c r="AP3" s="95" t="str">
        <f ca="1">IF(AN2&lt;&gt;"",
"先生","")</f>
        <v/>
      </c>
      <c r="AQ3" s="90"/>
      <c r="AR3" s="12"/>
      <c r="AT3" s="69"/>
      <c r="AU3" s="64" t="e" cm="1">
        <f t="array" aca="1" ref="AU3" ca="1">IF(AND(LEFT(AZ1,2)="博多",
LEFT(INDIRECT("数出表_Excel!A"&amp;MATCH(AZ1,数出表_Excel!$A:$A,0)-1),2)
=LEFT(INDIRECT("数出表_Excel!A"&amp;MATCH(AZ1,数出表_Excel!$A:$A,0)+1),2)),100,
IF(AND(LEFT(AZ1,3)="奈良屋",
LEFT(INDIRECT("数出表_Excel!A"&amp;MATCH(AZ1,数出表_Excel!$A:$A,0)-1),2)
=LEFT(INDIRECT("数出表_Excel!A"&amp;MATCH(AZ1,数出表_Excel!$A:$A,0)+1),2)),200,""))</f>
        <v>#N/A</v>
      </c>
      <c r="AV3" s="92" t="str">
        <f ca="1">IF(AV2&lt;&gt;"",
"園児","")</f>
        <v/>
      </c>
      <c r="AW3" s="90"/>
      <c r="AX3" s="95" t="str">
        <f ca="1">IF(AV2&lt;&gt;"",
"先生","")</f>
        <v/>
      </c>
      <c r="AY3" s="90"/>
      <c r="AZ3" s="12"/>
      <c r="BA3" s="69"/>
      <c r="BB3" s="64" t="e" cm="1">
        <f t="array" aca="1" ref="BB3" ca="1">IF(AND(LEFT(BG1,2)="博多",
LEFT(INDIRECT("数出表_Excel!A"&amp;MATCH(BG1,数出表_Excel!$A:$A,0)-1),2)
=LEFT(INDIRECT("数出表_Excel!A"&amp;MATCH(BG1,数出表_Excel!$A:$A,0)+1),2)),100,
IF(AND(LEFT(BG1,3)="奈良屋",
LEFT(INDIRECT("数出表_Excel!A"&amp;MATCH(BG1,数出表_Excel!$A:$A,0)-1),2)
=LEFT(INDIRECT("数出表_Excel!A"&amp;MATCH(BG1,数出表_Excel!$A:$A,0)+1),2)),200,""))</f>
        <v>#N/A</v>
      </c>
      <c r="BC3" s="92" t="str">
        <f ca="1">IF(BC2&lt;&gt;"",
"園児","")</f>
        <v/>
      </c>
      <c r="BD3" s="90"/>
      <c r="BE3" s="95" t="str">
        <f ca="1">IF(BC2&lt;&gt;"",
"先生","")</f>
        <v/>
      </c>
      <c r="BF3" s="90"/>
      <c r="BG3" s="12"/>
      <c r="BI3" s="69"/>
      <c r="BJ3" s="64" t="e" cm="1">
        <f t="array" aca="1" ref="BJ3" ca="1">IF(AND(LEFT(BO1,2)="博多",
LEFT(INDIRECT("数出表_Excel!A"&amp;MATCH(BO1,数出表_Excel!$A:$A,0)-1),2)
=LEFT(INDIRECT("数出表_Excel!A"&amp;MATCH(BO1,数出表_Excel!$A:$A,0)+1),2)),100,
IF(AND(LEFT(BO1,3)="奈良屋",
LEFT(INDIRECT("数出表_Excel!A"&amp;MATCH(BO1,数出表_Excel!$A:$A,0)-1),2)
=LEFT(INDIRECT("数出表_Excel!A"&amp;MATCH(BO1,数出表_Excel!$A:$A,0)+1),2)),200,""))</f>
        <v>#N/A</v>
      </c>
      <c r="BK3" s="92" t="str">
        <f ca="1">IF(BK2&lt;&gt;"",
"園児","")</f>
        <v/>
      </c>
      <c r="BL3" s="90"/>
      <c r="BM3" s="95" t="str">
        <f ca="1">IF(BK2&lt;&gt;"",
"先生","")</f>
        <v/>
      </c>
      <c r="BN3" s="90"/>
      <c r="BO3" s="12"/>
      <c r="BP3" s="69"/>
      <c r="BQ3" s="64" t="e" cm="1">
        <f t="array" aca="1" ref="BQ3" ca="1">IF(AND(LEFT(BV1,2)="博多",
LEFT(INDIRECT("数出表_Excel!A"&amp;MATCH(BV1,数出表_Excel!$A:$A,0)-1),2)
=LEFT(INDIRECT("数出表_Excel!A"&amp;MATCH(BV1,数出表_Excel!$A:$A,0)+1),2)),100,
IF(AND(LEFT(BV1,3)="奈良屋",
LEFT(INDIRECT("数出表_Excel!A"&amp;MATCH(BV1,数出表_Excel!$A:$A,0)-1),2)
=LEFT(INDIRECT("数出表_Excel!A"&amp;MATCH(BV1,数出表_Excel!$A:$A,0)+1),2)),200,""))</f>
        <v>#N/A</v>
      </c>
      <c r="BR3" s="92" t="str">
        <f ca="1">IF(BR2&lt;&gt;"",
"園児","")</f>
        <v/>
      </c>
      <c r="BS3" s="90"/>
      <c r="BT3" s="95" t="str">
        <f ca="1">IF(BR2&lt;&gt;"",
"先生","")</f>
        <v/>
      </c>
      <c r="BU3" s="90"/>
      <c r="BV3" s="12"/>
    </row>
    <row r="4" spans="1:74" ht="18" customHeight="1" x14ac:dyDescent="1.05">
      <c r="B4" s="67"/>
      <c r="C4" s="89" t="str" cm="1">
        <f t="array" aca="1" ref="C4" ca="1">IF(C2&lt;&gt;"",
IF(IFERROR(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"")=0,"",
IF(B3=100,
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
+IFERROR(
INDEX(INDIRECT("数出表_Excel!B"&amp;MATCH(G1,数出表_Excel!$A:$A,0)-1+2&amp;":U"&amp;MATCH(G1,数出表_Excel!$A:$A,0)-1+2&amp;""),
 1,
 MATCH(TRUE, ISNUMBER(--INDIRECT("数出表_Excel!B"&amp;MATCH(G1,数出表_Excel!$A:$A,0)-1+2&amp;":U"&amp;MATCH(G1,数出表_Excel!$A:$A,0)-1+2&amp;"")), 0)),
 ""),
IF(AND(B3=200,COUNTIF(数出表_Excel!$A:$A,"*奈良屋*")=2),
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
+IFERROR(
INDEX(INDIRECT("数出表_Excel!B"&amp;MATCH(G1,数出表_Excel!$A:$A,0)-1+2&amp;":U"&amp;MATCH(G1,数出表_Excel!$A:$A,0)-1+2&amp;""),
 1,
 MATCH(TRUE, ISNUMBER(--INDIRECT("数出表_Excel!B"&amp;MATCH(G1,数出表_Excel!$A:$A,0)-1+2&amp;":U"&amp;MATCH(G1,数出表_Excel!$A:$A,0)-1+2&amp;"")), 0)),
 ""),
IF(AND(B3=200,COUNTIF(数出表_Excel!$A:$A,"*奈良屋*")=3),
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
+IFERROR(
INDEX(INDIRECT("数出表_Excel!B"&amp;MATCH(G1,数出表_Excel!$A:$A,0)-1+2&amp;":U"&amp;MATCH(G1,数出表_Excel!$A:$A,0)-1+2&amp;""),
 1,
 MATCH(TRUE, ISNUMBER(--INDIRECT("数出表_Excel!B"&amp;MATCH(G1,数出表_Excel!$A:$A,0)-1+2&amp;":U"&amp;MATCH(G1,数出表_Excel!$A:$A,0)-1+2&amp;"")), 0)),
 "")
+IFERROR(
INDEX(INDIRECT("数出表_Excel!B"&amp;MATCH(G1,数出表_Excel!$A:$A,0)-1+4&amp;":U"&amp;MATCH(G1,数出表_Excel!$A:$A,0)-1+4&amp;""),
 1,
 MATCH(TRUE, ISNUMBER(--INDIRECT("数出表_Excel!B"&amp;MATCH(G1,数出表_Excel!$A:$A,0)-1+4&amp;":U"&amp;MATCH(G1,数出表_Excel!$A:$A,0)-1+4&amp;"")), 0)),
 ""),
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""))))),"")</f>
        <v/>
      </c>
      <c r="D4" s="90"/>
      <c r="E4" s="93" t="str">
        <f t="array" aca="1" ref="E4" ca="1">IF(C2&lt;&gt;"",
IF(IFERROR(
INDEX(INDIRECT("数出表_Excel!B"&amp;MATCH(G1,数出表_Excel!$A:$A,0)&amp;":U"&amp;MATCH(G1,数出表_Excel!$A:$A,0)&amp;""),
 1,B2-1),
 "")=0,"",
IFERROR(
INDEX(INDIRECT("数出表_Excel!B"&amp;MATCH(G1,数出表_Excel!$A:$A,0)&amp;":U"&amp;MATCH(G1,数出表_Excel!$A:$A,0)&amp;""),
 1,B2-1),
 "")),"")</f>
        <v/>
      </c>
      <c r="F4" s="90"/>
      <c r="G4" s="12"/>
      <c r="H4" s="69"/>
      <c r="I4" s="67"/>
      <c r="J4" s="89" t="str" cm="1">
        <f t="array" aca="1" ref="J4" ca="1">IF(J2&lt;&gt;"",
IF(IFERROR(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"")=0,"",
IF(I3=100,
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
+IFERROR(
INDEX(INDIRECT("数出表_Excel!B"&amp;MATCH(N1,数出表_Excel!$A:$A,0)-1+2&amp;":U"&amp;MATCH(N1,数出表_Excel!$A:$A,0)-1+2&amp;""),
 1,
 MATCH(TRUE, ISNUMBER(--INDIRECT("数出表_Excel!B"&amp;MATCH(N1,数出表_Excel!$A:$A,0)-1+2&amp;":U"&amp;MATCH(N1,数出表_Excel!$A:$A,0)-1+2&amp;"")), 0)),
 ""),
IF(AND(I3=200,COUNTIF(数出表_Excel!$A:$A,"*奈良屋*")=2),
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
+IFERROR(
INDEX(INDIRECT("数出表_Excel!B"&amp;MATCH(N1,数出表_Excel!$A:$A,0)-1+2&amp;":U"&amp;MATCH(N1,数出表_Excel!$A:$A,0)-1+2&amp;""),
 1,
 MATCH(TRUE, ISNUMBER(--INDIRECT("数出表_Excel!B"&amp;MATCH(N1,数出表_Excel!$A:$A,0)-1+2&amp;":U"&amp;MATCH(N1,数出表_Excel!$A:$A,0)-1+2&amp;"")), 0)),
 ""),
IF(AND(I3=200,COUNTIF(数出表_Excel!$A:$A,"*奈良屋*")=3),
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
+IFERROR(
INDEX(INDIRECT("数出表_Excel!B"&amp;MATCH(N1,数出表_Excel!$A:$A,0)-1+2&amp;":U"&amp;MATCH(N1,数出表_Excel!$A:$A,0)-1+2&amp;""),
 1,
 MATCH(TRUE, ISNUMBER(--INDIRECT("数出表_Excel!B"&amp;MATCH(N1,数出表_Excel!$A:$A,0)-1+2&amp;":U"&amp;MATCH(N1,数出表_Excel!$A:$A,0)-1+2&amp;"")), 0)),
 "")
+IFERROR(
INDEX(INDIRECT("数出表_Excel!B"&amp;MATCH(N1,数出表_Excel!$A:$A,0)-1+4&amp;":U"&amp;MATCH(N1,数出表_Excel!$A:$A,0)-1+4&amp;""),
 1,
 MATCH(TRUE, ISNUMBER(--INDIRECT("数出表_Excel!B"&amp;MATCH(N1,数出表_Excel!$A:$A,0)-1+4&amp;":U"&amp;MATCH(N1,数出表_Excel!$A:$A,0)-1+4&amp;"")), 0)),
 ""),
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""))))),"")</f>
        <v/>
      </c>
      <c r="K4" s="90"/>
      <c r="L4" s="93" t="str">
        <f t="array" aca="1" ref="L4" ca="1">IF(J2&lt;&gt;"",
IF(IFERROR(
INDEX(INDIRECT("数出表_Excel!B"&amp;MATCH(N1,数出表_Excel!$A:$A,0)&amp;":U"&amp;MATCH(N1,数出表_Excel!$A:$A,0)&amp;""),
 1,I2-1),
 "")=0,"",
IFERROR(
INDEX(INDIRECT("数出表_Excel!B"&amp;MATCH(N1,数出表_Excel!$A:$A,0)&amp;":U"&amp;MATCH(N1,数出表_Excel!$A:$A,0)&amp;""),
 1,I2-1),
 "")),"")</f>
        <v/>
      </c>
      <c r="M4" s="90"/>
      <c r="N4" s="12"/>
      <c r="P4" s="69"/>
      <c r="Q4" s="67"/>
      <c r="R4" s="89" t="str" cm="1">
        <f t="array" aca="1" ref="R4" ca="1">IF(R2&lt;&gt;"",
IF(IFERROR(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"")=0,"",
IF(Q3=100,
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
+IFERROR(
INDEX(INDIRECT("数出表_Excel!B"&amp;MATCH(V1,数出表_Excel!$A:$A,0)-1+2&amp;":U"&amp;MATCH(V1,数出表_Excel!$A:$A,0)-1+2&amp;""),
 1,
 MATCH(TRUE, ISNUMBER(--INDIRECT("数出表_Excel!B"&amp;MATCH(V1,数出表_Excel!$A:$A,0)-1+2&amp;":U"&amp;MATCH(V1,数出表_Excel!$A:$A,0)-1+2&amp;"")), 0)),
 ""),
IF(AND(Q3=200,COUNTIF(数出表_Excel!$A:$A,"*奈良屋*")=2),
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
+IFERROR(
INDEX(INDIRECT("数出表_Excel!B"&amp;MATCH(V1,数出表_Excel!$A:$A,0)-1+2&amp;":U"&amp;MATCH(V1,数出表_Excel!$A:$A,0)-1+2&amp;""),
 1,
 MATCH(TRUE, ISNUMBER(--INDIRECT("数出表_Excel!B"&amp;MATCH(V1,数出表_Excel!$A:$A,0)-1+2&amp;":U"&amp;MATCH(V1,数出表_Excel!$A:$A,0)-1+2&amp;"")), 0)),
 ""),
IF(AND(Q3=200,COUNTIF(数出表_Excel!$A:$A,"*奈良屋*")=3),
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
+IFERROR(
INDEX(INDIRECT("数出表_Excel!B"&amp;MATCH(V1,数出表_Excel!$A:$A,0)-1+2&amp;":U"&amp;MATCH(V1,数出表_Excel!$A:$A,0)-1+2&amp;""),
 1,
 MATCH(TRUE, ISNUMBER(--INDIRECT("数出表_Excel!B"&amp;MATCH(V1,数出表_Excel!$A:$A,0)-1+2&amp;":U"&amp;MATCH(V1,数出表_Excel!$A:$A,0)-1+2&amp;"")), 0)),
 "")
+IFERROR(
INDEX(INDIRECT("数出表_Excel!B"&amp;MATCH(V1,数出表_Excel!$A:$A,0)-1+4&amp;":U"&amp;MATCH(V1,数出表_Excel!$A:$A,0)-1+4&amp;""),
 1,
 MATCH(TRUE, ISNUMBER(--INDIRECT("数出表_Excel!B"&amp;MATCH(V1,数出表_Excel!$A:$A,0)-1+4&amp;":U"&amp;MATCH(V1,数出表_Excel!$A:$A,0)-1+4&amp;"")), 0)),
 ""),
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""))))),"")</f>
        <v/>
      </c>
      <c r="S4" s="90"/>
      <c r="T4" s="93" t="str">
        <f t="array" aca="1" ref="T4" ca="1">IF(R2&lt;&gt;"",
IF(IFERROR(
INDEX(INDIRECT("数出表_Excel!B"&amp;MATCH(V1,数出表_Excel!$A:$A,0)&amp;":U"&amp;MATCH(V1,数出表_Excel!$A:$A,0)&amp;""),
 1,Q2-1),
 "")=0,"",
IFERROR(
INDEX(INDIRECT("数出表_Excel!B"&amp;MATCH(V1,数出表_Excel!$A:$A,0)&amp;":U"&amp;MATCH(V1,数出表_Excel!$A:$A,0)&amp;""),
 1,Q2-1),
 "")),"")</f>
        <v/>
      </c>
      <c r="U4" s="90"/>
      <c r="V4" s="12"/>
      <c r="W4" s="69"/>
      <c r="X4" s="67"/>
      <c r="Y4" s="89" t="str" cm="1">
        <f t="array" aca="1" ref="Y4" ca="1">IF(Y2&lt;&gt;"",
IF(IFERROR(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"")=0,"",
IF(X3=100,
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
+IFERROR(
INDEX(INDIRECT("数出表_Excel!B"&amp;MATCH(AC1,数出表_Excel!$A:$A,0)-1+2&amp;":U"&amp;MATCH(AC1,数出表_Excel!$A:$A,0)-1+2&amp;""),
 1,
 MATCH(TRUE, ISNUMBER(--INDIRECT("数出表_Excel!B"&amp;MATCH(AC1,数出表_Excel!$A:$A,0)-1+2&amp;":U"&amp;MATCH(AC1,数出表_Excel!$A:$A,0)-1+2&amp;"")), 0)),
 ""),
IF(AND(X3=200,COUNTIF(数出表_Excel!$A:$A,"*奈良屋*")=2),
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
+IFERROR(
INDEX(INDIRECT("数出表_Excel!B"&amp;MATCH(AC1,数出表_Excel!$A:$A,0)-1+2&amp;":U"&amp;MATCH(AC1,数出表_Excel!$A:$A,0)-1+2&amp;""),
 1,
 MATCH(TRUE, ISNUMBER(--INDIRECT("数出表_Excel!B"&amp;MATCH(AC1,数出表_Excel!$A:$A,0)-1+2&amp;":U"&amp;MATCH(AC1,数出表_Excel!$A:$A,0)-1+2&amp;"")), 0)),
 ""),
IF(AND(X3=200,COUNTIF(数出表_Excel!$A:$A,"*奈良屋*")=3),
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
+IFERROR(
INDEX(INDIRECT("数出表_Excel!B"&amp;MATCH(AC1,数出表_Excel!$A:$A,0)-1+2&amp;":U"&amp;MATCH(AC1,数出表_Excel!$A:$A,0)-1+2&amp;""),
 1,
 MATCH(TRUE, ISNUMBER(--INDIRECT("数出表_Excel!B"&amp;MATCH(AC1,数出表_Excel!$A:$A,0)-1+2&amp;":U"&amp;MATCH(AC1,数出表_Excel!$A:$A,0)-1+2&amp;"")), 0)),
 "")
+IFERROR(
INDEX(INDIRECT("数出表_Excel!B"&amp;MATCH(AC1,数出表_Excel!$A:$A,0)-1+4&amp;":U"&amp;MATCH(AC1,数出表_Excel!$A:$A,0)-1+4&amp;""),
 1,
 MATCH(TRUE, ISNUMBER(--INDIRECT("数出表_Excel!B"&amp;MATCH(AC1,数出表_Excel!$A:$A,0)-1+4&amp;":U"&amp;MATCH(AC1,数出表_Excel!$A:$A,0)-1+4&amp;"")), 0)),
 ""),
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""))))),"")</f>
        <v/>
      </c>
      <c r="Z4" s="90"/>
      <c r="AA4" s="93" t="str">
        <f t="array" aca="1" ref="AA4" ca="1">IF(Y2&lt;&gt;"",
IF(IFERROR(
INDEX(INDIRECT("数出表_Excel!B"&amp;MATCH(AC1,数出表_Excel!$A:$A,0)&amp;":U"&amp;MATCH(AC1,数出表_Excel!$A:$A,0)&amp;""),
 1,X2-1),
 "")=0,"",
IFERROR(
INDEX(INDIRECT("数出表_Excel!B"&amp;MATCH(AC1,数出表_Excel!$A:$A,0)&amp;":U"&amp;MATCH(AC1,数出表_Excel!$A:$A,0)&amp;""),
 1,X2-1),
 "")),"")</f>
        <v/>
      </c>
      <c r="AB4" s="90"/>
      <c r="AC4" s="12"/>
      <c r="AE4" s="69"/>
      <c r="AF4" s="67"/>
      <c r="AG4" s="89" t="str" cm="1">
        <f t="array" aca="1" ref="AG4" ca="1">IF(AG2&lt;&gt;"",
IF(IFERROR(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"")=0,"",
IF(AF3=100,
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
+IFERROR(
INDEX(INDIRECT("数出表_Excel!B"&amp;MATCH(AK1,数出表_Excel!$A:$A,0)-1+2&amp;":U"&amp;MATCH(AK1,数出表_Excel!$A:$A,0)-1+2&amp;""),
 1,
 MATCH(TRUE, ISNUMBER(--INDIRECT("数出表_Excel!B"&amp;MATCH(AK1,数出表_Excel!$A:$A,0)-1+2&amp;":U"&amp;MATCH(AK1,数出表_Excel!$A:$A,0)-1+2&amp;"")), 0)),
 ""),
IF(AND(AF3=200,COUNTIF(数出表_Excel!$A:$A,"*奈良屋*")=2),
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
+IFERROR(
INDEX(INDIRECT("数出表_Excel!B"&amp;MATCH(AK1,数出表_Excel!$A:$A,0)-1+2&amp;":U"&amp;MATCH(AK1,数出表_Excel!$A:$A,0)-1+2&amp;""),
 1,
 MATCH(TRUE, ISNUMBER(--INDIRECT("数出表_Excel!B"&amp;MATCH(AK1,数出表_Excel!$A:$A,0)-1+2&amp;":U"&amp;MATCH(AK1,数出表_Excel!$A:$A,0)-1+2&amp;"")), 0)),
 ""),
IF(AND(AF3=200,COUNTIF(数出表_Excel!$A:$A,"*奈良屋*")=3),
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
+IFERROR(
INDEX(INDIRECT("数出表_Excel!B"&amp;MATCH(AK1,数出表_Excel!$A:$A,0)-1+2&amp;":U"&amp;MATCH(AK1,数出表_Excel!$A:$A,0)-1+2&amp;""),
 1,
 MATCH(TRUE, ISNUMBER(--INDIRECT("数出表_Excel!B"&amp;MATCH(AK1,数出表_Excel!$A:$A,0)-1+2&amp;":U"&amp;MATCH(AK1,数出表_Excel!$A:$A,0)-1+2&amp;"")), 0)),
 "")
+IFERROR(
INDEX(INDIRECT("数出表_Excel!B"&amp;MATCH(AK1,数出表_Excel!$A:$A,0)-1+4&amp;":U"&amp;MATCH(AK1,数出表_Excel!$A:$A,0)-1+4&amp;""),
 1,
 MATCH(TRUE, ISNUMBER(--INDIRECT("数出表_Excel!B"&amp;MATCH(AK1,数出表_Excel!$A:$A,0)-1+4&amp;":U"&amp;MATCH(AK1,数出表_Excel!$A:$A,0)-1+4&amp;"")), 0)),
 ""),
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""))))),"")</f>
        <v/>
      </c>
      <c r="AH4" s="90"/>
      <c r="AI4" s="93" t="str">
        <f t="array" aca="1" ref="AI4" ca="1">IF(AG2&lt;&gt;"",
IF(IFERROR(
INDEX(INDIRECT("数出表_Excel!B"&amp;MATCH(AK1,数出表_Excel!$A:$A,0)&amp;":U"&amp;MATCH(AK1,数出表_Excel!$A:$A,0)&amp;""),
 1,AF2-1),
 "")=0,"",
IFERROR(
INDEX(INDIRECT("数出表_Excel!B"&amp;MATCH(AK1,数出表_Excel!$A:$A,0)&amp;":U"&amp;MATCH(AK1,数出表_Excel!$A:$A,0)&amp;""),
 1,AF2-1),
 "")),"")</f>
        <v/>
      </c>
      <c r="AJ4" s="90"/>
      <c r="AK4" s="12"/>
      <c r="AL4" s="69"/>
      <c r="AM4" s="67"/>
      <c r="AN4" s="89" t="str" cm="1">
        <f t="array" aca="1" ref="AN4" ca="1">IF(AN2&lt;&gt;"",
IF(IFERROR(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"")=0,"",
IF(AM3=100,
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
+IFERROR(
INDEX(INDIRECT("数出表_Excel!B"&amp;MATCH(AR1,数出表_Excel!$A:$A,0)-1+2&amp;":U"&amp;MATCH(AR1,数出表_Excel!$A:$A,0)-1+2&amp;""),
 1,
 MATCH(TRUE, ISNUMBER(--INDIRECT("数出表_Excel!B"&amp;MATCH(AR1,数出表_Excel!$A:$A,0)-1+2&amp;":U"&amp;MATCH(AR1,数出表_Excel!$A:$A,0)-1+2&amp;"")), 0)),
 ""),
IF(AND(AM3=200,COUNTIF(数出表_Excel!$A:$A,"*奈良屋*")=2),
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
+IFERROR(
INDEX(INDIRECT("数出表_Excel!B"&amp;MATCH(AR1,数出表_Excel!$A:$A,0)-1+2&amp;":U"&amp;MATCH(AR1,数出表_Excel!$A:$A,0)-1+2&amp;""),
 1,
 MATCH(TRUE, ISNUMBER(--INDIRECT("数出表_Excel!B"&amp;MATCH(AR1,数出表_Excel!$A:$A,0)-1+2&amp;":U"&amp;MATCH(AR1,数出表_Excel!$A:$A,0)-1+2&amp;"")), 0)),
 ""),
IF(AND(AM3=200,COUNTIF(数出表_Excel!$A:$A,"*奈良屋*")=3),
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
+IFERROR(
INDEX(INDIRECT("数出表_Excel!B"&amp;MATCH(AR1,数出表_Excel!$A:$A,0)-1+2&amp;":U"&amp;MATCH(AR1,数出表_Excel!$A:$A,0)-1+2&amp;""),
 1,
 MATCH(TRUE, ISNUMBER(--INDIRECT("数出表_Excel!B"&amp;MATCH(AR1,数出表_Excel!$A:$A,0)-1+2&amp;":U"&amp;MATCH(AR1,数出表_Excel!$A:$A,0)-1+2&amp;"")), 0)),
 "")
+IFERROR(
INDEX(INDIRECT("数出表_Excel!B"&amp;MATCH(AR1,数出表_Excel!$A:$A,0)-1+4&amp;":U"&amp;MATCH(AR1,数出表_Excel!$A:$A,0)-1+4&amp;""),
 1,
 MATCH(TRUE, ISNUMBER(--INDIRECT("数出表_Excel!B"&amp;MATCH(AR1,数出表_Excel!$A:$A,0)-1+4&amp;":U"&amp;MATCH(AR1,数出表_Excel!$A:$A,0)-1+4&amp;"")), 0)),
 ""),
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""))))),"")</f>
        <v/>
      </c>
      <c r="AO4" s="90"/>
      <c r="AP4" s="93" t="str">
        <f t="array" aca="1" ref="AP4" ca="1">IF(AN2&lt;&gt;"",
IF(IFERROR(
INDEX(INDIRECT("数出表_Excel!B"&amp;MATCH(AR1,数出表_Excel!$A:$A,0)&amp;":U"&amp;MATCH(AR1,数出表_Excel!$A:$A,0)&amp;""),
 1,AM2-1),
 "")=0,"",
IFERROR(
INDEX(INDIRECT("数出表_Excel!B"&amp;MATCH(AR1,数出表_Excel!$A:$A,0)&amp;":U"&amp;MATCH(AR1,数出表_Excel!$A:$A,0)&amp;""),
 1,AM2-1),
 "")),"")</f>
        <v/>
      </c>
      <c r="AQ4" s="90"/>
      <c r="AR4" s="12"/>
      <c r="AT4" s="69"/>
      <c r="AU4" s="67"/>
      <c r="AV4" s="89" t="str" cm="1">
        <f t="array" aca="1" ref="AV4" ca="1">IF(AV2&lt;&gt;"",
IF(IFERROR(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"")=0,"",
IF(AU3=100,
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
+IFERROR(
INDEX(INDIRECT("数出表_Excel!B"&amp;MATCH(AZ1,数出表_Excel!$A:$A,0)-1+2&amp;":U"&amp;MATCH(AZ1,数出表_Excel!$A:$A,0)-1+2&amp;""),
 1,
 MATCH(TRUE, ISNUMBER(--INDIRECT("数出表_Excel!B"&amp;MATCH(AZ1,数出表_Excel!$A:$A,0)-1+2&amp;":U"&amp;MATCH(AZ1,数出表_Excel!$A:$A,0)-1+2&amp;"")), 0)),
 ""),
IF(AND(AU3=200,COUNTIF(数出表_Excel!$A:$A,"*奈良屋*")=2),
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
+IFERROR(
INDEX(INDIRECT("数出表_Excel!B"&amp;MATCH(AZ1,数出表_Excel!$A:$A,0)-1+2&amp;":U"&amp;MATCH(AZ1,数出表_Excel!$A:$A,0)-1+2&amp;""),
 1,
 MATCH(TRUE, ISNUMBER(--INDIRECT("数出表_Excel!B"&amp;MATCH(AZ1,数出表_Excel!$A:$A,0)-1+2&amp;":U"&amp;MATCH(AZ1,数出表_Excel!$A:$A,0)-1+2&amp;"")), 0)),
 ""),
IF(AND(AU3=200,COUNTIF(数出表_Excel!$A:$A,"*奈良屋*")=3),
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
+IFERROR(
INDEX(INDIRECT("数出表_Excel!B"&amp;MATCH(AZ1,数出表_Excel!$A:$A,0)-1+2&amp;":U"&amp;MATCH(AZ1,数出表_Excel!$A:$A,0)-1+2&amp;""),
 1,
 MATCH(TRUE, ISNUMBER(--INDIRECT("数出表_Excel!B"&amp;MATCH(AZ1,数出表_Excel!$A:$A,0)-1+2&amp;":U"&amp;MATCH(AZ1,数出表_Excel!$A:$A,0)-1+2&amp;"")), 0)),
 "")
+IFERROR(
INDEX(INDIRECT("数出表_Excel!B"&amp;MATCH(AZ1,数出表_Excel!$A:$A,0)-1+4&amp;":U"&amp;MATCH(AZ1,数出表_Excel!$A:$A,0)-1+4&amp;""),
 1,
 MATCH(TRUE, ISNUMBER(--INDIRECT("数出表_Excel!B"&amp;MATCH(AZ1,数出表_Excel!$A:$A,0)-1+4&amp;":U"&amp;MATCH(AZ1,数出表_Excel!$A:$A,0)-1+4&amp;"")), 0)),
 ""),
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""))))),"")</f>
        <v/>
      </c>
      <c r="AW4" s="90"/>
      <c r="AX4" s="93" t="str">
        <f t="array" aca="1" ref="AX4" ca="1">IF(AV2&lt;&gt;"",
IF(IFERROR(
INDEX(INDIRECT("数出表_Excel!B"&amp;MATCH(AZ1,数出表_Excel!$A:$A,0)&amp;":U"&amp;MATCH(AZ1,数出表_Excel!$A:$A,0)&amp;""),
 1,AU2-1),
 "")=0,"",
IFERROR(
INDEX(INDIRECT("数出表_Excel!B"&amp;MATCH(AZ1,数出表_Excel!$A:$A,0)&amp;":U"&amp;MATCH(AZ1,数出表_Excel!$A:$A,0)&amp;""),
 1,AU2-1),
 "")),"")</f>
        <v/>
      </c>
      <c r="AY4" s="90"/>
      <c r="AZ4" s="12"/>
      <c r="BA4" s="69"/>
      <c r="BB4" s="67"/>
      <c r="BC4" s="89" t="str" cm="1">
        <f t="array" aca="1" ref="BC4" ca="1">IF(BC2&lt;&gt;"",
IF(IFERROR(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"")=0,"",
IF(BB3=100,
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
+IFERROR(
INDEX(INDIRECT("数出表_Excel!B"&amp;MATCH(BG1,数出表_Excel!$A:$A,0)-1+2&amp;":U"&amp;MATCH(BG1,数出表_Excel!$A:$A,0)-1+2&amp;""),
 1,
 MATCH(TRUE, ISNUMBER(--INDIRECT("数出表_Excel!B"&amp;MATCH(BG1,数出表_Excel!$A:$A,0)-1+2&amp;":U"&amp;MATCH(BG1,数出表_Excel!$A:$A,0)-1+2&amp;"")), 0)),
 ""),
IF(AND(BB3=200,COUNTIF(数出表_Excel!$A:$A,"*奈良屋*")=2),
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
+IFERROR(
INDEX(INDIRECT("数出表_Excel!B"&amp;MATCH(BG1,数出表_Excel!$A:$A,0)-1+2&amp;":U"&amp;MATCH(BG1,数出表_Excel!$A:$A,0)-1+2&amp;""),
 1,
 MATCH(TRUE, ISNUMBER(--INDIRECT("数出表_Excel!B"&amp;MATCH(BG1,数出表_Excel!$A:$A,0)-1+2&amp;":U"&amp;MATCH(BG1,数出表_Excel!$A:$A,0)-1+2&amp;"")), 0)),
 ""),
IF(AND(BB3=200,COUNTIF(数出表_Excel!$A:$A,"*奈良屋*")=3),
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
+IFERROR(
INDEX(INDIRECT("数出表_Excel!B"&amp;MATCH(BG1,数出表_Excel!$A:$A,0)-1+2&amp;":U"&amp;MATCH(BG1,数出表_Excel!$A:$A,0)-1+2&amp;""),
 1,
 MATCH(TRUE, ISNUMBER(--INDIRECT("数出表_Excel!B"&amp;MATCH(BG1,数出表_Excel!$A:$A,0)-1+2&amp;":U"&amp;MATCH(BG1,数出表_Excel!$A:$A,0)-1+2&amp;"")), 0)),
 "")
+IFERROR(
INDEX(INDIRECT("数出表_Excel!B"&amp;MATCH(BG1,数出表_Excel!$A:$A,0)-1+4&amp;":U"&amp;MATCH(BG1,数出表_Excel!$A:$A,0)-1+4&amp;""),
 1,
 MATCH(TRUE, ISNUMBER(--INDIRECT("数出表_Excel!B"&amp;MATCH(BG1,数出表_Excel!$A:$A,0)-1+4&amp;":U"&amp;MATCH(BG1,数出表_Excel!$A:$A,0)-1+4&amp;"")), 0)),
 ""),
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""))))),"")</f>
        <v/>
      </c>
      <c r="BD4" s="90"/>
      <c r="BE4" s="93" t="str">
        <f t="array" aca="1" ref="BE4" ca="1">IF(BC2&lt;&gt;"",
IF(IFERROR(
INDEX(INDIRECT("数出表_Excel!B"&amp;MATCH(BG1,数出表_Excel!$A:$A,0)&amp;":U"&amp;MATCH(BG1,数出表_Excel!$A:$A,0)&amp;""),
 1,BB2-1),
 "")=0,"",
IFERROR(
INDEX(INDIRECT("数出表_Excel!B"&amp;MATCH(BG1,数出表_Excel!$A:$A,0)&amp;":U"&amp;MATCH(BG1,数出表_Excel!$A:$A,0)&amp;""),
 1,BB2-1),
 "")),"")</f>
        <v/>
      </c>
      <c r="BF4" s="90"/>
      <c r="BG4" s="12"/>
      <c r="BI4" s="69"/>
      <c r="BJ4" s="67"/>
      <c r="BK4" s="89" t="str" cm="1">
        <f t="array" aca="1" ref="BK4" ca="1">IF(BK2&lt;&gt;"",
IF(IFERROR(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"")=0,"",
IF(BJ3=100,
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
+IFERROR(
INDEX(INDIRECT("数出表_Excel!B"&amp;MATCH(BO1,数出表_Excel!$A:$A,0)-1+2&amp;":U"&amp;MATCH(BO1,数出表_Excel!$A:$A,0)-1+2&amp;""),
 1,
 MATCH(TRUE, ISNUMBER(--INDIRECT("数出表_Excel!B"&amp;MATCH(BO1,数出表_Excel!$A:$A,0)-1+2&amp;":U"&amp;MATCH(BO1,数出表_Excel!$A:$A,0)-1+2&amp;"")), 0)),
 ""),
IF(AND(BJ3=200,COUNTIF(数出表_Excel!$A:$A,"*奈良屋*")=2),
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
+IFERROR(
INDEX(INDIRECT("数出表_Excel!B"&amp;MATCH(BO1,数出表_Excel!$A:$A,0)-1+2&amp;":U"&amp;MATCH(BO1,数出表_Excel!$A:$A,0)-1+2&amp;""),
 1,
 MATCH(TRUE, ISNUMBER(--INDIRECT("数出表_Excel!B"&amp;MATCH(BO1,数出表_Excel!$A:$A,0)-1+2&amp;":U"&amp;MATCH(BO1,数出表_Excel!$A:$A,0)-1+2&amp;"")), 0)),
 ""),
IF(AND(BJ3=200,COUNTIF(数出表_Excel!$A:$A,"*奈良屋*")=3),
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
+IFERROR(
INDEX(INDIRECT("数出表_Excel!B"&amp;MATCH(BO1,数出表_Excel!$A:$A,0)-1+2&amp;":U"&amp;MATCH(BO1,数出表_Excel!$A:$A,0)-1+2&amp;""),
 1,
 MATCH(TRUE, ISNUMBER(--INDIRECT("数出表_Excel!B"&amp;MATCH(BO1,数出表_Excel!$A:$A,0)-1+2&amp;":U"&amp;MATCH(BO1,数出表_Excel!$A:$A,0)-1+2&amp;"")), 0)),
 "")
+IFERROR(
INDEX(INDIRECT("数出表_Excel!B"&amp;MATCH(BO1,数出表_Excel!$A:$A,0)-1+4&amp;":U"&amp;MATCH(BO1,数出表_Excel!$A:$A,0)-1+4&amp;""),
 1,
 MATCH(TRUE, ISNUMBER(--INDIRECT("数出表_Excel!B"&amp;MATCH(BO1,数出表_Excel!$A:$A,0)-1+4&amp;":U"&amp;MATCH(BO1,数出表_Excel!$A:$A,0)-1+4&amp;"")), 0)),
 ""),
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""))))),"")</f>
        <v/>
      </c>
      <c r="BL4" s="90"/>
      <c r="BM4" s="93" t="str">
        <f t="array" aca="1" ref="BM4" ca="1">IF(BK2&lt;&gt;"",
IF(IFERROR(
INDEX(INDIRECT("数出表_Excel!B"&amp;MATCH(BO1,数出表_Excel!$A:$A,0)&amp;":U"&amp;MATCH(BO1,数出表_Excel!$A:$A,0)&amp;""),
 1,BJ2-1),
 "")=0,"",
IFERROR(
INDEX(INDIRECT("数出表_Excel!B"&amp;MATCH(BO1,数出表_Excel!$A:$A,0)&amp;":U"&amp;MATCH(BO1,数出表_Excel!$A:$A,0)&amp;""),
 1,BJ2-1),
 "")),"")</f>
        <v/>
      </c>
      <c r="BN4" s="90"/>
      <c r="BO4" s="12"/>
      <c r="BP4" s="69"/>
      <c r="BQ4" s="67"/>
      <c r="BR4" s="89" t="str" cm="1">
        <f t="array" aca="1" ref="BR4" ca="1">IF(BR2&lt;&gt;"",
IF(IFERROR(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"")=0,"",
IF(BQ3=100,
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
+IFERROR(
INDEX(INDIRECT("数出表_Excel!B"&amp;MATCH(BV1,数出表_Excel!$A:$A,0)-1+2&amp;":U"&amp;MATCH(BV1,数出表_Excel!$A:$A,0)-1+2&amp;""),
 1,
 MATCH(TRUE, ISNUMBER(--INDIRECT("数出表_Excel!B"&amp;MATCH(BV1,数出表_Excel!$A:$A,0)-1+2&amp;":U"&amp;MATCH(BV1,数出表_Excel!$A:$A,0)-1+2&amp;"")), 0)),
 ""),
IF(AND(BQ3=200,COUNTIF(数出表_Excel!$A:$A,"*奈良屋*")=2),
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
+IFERROR(
INDEX(INDIRECT("数出表_Excel!B"&amp;MATCH(BV1,数出表_Excel!$A:$A,0)-1+2&amp;":U"&amp;MATCH(BV1,数出表_Excel!$A:$A,0)-1+2&amp;""),
 1,
 MATCH(TRUE, ISNUMBER(--INDIRECT("数出表_Excel!B"&amp;MATCH(BV1,数出表_Excel!$A:$A,0)-1+2&amp;":U"&amp;MATCH(BV1,数出表_Excel!$A:$A,0)-1+2&amp;"")), 0)),
 ""),
IF(AND(BQ3=200,COUNTIF(数出表_Excel!$A:$A,"*奈良屋*")=3),
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
+IFERROR(
INDEX(INDIRECT("数出表_Excel!B"&amp;MATCH(BV1,数出表_Excel!$A:$A,0)-1+2&amp;":U"&amp;MATCH(BV1,数出表_Excel!$A:$A,0)-1+2&amp;""),
 1,
 MATCH(TRUE, ISNUMBER(--INDIRECT("数出表_Excel!B"&amp;MATCH(BV1,数出表_Excel!$A:$A,0)-1+2&amp;":U"&amp;MATCH(BV1,数出表_Excel!$A:$A,0)-1+2&amp;"")), 0)),
 "")
+IFERROR(
INDEX(INDIRECT("数出表_Excel!B"&amp;MATCH(BV1,数出表_Excel!$A:$A,0)-1+4&amp;":U"&amp;MATCH(BV1,数出表_Excel!$A:$A,0)-1+4&amp;""),
 1,
 MATCH(TRUE, ISNUMBER(--INDIRECT("数出表_Excel!B"&amp;MATCH(BV1,数出表_Excel!$A:$A,0)-1+4&amp;":U"&amp;MATCH(BV1,数出表_Excel!$A:$A,0)-1+4&amp;"")), 0)),
 ""),
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""))))),"")</f>
        <v/>
      </c>
      <c r="BS4" s="90"/>
      <c r="BT4" s="93" t="str">
        <f t="array" aca="1" ref="BT4" ca="1">IF(BR2&lt;&gt;"",
IF(IFERROR(
INDEX(INDIRECT("数出表_Excel!B"&amp;MATCH(BV1,数出表_Excel!$A:$A,0)&amp;":U"&amp;MATCH(BV1,数出表_Excel!$A:$A,0)&amp;""),
 1,BQ2-1),
 "")=0,"",
IFERROR(
INDEX(INDIRECT("数出表_Excel!B"&amp;MATCH(BV1,数出表_Excel!$A:$A,0)&amp;":U"&amp;MATCH(BV1,数出表_Excel!$A:$A,0)&amp;""),
 1,BQ2-1),
 "")),"")</f>
        <v/>
      </c>
      <c r="BU4" s="90"/>
      <c r="BV4" s="12"/>
    </row>
    <row r="5" spans="1:74" ht="18" customHeight="1" x14ac:dyDescent="0.45">
      <c r="B5" s="70"/>
      <c r="C5" s="91"/>
      <c r="D5" s="91"/>
      <c r="E5" s="91"/>
      <c r="F5" s="91"/>
      <c r="G5" s="9"/>
      <c r="H5" s="69"/>
      <c r="I5" s="70"/>
      <c r="J5" s="91"/>
      <c r="K5" s="91"/>
      <c r="L5" s="91"/>
      <c r="M5" s="91"/>
      <c r="N5" s="9"/>
      <c r="P5" s="69"/>
      <c r="Q5" s="70"/>
      <c r="R5" s="91"/>
      <c r="S5" s="91"/>
      <c r="T5" s="91"/>
      <c r="U5" s="91"/>
      <c r="V5" s="9"/>
      <c r="W5" s="69"/>
      <c r="X5" s="70"/>
      <c r="Y5" s="91"/>
      <c r="Z5" s="91"/>
      <c r="AA5" s="91"/>
      <c r="AB5" s="91"/>
      <c r="AC5" s="9"/>
      <c r="AE5" s="69"/>
      <c r="AF5" s="70"/>
      <c r="AG5" s="91"/>
      <c r="AH5" s="91"/>
      <c r="AI5" s="91"/>
      <c r="AJ5" s="91"/>
      <c r="AK5" s="9"/>
      <c r="AL5" s="69"/>
      <c r="AM5" s="70"/>
      <c r="AN5" s="91"/>
      <c r="AO5" s="91"/>
      <c r="AP5" s="91"/>
      <c r="AQ5" s="91"/>
      <c r="AR5" s="9"/>
      <c r="AT5" s="69"/>
      <c r="AU5" s="70"/>
      <c r="AV5" s="91"/>
      <c r="AW5" s="91"/>
      <c r="AX5" s="91"/>
      <c r="AY5" s="91"/>
      <c r="AZ5" s="9"/>
      <c r="BA5" s="69"/>
      <c r="BB5" s="70"/>
      <c r="BC5" s="91"/>
      <c r="BD5" s="91"/>
      <c r="BE5" s="91"/>
      <c r="BF5" s="91"/>
      <c r="BG5" s="9"/>
      <c r="BI5" s="69"/>
      <c r="BJ5" s="70"/>
      <c r="BK5" s="91"/>
      <c r="BL5" s="91"/>
      <c r="BM5" s="91"/>
      <c r="BN5" s="91"/>
      <c r="BO5" s="9"/>
      <c r="BP5" s="69"/>
      <c r="BQ5" s="70"/>
      <c r="BR5" s="91"/>
      <c r="BS5" s="91"/>
      <c r="BT5" s="91"/>
      <c r="BU5" s="91"/>
      <c r="BV5" s="9"/>
    </row>
    <row r="6" spans="1:74" x14ac:dyDescent="0.45">
      <c r="B6" s="56" t="str">
        <f ca="1">IF(C2&lt;&gt;"",
"パン箱","")</f>
        <v/>
      </c>
      <c r="C6" s="12" t="str">
        <f ca="1">IF(C2&lt;&gt;"",
IF(OR(COUNTIF(盛付札!C2,"*キャラ*"),COUNTIF(盛付札!C2,"*赤*")),24,
VLOOKUP(盛付札!C2,商品マスタ一覧!$D:$I,6,FALSE)),"")</f>
        <v/>
      </c>
      <c r="D6" s="56" t="str">
        <f ca="1">IF(C2&lt;&gt;"",
" 端数","")</f>
        <v/>
      </c>
      <c r="E6" s="12"/>
      <c r="F6" s="56" t="str">
        <f ca="1">IF(C2&lt;&gt;"",
"アレルギー","")</f>
        <v/>
      </c>
      <c r="G6" s="12"/>
      <c r="I6" s="56" t="str">
        <f ca="1">IF(J2&lt;&gt;"",
"パン箱","")</f>
        <v/>
      </c>
      <c r="J6" s="12" t="str">
        <f ca="1">IF(J2&lt;&gt;"",
IF(OR(COUNTIF(盛付札!J2,"*キャラ*"),COUNTIF(盛付札!J2,"*赤*")),24,
VLOOKUP(盛付札!J2,商品マスタ一覧!$D:$I,6,FALSE)),"")</f>
        <v/>
      </c>
      <c r="K6" s="56" t="str">
        <f ca="1">IF(J2&lt;&gt;"",
" 端数","")</f>
        <v/>
      </c>
      <c r="L6" s="12"/>
      <c r="M6" s="56" t="str">
        <f ca="1">IF(J2&lt;&gt;"",
"アレルギー","")</f>
        <v/>
      </c>
      <c r="N6" s="12"/>
      <c r="Q6" s="56" t="str">
        <f ca="1">IF(R2&lt;&gt;"",
"パン箱","")</f>
        <v/>
      </c>
      <c r="R6" s="12" t="str">
        <f ca="1">IF(R2&lt;&gt;"",
IF(OR(COUNTIF(盛付札!R2,"*キャラ*"),COUNTIF(盛付札!R2,"*赤*")),24,
VLOOKUP(盛付札!R2,商品マスタ一覧!$D:$I,6,FALSE)),"")</f>
        <v/>
      </c>
      <c r="S6" s="56" t="str">
        <f ca="1">IF(R2&lt;&gt;"",
" 端数","")</f>
        <v/>
      </c>
      <c r="T6" s="12"/>
      <c r="U6" s="56" t="str">
        <f ca="1">IF(R2&lt;&gt;"",
"アレルギー","")</f>
        <v/>
      </c>
      <c r="V6" s="12"/>
      <c r="X6" s="56" t="str">
        <f ca="1">IF(Y2&lt;&gt;"",
"パン箱","")</f>
        <v/>
      </c>
      <c r="Y6" s="12" t="str">
        <f ca="1">IF(Y2&lt;&gt;"",
IF(OR(COUNTIF(盛付札!Y2,"*キャラ*"),COUNTIF(盛付札!Y2,"*赤*")),24,
VLOOKUP(盛付札!Y2,商品マスタ一覧!$D:$I,6,FALSE)),"")</f>
        <v/>
      </c>
      <c r="Z6" s="56" t="str">
        <f ca="1">IF(Y2&lt;&gt;"",
" 端数","")</f>
        <v/>
      </c>
      <c r="AA6" s="12"/>
      <c r="AB6" s="56" t="str">
        <f ca="1">IF(Y2&lt;&gt;"",
"アレルギー","")</f>
        <v/>
      </c>
      <c r="AC6" s="12"/>
      <c r="AF6" s="56" t="str">
        <f ca="1">IF(AG2&lt;&gt;"",
"パン箱","")</f>
        <v/>
      </c>
      <c r="AG6" s="12" t="str">
        <f ca="1">IF(AG2&lt;&gt;"",
IF(OR(COUNTIF(盛付札!AG2,"*キャラ*"),COUNTIF(盛付札!AG2,"*赤*")),24,
VLOOKUP(盛付札!AG2,商品マスタ一覧!$D:$I,6,FALSE)),"")</f>
        <v/>
      </c>
      <c r="AH6" s="56" t="str">
        <f ca="1">IF(AG2&lt;&gt;"",
" 端数","")</f>
        <v/>
      </c>
      <c r="AI6" s="12"/>
      <c r="AJ6" s="56" t="str">
        <f ca="1">IF(AG2&lt;&gt;"",
"アレルギー","")</f>
        <v/>
      </c>
      <c r="AK6" s="12"/>
      <c r="AM6" s="56" t="str">
        <f ca="1">IF(AN2&lt;&gt;"",
"パン箱","")</f>
        <v/>
      </c>
      <c r="AN6" s="12" t="str">
        <f ca="1">IF(AN2&lt;&gt;"",
IF(OR(COUNTIF(盛付札!AN2,"*キャラ*"),COUNTIF(盛付札!AN2,"*赤*")),24,
VLOOKUP(盛付札!AN2,商品マスタ一覧!$D:$I,6,FALSE)),"")</f>
        <v/>
      </c>
      <c r="AO6" s="56" t="str">
        <f ca="1">IF(AN2&lt;&gt;"",
" 端数","")</f>
        <v/>
      </c>
      <c r="AP6" s="12"/>
      <c r="AQ6" s="56" t="str">
        <f ca="1">IF(AN2&lt;&gt;"",
"アレルギー","")</f>
        <v/>
      </c>
      <c r="AR6" s="12"/>
      <c r="AU6" s="56" t="str">
        <f ca="1">IF(AV2&lt;&gt;"",
"パン箱","")</f>
        <v/>
      </c>
      <c r="AV6" s="12" t="str">
        <f ca="1">IF(AV2&lt;&gt;"",
IF(OR(COUNTIF(盛付札!AV2,"*キャラ*"),COUNTIF(盛付札!AV2,"*赤*")),24,
VLOOKUP(盛付札!AV2,商品マスタ一覧!$D:$I,6,FALSE)),"")</f>
        <v/>
      </c>
      <c r="AW6" s="56" t="str">
        <f ca="1">IF(AV2&lt;&gt;"",
" 端数","")</f>
        <v/>
      </c>
      <c r="AX6" s="12"/>
      <c r="AY6" s="56" t="str">
        <f ca="1">IF(AV2&lt;&gt;"",
"アレルギー","")</f>
        <v/>
      </c>
      <c r="AZ6" s="12"/>
      <c r="BB6" s="56" t="str">
        <f ca="1">IF(BC2&lt;&gt;"",
"パン箱","")</f>
        <v/>
      </c>
      <c r="BC6" s="12" t="str">
        <f ca="1">IF(BC2&lt;&gt;"",
IF(OR(COUNTIF(盛付札!BC2,"*キャラ*"),COUNTIF(盛付札!BC2,"*赤*")),24,
VLOOKUP(盛付札!BC2,商品マスタ一覧!$D:$I,6,FALSE)),"")</f>
        <v/>
      </c>
      <c r="BD6" s="56" t="str">
        <f ca="1">IF(BC2&lt;&gt;"",
" 端数","")</f>
        <v/>
      </c>
      <c r="BE6" s="12"/>
      <c r="BF6" s="56" t="str">
        <f ca="1">IF(BC2&lt;&gt;"",
"アレルギー","")</f>
        <v/>
      </c>
      <c r="BG6" s="12"/>
      <c r="BJ6" s="56" t="str">
        <f ca="1">IF(BK2&lt;&gt;"",
"パン箱","")</f>
        <v/>
      </c>
      <c r="BK6" s="12" t="str">
        <f ca="1">IF(BK2&lt;&gt;"",
IF(OR(COUNTIF(盛付札!BK2,"*キャラ*"),COUNTIF(盛付札!BK2,"*赤*")),24,
VLOOKUP(盛付札!BK2,商品マスタ一覧!$D:$I,6,FALSE)),"")</f>
        <v/>
      </c>
      <c r="BL6" s="56" t="str">
        <f ca="1">IF(BK2&lt;&gt;"",
" 端数","")</f>
        <v/>
      </c>
      <c r="BM6" s="12"/>
      <c r="BN6" s="56" t="str">
        <f ca="1">IF(BK2&lt;&gt;"",
"アレルギー","")</f>
        <v/>
      </c>
      <c r="BO6" s="12"/>
      <c r="BQ6" s="56" t="str">
        <f ca="1">IF(BR2&lt;&gt;"",
"パン箱","")</f>
        <v/>
      </c>
      <c r="BR6" s="12" t="str">
        <f ca="1">IF(BR2&lt;&gt;"",
IF(OR(COUNTIF(盛付札!BR2,"*キャラ*"),COUNTIF(盛付札!BR2,"*赤*")),24,
VLOOKUP(盛付札!BR2,商品マスタ一覧!$D:$I,6,FALSE)),"")</f>
        <v/>
      </c>
      <c r="BS6" s="56" t="str">
        <f ca="1">IF(BR2&lt;&gt;"",
" 端数","")</f>
        <v/>
      </c>
      <c r="BT6" s="12"/>
      <c r="BU6" s="56" t="str">
        <f ca="1">IF(BR2&lt;&gt;"",
"アレルギー","")</f>
        <v/>
      </c>
      <c r="BV6" s="12"/>
    </row>
    <row r="7" spans="1:74" ht="18" customHeight="1" x14ac:dyDescent="0.45">
      <c r="B7" s="94" t="str">
        <f ca="1">IF(C4&lt;&gt;"",
IFERROR(INT(C4/C6),""),"")</f>
        <v/>
      </c>
      <c r="C7" s="88"/>
      <c r="D7" s="94" t="str">
        <f ca="1">IF(IFERROR(INT(C4/C6),"")&lt;=0,0,
IFERROR(MOD(C4,C6),""))</f>
        <v/>
      </c>
      <c r="E7" s="88"/>
      <c r="F7" s="87" t="str" cm="1">
        <f t="array" aca="1" ref="F7" ca="1">IF(IFERROR(
INDEX(INDIRECT("'数出表_Excel（アレルギー入力）'!B"&amp;MATCH(G1,'数出表_Excel（アレルギー入力）'!$A:$A,0)-1&amp;":AC"&amp;MATCH(G1,'数出表_Excel（アレルギー入力）'!$A:$A,0)-1&amp;""),
 1,
IF(MATCH(C2,'数出表_Excel（アレルギー入力）'!$3:$3,0)&lt;=11,11,
MATCH(C2,'数出表_Excel（アレルギー入力）'!$3:$3,0))),
 "")&lt;&gt;0,
IFERROR(
INDEX(INDIRECT("'数出表_Excel（アレルギー入力）'!B"&amp;MATCH(G1,'数出表_Excel（アレルギー入力）'!$A:$A,0)-1&amp;":AC"&amp;MATCH(G1,'数出表_Excel（アレルギー入力）'!$A:$A,0)-1&amp;""),
 1,
IF(MATCH(C2,'数出表_Excel（アレルギー入力）'!$3:$3,0)&lt;=11,11,
MATCH(C2,'数出表_Excel（アレルギー入力）'!$3:$3,0))),
 ""),"")</f>
        <v/>
      </c>
      <c r="G7" s="88"/>
      <c r="I7" s="94" t="str">
        <f ca="1">IF(J4&lt;&gt;"",
IFERROR(INT(J4/J6),""),"")</f>
        <v/>
      </c>
      <c r="J7" s="88"/>
      <c r="K7" s="94" t="str">
        <f ca="1">IF(IFERROR(INT(J4/J6),"")&lt;=0,0,
IFERROR(MOD(J4,J6),""))</f>
        <v/>
      </c>
      <c r="L7" s="88"/>
      <c r="M7" s="87" t="str" cm="1">
        <f t="array" aca="1" ref="M7" ca="1">IF(IFERROR(
INDEX(INDIRECT("'数出表_Excel（アレルギー入力）'!B"&amp;MATCH(N1,'数出表_Excel（アレルギー入力）'!$A:$A,0)-1&amp;":AC"&amp;MATCH(N1,'数出表_Excel（アレルギー入力）'!$A:$A,0)-1&amp;""),
 1,
IF(MATCH(J2,'数出表_Excel（アレルギー入力）'!$3:$3,0)&lt;=11,11,
MATCH(J2,'数出表_Excel（アレルギー入力）'!$3:$3,0))),
 "")&lt;&gt;0,
IFERROR(
INDEX(INDIRECT("'数出表_Excel（アレルギー入力）'!B"&amp;MATCH(N1,'数出表_Excel（アレルギー入力）'!$A:$A,0)-1&amp;":AC"&amp;MATCH(N1,'数出表_Excel（アレルギー入力）'!$A:$A,0)-1&amp;""),
 1,
IF(MATCH(J2,'数出表_Excel（アレルギー入力）'!$3:$3,0)&lt;=11,11,
MATCH(J2,'数出表_Excel（アレルギー入力）'!$3:$3,0))),
 ""),"")</f>
        <v/>
      </c>
      <c r="N7" s="88"/>
      <c r="Q7" s="94" t="str">
        <f ca="1">IF(R4&lt;&gt;"",
IFERROR(INT(R4/R6),""),"")</f>
        <v/>
      </c>
      <c r="R7" s="88"/>
      <c r="S7" s="94" t="str">
        <f ca="1">IF(IFERROR(INT(R4/R6),"")&lt;=0,0,
IFERROR(MOD(R4,R6),""))</f>
        <v/>
      </c>
      <c r="T7" s="88"/>
      <c r="U7" s="87" t="str" cm="1">
        <f t="array" aca="1" ref="U7" ca="1">IF(IFERROR(
INDEX(INDIRECT("'数出表_Excel（アレルギー入力）'!B"&amp;MATCH(V1,'数出表_Excel（アレルギー入力）'!$A:$A,0)-1&amp;":AC"&amp;MATCH(V1,'数出表_Excel（アレルギー入力）'!$A:$A,0)-1&amp;""),
 1,
IF(MATCH(R2,'数出表_Excel（アレルギー入力）'!$3:$3,0)&lt;=11,11,
MATCH(R2,'数出表_Excel（アレルギー入力）'!$3:$3,0))),
 "")&lt;&gt;0,
IFERROR(
INDEX(INDIRECT("'数出表_Excel（アレルギー入力）'!B"&amp;MATCH(V1,'数出表_Excel（アレルギー入力）'!$A:$A,0)-1&amp;":AC"&amp;MATCH(V1,'数出表_Excel（アレルギー入力）'!$A:$A,0)-1&amp;""),
 1,
IF(MATCH(R2,'数出表_Excel（アレルギー入力）'!$3:$3,0)&lt;=11,11,
MATCH(R2,'数出表_Excel（アレルギー入力）'!$3:$3,0))),
 ""),"")</f>
        <v/>
      </c>
      <c r="V7" s="88"/>
      <c r="X7" s="94" t="str">
        <f ca="1">IF(Y4&lt;&gt;"",
IFERROR(INT(Y4/Y6),""),"")</f>
        <v/>
      </c>
      <c r="Y7" s="88"/>
      <c r="Z7" s="94" t="str">
        <f ca="1">IF(IFERROR(INT(Y4/Y6),"")&lt;=0,0,
IFERROR(MOD(Y4,Y6),""))</f>
        <v/>
      </c>
      <c r="AA7" s="88"/>
      <c r="AB7" s="87" t="str" cm="1">
        <f t="array" aca="1" ref="AB7" ca="1">IF(IFERROR(
INDEX(INDIRECT("'数出表_Excel（アレルギー入力）'!B"&amp;MATCH(AC1,'数出表_Excel（アレルギー入力）'!$A:$A,0)-1&amp;":AC"&amp;MATCH(AC1,'数出表_Excel（アレルギー入力）'!$A:$A,0)-1&amp;""),
 1,
IF(MATCH(Y2,'数出表_Excel（アレルギー入力）'!$3:$3,0)&lt;=11,11,
MATCH(Y2,'数出表_Excel（アレルギー入力）'!$3:$3,0))),
 "")&lt;&gt;0,
IFERROR(
INDEX(INDIRECT("'数出表_Excel（アレルギー入力）'!B"&amp;MATCH(AC1,'数出表_Excel（アレルギー入力）'!$A:$A,0)-1&amp;":AC"&amp;MATCH(AC1,'数出表_Excel（アレルギー入力）'!$A:$A,0)-1&amp;""),
 1,
IF(MATCH(Y2,'数出表_Excel（アレルギー入力）'!$3:$3,0)&lt;=11,11,
MATCH(Y2,'数出表_Excel（アレルギー入力）'!$3:$3,0))),
 ""),"")</f>
        <v/>
      </c>
      <c r="AC7" s="88"/>
      <c r="AF7" s="94" t="str">
        <f ca="1">IF(AG4&lt;&gt;"",
IFERROR(INT(AG4/AG6),""),"")</f>
        <v/>
      </c>
      <c r="AG7" s="88"/>
      <c r="AH7" s="94" t="str">
        <f ca="1">IF(IFERROR(INT(AG4/AG6),"")&lt;=0,0,
IFERROR(MOD(AG4,AG6),""))</f>
        <v/>
      </c>
      <c r="AI7" s="88"/>
      <c r="AJ7" s="87" t="str" cm="1">
        <f t="array" aca="1" ref="AJ7" ca="1">IF(IFERROR(
INDEX(INDIRECT("'数出表_Excel（アレルギー入力）'!B"&amp;MATCH(AK1,'数出表_Excel（アレルギー入力）'!$A:$A,0)-1&amp;":AC"&amp;MATCH(AK1,'数出表_Excel（アレルギー入力）'!$A:$A,0)-1&amp;""),
 1,
IF(MATCH(AG2,'数出表_Excel（アレルギー入力）'!$3:$3,0)&lt;=11,11,
MATCH(AG2,'数出表_Excel（アレルギー入力）'!$3:$3,0))),
 "")&lt;&gt;0,
IFERROR(
INDEX(INDIRECT("'数出表_Excel（アレルギー入力）'!B"&amp;MATCH(AK1,'数出表_Excel（アレルギー入力）'!$A:$A,0)-1&amp;":AC"&amp;MATCH(AK1,'数出表_Excel（アレルギー入力）'!$A:$A,0)-1&amp;""),
 1,
IF(MATCH(AG2,'数出表_Excel（アレルギー入力）'!$3:$3,0)&lt;=11,11,
MATCH(AG2,'数出表_Excel（アレルギー入力）'!$3:$3,0))),
 ""),"")</f>
        <v/>
      </c>
      <c r="AK7" s="88"/>
      <c r="AM7" s="94" t="str">
        <f ca="1">IF(AN4&lt;&gt;"",
IFERROR(INT(AN4/AN6),""),"")</f>
        <v/>
      </c>
      <c r="AN7" s="88"/>
      <c r="AO7" s="94" t="str">
        <f ca="1">IF(IFERROR(INT(AN4/AN6),"")&lt;=0,0,
IFERROR(MOD(AN4,AN6),""))</f>
        <v/>
      </c>
      <c r="AP7" s="88"/>
      <c r="AQ7" s="87" t="str" cm="1">
        <f t="array" aca="1" ref="AQ7" ca="1">IF(IFERROR(
INDEX(INDIRECT("'数出表_Excel（アレルギー入力）'!B"&amp;MATCH(AR1,'数出表_Excel（アレルギー入力）'!$A:$A,0)-1&amp;":AC"&amp;MATCH(AR1,'数出表_Excel（アレルギー入力）'!$A:$A,0)-1&amp;""),
 1,
IF(MATCH(AN2,'数出表_Excel（アレルギー入力）'!$3:$3,0)&lt;=11,11,
MATCH(AN2,'数出表_Excel（アレルギー入力）'!$3:$3,0))),
 "")&lt;&gt;0,
IFERROR(
INDEX(INDIRECT("'数出表_Excel（アレルギー入力）'!B"&amp;MATCH(AR1,'数出表_Excel（アレルギー入力）'!$A:$A,0)-1&amp;":AC"&amp;MATCH(AR1,'数出表_Excel（アレルギー入力）'!$A:$A,0)-1&amp;""),
 1,
IF(MATCH(AN2,'数出表_Excel（アレルギー入力）'!$3:$3,0)&lt;=11,11,
MATCH(AN2,'数出表_Excel（アレルギー入力）'!$3:$3,0))),
 ""),"")</f>
        <v/>
      </c>
      <c r="AR7" s="88"/>
      <c r="AU7" s="94" t="str">
        <f ca="1">IF(AV4&lt;&gt;"",
IFERROR(INT(AV4/AV6),""),"")</f>
        <v/>
      </c>
      <c r="AV7" s="88"/>
      <c r="AW7" s="94" t="str">
        <f ca="1">IF(IFERROR(INT(AV4/AV6),"")&lt;=0,0,
IFERROR(MOD(AV4,AV6),""))</f>
        <v/>
      </c>
      <c r="AX7" s="88"/>
      <c r="AY7" s="87" t="str" cm="1">
        <f t="array" aca="1" ref="AY7" ca="1">IF(IFERROR(
INDEX(INDIRECT("'数出表_Excel（アレルギー入力）'!B"&amp;MATCH(AZ1,'数出表_Excel（アレルギー入力）'!$A:$A,0)-1&amp;":AC"&amp;MATCH(AZ1,'数出表_Excel（アレルギー入力）'!$A:$A,0)-1&amp;""),
 1,
IF(MATCH(AV2,'数出表_Excel（アレルギー入力）'!$3:$3,0)&lt;=11,11,
MATCH(AV2,'数出表_Excel（アレルギー入力）'!$3:$3,0))),
 "")&lt;&gt;0,
IFERROR(
INDEX(INDIRECT("'数出表_Excel（アレルギー入力）'!B"&amp;MATCH(AZ1,'数出表_Excel（アレルギー入力）'!$A:$A,0)-1&amp;":AC"&amp;MATCH(AZ1,'数出表_Excel（アレルギー入力）'!$A:$A,0)-1&amp;""),
 1,
IF(MATCH(AV2,'数出表_Excel（アレルギー入力）'!$3:$3,0)&lt;=11,11,
MATCH(AV2,'数出表_Excel（アレルギー入力）'!$3:$3,0))),
 ""),"")</f>
        <v/>
      </c>
      <c r="AZ7" s="88"/>
      <c r="BB7" s="94" t="str">
        <f ca="1">IF(BC4&lt;&gt;"",
IFERROR(INT(BC4/BC6),""),"")</f>
        <v/>
      </c>
      <c r="BC7" s="88"/>
      <c r="BD7" s="94" t="str">
        <f ca="1">IF(IFERROR(INT(BC4/BC6),"")&lt;=0,0,
IFERROR(MOD(BC4,BC6),""))</f>
        <v/>
      </c>
      <c r="BE7" s="88"/>
      <c r="BF7" s="87" t="str" cm="1">
        <f t="array" aca="1" ref="BF7" ca="1">IF(IFERROR(
INDEX(INDIRECT("'数出表_Excel（アレルギー入力）'!B"&amp;MATCH(BG1,'数出表_Excel（アレルギー入力）'!$A:$A,0)-1&amp;":AC"&amp;MATCH(BG1,'数出表_Excel（アレルギー入力）'!$A:$A,0)-1&amp;""),
 1,
IF(MATCH(BC2,'数出表_Excel（アレルギー入力）'!$3:$3,0)&lt;=11,11,
MATCH(BC2,'数出表_Excel（アレルギー入力）'!$3:$3,0))),
 "")&lt;&gt;0,
IFERROR(
INDEX(INDIRECT("'数出表_Excel（アレルギー入力）'!B"&amp;MATCH(BG1,'数出表_Excel（アレルギー入力）'!$A:$A,0)-1&amp;":AC"&amp;MATCH(BG1,'数出表_Excel（アレルギー入力）'!$A:$A,0)-1&amp;""),
 1,
IF(MATCH(BC2,'数出表_Excel（アレルギー入力）'!$3:$3,0)&lt;=11,11,
MATCH(BC2,'数出表_Excel（アレルギー入力）'!$3:$3,0))),
 ""),"")</f>
        <v/>
      </c>
      <c r="BG7" s="88"/>
      <c r="BJ7" s="94" t="str">
        <f ca="1">IF(BK4&lt;&gt;"",
IFERROR(INT(BK4/BK6),""),"")</f>
        <v/>
      </c>
      <c r="BK7" s="88"/>
      <c r="BL7" s="94" t="str">
        <f ca="1">IF(IFERROR(INT(BK4/BK6),"")&lt;=0,0,
IFERROR(MOD(BK4,BK6),""))</f>
        <v/>
      </c>
      <c r="BM7" s="88"/>
      <c r="BN7" s="87" t="str" cm="1">
        <f t="array" aca="1" ref="BN7" ca="1">IF(IFERROR(
INDEX(INDIRECT("'数出表_Excel（アレルギー入力）'!B"&amp;MATCH(BO1,'数出表_Excel（アレルギー入力）'!$A:$A,0)-1&amp;":AC"&amp;MATCH(BO1,'数出表_Excel（アレルギー入力）'!$A:$A,0)-1&amp;""),
 1,
IF(MATCH(BK2,'数出表_Excel（アレルギー入力）'!$3:$3,0)&lt;=11,11,
MATCH(BK2,'数出表_Excel（アレルギー入力）'!$3:$3,0))),
 "")&lt;&gt;0,
IFERROR(
INDEX(INDIRECT("'数出表_Excel（アレルギー入力）'!B"&amp;MATCH(BO1,'数出表_Excel（アレルギー入力）'!$A:$A,0)-1&amp;":AC"&amp;MATCH(BO1,'数出表_Excel（アレルギー入力）'!$A:$A,0)-1&amp;""),
 1,
IF(MATCH(BK2,'数出表_Excel（アレルギー入力）'!$3:$3,0)&lt;=11,11,
MATCH(BK2,'数出表_Excel（アレルギー入力）'!$3:$3,0))),
 ""),"")</f>
        <v/>
      </c>
      <c r="BO7" s="88"/>
      <c r="BQ7" s="94" t="str">
        <f ca="1">IF(BR4&lt;&gt;"",
IFERROR(INT(BR4/BR6),""),"")</f>
        <v/>
      </c>
      <c r="BR7" s="88"/>
      <c r="BS7" s="94" t="str">
        <f ca="1">IF(IFERROR(INT(BR4/BR6),"")&lt;=0,0,
IFERROR(MOD(BR4,BR6),""))</f>
        <v/>
      </c>
      <c r="BT7" s="88"/>
      <c r="BU7" s="87" t="str" cm="1">
        <f t="array" aca="1" ref="BU7" ca="1">IF(IFERROR(
INDEX(INDIRECT("'数出表_Excel（アレルギー入力）'!B"&amp;MATCH(BV1,'数出表_Excel（アレルギー入力）'!$A:$A,0)-1&amp;":AC"&amp;MATCH(BV1,'数出表_Excel（アレルギー入力）'!$A:$A,0)-1&amp;""),
 1,
IF(MATCH(BR2,'数出表_Excel（アレルギー入力）'!$3:$3,0)&lt;=11,11,
MATCH(BR2,'数出表_Excel（アレルギー入力）'!$3:$3,0))),
 "")&lt;&gt;0,
IFERROR(
INDEX(INDIRECT("'数出表_Excel（アレルギー入力）'!B"&amp;MATCH(BV1,'数出表_Excel（アレルギー入力）'!$A:$A,0)-1&amp;":AC"&amp;MATCH(BV1,'数出表_Excel（アレルギー入力）'!$A:$A,0)-1&amp;""),
 1,
IF(MATCH(BR2,'数出表_Excel（アレルギー入力）'!$3:$3,0)&lt;=11,11,
MATCH(BR2,'数出表_Excel（アレルギー入力）'!$3:$3,0))),
 ""),"")</f>
        <v/>
      </c>
      <c r="BV7" s="88"/>
    </row>
    <row r="8" spans="1:74" ht="13.8" customHeight="1" x14ac:dyDescent="0.45"/>
    <row r="9" spans="1:74" ht="18" customHeight="1" x14ac:dyDescent="0.45">
      <c r="A9" s="66" t="e" cm="1">
        <f t="array" aca="1" ref="A9" ca="1">IF(LEFT(N1,2)="博多",
IF(LEFT(INDIRECT("数出表_Excel!A"&amp;I1+2),2)="博多",
IF(LEFT(INDIRECT("数出表_Excel!A"&amp;I1+4),2)="博多",
I1+6,
I1+4),
I1+2),
IF(LEFT(N1,3)="奈良屋",
IF(LEFT(INDIRECT("数出表_Excel!A"&amp;I1+2),3)="奈良屋",
IF(LEFT(INDIRECT("数出表_Excel!A"&amp;I1+4),3)="奈良屋",
I1+6,
I1+4),
I1+2),
I1+2))</f>
        <v>#N/A</v>
      </c>
      <c r="B9" s="63" t="e" cm="1">
        <f t="array" aca="1" ref="B9" ca="1">_xlfn.LET(
    _xlpm.baseCell, "数出表_Excel!",
    _xlpm.checkRow, _xlfn.LAMBDA(_xlpm.rowOffset,
        _xlfn.LET(
            _xlpm.currentA, INDIRECT(_xlpm.baseCell &amp; "A" &amp; A9+_xlpm.rowOffset),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A9+20,
                                          A9+18),
                                       A9+16),
                                    A9+14),
                                 A9+12),
                              A9+10),
                           A9+8),
                        A9+6),
                     A9+4),
                  A9+2),
               A9),
    _xlpm.result
)</f>
        <v>#N/A</v>
      </c>
      <c r="C9" s="85" t="str">
        <f ca="1">IF(C10&lt;&gt;"",
IF(LEFT(G9,2)="博多",
LEFT(G9,FIND("週",G9)-1),
G9),"")</f>
        <v/>
      </c>
      <c r="D9" s="86"/>
      <c r="E9" s="86"/>
      <c r="F9" s="86"/>
      <c r="G9" s="71" t="e" cm="1">
        <f t="array" aca="1" ref="G9" ca="1">INDIRECT("数出表_Excel!A"&amp;B9)</f>
        <v>#N/A</v>
      </c>
      <c r="H9" s="66" t="e" cm="1">
        <f t="array" aca="1" ref="H9" ca="1">IF(LEFT(G9,2)="博多",
IF(LEFT(INDIRECT("数出表_Excel!A"&amp;B9+2),2)="博多",
IF(LEFT(INDIRECT("数出表_Excel!A"&amp;B9+4),2)="博多",
B9+6,
B9+4),
B9+2),
IF(LEFT(G9,3)="奈良屋",
IF(LEFT(INDIRECT("数出表_Excel!A"&amp;B9+2),3)="奈良屋",
IF(LEFT(INDIRECT("数出表_Excel!A"&amp;B9+4),3)="奈良屋",
B9+6,
B9+4),
B9+2),
B9+2))</f>
        <v>#N/A</v>
      </c>
      <c r="I9" s="63" t="e" cm="1">
        <f t="array" aca="1" ref="I9" ca="1">_xlfn.LET(
    _xlpm.baseCell, "数出表_Excel!",
    _xlpm.checkRow, _xlfn.LAMBDA(_xlpm.rowOffset,
        _xlfn.LET(
            _xlpm.currentA, INDIRECT(_xlpm.baseCell &amp; "A" &amp; H9+_xlpm.rowOffset),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H9+20,
                                          H9+18),
                                       H9+16),
                                    H9+14),
                                 H9+12),
                              H9+10),
                           H9+8),
                        H9+6),
                     H9+4),
                  H9+2),
               H9),
    _xlpm.result
)</f>
        <v>#N/A</v>
      </c>
      <c r="J9" s="85" t="str">
        <f ca="1">IF(J10&lt;&gt;"",
IF(LEFT(N9,2)="博多",
LEFT(N9,FIND("週",N9)-1),
N9),"")</f>
        <v/>
      </c>
      <c r="K9" s="86"/>
      <c r="L9" s="86"/>
      <c r="M9" s="86"/>
      <c r="N9" s="71" t="e">
        <f t="array" aca="1" ref="N9" ca="1">INDIRECT("数出表_Excel!A"&amp;I9)</f>
        <v>#N/A</v>
      </c>
      <c r="P9" s="66" t="e" cm="1">
        <f t="array" aca="1" ref="P9" ca="1">IF(LEFT(AC1,2)="博多",
IF(LEFT(INDIRECT("数出表_Excel!A"&amp;X1+2),2)="博多",
IF(LEFT(INDIRECT("数出表_Excel!A"&amp;X1+4),2)="博多",
X1+6,
X1+4),
X1+2),
X1+2)</f>
        <v>#N/A</v>
      </c>
      <c r="Q9" s="63" t="e" cm="1">
        <f t="array" aca="1" ref="Q9" ca="1">_xlfn.LET(
    _xlpm.baseCell, "数出表_Excel!",
    _xlpm.checkRow, _xlfn.LAMBDA(_xlpm.rowOffset,
        _xlfn.LET(
            _xlpm.currentA, INDIRECT(_xlpm.baseCell &amp; "A" &amp; P9+_xlpm.rowOffset),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P9+20,
                                          P9+18),
                                       P9+16),
                                    P9+14),
                                 P9+12),
                              P9+10),
                           P9+8),
                        P9+6),
                     P9+4),
                  P9+2),
               P9),
    _xlpm.result
)</f>
        <v>#N/A</v>
      </c>
      <c r="R9" s="85" t="str">
        <f ca="1">IF(R10&lt;&gt;"",
IF(LEFT(V9,2)="博多",
LEFT(V9,FIND("週",V9)-1),
V9),"")</f>
        <v/>
      </c>
      <c r="S9" s="86"/>
      <c r="T9" s="86"/>
      <c r="U9" s="86"/>
      <c r="V9" s="71" t="e" cm="1">
        <f t="array" aca="1" ref="V9" ca="1">INDIRECT("数出表_Excel!A"&amp;Q9)</f>
        <v>#N/A</v>
      </c>
      <c r="W9" s="66" t="e" cm="1">
        <f t="array" aca="1" ref="W9" ca="1">IF(LEFT(V9,2)="博多",
IF(LEFT(INDIRECT("数出表_Excel!A"&amp;Q9+2),2)="博多",
IF(LEFT(INDIRECT("数出表_Excel!A"&amp;Q9+4),2)="博多",
Q9+6,
Q9+4),
Q9+2),
IF(LEFT(V9,3)="奈良屋",
IF(LEFT(INDIRECT("数出表_Excel!A"&amp;Q9+2),3)="奈良屋",
IF(LEFT(INDIRECT("数出表_Excel!A"&amp;Q9+4),3)="奈良屋",
Q9+6,
Q9+4),
Q9+2),
Q9+2))</f>
        <v>#N/A</v>
      </c>
      <c r="X9" s="63" t="e" cm="1">
        <f t="array" aca="1" ref="X9" ca="1">_xlfn.LET(
    _xlpm.baseCell, "数出表_Excel!",
    _xlpm.checkRow, _xlfn.LAMBDA(_xlpm.rowOffset,
        _xlfn.LET(
            _xlpm.currentA, INDIRECT(_xlpm.baseCell &amp; "A" &amp; W9+_xlpm.rowOffset),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W9+20,
                                          W9+18),
                                       W9+16),
                                    W9+14),
                                 W9+12),
                              W9+10),
                           W9+8),
                        W9+6),
                     W9+4),
                  W9+2),
               W9),
    _xlpm.result
)</f>
        <v>#N/A</v>
      </c>
      <c r="Y9" s="85" t="str">
        <f ca="1">IF(Y10&lt;&gt;"",
IF(LEFT(AC9,2)="博多",
LEFT(AC9,FIND("週",AC9)-1),
AC9),"")</f>
        <v/>
      </c>
      <c r="Z9" s="86"/>
      <c r="AA9" s="86"/>
      <c r="AB9" s="86"/>
      <c r="AC9" s="71" t="e">
        <f t="array" aca="1" ref="AC9" ca="1">INDIRECT("数出表_Excel!A"&amp;X9)</f>
        <v>#N/A</v>
      </c>
      <c r="AE9" s="66" t="e" cm="1">
        <f t="array" aca="1" ref="AE9" ca="1">IF(LEFT(AR1,2)="博多",
IF(LEFT(INDIRECT("数出表_Excel!A"&amp;AM1+2),2)="博多",
IF(LEFT(INDIRECT("数出表_Excel!A"&amp;AM1+4),2)="博多",
AM1+6,
AM1+4),
AM1+2),
AM1+2)</f>
        <v>#N/A</v>
      </c>
      <c r="AF9" s="63" t="e" cm="1">
        <f t="array" aca="1" ref="AF9" ca="1">_xlfn.LET(
    _xlpm.baseCell, "数出表_Excel!",
    _xlpm.checkRow, _xlfn.LAMBDA(_xlpm.rowOffset,
        _xlfn.LET(
            _xlpm.currentA, INDIRECT(_xlpm.baseCell &amp; "A" &amp; AE9+_xlpm.rowOffset),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AE9+20,
                                          AE9+18),
                                       AE9+16),
                                    AE9+14),
                                 AE9+12),
                              AE9+10),
                           AE9+8),
                        AE9+6),
                     AE9+4),
                  AE9+2),
               AE9),
    _xlpm.result
)</f>
        <v>#N/A</v>
      </c>
      <c r="AG9" s="85" t="str">
        <f ca="1">IF(AG10&lt;&gt;"",
IF(LEFT(AK9,2)="博多",
LEFT(AK9,FIND("週",AK9)-1),
AK9),"")</f>
        <v/>
      </c>
      <c r="AH9" s="86"/>
      <c r="AI9" s="86"/>
      <c r="AJ9" s="86"/>
      <c r="AK9" s="71" t="e" cm="1">
        <f t="array" aca="1" ref="AK9" ca="1">INDIRECT("数出表_Excel!A"&amp;AF9)</f>
        <v>#N/A</v>
      </c>
      <c r="AL9" s="66" t="e" cm="1">
        <f t="array" aca="1" ref="AL9" ca="1">IF(LEFT(AK9,2)="博多",
IF(LEFT(INDIRECT("数出表_Excel!A"&amp;AF9+2),2)="博多",
IF(LEFT(INDIRECT("数出表_Excel!A"&amp;AF9+4),2)="博多",
AF9+6,
AF9+4),
AF9+2),
IF(LEFT(AK9,3)="奈良屋",
IF(LEFT(INDIRECT("数出表_Excel!A"&amp;AF9+2),3)="奈良屋",
IF(LEFT(INDIRECT("数出表_Excel!A"&amp;AF9+4),3)="奈良屋",
AF9+6,
AF9+4),
AF9+2),
AF9+2))</f>
        <v>#N/A</v>
      </c>
      <c r="AM9" s="63" t="e" cm="1">
        <f t="array" aca="1" ref="AM9" ca="1">_xlfn.LET(
    _xlpm.baseCell, "数出表_Excel!",
    _xlpm.checkRow, _xlfn.LAMBDA(_xlpm.rowOffset,
        _xlfn.LET(
            _xlpm.currentA, INDIRECT(_xlpm.baseCell &amp; "A" &amp; AL9+_xlpm.rowOffset),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AL9+20,
                                          AL9+18),
                                       AL9+16),
                                    AL9+14),
                                 AL9+12),
                              AL9+10),
                           AL9+8),
                        AL9+6),
                     AL9+4),
                  AL9+2),
               AL9),
    _xlpm.result
)</f>
        <v>#N/A</v>
      </c>
      <c r="AN9" s="85" t="str">
        <f ca="1">IF(AN10&lt;&gt;"",
IF(LEFT(AR9,2)="博多",
LEFT(AR9,FIND("週",AR9)-1),
AR9),"")</f>
        <v/>
      </c>
      <c r="AO9" s="86"/>
      <c r="AP9" s="86"/>
      <c r="AQ9" s="86"/>
      <c r="AR9" s="71" t="e">
        <f t="array" aca="1" ref="AR9" ca="1">INDIRECT("数出表_Excel!A"&amp;AM9)</f>
        <v>#N/A</v>
      </c>
      <c r="AT9" s="66" t="e" cm="1">
        <f t="array" aca="1" ref="AT9" ca="1">IF(LEFT(BG1,2)="博多",
IF(LEFT(INDIRECT("数出表_Excel!A"&amp;BB1+2),2)="博多",
IF(LEFT(INDIRECT("数出表_Excel!A"&amp;BB1+4),2)="博多",
BB1+6,
BB1+4),
BB1+2),
BB1+2)</f>
        <v>#N/A</v>
      </c>
      <c r="AU9" s="63" t="e" cm="1">
        <f t="array" aca="1" ref="AU9" ca="1">_xlfn.LET(
    _xlpm.baseCell, "数出表_Excel!",
    _xlpm.checkRow, _xlfn.LAMBDA(_xlpm.rowOffset,
        _xlfn.LET(
            _xlpm.currentA, INDIRECT(_xlpm.baseCell &amp; "A" &amp; AT9+_xlpm.rowOffset),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AT9+20,
                                          AT9+18),
                                       AT9+16),
                                    AT9+14),
                                 AT9+12),
                              AT9+10),
                           AT9+8),
                        AT9+6),
                     AT9+4),
                  AT9+2),
               AT9),
    _xlpm.result
)</f>
        <v>#N/A</v>
      </c>
      <c r="AV9" s="85" t="str">
        <f ca="1">IF(AV10&lt;&gt;"",
IF(LEFT(AZ9,2)="博多",
LEFT(AZ9,FIND("週",AZ9)-1),
AZ9),"")</f>
        <v/>
      </c>
      <c r="AW9" s="86"/>
      <c r="AX9" s="86"/>
      <c r="AY9" s="86"/>
      <c r="AZ9" s="71" t="e" cm="1">
        <f t="array" aca="1" ref="AZ9" ca="1">INDIRECT("数出表_Excel!A"&amp;AU9)</f>
        <v>#N/A</v>
      </c>
      <c r="BA9" s="66" t="e" cm="1">
        <f t="array" aca="1" ref="BA9" ca="1">IF(LEFT(AZ9,2)="博多",
IF(LEFT(INDIRECT("数出表_Excel!A"&amp;AU9+2),2)="博多",
IF(LEFT(INDIRECT("数出表_Excel!A"&amp;AU9+4),2)="博多",
AU9+6,
AU9+4),
AU9+2),
IF(LEFT(AZ9,3)="奈良屋",
IF(LEFT(INDIRECT("数出表_Excel!A"&amp;AU9+2),3)="奈良屋",
IF(LEFT(INDIRECT("数出表_Excel!A"&amp;AU9+4),3)="奈良屋",
AU9+6,
AU9+4),
AU9+2),
AU9+2))</f>
        <v>#N/A</v>
      </c>
      <c r="BB9" s="63" t="e" cm="1">
        <f t="array" aca="1" ref="BB9" ca="1">_xlfn.LET(
    _xlpm.baseCell, "数出表_Excel!",
    _xlpm.checkRow, _xlfn.LAMBDA(_xlpm.rowOffset,
        _xlfn.LET(
            _xlpm.currentA, INDIRECT(_xlpm.baseCell &amp; "A" &amp; BA9+_xlpm.rowOffset),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BA9+20,
                                          BA9+18),
                                       BA9+16),
                                    BA9+14),
                                 BA9+12),
                              BA9+10),
                           BA9+8),
                        BA9+6),
                     BA9+4),
                  BA9+2),
               BA9),
    _xlpm.result
)</f>
        <v>#N/A</v>
      </c>
      <c r="BC9" s="85" t="str">
        <f ca="1">IF(BC10&lt;&gt;"",
IF(LEFT(BG9,2)="博多",
LEFT(BG9,FIND("週",BG9)-1),
BG9),"")</f>
        <v/>
      </c>
      <c r="BD9" s="86"/>
      <c r="BE9" s="86"/>
      <c r="BF9" s="86"/>
      <c r="BG9" s="71" t="e">
        <f t="array" aca="1" ref="BG9" ca="1">INDIRECT("数出表_Excel!A"&amp;BB9)</f>
        <v>#N/A</v>
      </c>
      <c r="BI9" s="66" t="e" cm="1">
        <f t="array" aca="1" ref="BI9" ca="1">IF(LEFT(BV1,2)="博多",
IF(LEFT(INDIRECT("数出表_Excel!A"&amp;BQ1+2),2)="博多",
IF(LEFT(INDIRECT("数出表_Excel!A"&amp;BQ1+4),2)="博多",
BQ1+6,
BQ1+4),
BQ1+2),
BQ1+2)</f>
        <v>#N/A</v>
      </c>
      <c r="BJ9" s="63" t="e" cm="1">
        <f t="array" aca="1" ref="BJ9" ca="1">_xlfn.LET(
    _xlpm.baseCell, "数出表_Excel!",
    _xlpm.checkRow, _xlfn.LAMBDA(_xlpm.rowOffset,
        _xlfn.LET(
            _xlpm.currentA, INDIRECT(_xlpm.baseCell &amp; "A" &amp; BI9+_xlpm.rowOffset),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BI9+20,
                                          BI9+18),
                                       BI9+16),
                                    BI9+14),
                                 BI9+12),
                              BI9+10),
                           BI9+8),
                        BI9+6),
                     BI9+4),
                  BI9+2),
               BI9),
    _xlpm.result
)</f>
        <v>#N/A</v>
      </c>
      <c r="BK9" s="85" t="str">
        <f ca="1">IF(BK10&lt;&gt;"",
IF(LEFT(BO9,2)="博多",
LEFT(BO9,FIND("週",BO9)-1),
BO9),"")</f>
        <v/>
      </c>
      <c r="BL9" s="86"/>
      <c r="BM9" s="86"/>
      <c r="BN9" s="86"/>
      <c r="BO9" s="71" t="e" cm="1">
        <f t="array" aca="1" ref="BO9" ca="1">INDIRECT("数出表_Excel!A"&amp;BJ9)</f>
        <v>#N/A</v>
      </c>
      <c r="BP9" s="66" t="e" cm="1">
        <f t="array" aca="1" ref="BP9" ca="1">IF(LEFT(BO9,2)="博多",
IF(LEFT(INDIRECT("数出表_Excel!A"&amp;BJ9+2),2)="博多",
IF(LEFT(INDIRECT("数出表_Excel!A"&amp;BJ9+4),2)="博多",
BJ9+6,
BJ9+4),
BJ9+2),
IF(LEFT(BO9,3)="奈良屋",
IF(LEFT(INDIRECT("数出表_Excel!A"&amp;BJ9+2),3)="奈良屋",
IF(LEFT(INDIRECT("数出表_Excel!A"&amp;BJ9+4),3)="奈良屋",
BJ9+6,
BJ9+4),
BJ9+2),
BJ9+2))</f>
        <v>#N/A</v>
      </c>
      <c r="BQ9" s="63" t="e" cm="1">
        <f t="array" aca="1" ref="BQ9" ca="1">_xlfn.LET(
    _xlpm.baseCell, "数出表_Excel!",
    _xlpm.checkRow, _xlfn.LAMBDA(_xlpm.rowOffset,
        _xlfn.LET(
            _xlpm.currentA, INDIRECT(_xlpm.baseCell &amp; "A" &amp; BP9+_xlpm.rowOffset),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BP9+20,
                                          BP9+18),
                                       BP9+16),
                                    BP9+14),
                                 BP9+12),
                              BP9+10),
                           BP9+8),
                        BP9+6),
                     BP9+4),
                  BP9+2),
               BP9),
    _xlpm.result
)</f>
        <v>#N/A</v>
      </c>
      <c r="BR9" s="85" t="str">
        <f ca="1">IF(BR10&lt;&gt;"",
IF(LEFT(BV9,2)="博多",
LEFT(BV9,FIND("週",BV9)-1),
BV9),"")</f>
        <v/>
      </c>
      <c r="BS9" s="86"/>
      <c r="BT9" s="86"/>
      <c r="BU9" s="86"/>
      <c r="BV9" s="71" t="e">
        <f t="array" aca="1" ref="BV9" ca="1">INDIRECT("数出表_Excel!A"&amp;BQ9)</f>
        <v>#N/A</v>
      </c>
    </row>
    <row r="10" spans="1:74" ht="18" customHeight="1" x14ac:dyDescent="0.55000000000000004">
      <c r="A10" s="66"/>
      <c r="B10" s="68" t="e">
        <f t="array" aca="1" ref="B10" ca="1">IF(B11&lt;&gt;100,
IF(C12&lt;&gt;"",MATCH(C12,INDIRECT("数出表_Excel!B"&amp;MATCH(G9,数出表_Excel!$A:$A,0)-1&amp;":U"&amp;MATCH(G9,数出表_Excel!$A:$A,0)-1&amp;""),0)+1,""),
IF(C12&lt;&gt;"",
MATCH(
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""),
INDIRECT("数出表_Excel!B"&amp;MATCH(G9,数出表_Excel!$A:$A,0)-1&amp;":U"&amp;MATCH(G9,数出表_Excel!$A:$A,0)-1&amp;""),0)+1,""))</f>
        <v>#N/A</v>
      </c>
      <c r="C10" s="58" t="str" cm="1">
        <f t="array" aca="1" ref="C10" ca="1">IFERROR(INDIRECT("数出表_Excel!" &amp;
CHAR(MATCH(TRUE,
ISNUMBER(--INDIRECT("数出表_Excel!B"&amp;MATCH(G9,数出表_Excel!$A:$A,0)-1&amp;":U"&amp;MATCH(G9,数出表_Excel!$A:$A,0)-1&amp;"")),0)+65) &amp; "3"),"")</f>
        <v/>
      </c>
      <c r="D10" s="57"/>
      <c r="E10" s="57"/>
      <c r="F10" s="72" t="str" cm="1">
        <f t="array" aca="1" ref="F10" ca="1">IF(C10&lt;&gt;"",
IF(MATCH(TRUE,
ISNUMBER(--INDIRECT("数出表_Excel!B"&amp;MATCH(G9,数出表_Excel!$A:$A,0)-1&amp;":U"&amp;MATCH(G9,数出表_Excel!$A:$A,0)-1&amp;"")),0)&gt;10,
IF(C10&lt;&gt;"",
IF(IF(COUNTIF(盛付札!C10,"*キャラ*"),
VLOOKUP("*キャラ*",商品マスタ一覧!$D:$J,7,FALSE),
IF(COUNTIF(盛付札!C10,"*赤*"),
VLOOKUP("*赤*",商品マスタ一覧!$D:$J,7,FALSE),
VLOOKUP(盛付札!C10,商品マスタ一覧!$D:$J,7,FALSE)))=0,"",
IF(ROUND(
IF(F15&lt;&gt;"",(C12-F15),C12)
/IF(COUNTIF(盛付札!C10,"*キャラ*"),
VLOOKUP("*キャラ*",商品マスタ一覧!$D:$J,7,FALSE),
IF(COUNTIF(盛付札!C10,"*赤*"),
VLOOKUP("*赤*",商品マスタ一覧!$D:$J,7,FALSE),
VLOOKUP(盛付札!C10,商品マスタ一覧!$D:$J,7,FALSE))),0)&lt;=0,1,
ROUND(
IF(F15&lt;&gt;"",(C12-F15),C12)
/IF(COUNTIF(盛付札!C10,"*キャラ*"),
VLOOKUP("*キャラ*",商品マスタ一覧!$D:$J,7,FALSE),
IF(COUNTIF(盛付札!C10,"*赤*"),
VLOOKUP("*赤*",商品マスタ一覧!$D:$J,7,FALSE),
VLOOKUP(盛付札!C10,商品マスタ一覧!$D:$J,7,FALSE))),0))),""),""),"")</f>
        <v/>
      </c>
      <c r="G10" s="62" t="str">
        <f ca="1">IF(F10&lt;&gt;"",IF(VALUE(IF(F15&lt;&gt;"",C12-F15,C12))&gt;VALUE(IF(COUNTIF(盛付札!C10,"*キャラ*"),
VLOOKUP("*キャラ*",商品マスタ一覧!$D:$J,7,FALSE),
IF(COUNTIF(盛付札!C10,"*赤*"),
VLOOKUP("*赤*",商品マスタ一覧!$D:$J,7,FALSE),
VLOOKUP(盛付札!C10,商品マスタ一覧!$D:$J,7,FALSE)))*F10),
"+"&amp;IF(F15&lt;&gt;"",C12-F15,C12)-IF(COUNTIF(盛付札!C10,"*キャラ*"),
VLOOKUP("*キャラ*",商品マスタ一覧!$D:$J,7,FALSE),
IF(COUNTIF(盛付札!C10,"*赤*"),
VLOOKUP("*赤*",商品マスタ一覧!$D:$J,7,FALSE),
VLOOKUP(盛付札!C10,商品マスタ一覧!$D:$J,7,FALSE)))*F10,
IF(F15&lt;&gt;"",C12-F15,C12)-IF(COUNTIF(盛付札!C10,"*キャラ*"),
VLOOKUP("*キャラ*",商品マスタ一覧!$D:$J,7,FALSE),
IF(COUNTIF(盛付札!C10,"*赤*"),
VLOOKUP("*赤*",商品マスタ一覧!$D:$J,7,FALSE),
VLOOKUP(盛付札!C10,商品マスタ一覧!$D:$J,7,FALSE)))*F10),"")</f>
        <v/>
      </c>
      <c r="H10" s="66"/>
      <c r="I10" s="68" t="e">
        <f t="array" aca="1" ref="I10" ca="1">IF(I11&lt;&gt;100,
IF(J12&lt;&gt;"",MATCH(J12,INDIRECT("数出表_Excel!B"&amp;MATCH(N9,数出表_Excel!$A:$A,0)-1&amp;":U"&amp;MATCH(N9,数出表_Excel!$A:$A,0)-1&amp;""),0)+1,""),
IF(J12&lt;&gt;"",
MATCH(
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""),
INDIRECT("数出表_Excel!B"&amp;MATCH(N9,数出表_Excel!$A:$A,0)-1&amp;":U"&amp;MATCH(N9,数出表_Excel!$A:$A,0)-1&amp;""),0)+1,""))</f>
        <v>#N/A</v>
      </c>
      <c r="J10" s="58" t="str" cm="1">
        <f t="array" aca="1" ref="J10" ca="1">IFERROR(INDIRECT("数出表_Excel!" &amp;
CHAR(MATCH(TRUE,
ISNUMBER(--INDIRECT("数出表_Excel!B"&amp;MATCH(N9,数出表_Excel!$A:$A,0)-1&amp;":U"&amp;MATCH(N9,数出表_Excel!$A:$A,0)-1&amp;"")),0)+65) &amp; "3"),"")</f>
        <v/>
      </c>
      <c r="K10" s="57"/>
      <c r="L10" s="57"/>
      <c r="M10" s="72" t="str" cm="1">
        <f t="array" aca="1" ref="M10" ca="1">IF(J10&lt;&gt;"",
IF(MATCH(TRUE,
ISNUMBER(--INDIRECT("数出表_Excel!B"&amp;MATCH(N9,数出表_Excel!$A:$A,0)-1&amp;":U"&amp;MATCH(N9,数出表_Excel!$A:$A,0)-1&amp;"")),0)&gt;10,
IF(J10&lt;&gt;"",
IF(IF(COUNTIF(盛付札!J10,"*キャラ*"),
VLOOKUP("*キャラ*",商品マスタ一覧!$D:$J,7,FALSE),
IF(COUNTIF(盛付札!J10,"*赤*"),
VLOOKUP("*赤*",商品マスタ一覧!$D:$J,7,FALSE),
VLOOKUP(盛付札!J10,商品マスタ一覧!$D:$J,7,FALSE)))=0,"",
IF(ROUND(
IF(M15&lt;&gt;"",(J12-M15),J12)
/IF(COUNTIF(盛付札!J10,"*キャラ*"),
VLOOKUP("*キャラ*",商品マスタ一覧!$D:$J,7,FALSE),
IF(COUNTIF(盛付札!J10,"*赤*"),
VLOOKUP("*赤*",商品マスタ一覧!$D:$J,7,FALSE),
VLOOKUP(盛付札!J10,商品マスタ一覧!$D:$J,7,FALSE))),0)&lt;=0,1,
ROUND(
IF(M15&lt;&gt;"",(J12-M15),J12)
/IF(COUNTIF(盛付札!J10,"*キャラ*"),
VLOOKUP("*キャラ*",商品マスタ一覧!$D:$J,7,FALSE),
IF(COUNTIF(盛付札!J10,"*赤*"),
VLOOKUP("*赤*",商品マスタ一覧!$D:$J,7,FALSE),
VLOOKUP(盛付札!J10,商品マスタ一覧!$D:$J,7,FALSE))),0))),""),""),"")</f>
        <v/>
      </c>
      <c r="N10" s="62" t="str">
        <f ca="1">IF(M10&lt;&gt;"",IF(VALUE(IF(M15&lt;&gt;"",J12-M15,J12))&gt;VALUE(IF(COUNTIF(盛付札!J10,"*キャラ*"),
VLOOKUP("*キャラ*",商品マスタ一覧!$D:$J,7,FALSE),
IF(COUNTIF(盛付札!J10,"*赤*"),
VLOOKUP("*赤*",商品マスタ一覧!$D:$J,7,FALSE),
VLOOKUP(盛付札!J10,商品マスタ一覧!$D:$J,7,FALSE)))*M10),
"+"&amp;IF(M15&lt;&gt;"",J12-M15,J12)-IF(COUNTIF(盛付札!J10,"*キャラ*"),
VLOOKUP("*キャラ*",商品マスタ一覧!$D:$J,7,FALSE),
IF(COUNTIF(盛付札!J10,"*赤*"),
VLOOKUP("*赤*",商品マスタ一覧!$D:$J,7,FALSE),
VLOOKUP(盛付札!J10,商品マスタ一覧!$D:$J,7,FALSE)))*M10,
IF(M15&lt;&gt;"",J12-M15,J12)-IF(COUNTIF(盛付札!J10,"*キャラ*"),
VLOOKUP("*キャラ*",商品マスタ一覧!$D:$J,7,FALSE),
IF(COUNTIF(盛付札!J10,"*赤*"),
VLOOKUP("*赤*",商品マスタ一覧!$D:$J,7,FALSE),
VLOOKUP(盛付札!J10,商品マスタ一覧!$D:$J,7,FALSE)))*M10),"")</f>
        <v/>
      </c>
      <c r="P10" s="66"/>
      <c r="Q10" s="68" t="e">
        <f t="array" aca="1" ref="Q10" ca="1">IF(Q11&lt;&gt;100,
IF(R12&lt;&gt;"",MATCH(R12,INDIRECT("数出表_Excel!B"&amp;MATCH(V9,数出表_Excel!$A:$A,0)-1&amp;":U"&amp;MATCH(V9,数出表_Excel!$A:$A,0)-1&amp;""),0)+1,""),
IF(R12&lt;&gt;"",
MATCH(
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""),
INDIRECT("数出表_Excel!B"&amp;MATCH(V9,数出表_Excel!$A:$A,0)-1&amp;":U"&amp;MATCH(V9,数出表_Excel!$A:$A,0)-1&amp;""),0)+1,""))</f>
        <v>#N/A</v>
      </c>
      <c r="R10" s="58" t="str" cm="1">
        <f t="array" aca="1" ref="R10" ca="1">IFERROR(INDIRECT("数出表_Excel!" &amp;
CHAR(MATCH(TRUE,
ISNUMBER(--INDIRECT("数出表_Excel!B"&amp;MATCH(V9,数出表_Excel!$A:$A,0)-1&amp;":U"&amp;MATCH(V9,数出表_Excel!$A:$A,0)-1&amp;"")),0)+65) &amp; "3"),"")</f>
        <v/>
      </c>
      <c r="S10" s="57"/>
      <c r="T10" s="57"/>
      <c r="U10" s="72" t="str" cm="1">
        <f t="array" aca="1" ref="U10" ca="1">IF(R10&lt;&gt;"",
IF(MATCH(TRUE,
ISNUMBER(--INDIRECT("数出表_Excel!B"&amp;MATCH(V9,数出表_Excel!$A:$A,0)-1&amp;":U"&amp;MATCH(V9,数出表_Excel!$A:$A,0)-1&amp;"")),0)&gt;10,
IF(R10&lt;&gt;"",
IF(IF(COUNTIF(盛付札!R10,"*キャラ*"),
VLOOKUP("*キャラ*",商品マスタ一覧!$D:$J,7,FALSE),
IF(COUNTIF(盛付札!R10,"*赤*"),
VLOOKUP("*赤*",商品マスタ一覧!$D:$J,7,FALSE),
VLOOKUP(盛付札!R10,商品マスタ一覧!$D:$J,7,FALSE)))=0,"",
IF(ROUND(
IF(U15&lt;&gt;"",(R12-U15),R12)
/IF(COUNTIF(盛付札!R10,"*キャラ*"),
VLOOKUP("*キャラ*",商品マスタ一覧!$D:$J,7,FALSE),
IF(COUNTIF(盛付札!R10,"*赤*"),
VLOOKUP("*赤*",商品マスタ一覧!$D:$J,7,FALSE),
VLOOKUP(盛付札!R10,商品マスタ一覧!$D:$J,7,FALSE))),0)&lt;=0,1,
ROUND(
IF(U15&lt;&gt;"",(R12-U15),R12)
/IF(COUNTIF(盛付札!R10,"*キャラ*"),
VLOOKUP("*キャラ*",商品マスタ一覧!$D:$J,7,FALSE),
IF(COUNTIF(盛付札!R10,"*赤*"),
VLOOKUP("*赤*",商品マスタ一覧!$D:$J,7,FALSE),
VLOOKUP(盛付札!R10,商品マスタ一覧!$D:$J,7,FALSE))),0))),""),""),"")</f>
        <v/>
      </c>
      <c r="V10" s="62" t="str">
        <f ca="1">IF(U10&lt;&gt;"",IF(VALUE(IF(U15&lt;&gt;"",R12-U15,R12))&gt;VALUE(IF(COUNTIF(盛付札!R10,"*キャラ*"),
VLOOKUP("*キャラ*",商品マスタ一覧!$D:$J,7,FALSE),
IF(COUNTIF(盛付札!R10,"*赤*"),
VLOOKUP("*赤*",商品マスタ一覧!$D:$J,7,FALSE),
VLOOKUP(盛付札!R10,商品マスタ一覧!$D:$J,7,FALSE)))*U10),
"+"&amp;IF(U15&lt;&gt;"",R12-U15,R12)-IF(COUNTIF(盛付札!R10,"*キャラ*"),
VLOOKUP("*キャラ*",商品マスタ一覧!$D:$J,7,FALSE),
IF(COUNTIF(盛付札!R10,"*赤*"),
VLOOKUP("*赤*",商品マスタ一覧!$D:$J,7,FALSE),
VLOOKUP(盛付札!R10,商品マスタ一覧!$D:$J,7,FALSE)))*U10,
IF(U15&lt;&gt;"",R12-U15,R12)-IF(COUNTIF(盛付札!R10,"*キャラ*"),
VLOOKUP("*キャラ*",商品マスタ一覧!$D:$J,7,FALSE),
IF(COUNTIF(盛付札!R10,"*赤*"),
VLOOKUP("*赤*",商品マスタ一覧!$D:$J,7,FALSE),
VLOOKUP(盛付札!R10,商品マスタ一覧!$D:$J,7,FALSE)))*U10),"")</f>
        <v/>
      </c>
      <c r="W10" s="66"/>
      <c r="X10" s="68" t="e">
        <f t="array" aca="1" ref="X10" ca="1">IF(X11&lt;&gt;100,
IF(Y12&lt;&gt;"",MATCH(Y12,INDIRECT("数出表_Excel!B"&amp;MATCH(AC9,数出表_Excel!$A:$A,0)-1&amp;":U"&amp;MATCH(AC9,数出表_Excel!$A:$A,0)-1&amp;""),0)+1,""),
IF(Y12&lt;&gt;"",
MATCH(
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""),
INDIRECT("数出表_Excel!B"&amp;MATCH(AC9,数出表_Excel!$A:$A,0)-1&amp;":U"&amp;MATCH(AC9,数出表_Excel!$A:$A,0)-1&amp;""),0)+1,""))</f>
        <v>#N/A</v>
      </c>
      <c r="Y10" s="58" t="str" cm="1">
        <f t="array" aca="1" ref="Y10" ca="1">IFERROR(INDIRECT("数出表_Excel!" &amp;
CHAR(MATCH(TRUE,
ISNUMBER(--INDIRECT("数出表_Excel!B"&amp;MATCH(AC9,数出表_Excel!$A:$A,0)-1&amp;":U"&amp;MATCH(AC9,数出表_Excel!$A:$A,0)-1&amp;"")),0)+65) &amp; "3"),"")</f>
        <v/>
      </c>
      <c r="Z10" s="57"/>
      <c r="AA10" s="57"/>
      <c r="AB10" s="72" t="str" cm="1">
        <f t="array" aca="1" ref="AB10" ca="1">IF(Y10&lt;&gt;"",
IF(MATCH(TRUE,
ISNUMBER(--INDIRECT("数出表_Excel!B"&amp;MATCH(AC9,数出表_Excel!$A:$A,0)-1&amp;":U"&amp;MATCH(AC9,数出表_Excel!$A:$A,0)-1&amp;"")),0)&gt;10,
IF(Y10&lt;&gt;"",
IF(IF(COUNTIF(盛付札!Y10,"*キャラ*"),
VLOOKUP("*キャラ*",商品マスタ一覧!$D:$J,7,FALSE),
IF(COUNTIF(盛付札!Y10,"*赤*"),
VLOOKUP("*赤*",商品マスタ一覧!$D:$J,7,FALSE),
VLOOKUP(盛付札!Y10,商品マスタ一覧!$D:$J,7,FALSE)))=0,"",
IF(ROUND(
IF(AB15&lt;&gt;"",(Y12-AB15),Y12)
/IF(COUNTIF(盛付札!Y10,"*キャラ*"),
VLOOKUP("*キャラ*",商品マスタ一覧!$D:$J,7,FALSE),
IF(COUNTIF(盛付札!Y10,"*赤*"),
VLOOKUP("*赤*",商品マスタ一覧!$D:$J,7,FALSE),
VLOOKUP(盛付札!Y10,商品マスタ一覧!$D:$J,7,FALSE))),0)&lt;=0,1,
ROUND(
IF(AB15&lt;&gt;"",(Y12-AB15),Y12)
/IF(COUNTIF(盛付札!Y10,"*キャラ*"),
VLOOKUP("*キャラ*",商品マスタ一覧!$D:$J,7,FALSE),
IF(COUNTIF(盛付札!Y10,"*赤*"),
VLOOKUP("*赤*",商品マスタ一覧!$D:$J,7,FALSE),
VLOOKUP(盛付札!Y10,商品マスタ一覧!$D:$J,7,FALSE))),0))),""),""),"")</f>
        <v/>
      </c>
      <c r="AC10" s="62" t="str">
        <f ca="1">IF(AB10&lt;&gt;"",IF(VALUE(IF(AB15&lt;&gt;"",Y12-AB15,Y12))&gt;VALUE(IF(COUNTIF(盛付札!Y10,"*キャラ*"),
VLOOKUP("*キャラ*",商品マスタ一覧!$D:$J,7,FALSE),
IF(COUNTIF(盛付札!Y10,"*赤*"),
VLOOKUP("*赤*",商品マスタ一覧!$D:$J,7,FALSE),
VLOOKUP(盛付札!Y10,商品マスタ一覧!$D:$J,7,FALSE)))*AB10),
"+"&amp;IF(AB15&lt;&gt;"",Y12-AB15,Y12)-IF(COUNTIF(盛付札!Y10,"*キャラ*"),
VLOOKUP("*キャラ*",商品マスタ一覧!$D:$J,7,FALSE),
IF(COUNTIF(盛付札!Y10,"*赤*"),
VLOOKUP("*赤*",商品マスタ一覧!$D:$J,7,FALSE),
VLOOKUP(盛付札!Y10,商品マスタ一覧!$D:$J,7,FALSE)))*AB10,
IF(AB15&lt;&gt;"",Y12-AB15,Y12)-IF(COUNTIF(盛付札!Y10,"*キャラ*"),
VLOOKUP("*キャラ*",商品マスタ一覧!$D:$J,7,FALSE),
IF(COUNTIF(盛付札!Y10,"*赤*"),
VLOOKUP("*赤*",商品マスタ一覧!$D:$J,7,FALSE),
VLOOKUP(盛付札!Y10,商品マスタ一覧!$D:$J,7,FALSE)))*AB10),"")</f>
        <v/>
      </c>
      <c r="AE10" s="66"/>
      <c r="AF10" s="68" t="e">
        <f t="array" aca="1" ref="AF10" ca="1">IF(AF11&lt;&gt;100,
IF(AG12&lt;&gt;"",MATCH(AG12,INDIRECT("数出表_Excel!B"&amp;MATCH(AK9,数出表_Excel!$A:$A,0)-1&amp;":U"&amp;MATCH(AK9,数出表_Excel!$A:$A,0)-1&amp;""),0)+1,""),
IF(AG12&lt;&gt;"",
MATCH(
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""),
INDIRECT("数出表_Excel!B"&amp;MATCH(AK9,数出表_Excel!$A:$A,0)-1&amp;":U"&amp;MATCH(AK9,数出表_Excel!$A:$A,0)-1&amp;""),0)+1,""))</f>
        <v>#N/A</v>
      </c>
      <c r="AG10" s="58" t="str" cm="1">
        <f t="array" aca="1" ref="AG10" ca="1">IFERROR(INDIRECT("数出表_Excel!" &amp;
CHAR(MATCH(TRUE,
ISNUMBER(--INDIRECT("数出表_Excel!B"&amp;MATCH(AK9,数出表_Excel!$A:$A,0)-1&amp;":U"&amp;MATCH(AK9,数出表_Excel!$A:$A,0)-1&amp;"")),0)+65) &amp; "3"),"")</f>
        <v/>
      </c>
      <c r="AH10" s="57"/>
      <c r="AI10" s="57"/>
      <c r="AJ10" s="72" t="str" cm="1">
        <f t="array" aca="1" ref="AJ10" ca="1">IF(AG10&lt;&gt;"",
IF(MATCH(TRUE,
ISNUMBER(--INDIRECT("数出表_Excel!B"&amp;MATCH(AK9,数出表_Excel!$A:$A,0)-1&amp;":U"&amp;MATCH(AK9,数出表_Excel!$A:$A,0)-1&amp;"")),0)&gt;10,
IF(AG10&lt;&gt;"",
IF(IF(COUNTIF(盛付札!AG10,"*キャラ*"),
VLOOKUP("*キャラ*",商品マスタ一覧!$D:$J,7,FALSE),
IF(COUNTIF(盛付札!AG10,"*赤*"),
VLOOKUP("*赤*",商品マスタ一覧!$D:$J,7,FALSE),
VLOOKUP(盛付札!AG10,商品マスタ一覧!$D:$J,7,FALSE)))=0,"",
IF(ROUND(
IF(AJ15&lt;&gt;"",(AG12-AJ15),AG12)
/IF(COUNTIF(盛付札!AG10,"*キャラ*"),
VLOOKUP("*キャラ*",商品マスタ一覧!$D:$J,7,FALSE),
IF(COUNTIF(盛付札!AG10,"*赤*"),
VLOOKUP("*赤*",商品マスタ一覧!$D:$J,7,FALSE),
VLOOKUP(盛付札!AG10,商品マスタ一覧!$D:$J,7,FALSE))),0)&lt;=0,1,
ROUND(
IF(AJ15&lt;&gt;"",(AG12-AJ15),AG12)
/IF(COUNTIF(盛付札!AG10,"*キャラ*"),
VLOOKUP("*キャラ*",商品マスタ一覧!$D:$J,7,FALSE),
IF(COUNTIF(盛付札!AG10,"*赤*"),
VLOOKUP("*赤*",商品マスタ一覧!$D:$J,7,FALSE),
VLOOKUP(盛付札!AG10,商品マスタ一覧!$D:$J,7,FALSE))),0))),""),""),"")</f>
        <v/>
      </c>
      <c r="AK10" s="62" t="str">
        <f ca="1">IF(AJ10&lt;&gt;"",IF(VALUE(IF(AJ15&lt;&gt;"",AG12-AJ15,AG12))&gt;VALUE(IF(COUNTIF(盛付札!AG10,"*キャラ*"),
VLOOKUP("*キャラ*",商品マスタ一覧!$D:$J,7,FALSE),
IF(COUNTIF(盛付札!AG10,"*赤*"),
VLOOKUP("*赤*",商品マスタ一覧!$D:$J,7,FALSE),
VLOOKUP(盛付札!AG10,商品マスタ一覧!$D:$J,7,FALSE)))*AJ10),
"+"&amp;IF(AJ15&lt;&gt;"",AG12-AJ15,AG12)-IF(COUNTIF(盛付札!AG10,"*キャラ*"),
VLOOKUP("*キャラ*",商品マスタ一覧!$D:$J,7,FALSE),
IF(COUNTIF(盛付札!AG10,"*赤*"),
VLOOKUP("*赤*",商品マスタ一覧!$D:$J,7,FALSE),
VLOOKUP(盛付札!AG10,商品マスタ一覧!$D:$J,7,FALSE)))*AJ10,
IF(AJ15&lt;&gt;"",AG12-AJ15,AG12)-IF(COUNTIF(盛付札!AG10,"*キャラ*"),
VLOOKUP("*キャラ*",商品マスタ一覧!$D:$J,7,FALSE),
IF(COUNTIF(盛付札!AG10,"*赤*"),
VLOOKUP("*赤*",商品マスタ一覧!$D:$J,7,FALSE),
VLOOKUP(盛付札!AG10,商品マスタ一覧!$D:$J,7,FALSE)))*AJ10),"")</f>
        <v/>
      </c>
      <c r="AL10" s="66"/>
      <c r="AM10" s="68" t="e">
        <f t="array" aca="1" ref="AM10" ca="1">IF(AM11&lt;&gt;100,
IF(AN12&lt;&gt;"",MATCH(AN12,INDIRECT("数出表_Excel!B"&amp;MATCH(AR9,数出表_Excel!$A:$A,0)-1&amp;":U"&amp;MATCH(AR9,数出表_Excel!$A:$A,0)-1&amp;""),0)+1,""),
IF(AN12&lt;&gt;"",
MATCH(
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""),
INDIRECT("数出表_Excel!B"&amp;MATCH(AR9,数出表_Excel!$A:$A,0)-1&amp;":U"&amp;MATCH(AR9,数出表_Excel!$A:$A,0)-1&amp;""),0)+1,""))</f>
        <v>#N/A</v>
      </c>
      <c r="AN10" s="58" t="str" cm="1">
        <f t="array" aca="1" ref="AN10" ca="1">IFERROR(INDIRECT("数出表_Excel!" &amp;
CHAR(MATCH(TRUE,
ISNUMBER(--INDIRECT("数出表_Excel!B"&amp;MATCH(AR9,数出表_Excel!$A:$A,0)-1&amp;":U"&amp;MATCH(AR9,数出表_Excel!$A:$A,0)-1&amp;"")),0)+65) &amp; "3"),"")</f>
        <v/>
      </c>
      <c r="AO10" s="57"/>
      <c r="AP10" s="57"/>
      <c r="AQ10" s="72" t="str" cm="1">
        <f t="array" aca="1" ref="AQ10" ca="1">IF(AN10&lt;&gt;"",
IF(MATCH(TRUE,
ISNUMBER(--INDIRECT("数出表_Excel!B"&amp;MATCH(AR9,数出表_Excel!$A:$A,0)-1&amp;":U"&amp;MATCH(AR9,数出表_Excel!$A:$A,0)-1&amp;"")),0)&gt;10,
IF(AN10&lt;&gt;"",
IF(IF(COUNTIF(盛付札!AN10,"*キャラ*"),
VLOOKUP("*キャラ*",商品マスタ一覧!$D:$J,7,FALSE),
IF(COUNTIF(盛付札!AN10,"*赤*"),
VLOOKUP("*赤*",商品マスタ一覧!$D:$J,7,FALSE),
VLOOKUP(盛付札!AN10,商品マスタ一覧!$D:$J,7,FALSE)))=0,"",
IF(ROUND(
IF(AQ15&lt;&gt;"",(AN12-AQ15),AN12)
/IF(COUNTIF(盛付札!AN10,"*キャラ*"),
VLOOKUP("*キャラ*",商品マスタ一覧!$D:$J,7,FALSE),
IF(COUNTIF(盛付札!AN10,"*赤*"),
VLOOKUP("*赤*",商品マスタ一覧!$D:$J,7,FALSE),
VLOOKUP(盛付札!AN10,商品マスタ一覧!$D:$J,7,FALSE))),0)&lt;=0,1,
ROUND(
IF(AQ15&lt;&gt;"",(AN12-AQ15),AN12)
/IF(COUNTIF(盛付札!AN10,"*キャラ*"),
VLOOKUP("*キャラ*",商品マスタ一覧!$D:$J,7,FALSE),
IF(COUNTIF(盛付札!AN10,"*赤*"),
VLOOKUP("*赤*",商品マスタ一覧!$D:$J,7,FALSE),
VLOOKUP(盛付札!AN10,商品マスタ一覧!$D:$J,7,FALSE))),0))),""),""),"")</f>
        <v/>
      </c>
      <c r="AR10" s="62" t="str">
        <f ca="1">IF(AQ10&lt;&gt;"",IF(VALUE(IF(AQ15&lt;&gt;"",AN12-AQ15,AN12))&gt;VALUE(IF(COUNTIF(盛付札!AN10,"*キャラ*"),
VLOOKUP("*キャラ*",商品マスタ一覧!$D:$J,7,FALSE),
IF(COUNTIF(盛付札!AN10,"*赤*"),
VLOOKUP("*赤*",商品マスタ一覧!$D:$J,7,FALSE),
VLOOKUP(盛付札!AN10,商品マスタ一覧!$D:$J,7,FALSE)))*AQ10),
"+"&amp;IF(AQ15&lt;&gt;"",AN12-AQ15,AN12)-IF(COUNTIF(盛付札!AN10,"*キャラ*"),
VLOOKUP("*キャラ*",商品マスタ一覧!$D:$J,7,FALSE),
IF(COUNTIF(盛付札!AN10,"*赤*"),
VLOOKUP("*赤*",商品マスタ一覧!$D:$J,7,FALSE),
VLOOKUP(盛付札!AN10,商品マスタ一覧!$D:$J,7,FALSE)))*AQ10,
IF(AQ15&lt;&gt;"",AN12-AQ15,AN12)-IF(COUNTIF(盛付札!AN10,"*キャラ*"),
VLOOKUP("*キャラ*",商品マスタ一覧!$D:$J,7,FALSE),
IF(COUNTIF(盛付札!AN10,"*赤*"),
VLOOKUP("*赤*",商品マスタ一覧!$D:$J,7,FALSE),
VLOOKUP(盛付札!AN10,商品マスタ一覧!$D:$J,7,FALSE)))*AQ10),"")</f>
        <v/>
      </c>
      <c r="AT10" s="66"/>
      <c r="AU10" s="68" t="e">
        <f t="array" aca="1" ref="AU10" ca="1">IF(AU11&lt;&gt;100,
IF(AV12&lt;&gt;"",MATCH(AV12,INDIRECT("数出表_Excel!B"&amp;MATCH(AZ9,数出表_Excel!$A:$A,0)-1&amp;":U"&amp;MATCH(AZ9,数出表_Excel!$A:$A,0)-1&amp;""),0)+1,""),
IF(AV12&lt;&gt;"",
MATCH(
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""),
INDIRECT("数出表_Excel!B"&amp;MATCH(AZ9,数出表_Excel!$A:$A,0)-1&amp;":U"&amp;MATCH(AZ9,数出表_Excel!$A:$A,0)-1&amp;""),0)+1,""))</f>
        <v>#N/A</v>
      </c>
      <c r="AV10" s="58" t="str" cm="1">
        <f t="array" aca="1" ref="AV10" ca="1">IFERROR(INDIRECT("数出表_Excel!" &amp;
CHAR(MATCH(TRUE,
ISNUMBER(--INDIRECT("数出表_Excel!B"&amp;MATCH(AZ9,数出表_Excel!$A:$A,0)-1&amp;":U"&amp;MATCH(AZ9,数出表_Excel!$A:$A,0)-1&amp;"")),0)+65) &amp; "3"),"")</f>
        <v/>
      </c>
      <c r="AW10" s="57"/>
      <c r="AX10" s="57"/>
      <c r="AY10" s="72" t="str" cm="1">
        <f t="array" aca="1" ref="AY10" ca="1">IF(AV10&lt;&gt;"",
IF(MATCH(TRUE,
ISNUMBER(--INDIRECT("数出表_Excel!B"&amp;MATCH(AZ9,数出表_Excel!$A:$A,0)-1&amp;":U"&amp;MATCH(AZ9,数出表_Excel!$A:$A,0)-1&amp;"")),0)&gt;10,
IF(AV10&lt;&gt;"",
IF(IF(COUNTIF(盛付札!AV10,"*キャラ*"),
VLOOKUP("*キャラ*",商品マスタ一覧!$D:$J,7,FALSE),
IF(COUNTIF(盛付札!AV10,"*赤*"),
VLOOKUP("*赤*",商品マスタ一覧!$D:$J,7,FALSE),
VLOOKUP(盛付札!AV10,商品マスタ一覧!$D:$J,7,FALSE)))=0,"",
IF(ROUND(
IF(AY15&lt;&gt;"",(AV12-AY15),AV12)
/IF(COUNTIF(盛付札!AV10,"*キャラ*"),
VLOOKUP("*キャラ*",商品マスタ一覧!$D:$J,7,FALSE),
IF(COUNTIF(盛付札!AV10,"*赤*"),
VLOOKUP("*赤*",商品マスタ一覧!$D:$J,7,FALSE),
VLOOKUP(盛付札!AV10,商品マスタ一覧!$D:$J,7,FALSE))),0)&lt;=0,1,
ROUND(
IF(AY15&lt;&gt;"",(AV12-AY15),AV12)
/IF(COUNTIF(盛付札!AV10,"*キャラ*"),
VLOOKUP("*キャラ*",商品マスタ一覧!$D:$J,7,FALSE),
IF(COUNTIF(盛付札!AV10,"*赤*"),
VLOOKUP("*赤*",商品マスタ一覧!$D:$J,7,FALSE),
VLOOKUP(盛付札!AV10,商品マスタ一覧!$D:$J,7,FALSE))),0))),""),""),"")</f>
        <v/>
      </c>
      <c r="AZ10" s="62" t="str">
        <f ca="1">IF(AY10&lt;&gt;"",IF(VALUE(IF(AY15&lt;&gt;"",AV12-AY15,AV12))&gt;VALUE(IF(COUNTIF(盛付札!AV10,"*キャラ*"),
VLOOKUP("*キャラ*",商品マスタ一覧!$D:$J,7,FALSE),
IF(COUNTIF(盛付札!AV10,"*赤*"),
VLOOKUP("*赤*",商品マスタ一覧!$D:$J,7,FALSE),
VLOOKUP(盛付札!AV10,商品マスタ一覧!$D:$J,7,FALSE)))*AY10),
"+"&amp;IF(AY15&lt;&gt;"",AV12-AY15,AV12)-IF(COUNTIF(盛付札!AV10,"*キャラ*"),
VLOOKUP("*キャラ*",商品マスタ一覧!$D:$J,7,FALSE),
IF(COUNTIF(盛付札!AV10,"*赤*"),
VLOOKUP("*赤*",商品マスタ一覧!$D:$J,7,FALSE),
VLOOKUP(盛付札!AV10,商品マスタ一覧!$D:$J,7,FALSE)))*AY10,
IF(AY15&lt;&gt;"",AV12-AY15,AV12)-IF(COUNTIF(盛付札!AV10,"*キャラ*"),
VLOOKUP("*キャラ*",商品マスタ一覧!$D:$J,7,FALSE),
IF(COUNTIF(盛付札!AV10,"*赤*"),
VLOOKUP("*赤*",商品マスタ一覧!$D:$J,7,FALSE),
VLOOKUP(盛付札!AV10,商品マスタ一覧!$D:$J,7,FALSE)))*AY10),"")</f>
        <v/>
      </c>
      <c r="BA10" s="66"/>
      <c r="BB10" s="68" t="e">
        <f t="array" aca="1" ref="BB10" ca="1">IF(BB11&lt;&gt;100,
IF(BC12&lt;&gt;"",MATCH(BC12,INDIRECT("数出表_Excel!B"&amp;MATCH(BG9,数出表_Excel!$A:$A,0)-1&amp;":U"&amp;MATCH(BG9,数出表_Excel!$A:$A,0)-1&amp;""),0)+1,""),
IF(BC12&lt;&gt;"",
MATCH(
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""),
INDIRECT("数出表_Excel!B"&amp;MATCH(BG9,数出表_Excel!$A:$A,0)-1&amp;":U"&amp;MATCH(BG9,数出表_Excel!$A:$A,0)-1&amp;""),0)+1,""))</f>
        <v>#N/A</v>
      </c>
      <c r="BC10" s="58" t="str" cm="1">
        <f t="array" aca="1" ref="BC10" ca="1">IFERROR(INDIRECT("数出表_Excel!" &amp;
CHAR(MATCH(TRUE,
ISNUMBER(--INDIRECT("数出表_Excel!B"&amp;MATCH(BG9,数出表_Excel!$A:$A,0)-1&amp;":U"&amp;MATCH(BG9,数出表_Excel!$A:$A,0)-1&amp;"")),0)+65) &amp; "3"),"")</f>
        <v/>
      </c>
      <c r="BD10" s="57"/>
      <c r="BE10" s="57"/>
      <c r="BF10" s="72" t="str" cm="1">
        <f t="array" aca="1" ref="BF10" ca="1">IF(BC10&lt;&gt;"",
IF(MATCH(TRUE,
ISNUMBER(--INDIRECT("数出表_Excel!B"&amp;MATCH(BG9,数出表_Excel!$A:$A,0)-1&amp;":U"&amp;MATCH(BG9,数出表_Excel!$A:$A,0)-1&amp;"")),0)&gt;10,
IF(BC10&lt;&gt;"",
IF(IF(COUNTIF(盛付札!BC10,"*キャラ*"),
VLOOKUP("*キャラ*",商品マスタ一覧!$D:$J,7,FALSE),
IF(COUNTIF(盛付札!BC10,"*赤*"),
VLOOKUP("*赤*",商品マスタ一覧!$D:$J,7,FALSE),
VLOOKUP(盛付札!BC10,商品マスタ一覧!$D:$J,7,FALSE)))=0,"",
IF(ROUND(
IF(BF15&lt;&gt;"",(BC12-BF15),BC12)
/IF(COUNTIF(盛付札!BC10,"*キャラ*"),
VLOOKUP("*キャラ*",商品マスタ一覧!$D:$J,7,FALSE),
IF(COUNTIF(盛付札!BC10,"*赤*"),
VLOOKUP("*赤*",商品マスタ一覧!$D:$J,7,FALSE),
VLOOKUP(盛付札!BC10,商品マスタ一覧!$D:$J,7,FALSE))),0)&lt;=0,1,
ROUND(
IF(BF15&lt;&gt;"",(BC12-BF15),BC12)
/IF(COUNTIF(盛付札!BC10,"*キャラ*"),
VLOOKUP("*キャラ*",商品マスタ一覧!$D:$J,7,FALSE),
IF(COUNTIF(盛付札!BC10,"*赤*"),
VLOOKUP("*赤*",商品マスタ一覧!$D:$J,7,FALSE),
VLOOKUP(盛付札!BC10,商品マスタ一覧!$D:$J,7,FALSE))),0))),""),""),"")</f>
        <v/>
      </c>
      <c r="BG10" s="62" t="str">
        <f ca="1">IF(BF10&lt;&gt;"",IF(VALUE(IF(BF15&lt;&gt;"",BC12-BF15,BC12))&gt;VALUE(IF(COUNTIF(盛付札!BC10,"*キャラ*"),
VLOOKUP("*キャラ*",商品マスタ一覧!$D:$J,7,FALSE),
IF(COUNTIF(盛付札!BC10,"*赤*"),
VLOOKUP("*赤*",商品マスタ一覧!$D:$J,7,FALSE),
VLOOKUP(盛付札!BC10,商品マスタ一覧!$D:$J,7,FALSE)))*BF10),
"+"&amp;IF(BF15&lt;&gt;"",BC12-BF15,BC12)-IF(COUNTIF(盛付札!BC10,"*キャラ*"),
VLOOKUP("*キャラ*",商品マスタ一覧!$D:$J,7,FALSE),
IF(COUNTIF(盛付札!BC10,"*赤*"),
VLOOKUP("*赤*",商品マスタ一覧!$D:$J,7,FALSE),
VLOOKUP(盛付札!BC10,商品マスタ一覧!$D:$J,7,FALSE)))*BF10,
IF(BF15&lt;&gt;"",BC12-BF15,BC12)-IF(COUNTIF(盛付札!BC10,"*キャラ*"),
VLOOKUP("*キャラ*",商品マスタ一覧!$D:$J,7,FALSE),
IF(COUNTIF(盛付札!BC10,"*赤*"),
VLOOKUP("*赤*",商品マスタ一覧!$D:$J,7,FALSE),
VLOOKUP(盛付札!BC10,商品マスタ一覧!$D:$J,7,FALSE)))*BF10),"")</f>
        <v/>
      </c>
      <c r="BI10" s="66"/>
      <c r="BJ10" s="68" t="e">
        <f t="array" aca="1" ref="BJ10" ca="1">IF(BJ11&lt;&gt;100,
IF(BK12&lt;&gt;"",MATCH(BK12,INDIRECT("数出表_Excel!B"&amp;MATCH(BO9,数出表_Excel!$A:$A,0)-1&amp;":U"&amp;MATCH(BO9,数出表_Excel!$A:$A,0)-1&amp;""),0)+1,""),
IF(BK12&lt;&gt;"",
MATCH(
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""),
INDIRECT("数出表_Excel!B"&amp;MATCH(BO9,数出表_Excel!$A:$A,0)-1&amp;":U"&amp;MATCH(BO9,数出表_Excel!$A:$A,0)-1&amp;""),0)+1,""))</f>
        <v>#N/A</v>
      </c>
      <c r="BK10" s="58" t="str" cm="1">
        <f t="array" aca="1" ref="BK10" ca="1">IFERROR(INDIRECT("数出表_Excel!" &amp;
CHAR(MATCH(TRUE,
ISNUMBER(--INDIRECT("数出表_Excel!B"&amp;MATCH(BO9,数出表_Excel!$A:$A,0)-1&amp;":U"&amp;MATCH(BO9,数出表_Excel!$A:$A,0)-1&amp;"")),0)+65) &amp; "3"),"")</f>
        <v/>
      </c>
      <c r="BL10" s="57"/>
      <c r="BM10" s="57"/>
      <c r="BN10" s="72" t="str" cm="1">
        <f t="array" aca="1" ref="BN10" ca="1">IF(BK10&lt;&gt;"",
IF(MATCH(TRUE,
ISNUMBER(--INDIRECT("数出表_Excel!B"&amp;MATCH(BO9,数出表_Excel!$A:$A,0)-1&amp;":U"&amp;MATCH(BO9,数出表_Excel!$A:$A,0)-1&amp;"")),0)&gt;10,
IF(BK10&lt;&gt;"",
IF(IF(COUNTIF(盛付札!BK10,"*キャラ*"),
VLOOKUP("*キャラ*",商品マスタ一覧!$D:$J,7,FALSE),
IF(COUNTIF(盛付札!BK10,"*赤*"),
VLOOKUP("*赤*",商品マスタ一覧!$D:$J,7,FALSE),
VLOOKUP(盛付札!BK10,商品マスタ一覧!$D:$J,7,FALSE)))=0,"",
IF(ROUND(
IF(BN15&lt;&gt;"",(BK12-BN15),BK12)
/IF(COUNTIF(盛付札!BK10,"*キャラ*"),
VLOOKUP("*キャラ*",商品マスタ一覧!$D:$J,7,FALSE),
IF(COUNTIF(盛付札!BK10,"*赤*"),
VLOOKUP("*赤*",商品マスタ一覧!$D:$J,7,FALSE),
VLOOKUP(盛付札!BK10,商品マスタ一覧!$D:$J,7,FALSE))),0)&lt;=0,1,
ROUND(
IF(BN15&lt;&gt;"",(BK12-BN15),BK12)
/IF(COUNTIF(盛付札!BK10,"*キャラ*"),
VLOOKUP("*キャラ*",商品マスタ一覧!$D:$J,7,FALSE),
IF(COUNTIF(盛付札!BK10,"*赤*"),
VLOOKUP("*赤*",商品マスタ一覧!$D:$J,7,FALSE),
VLOOKUP(盛付札!BK10,商品マスタ一覧!$D:$J,7,FALSE))),0))),""),""),"")</f>
        <v/>
      </c>
      <c r="BO10" s="62" t="str">
        <f ca="1">IF(BN10&lt;&gt;"",IF(VALUE(IF(BN15&lt;&gt;"",BK12-BN15,BK12))&gt;VALUE(IF(COUNTIF(盛付札!BK10,"*キャラ*"),
VLOOKUP("*キャラ*",商品マスタ一覧!$D:$J,7,FALSE),
IF(COUNTIF(盛付札!BK10,"*赤*"),
VLOOKUP("*赤*",商品マスタ一覧!$D:$J,7,FALSE),
VLOOKUP(盛付札!BK10,商品マスタ一覧!$D:$J,7,FALSE)))*BN10),
"+"&amp;IF(BN15&lt;&gt;"",BK12-BN15,BK12)-IF(COUNTIF(盛付札!BK10,"*キャラ*"),
VLOOKUP("*キャラ*",商品マスタ一覧!$D:$J,7,FALSE),
IF(COUNTIF(盛付札!BK10,"*赤*"),
VLOOKUP("*赤*",商品マスタ一覧!$D:$J,7,FALSE),
VLOOKUP(盛付札!BK10,商品マスタ一覧!$D:$J,7,FALSE)))*BN10,
IF(BN15&lt;&gt;"",BK12-BN15,BK12)-IF(COUNTIF(盛付札!BK10,"*キャラ*"),
VLOOKUP("*キャラ*",商品マスタ一覧!$D:$J,7,FALSE),
IF(COUNTIF(盛付札!BK10,"*赤*"),
VLOOKUP("*赤*",商品マスタ一覧!$D:$J,7,FALSE),
VLOOKUP(盛付札!BK10,商品マスタ一覧!$D:$J,7,FALSE)))*BN10),"")</f>
        <v/>
      </c>
      <c r="BP10" s="66"/>
      <c r="BQ10" s="68" t="e">
        <f t="array" aca="1" ref="BQ10" ca="1">IF(BQ11&lt;&gt;100,
IF(BR12&lt;&gt;"",MATCH(BR12,INDIRECT("数出表_Excel!B"&amp;MATCH(BV9,数出表_Excel!$A:$A,0)-1&amp;":U"&amp;MATCH(BV9,数出表_Excel!$A:$A,0)-1&amp;""),0)+1,""),
IF(BR12&lt;&gt;"",
MATCH(
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""),
INDIRECT("数出表_Excel!B"&amp;MATCH(BV9,数出表_Excel!$A:$A,0)-1&amp;":U"&amp;MATCH(BV9,数出表_Excel!$A:$A,0)-1&amp;""),0)+1,""))</f>
        <v>#N/A</v>
      </c>
      <c r="BR10" s="58" t="str" cm="1">
        <f t="array" aca="1" ref="BR10" ca="1">IFERROR(INDIRECT("数出表_Excel!" &amp;
CHAR(MATCH(TRUE,
ISNUMBER(--INDIRECT("数出表_Excel!B"&amp;MATCH(BV9,数出表_Excel!$A:$A,0)-1&amp;":U"&amp;MATCH(BV9,数出表_Excel!$A:$A,0)-1&amp;"")),0)+65) &amp; "3"),"")</f>
        <v/>
      </c>
      <c r="BS10" s="57"/>
      <c r="BT10" s="57"/>
      <c r="BU10" s="72" t="str" cm="1">
        <f t="array" aca="1" ref="BU10" ca="1">IF(BR10&lt;&gt;"",
IF(MATCH(TRUE,
ISNUMBER(--INDIRECT("数出表_Excel!B"&amp;MATCH(BV9,数出表_Excel!$A:$A,0)-1&amp;":U"&amp;MATCH(BV9,数出表_Excel!$A:$A,0)-1&amp;"")),0)&gt;10,
IF(BR10&lt;&gt;"",
IF(IF(COUNTIF(盛付札!BR10,"*キャラ*"),
VLOOKUP("*キャラ*",商品マスタ一覧!$D:$J,7,FALSE),
IF(COUNTIF(盛付札!BR10,"*赤*"),
VLOOKUP("*赤*",商品マスタ一覧!$D:$J,7,FALSE),
VLOOKUP(盛付札!BR10,商品マスタ一覧!$D:$J,7,FALSE)))=0,"",
IF(ROUND(
IF(BU15&lt;&gt;"",(BR12-BU15),BR12)
/IF(COUNTIF(盛付札!BR10,"*キャラ*"),
VLOOKUP("*キャラ*",商品マスタ一覧!$D:$J,7,FALSE),
IF(COUNTIF(盛付札!BR10,"*赤*"),
VLOOKUP("*赤*",商品マスタ一覧!$D:$J,7,FALSE),
VLOOKUP(盛付札!BR10,商品マスタ一覧!$D:$J,7,FALSE))),0)&lt;=0,1,
ROUND(
IF(BU15&lt;&gt;"",(BR12-BU15),BR12)
/IF(COUNTIF(盛付札!BR10,"*キャラ*"),
VLOOKUP("*キャラ*",商品マスタ一覧!$D:$J,7,FALSE),
IF(COUNTIF(盛付札!BR10,"*赤*"),
VLOOKUP("*赤*",商品マスタ一覧!$D:$J,7,FALSE),
VLOOKUP(盛付札!BR10,商品マスタ一覧!$D:$J,7,FALSE))),0))),""),""),"")</f>
        <v/>
      </c>
      <c r="BV10" s="62" t="str">
        <f ca="1">IF(BU10&lt;&gt;"",IF(VALUE(IF(BU15&lt;&gt;"",BR12-BU15,BR12))&gt;VALUE(IF(COUNTIF(盛付札!BR10,"*キャラ*"),
VLOOKUP("*キャラ*",商品マスタ一覧!$D:$J,7,FALSE),
IF(COUNTIF(盛付札!BR10,"*赤*"),
VLOOKUP("*赤*",商品マスタ一覧!$D:$J,7,FALSE),
VLOOKUP(盛付札!BR10,商品マスタ一覧!$D:$J,7,FALSE)))*BU10),
"+"&amp;IF(BU15&lt;&gt;"",BR12-BU15,BR12)-IF(COUNTIF(盛付札!BR10,"*キャラ*"),
VLOOKUP("*キャラ*",商品マスタ一覧!$D:$J,7,FALSE),
IF(COUNTIF(盛付札!BR10,"*赤*"),
VLOOKUP("*赤*",商品マスタ一覧!$D:$J,7,FALSE),
VLOOKUP(盛付札!BR10,商品マスタ一覧!$D:$J,7,FALSE)))*BU10,
IF(BU15&lt;&gt;"",BR12-BU15,BR12)-IF(COUNTIF(盛付札!BR10,"*キャラ*"),
VLOOKUP("*キャラ*",商品マスタ一覧!$D:$J,7,FALSE),
IF(COUNTIF(盛付札!BR10,"*赤*"),
VLOOKUP("*赤*",商品マスタ一覧!$D:$J,7,FALSE),
VLOOKUP(盛付札!BR10,商品マスタ一覧!$D:$J,7,FALSE)))*BU10),"")</f>
        <v/>
      </c>
    </row>
    <row r="11" spans="1:74" x14ac:dyDescent="0.45">
      <c r="A11" s="69"/>
      <c r="B11" s="64" t="e" cm="1">
        <f t="array" aca="1" ref="B11" ca="1">IF(AND(LEFT(G9,2)="博多",
LEFT(INDIRECT("数出表_Excel!A"&amp;MATCH(G9,数出表_Excel!$A:$A,0)-1),2)
=LEFT(INDIRECT("数出表_Excel!A"&amp;MATCH(G9,数出表_Excel!$A:$A,0)+1),2)),100,
IF(AND(LEFT(G9,3)="奈良屋",
LEFT(INDIRECT("数出表_Excel!A"&amp;MATCH(G9,数出表_Excel!$A:$A,0)-1),2)
=LEFT(INDIRECT("数出表_Excel!A"&amp;MATCH(G9,数出表_Excel!$A:$A,0)+1),2)),200,""))</f>
        <v>#N/A</v>
      </c>
      <c r="C11" s="92" t="str">
        <f ca="1">IF(C10&lt;&gt;"",
"園児","")</f>
        <v/>
      </c>
      <c r="D11" s="90"/>
      <c r="E11" s="95" t="str">
        <f ca="1">IF(C10&lt;&gt;"",
"先生","")</f>
        <v/>
      </c>
      <c r="F11" s="90"/>
      <c r="G11" s="12"/>
      <c r="H11" s="69"/>
      <c r="I11" s="64" t="e" cm="1">
        <f t="array" aca="1" ref="I11" ca="1">IF(AND(LEFT(N9,2)="博多",
LEFT(INDIRECT("数出表_Excel!A"&amp;MATCH(N9,数出表_Excel!$A:$A,0)-1),2)
=LEFT(INDIRECT("数出表_Excel!A"&amp;MATCH(N9,数出表_Excel!$A:$A,0)+1),2)),100,
IF(AND(LEFT(N9,3)="奈良屋",
LEFT(INDIRECT("数出表_Excel!A"&amp;MATCH(N9,数出表_Excel!$A:$A,0)-1),2)
=LEFT(INDIRECT("数出表_Excel!A"&amp;MATCH(N9,数出表_Excel!$A:$A,0)+1),2)),200,""))</f>
        <v>#N/A</v>
      </c>
      <c r="J11" s="92" t="str">
        <f ca="1">IF(J10&lt;&gt;"",
"園児","")</f>
        <v/>
      </c>
      <c r="K11" s="90"/>
      <c r="L11" s="95" t="str">
        <f ca="1">IF(J10&lt;&gt;"",
"先生","")</f>
        <v/>
      </c>
      <c r="M11" s="90"/>
      <c r="N11" s="12"/>
      <c r="P11" s="69"/>
      <c r="Q11" s="64" t="e" cm="1">
        <f t="array" aca="1" ref="Q11" ca="1">IF(AND(LEFT(V9,2)="博多",
LEFT(INDIRECT("数出表_Excel!A"&amp;MATCH(V9,数出表_Excel!$A:$A,0)-1),2)
=LEFT(INDIRECT("数出表_Excel!A"&amp;MATCH(V9,数出表_Excel!$A:$A,0)+1),2)),100,
IF(AND(LEFT(V9,3)="奈良屋",
LEFT(INDIRECT("数出表_Excel!A"&amp;MATCH(V9,数出表_Excel!$A:$A,0)-1),2)
=LEFT(INDIRECT("数出表_Excel!A"&amp;MATCH(V9,数出表_Excel!$A:$A,0)+1),2)),200,""))</f>
        <v>#N/A</v>
      </c>
      <c r="R11" s="92" t="str">
        <f ca="1">IF(R10&lt;&gt;"",
"園児","")</f>
        <v/>
      </c>
      <c r="S11" s="90"/>
      <c r="T11" s="95" t="str">
        <f ca="1">IF(R10&lt;&gt;"",
"先生","")</f>
        <v/>
      </c>
      <c r="U11" s="90"/>
      <c r="V11" s="12"/>
      <c r="W11" s="69"/>
      <c r="X11" s="64" t="e" cm="1">
        <f t="array" aca="1" ref="X11" ca="1">IF(AND(LEFT(AC9,2)="博多",
LEFT(INDIRECT("数出表_Excel!A"&amp;MATCH(AC9,数出表_Excel!$A:$A,0)-1),2)
=LEFT(INDIRECT("数出表_Excel!A"&amp;MATCH(AC9,数出表_Excel!$A:$A,0)+1),2)),100,
IF(AND(LEFT(AC9,3)="奈良屋",
LEFT(INDIRECT("数出表_Excel!A"&amp;MATCH(AC9,数出表_Excel!$A:$A,0)-1),2)
=LEFT(INDIRECT("数出表_Excel!A"&amp;MATCH(AC9,数出表_Excel!$A:$A,0)+1),2)),200,""))</f>
        <v>#N/A</v>
      </c>
      <c r="Y11" s="92" t="str">
        <f ca="1">IF(Y10&lt;&gt;"",
"園児","")</f>
        <v/>
      </c>
      <c r="Z11" s="90"/>
      <c r="AA11" s="95" t="str">
        <f ca="1">IF(Y10&lt;&gt;"",
"先生","")</f>
        <v/>
      </c>
      <c r="AB11" s="90"/>
      <c r="AC11" s="12"/>
      <c r="AE11" s="69"/>
      <c r="AF11" s="64" t="e" cm="1">
        <f t="array" aca="1" ref="AF11" ca="1">IF(AND(LEFT(AK9,2)="博多",
LEFT(INDIRECT("数出表_Excel!A"&amp;MATCH(AK9,数出表_Excel!$A:$A,0)-1),2)
=LEFT(INDIRECT("数出表_Excel!A"&amp;MATCH(AK9,数出表_Excel!$A:$A,0)+1),2)),100,
IF(AND(LEFT(AK9,3)="奈良屋",
LEFT(INDIRECT("数出表_Excel!A"&amp;MATCH(AK9,数出表_Excel!$A:$A,0)-1),2)
=LEFT(INDIRECT("数出表_Excel!A"&amp;MATCH(AK9,数出表_Excel!$A:$A,0)+1),2)),200,""))</f>
        <v>#N/A</v>
      </c>
      <c r="AG11" s="92" t="str">
        <f ca="1">IF(AG10&lt;&gt;"",
"園児","")</f>
        <v/>
      </c>
      <c r="AH11" s="90"/>
      <c r="AI11" s="95" t="str">
        <f ca="1">IF(AG10&lt;&gt;"",
"先生","")</f>
        <v/>
      </c>
      <c r="AJ11" s="90"/>
      <c r="AK11" s="12"/>
      <c r="AL11" s="69"/>
      <c r="AM11" s="64" t="e" cm="1">
        <f t="array" aca="1" ref="AM11" ca="1">IF(AND(LEFT(AR9,2)="博多",
LEFT(INDIRECT("数出表_Excel!A"&amp;MATCH(AR9,数出表_Excel!$A:$A,0)-1),2)
=LEFT(INDIRECT("数出表_Excel!A"&amp;MATCH(AR9,数出表_Excel!$A:$A,0)+1),2)),100,
IF(AND(LEFT(AR9,3)="奈良屋",
LEFT(INDIRECT("数出表_Excel!A"&amp;MATCH(AR9,数出表_Excel!$A:$A,0)-1),2)
=LEFT(INDIRECT("数出表_Excel!A"&amp;MATCH(AR9,数出表_Excel!$A:$A,0)+1),2)),200,""))</f>
        <v>#N/A</v>
      </c>
      <c r="AN11" s="92" t="str">
        <f ca="1">IF(AN10&lt;&gt;"",
"園児","")</f>
        <v/>
      </c>
      <c r="AO11" s="90"/>
      <c r="AP11" s="95" t="str">
        <f ca="1">IF(AN10&lt;&gt;"",
"先生","")</f>
        <v/>
      </c>
      <c r="AQ11" s="90"/>
      <c r="AR11" s="12"/>
      <c r="AT11" s="69"/>
      <c r="AU11" s="64" t="e" cm="1">
        <f t="array" aca="1" ref="AU11" ca="1">IF(AND(LEFT(AZ9,2)="博多",
LEFT(INDIRECT("数出表_Excel!A"&amp;MATCH(AZ9,数出表_Excel!$A:$A,0)-1),2)
=LEFT(INDIRECT("数出表_Excel!A"&amp;MATCH(AZ9,数出表_Excel!$A:$A,0)+1),2)),100,
IF(AND(LEFT(AZ9,3)="奈良屋",
LEFT(INDIRECT("数出表_Excel!A"&amp;MATCH(AZ9,数出表_Excel!$A:$A,0)-1),2)
=LEFT(INDIRECT("数出表_Excel!A"&amp;MATCH(AZ9,数出表_Excel!$A:$A,0)+1),2)),200,""))</f>
        <v>#N/A</v>
      </c>
      <c r="AV11" s="92" t="str">
        <f ca="1">IF(AV10&lt;&gt;"",
"園児","")</f>
        <v/>
      </c>
      <c r="AW11" s="90"/>
      <c r="AX11" s="95" t="str">
        <f ca="1">IF(AV10&lt;&gt;"",
"先生","")</f>
        <v/>
      </c>
      <c r="AY11" s="90"/>
      <c r="AZ11" s="12"/>
      <c r="BA11" s="69"/>
      <c r="BB11" s="64" t="e" cm="1">
        <f t="array" aca="1" ref="BB11" ca="1">IF(AND(LEFT(BG9,2)="博多",
LEFT(INDIRECT("数出表_Excel!A"&amp;MATCH(BG9,数出表_Excel!$A:$A,0)-1),2)
=LEFT(INDIRECT("数出表_Excel!A"&amp;MATCH(BG9,数出表_Excel!$A:$A,0)+1),2)),100,
IF(AND(LEFT(BG9,3)="奈良屋",
LEFT(INDIRECT("数出表_Excel!A"&amp;MATCH(BG9,数出表_Excel!$A:$A,0)-1),2)
=LEFT(INDIRECT("数出表_Excel!A"&amp;MATCH(BG9,数出表_Excel!$A:$A,0)+1),2)),200,""))</f>
        <v>#N/A</v>
      </c>
      <c r="BC11" s="92" t="str">
        <f ca="1">IF(BC10&lt;&gt;"",
"園児","")</f>
        <v/>
      </c>
      <c r="BD11" s="90"/>
      <c r="BE11" s="95" t="str">
        <f ca="1">IF(BC10&lt;&gt;"",
"先生","")</f>
        <v/>
      </c>
      <c r="BF11" s="90"/>
      <c r="BG11" s="12"/>
      <c r="BI11" s="69"/>
      <c r="BJ11" s="64" t="e" cm="1">
        <f t="array" aca="1" ref="BJ11" ca="1">IF(AND(LEFT(BO9,2)="博多",
LEFT(INDIRECT("数出表_Excel!A"&amp;MATCH(BO9,数出表_Excel!$A:$A,0)-1),2)
=LEFT(INDIRECT("数出表_Excel!A"&amp;MATCH(BO9,数出表_Excel!$A:$A,0)+1),2)),100,
IF(AND(LEFT(BO9,3)="奈良屋",
LEFT(INDIRECT("数出表_Excel!A"&amp;MATCH(BO9,数出表_Excel!$A:$A,0)-1),2)
=LEFT(INDIRECT("数出表_Excel!A"&amp;MATCH(BO9,数出表_Excel!$A:$A,0)+1),2)),200,""))</f>
        <v>#N/A</v>
      </c>
      <c r="BK11" s="92" t="str">
        <f ca="1">IF(BK10&lt;&gt;"",
"園児","")</f>
        <v/>
      </c>
      <c r="BL11" s="90"/>
      <c r="BM11" s="95" t="str">
        <f ca="1">IF(BK10&lt;&gt;"",
"先生","")</f>
        <v/>
      </c>
      <c r="BN11" s="90"/>
      <c r="BO11" s="12"/>
      <c r="BP11" s="69"/>
      <c r="BQ11" s="64" t="e" cm="1">
        <f t="array" aca="1" ref="BQ11" ca="1">IF(AND(LEFT(BV9,2)="博多",
LEFT(INDIRECT("数出表_Excel!A"&amp;MATCH(BV9,数出表_Excel!$A:$A,0)-1),2)
=LEFT(INDIRECT("数出表_Excel!A"&amp;MATCH(BV9,数出表_Excel!$A:$A,0)+1),2)),100,
IF(AND(LEFT(BV9,3)="奈良屋",
LEFT(INDIRECT("数出表_Excel!A"&amp;MATCH(BV9,数出表_Excel!$A:$A,0)-1),2)
=LEFT(INDIRECT("数出表_Excel!A"&amp;MATCH(BV9,数出表_Excel!$A:$A,0)+1),2)),200,""))</f>
        <v>#N/A</v>
      </c>
      <c r="BR11" s="92" t="str">
        <f ca="1">IF(BR10&lt;&gt;"",
"園児","")</f>
        <v/>
      </c>
      <c r="BS11" s="90"/>
      <c r="BT11" s="95" t="str">
        <f ca="1">IF(BR10&lt;&gt;"",
"先生","")</f>
        <v/>
      </c>
      <c r="BU11" s="90"/>
      <c r="BV11" s="12"/>
    </row>
    <row r="12" spans="1:74" ht="18" customHeight="1" x14ac:dyDescent="1.05">
      <c r="A12" s="69"/>
      <c r="B12" s="67"/>
      <c r="C12" s="89" t="str" cm="1">
        <f t="array" aca="1" ref="C12" ca="1">IF(C10&lt;&gt;"",
IF(IFERROR(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"")=0,"",
IF(B11=100,
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
+IFERROR(
INDEX(INDIRECT("数出表_Excel!B"&amp;MATCH(G9,数出表_Excel!$A:$A,0)-1+2&amp;":U"&amp;MATCH(G9,数出表_Excel!$A:$A,0)-1+2&amp;""),
 1,
 MATCH(TRUE, ISNUMBER(--INDIRECT("数出表_Excel!B"&amp;MATCH(G9,数出表_Excel!$A:$A,0)-1+2&amp;":U"&amp;MATCH(G9,数出表_Excel!$A:$A,0)-1+2&amp;"")), 0)),
 ""),
IF(AND(B11=200,COUNTIF(数出表_Excel!$A:$A,"*奈良屋*")=2),
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
+IFERROR(
INDEX(INDIRECT("数出表_Excel!B"&amp;MATCH(G9,数出表_Excel!$A:$A,0)-1+2&amp;":U"&amp;MATCH(G9,数出表_Excel!$A:$A,0)-1+2&amp;""),
 1,
 MATCH(TRUE, ISNUMBER(--INDIRECT("数出表_Excel!B"&amp;MATCH(G9,数出表_Excel!$A:$A,0)-1+2&amp;":U"&amp;MATCH(G9,数出表_Excel!$A:$A,0)-1+2&amp;"")), 0)),
 ""),
IF(AND(B11=200,COUNTIF(数出表_Excel!$A:$A,"*奈良屋*")=3),
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
+IFERROR(
INDEX(INDIRECT("数出表_Excel!B"&amp;MATCH(G9,数出表_Excel!$A:$A,0)-1+2&amp;":U"&amp;MATCH(G9,数出表_Excel!$A:$A,0)-1+2&amp;""),
 1,
 MATCH(TRUE, ISNUMBER(--INDIRECT("数出表_Excel!B"&amp;MATCH(G9,数出表_Excel!$A:$A,0)-1+2&amp;":U"&amp;MATCH(G9,数出表_Excel!$A:$A,0)-1+2&amp;"")), 0)),
 "")
+IFERROR(
INDEX(INDIRECT("数出表_Excel!B"&amp;MATCH(G9,数出表_Excel!$A:$A,0)-1+4&amp;":U"&amp;MATCH(G9,数出表_Excel!$A:$A,0)-1+4&amp;""),
 1,
 MATCH(TRUE, ISNUMBER(--INDIRECT("数出表_Excel!B"&amp;MATCH(G9,数出表_Excel!$A:$A,0)-1+4&amp;":U"&amp;MATCH(G9,数出表_Excel!$A:$A,0)-1+4&amp;"")), 0)),
 ""),
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""))))),"")</f>
        <v/>
      </c>
      <c r="D12" s="90"/>
      <c r="E12" s="93" t="str">
        <f t="array" aca="1" ref="E12" ca="1">IF(C10&lt;&gt;"",
IF(IFERROR(
INDEX(INDIRECT("数出表_Excel!B"&amp;MATCH(G9,数出表_Excel!$A:$A,0)&amp;":U"&amp;MATCH(G9,数出表_Excel!$A:$A,0)&amp;""),
 1,B10-1),
 "")=0,"",
IFERROR(
INDEX(INDIRECT("数出表_Excel!B"&amp;MATCH(G9,数出表_Excel!$A:$A,0)&amp;":U"&amp;MATCH(G9,数出表_Excel!$A:$A,0)&amp;""),
 1,B10-1),
 "")),"")</f>
        <v/>
      </c>
      <c r="F12" s="90"/>
      <c r="G12" s="12"/>
      <c r="H12" s="69"/>
      <c r="I12" s="67"/>
      <c r="J12" s="89" t="str" cm="1">
        <f t="array" aca="1" ref="J12" ca="1">IF(J10&lt;&gt;"",
IF(IFERROR(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"")=0,"",
IF(I11=100,
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
+IFERROR(
INDEX(INDIRECT("数出表_Excel!B"&amp;MATCH(N9,数出表_Excel!$A:$A,0)-1+2&amp;":U"&amp;MATCH(N9,数出表_Excel!$A:$A,0)-1+2&amp;""),
 1,
 MATCH(TRUE, ISNUMBER(--INDIRECT("数出表_Excel!B"&amp;MATCH(N9,数出表_Excel!$A:$A,0)-1+2&amp;":U"&amp;MATCH(N9,数出表_Excel!$A:$A,0)-1+2&amp;"")), 0)),
 ""),
IF(AND(I11=200,COUNTIF(数出表_Excel!$A:$A,"*奈良屋*")=2),
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
+IFERROR(
INDEX(INDIRECT("数出表_Excel!B"&amp;MATCH(N9,数出表_Excel!$A:$A,0)-1+2&amp;":U"&amp;MATCH(N9,数出表_Excel!$A:$A,0)-1+2&amp;""),
 1,
 MATCH(TRUE, ISNUMBER(--INDIRECT("数出表_Excel!B"&amp;MATCH(N9,数出表_Excel!$A:$A,0)-1+2&amp;":U"&amp;MATCH(N9,数出表_Excel!$A:$A,0)-1+2&amp;"")), 0)),
 ""),
IF(AND(I11=200,COUNTIF(数出表_Excel!$A:$A,"*奈良屋*")=3),
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
+IFERROR(
INDEX(INDIRECT("数出表_Excel!B"&amp;MATCH(N9,数出表_Excel!$A:$A,0)-1+2&amp;":U"&amp;MATCH(N9,数出表_Excel!$A:$A,0)-1+2&amp;""),
 1,
 MATCH(TRUE, ISNUMBER(--INDIRECT("数出表_Excel!B"&amp;MATCH(N9,数出表_Excel!$A:$A,0)-1+2&amp;":U"&amp;MATCH(N9,数出表_Excel!$A:$A,0)-1+2&amp;"")), 0)),
 "")
+IFERROR(
INDEX(INDIRECT("数出表_Excel!B"&amp;MATCH(N9,数出表_Excel!$A:$A,0)-1+4&amp;":U"&amp;MATCH(N9,数出表_Excel!$A:$A,0)-1+4&amp;""),
 1,
 MATCH(TRUE, ISNUMBER(--INDIRECT("数出表_Excel!B"&amp;MATCH(N9,数出表_Excel!$A:$A,0)-1+4&amp;":U"&amp;MATCH(N9,数出表_Excel!$A:$A,0)-1+4&amp;"")), 0)),
 ""),
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""))))),"")</f>
        <v/>
      </c>
      <c r="K12" s="90"/>
      <c r="L12" s="93" t="str">
        <f t="array" aca="1" ref="L12" ca="1">IF(J10&lt;&gt;"",
IF(IFERROR(
INDEX(INDIRECT("数出表_Excel!B"&amp;MATCH(N9,数出表_Excel!$A:$A,0)&amp;":U"&amp;MATCH(N9,数出表_Excel!$A:$A,0)&amp;""),
 1,I10-1),
 "")=0,"",
IFERROR(
INDEX(INDIRECT("数出表_Excel!B"&amp;MATCH(N9,数出表_Excel!$A:$A,0)&amp;":U"&amp;MATCH(N9,数出表_Excel!$A:$A,0)&amp;""),
 1,I10-1),
 "")),"")</f>
        <v/>
      </c>
      <c r="M12" s="90"/>
      <c r="N12" s="12"/>
      <c r="P12" s="69"/>
      <c r="Q12" s="67"/>
      <c r="R12" s="89" t="str" cm="1">
        <f t="array" aca="1" ref="R12" ca="1">IF(R10&lt;&gt;"",
IF(IFERROR(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"")=0,"",
IF(Q11=100,
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
+IFERROR(
INDEX(INDIRECT("数出表_Excel!B"&amp;MATCH(V9,数出表_Excel!$A:$A,0)-1+2&amp;":U"&amp;MATCH(V9,数出表_Excel!$A:$A,0)-1+2&amp;""),
 1,
 MATCH(TRUE, ISNUMBER(--INDIRECT("数出表_Excel!B"&amp;MATCH(V9,数出表_Excel!$A:$A,0)-1+2&amp;":U"&amp;MATCH(V9,数出表_Excel!$A:$A,0)-1+2&amp;"")), 0)),
 ""),
IF(AND(Q11=200,COUNTIF(数出表_Excel!$A:$A,"*奈良屋*")=2),
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
+IFERROR(
INDEX(INDIRECT("数出表_Excel!B"&amp;MATCH(V9,数出表_Excel!$A:$A,0)-1+2&amp;":U"&amp;MATCH(V9,数出表_Excel!$A:$A,0)-1+2&amp;""),
 1,
 MATCH(TRUE, ISNUMBER(--INDIRECT("数出表_Excel!B"&amp;MATCH(V9,数出表_Excel!$A:$A,0)-1+2&amp;":U"&amp;MATCH(V9,数出表_Excel!$A:$A,0)-1+2&amp;"")), 0)),
 ""),
IF(AND(Q11=200,COUNTIF(数出表_Excel!$A:$A,"*奈良屋*")=3),
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
+IFERROR(
INDEX(INDIRECT("数出表_Excel!B"&amp;MATCH(V9,数出表_Excel!$A:$A,0)-1+2&amp;":U"&amp;MATCH(V9,数出表_Excel!$A:$A,0)-1+2&amp;""),
 1,
 MATCH(TRUE, ISNUMBER(--INDIRECT("数出表_Excel!B"&amp;MATCH(V9,数出表_Excel!$A:$A,0)-1+2&amp;":U"&amp;MATCH(V9,数出表_Excel!$A:$A,0)-1+2&amp;"")), 0)),
 "")
+IFERROR(
INDEX(INDIRECT("数出表_Excel!B"&amp;MATCH(V9,数出表_Excel!$A:$A,0)-1+4&amp;":U"&amp;MATCH(V9,数出表_Excel!$A:$A,0)-1+4&amp;""),
 1,
 MATCH(TRUE, ISNUMBER(--INDIRECT("数出表_Excel!B"&amp;MATCH(V9,数出表_Excel!$A:$A,0)-1+4&amp;":U"&amp;MATCH(V9,数出表_Excel!$A:$A,0)-1+4&amp;"")), 0)),
 ""),
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""))))),"")</f>
        <v/>
      </c>
      <c r="S12" s="90"/>
      <c r="T12" s="93" t="str">
        <f t="array" aca="1" ref="T12" ca="1">IF(R10&lt;&gt;"",
IF(IFERROR(
INDEX(INDIRECT("数出表_Excel!B"&amp;MATCH(V9,数出表_Excel!$A:$A,0)&amp;":U"&amp;MATCH(V9,数出表_Excel!$A:$A,0)&amp;""),
 1,Q10-1),
 "")=0,"",
IFERROR(
INDEX(INDIRECT("数出表_Excel!B"&amp;MATCH(V9,数出表_Excel!$A:$A,0)&amp;":U"&amp;MATCH(V9,数出表_Excel!$A:$A,0)&amp;""),
 1,Q10-1),
 "")),"")</f>
        <v/>
      </c>
      <c r="U12" s="90"/>
      <c r="V12" s="12"/>
      <c r="W12" s="69"/>
      <c r="X12" s="67"/>
      <c r="Y12" s="89" t="str" cm="1">
        <f t="array" aca="1" ref="Y12" ca="1">IF(Y10&lt;&gt;"",
IF(IFERROR(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"")=0,"",
IF(X11=100,
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
+IFERROR(
INDEX(INDIRECT("数出表_Excel!B"&amp;MATCH(AC9,数出表_Excel!$A:$A,0)-1+2&amp;":U"&amp;MATCH(AC9,数出表_Excel!$A:$A,0)-1+2&amp;""),
 1,
 MATCH(TRUE, ISNUMBER(--INDIRECT("数出表_Excel!B"&amp;MATCH(AC9,数出表_Excel!$A:$A,0)-1+2&amp;":U"&amp;MATCH(AC9,数出表_Excel!$A:$A,0)-1+2&amp;"")), 0)),
 ""),
IF(AND(X11=200,COUNTIF(数出表_Excel!$A:$A,"*奈良屋*")=2),
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
+IFERROR(
INDEX(INDIRECT("数出表_Excel!B"&amp;MATCH(AC9,数出表_Excel!$A:$A,0)-1+2&amp;":U"&amp;MATCH(AC9,数出表_Excel!$A:$A,0)-1+2&amp;""),
 1,
 MATCH(TRUE, ISNUMBER(--INDIRECT("数出表_Excel!B"&amp;MATCH(AC9,数出表_Excel!$A:$A,0)-1+2&amp;":U"&amp;MATCH(AC9,数出表_Excel!$A:$A,0)-1+2&amp;"")), 0)),
 ""),
IF(AND(X11=200,COUNTIF(数出表_Excel!$A:$A,"*奈良屋*")=3),
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
+IFERROR(
INDEX(INDIRECT("数出表_Excel!B"&amp;MATCH(AC9,数出表_Excel!$A:$A,0)-1+2&amp;":U"&amp;MATCH(AC9,数出表_Excel!$A:$A,0)-1+2&amp;""),
 1,
 MATCH(TRUE, ISNUMBER(--INDIRECT("数出表_Excel!B"&amp;MATCH(AC9,数出表_Excel!$A:$A,0)-1+2&amp;":U"&amp;MATCH(AC9,数出表_Excel!$A:$A,0)-1+2&amp;"")), 0)),
 "")
+IFERROR(
INDEX(INDIRECT("数出表_Excel!B"&amp;MATCH(AC9,数出表_Excel!$A:$A,0)-1+4&amp;":U"&amp;MATCH(AC9,数出表_Excel!$A:$A,0)-1+4&amp;""),
 1,
 MATCH(TRUE, ISNUMBER(--INDIRECT("数出表_Excel!B"&amp;MATCH(AC9,数出表_Excel!$A:$A,0)-1+4&amp;":U"&amp;MATCH(AC9,数出表_Excel!$A:$A,0)-1+4&amp;"")), 0)),
 ""),
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""))))),"")</f>
        <v/>
      </c>
      <c r="Z12" s="90"/>
      <c r="AA12" s="93" t="str">
        <f t="array" aca="1" ref="AA12" ca="1">IF(Y10&lt;&gt;"",
IF(IFERROR(
INDEX(INDIRECT("数出表_Excel!B"&amp;MATCH(AC9,数出表_Excel!$A:$A,0)&amp;":U"&amp;MATCH(AC9,数出表_Excel!$A:$A,0)&amp;""),
 1,X10-1),
 "")=0,"",
IFERROR(
INDEX(INDIRECT("数出表_Excel!B"&amp;MATCH(AC9,数出表_Excel!$A:$A,0)&amp;":U"&amp;MATCH(AC9,数出表_Excel!$A:$A,0)&amp;""),
 1,X10-1),
 "")),"")</f>
        <v/>
      </c>
      <c r="AB12" s="90"/>
      <c r="AC12" s="12"/>
      <c r="AE12" s="69"/>
      <c r="AF12" s="67"/>
      <c r="AG12" s="89" t="str" cm="1">
        <f t="array" aca="1" ref="AG12" ca="1">IF(AG10&lt;&gt;"",
IF(IFERROR(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"")=0,"",
IF(AF11=100,
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
+IFERROR(
INDEX(INDIRECT("数出表_Excel!B"&amp;MATCH(AK9,数出表_Excel!$A:$A,0)-1+2&amp;":U"&amp;MATCH(AK9,数出表_Excel!$A:$A,0)-1+2&amp;""),
 1,
 MATCH(TRUE, ISNUMBER(--INDIRECT("数出表_Excel!B"&amp;MATCH(AK9,数出表_Excel!$A:$A,0)-1+2&amp;":U"&amp;MATCH(AK9,数出表_Excel!$A:$A,0)-1+2&amp;"")), 0)),
 ""),
IF(AND(AF11=200,COUNTIF(数出表_Excel!$A:$A,"*奈良屋*")=2),
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
+IFERROR(
INDEX(INDIRECT("数出表_Excel!B"&amp;MATCH(AK9,数出表_Excel!$A:$A,0)-1+2&amp;":U"&amp;MATCH(AK9,数出表_Excel!$A:$A,0)-1+2&amp;""),
 1,
 MATCH(TRUE, ISNUMBER(--INDIRECT("数出表_Excel!B"&amp;MATCH(AK9,数出表_Excel!$A:$A,0)-1+2&amp;":U"&amp;MATCH(AK9,数出表_Excel!$A:$A,0)-1+2&amp;"")), 0)),
 ""),
IF(AND(AF11=200,COUNTIF(数出表_Excel!$A:$A,"*奈良屋*")=3),
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
+IFERROR(
INDEX(INDIRECT("数出表_Excel!B"&amp;MATCH(AK9,数出表_Excel!$A:$A,0)-1+2&amp;":U"&amp;MATCH(AK9,数出表_Excel!$A:$A,0)-1+2&amp;""),
 1,
 MATCH(TRUE, ISNUMBER(--INDIRECT("数出表_Excel!B"&amp;MATCH(AK9,数出表_Excel!$A:$A,0)-1+2&amp;":U"&amp;MATCH(AK9,数出表_Excel!$A:$A,0)-1+2&amp;"")), 0)),
 "")
+IFERROR(
INDEX(INDIRECT("数出表_Excel!B"&amp;MATCH(AK9,数出表_Excel!$A:$A,0)-1+4&amp;":U"&amp;MATCH(AK9,数出表_Excel!$A:$A,0)-1+4&amp;""),
 1,
 MATCH(TRUE, ISNUMBER(--INDIRECT("数出表_Excel!B"&amp;MATCH(AK9,数出表_Excel!$A:$A,0)-1+4&amp;":U"&amp;MATCH(AK9,数出表_Excel!$A:$A,0)-1+4&amp;"")), 0)),
 ""),
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""))))),"")</f>
        <v/>
      </c>
      <c r="AH12" s="90"/>
      <c r="AI12" s="93" t="str">
        <f t="array" aca="1" ref="AI12" ca="1">IF(AG10&lt;&gt;"",
IF(IFERROR(
INDEX(INDIRECT("数出表_Excel!B"&amp;MATCH(AK9,数出表_Excel!$A:$A,0)&amp;":U"&amp;MATCH(AK9,数出表_Excel!$A:$A,0)&amp;""),
 1,AF10-1),
 "")=0,"",
IFERROR(
INDEX(INDIRECT("数出表_Excel!B"&amp;MATCH(AK9,数出表_Excel!$A:$A,0)&amp;":U"&amp;MATCH(AK9,数出表_Excel!$A:$A,0)&amp;""),
 1,AF10-1),
 "")),"")</f>
        <v/>
      </c>
      <c r="AJ12" s="90"/>
      <c r="AK12" s="12"/>
      <c r="AL12" s="69"/>
      <c r="AM12" s="67"/>
      <c r="AN12" s="89" t="str" cm="1">
        <f t="array" aca="1" ref="AN12" ca="1">IF(AN10&lt;&gt;"",
IF(IFERROR(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"")=0,"",
IF(AM11=100,
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
+IFERROR(
INDEX(INDIRECT("数出表_Excel!B"&amp;MATCH(AR9,数出表_Excel!$A:$A,0)-1+2&amp;":U"&amp;MATCH(AR9,数出表_Excel!$A:$A,0)-1+2&amp;""),
 1,
 MATCH(TRUE, ISNUMBER(--INDIRECT("数出表_Excel!B"&amp;MATCH(AR9,数出表_Excel!$A:$A,0)-1+2&amp;":U"&amp;MATCH(AR9,数出表_Excel!$A:$A,0)-1+2&amp;"")), 0)),
 ""),
IF(AND(AM11=200,COUNTIF(数出表_Excel!$A:$A,"*奈良屋*")=2),
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
+IFERROR(
INDEX(INDIRECT("数出表_Excel!B"&amp;MATCH(AR9,数出表_Excel!$A:$A,0)-1+2&amp;":U"&amp;MATCH(AR9,数出表_Excel!$A:$A,0)-1+2&amp;""),
 1,
 MATCH(TRUE, ISNUMBER(--INDIRECT("数出表_Excel!B"&amp;MATCH(AR9,数出表_Excel!$A:$A,0)-1+2&amp;":U"&amp;MATCH(AR9,数出表_Excel!$A:$A,0)-1+2&amp;"")), 0)),
 ""),
IF(AND(AM11=200,COUNTIF(数出表_Excel!$A:$A,"*奈良屋*")=3),
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
+IFERROR(
INDEX(INDIRECT("数出表_Excel!B"&amp;MATCH(AR9,数出表_Excel!$A:$A,0)-1+2&amp;":U"&amp;MATCH(AR9,数出表_Excel!$A:$A,0)-1+2&amp;""),
 1,
 MATCH(TRUE, ISNUMBER(--INDIRECT("数出表_Excel!B"&amp;MATCH(AR9,数出表_Excel!$A:$A,0)-1+2&amp;":U"&amp;MATCH(AR9,数出表_Excel!$A:$A,0)-1+2&amp;"")), 0)),
 "")
+IFERROR(
INDEX(INDIRECT("数出表_Excel!B"&amp;MATCH(AR9,数出表_Excel!$A:$A,0)-1+4&amp;":U"&amp;MATCH(AR9,数出表_Excel!$A:$A,0)-1+4&amp;""),
 1,
 MATCH(TRUE, ISNUMBER(--INDIRECT("数出表_Excel!B"&amp;MATCH(AR9,数出表_Excel!$A:$A,0)-1+4&amp;":U"&amp;MATCH(AR9,数出表_Excel!$A:$A,0)-1+4&amp;"")), 0)),
 ""),
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""))))),"")</f>
        <v/>
      </c>
      <c r="AO12" s="90"/>
      <c r="AP12" s="93" t="str">
        <f t="array" aca="1" ref="AP12" ca="1">IF(AN10&lt;&gt;"",
IF(IFERROR(
INDEX(INDIRECT("数出表_Excel!B"&amp;MATCH(AR9,数出表_Excel!$A:$A,0)&amp;":U"&amp;MATCH(AR9,数出表_Excel!$A:$A,0)&amp;""),
 1,AM10-1),
 "")=0,"",
IFERROR(
INDEX(INDIRECT("数出表_Excel!B"&amp;MATCH(AR9,数出表_Excel!$A:$A,0)&amp;":U"&amp;MATCH(AR9,数出表_Excel!$A:$A,0)&amp;""),
 1,AM10-1),
 "")),"")</f>
        <v/>
      </c>
      <c r="AQ12" s="90"/>
      <c r="AR12" s="12"/>
      <c r="AT12" s="69"/>
      <c r="AU12" s="67"/>
      <c r="AV12" s="89" t="str" cm="1">
        <f t="array" aca="1" ref="AV12" ca="1">IF(AV10&lt;&gt;"",
IF(IFERROR(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"")=0,"",
IF(AU11=100,
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
+IFERROR(
INDEX(INDIRECT("数出表_Excel!B"&amp;MATCH(AZ9,数出表_Excel!$A:$A,0)-1+2&amp;":U"&amp;MATCH(AZ9,数出表_Excel!$A:$A,0)-1+2&amp;""),
 1,
 MATCH(TRUE, ISNUMBER(--INDIRECT("数出表_Excel!B"&amp;MATCH(AZ9,数出表_Excel!$A:$A,0)-1+2&amp;":U"&amp;MATCH(AZ9,数出表_Excel!$A:$A,0)-1+2&amp;"")), 0)),
 ""),
IF(AND(AU11=200,COUNTIF(数出表_Excel!$A:$A,"*奈良屋*")=2),
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
+IFERROR(
INDEX(INDIRECT("数出表_Excel!B"&amp;MATCH(AZ9,数出表_Excel!$A:$A,0)-1+2&amp;":U"&amp;MATCH(AZ9,数出表_Excel!$A:$A,0)-1+2&amp;""),
 1,
 MATCH(TRUE, ISNUMBER(--INDIRECT("数出表_Excel!B"&amp;MATCH(AZ9,数出表_Excel!$A:$A,0)-1+2&amp;":U"&amp;MATCH(AZ9,数出表_Excel!$A:$A,0)-1+2&amp;"")), 0)),
 ""),
IF(AND(AU11=200,COUNTIF(数出表_Excel!$A:$A,"*奈良屋*")=3),
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
+IFERROR(
INDEX(INDIRECT("数出表_Excel!B"&amp;MATCH(AZ9,数出表_Excel!$A:$A,0)-1+2&amp;":U"&amp;MATCH(AZ9,数出表_Excel!$A:$A,0)-1+2&amp;""),
 1,
 MATCH(TRUE, ISNUMBER(--INDIRECT("数出表_Excel!B"&amp;MATCH(AZ9,数出表_Excel!$A:$A,0)-1+2&amp;":U"&amp;MATCH(AZ9,数出表_Excel!$A:$A,0)-1+2&amp;"")), 0)),
 "")
+IFERROR(
INDEX(INDIRECT("数出表_Excel!B"&amp;MATCH(AZ9,数出表_Excel!$A:$A,0)-1+4&amp;":U"&amp;MATCH(AZ9,数出表_Excel!$A:$A,0)-1+4&amp;""),
 1,
 MATCH(TRUE, ISNUMBER(--INDIRECT("数出表_Excel!B"&amp;MATCH(AZ9,数出表_Excel!$A:$A,0)-1+4&amp;":U"&amp;MATCH(AZ9,数出表_Excel!$A:$A,0)-1+4&amp;"")), 0)),
 ""),
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""))))),"")</f>
        <v/>
      </c>
      <c r="AW12" s="90"/>
      <c r="AX12" s="93" t="str">
        <f t="array" aca="1" ref="AX12" ca="1">IF(AV10&lt;&gt;"",
IF(IFERROR(
INDEX(INDIRECT("数出表_Excel!B"&amp;MATCH(AZ9,数出表_Excel!$A:$A,0)&amp;":U"&amp;MATCH(AZ9,数出表_Excel!$A:$A,0)&amp;""),
 1,AU10-1),
 "")=0,"",
IFERROR(
INDEX(INDIRECT("数出表_Excel!B"&amp;MATCH(AZ9,数出表_Excel!$A:$A,0)&amp;":U"&amp;MATCH(AZ9,数出表_Excel!$A:$A,0)&amp;""),
 1,AU10-1),
 "")),"")</f>
        <v/>
      </c>
      <c r="AY12" s="90"/>
      <c r="AZ12" s="12"/>
      <c r="BA12" s="69"/>
      <c r="BB12" s="67"/>
      <c r="BC12" s="89" t="str" cm="1">
        <f t="array" aca="1" ref="BC12" ca="1">IF(BC10&lt;&gt;"",
IF(IFERROR(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"")=0,"",
IF(BB11=100,
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
+IFERROR(
INDEX(INDIRECT("数出表_Excel!B"&amp;MATCH(BG9,数出表_Excel!$A:$A,0)-1+2&amp;":U"&amp;MATCH(BG9,数出表_Excel!$A:$A,0)-1+2&amp;""),
 1,
 MATCH(TRUE, ISNUMBER(--INDIRECT("数出表_Excel!B"&amp;MATCH(BG9,数出表_Excel!$A:$A,0)-1+2&amp;":U"&amp;MATCH(BG9,数出表_Excel!$A:$A,0)-1+2&amp;"")), 0)),
 ""),
IF(AND(BB11=200,COUNTIF(数出表_Excel!$A:$A,"*奈良屋*")=2),
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
+IFERROR(
INDEX(INDIRECT("数出表_Excel!B"&amp;MATCH(BG9,数出表_Excel!$A:$A,0)-1+2&amp;":U"&amp;MATCH(BG9,数出表_Excel!$A:$A,0)-1+2&amp;""),
 1,
 MATCH(TRUE, ISNUMBER(--INDIRECT("数出表_Excel!B"&amp;MATCH(BG9,数出表_Excel!$A:$A,0)-1+2&amp;":U"&amp;MATCH(BG9,数出表_Excel!$A:$A,0)-1+2&amp;"")), 0)),
 ""),
IF(AND(BB11=200,COUNTIF(数出表_Excel!$A:$A,"*奈良屋*")=3),
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
+IFERROR(
INDEX(INDIRECT("数出表_Excel!B"&amp;MATCH(BG9,数出表_Excel!$A:$A,0)-1+2&amp;":U"&amp;MATCH(BG9,数出表_Excel!$A:$A,0)-1+2&amp;""),
 1,
 MATCH(TRUE, ISNUMBER(--INDIRECT("数出表_Excel!B"&amp;MATCH(BG9,数出表_Excel!$A:$A,0)-1+2&amp;":U"&amp;MATCH(BG9,数出表_Excel!$A:$A,0)-1+2&amp;"")), 0)),
 "")
+IFERROR(
INDEX(INDIRECT("数出表_Excel!B"&amp;MATCH(BG9,数出表_Excel!$A:$A,0)-1+4&amp;":U"&amp;MATCH(BG9,数出表_Excel!$A:$A,0)-1+4&amp;""),
 1,
 MATCH(TRUE, ISNUMBER(--INDIRECT("数出表_Excel!B"&amp;MATCH(BG9,数出表_Excel!$A:$A,0)-1+4&amp;":U"&amp;MATCH(BG9,数出表_Excel!$A:$A,0)-1+4&amp;"")), 0)),
 ""),
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""))))),"")</f>
        <v/>
      </c>
      <c r="BD12" s="90"/>
      <c r="BE12" s="93" t="str">
        <f t="array" aca="1" ref="BE12" ca="1">IF(BC10&lt;&gt;"",
IF(IFERROR(
INDEX(INDIRECT("数出表_Excel!B"&amp;MATCH(BG9,数出表_Excel!$A:$A,0)&amp;":U"&amp;MATCH(BG9,数出表_Excel!$A:$A,0)&amp;""),
 1,BB10-1),
 "")=0,"",
IFERROR(
INDEX(INDIRECT("数出表_Excel!B"&amp;MATCH(BG9,数出表_Excel!$A:$A,0)&amp;":U"&amp;MATCH(BG9,数出表_Excel!$A:$A,0)&amp;""),
 1,BB10-1),
 "")),"")</f>
        <v/>
      </c>
      <c r="BF12" s="90"/>
      <c r="BG12" s="12"/>
      <c r="BI12" s="69"/>
      <c r="BJ12" s="67"/>
      <c r="BK12" s="89" t="str" cm="1">
        <f t="array" aca="1" ref="BK12" ca="1">IF(BK10&lt;&gt;"",
IF(IFERROR(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"")=0,"",
IF(BJ11=100,
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
+IFERROR(
INDEX(INDIRECT("数出表_Excel!B"&amp;MATCH(BO9,数出表_Excel!$A:$A,0)-1+2&amp;":U"&amp;MATCH(BO9,数出表_Excel!$A:$A,0)-1+2&amp;""),
 1,
 MATCH(TRUE, ISNUMBER(--INDIRECT("数出表_Excel!B"&amp;MATCH(BO9,数出表_Excel!$A:$A,0)-1+2&amp;":U"&amp;MATCH(BO9,数出表_Excel!$A:$A,0)-1+2&amp;"")), 0)),
 ""),
IF(AND(BJ11=200,COUNTIF(数出表_Excel!$A:$A,"*奈良屋*")=2),
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
+IFERROR(
INDEX(INDIRECT("数出表_Excel!B"&amp;MATCH(BO9,数出表_Excel!$A:$A,0)-1+2&amp;":U"&amp;MATCH(BO9,数出表_Excel!$A:$A,0)-1+2&amp;""),
 1,
 MATCH(TRUE, ISNUMBER(--INDIRECT("数出表_Excel!B"&amp;MATCH(BO9,数出表_Excel!$A:$A,0)-1+2&amp;":U"&amp;MATCH(BO9,数出表_Excel!$A:$A,0)-1+2&amp;"")), 0)),
 ""),
IF(AND(BJ11=200,COUNTIF(数出表_Excel!$A:$A,"*奈良屋*")=3),
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
+IFERROR(
INDEX(INDIRECT("数出表_Excel!B"&amp;MATCH(BO9,数出表_Excel!$A:$A,0)-1+2&amp;":U"&amp;MATCH(BO9,数出表_Excel!$A:$A,0)-1+2&amp;""),
 1,
 MATCH(TRUE, ISNUMBER(--INDIRECT("数出表_Excel!B"&amp;MATCH(BO9,数出表_Excel!$A:$A,0)-1+2&amp;":U"&amp;MATCH(BO9,数出表_Excel!$A:$A,0)-1+2&amp;"")), 0)),
 "")
+IFERROR(
INDEX(INDIRECT("数出表_Excel!B"&amp;MATCH(BO9,数出表_Excel!$A:$A,0)-1+4&amp;":U"&amp;MATCH(BO9,数出表_Excel!$A:$A,0)-1+4&amp;""),
 1,
 MATCH(TRUE, ISNUMBER(--INDIRECT("数出表_Excel!B"&amp;MATCH(BO9,数出表_Excel!$A:$A,0)-1+4&amp;":U"&amp;MATCH(BO9,数出表_Excel!$A:$A,0)-1+4&amp;"")), 0)),
 ""),
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""))))),"")</f>
        <v/>
      </c>
      <c r="BL12" s="90"/>
      <c r="BM12" s="93" t="str">
        <f t="array" aca="1" ref="BM12" ca="1">IF(BK10&lt;&gt;"",
IF(IFERROR(
INDEX(INDIRECT("数出表_Excel!B"&amp;MATCH(BO9,数出表_Excel!$A:$A,0)&amp;":U"&amp;MATCH(BO9,数出表_Excel!$A:$A,0)&amp;""),
 1,BJ10-1),
 "")=0,"",
IFERROR(
INDEX(INDIRECT("数出表_Excel!B"&amp;MATCH(BO9,数出表_Excel!$A:$A,0)&amp;":U"&amp;MATCH(BO9,数出表_Excel!$A:$A,0)&amp;""),
 1,BJ10-1),
 "")),"")</f>
        <v/>
      </c>
      <c r="BN12" s="90"/>
      <c r="BO12" s="12"/>
      <c r="BP12" s="69"/>
      <c r="BQ12" s="67"/>
      <c r="BR12" s="89" t="str" cm="1">
        <f t="array" aca="1" ref="BR12" ca="1">IF(BR10&lt;&gt;"",
IF(IFERROR(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"")=0,"",
IF(BQ11=100,
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
+IFERROR(
INDEX(INDIRECT("数出表_Excel!B"&amp;MATCH(BV9,数出表_Excel!$A:$A,0)-1+2&amp;":U"&amp;MATCH(BV9,数出表_Excel!$A:$A,0)-1+2&amp;""),
 1,
 MATCH(TRUE, ISNUMBER(--INDIRECT("数出表_Excel!B"&amp;MATCH(BV9,数出表_Excel!$A:$A,0)-1+2&amp;":U"&amp;MATCH(BV9,数出表_Excel!$A:$A,0)-1+2&amp;"")), 0)),
 ""),
IF(AND(BQ11=200,COUNTIF(数出表_Excel!$A:$A,"*奈良屋*")=2),
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
+IFERROR(
INDEX(INDIRECT("数出表_Excel!B"&amp;MATCH(BV9,数出表_Excel!$A:$A,0)-1+2&amp;":U"&amp;MATCH(BV9,数出表_Excel!$A:$A,0)-1+2&amp;""),
 1,
 MATCH(TRUE, ISNUMBER(--INDIRECT("数出表_Excel!B"&amp;MATCH(BV9,数出表_Excel!$A:$A,0)-1+2&amp;":U"&amp;MATCH(BV9,数出表_Excel!$A:$A,0)-1+2&amp;"")), 0)),
 ""),
IF(AND(BQ11=200,COUNTIF(数出表_Excel!$A:$A,"*奈良屋*")=3),
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
+IFERROR(
INDEX(INDIRECT("数出表_Excel!B"&amp;MATCH(BV9,数出表_Excel!$A:$A,0)-1+2&amp;":U"&amp;MATCH(BV9,数出表_Excel!$A:$A,0)-1+2&amp;""),
 1,
 MATCH(TRUE, ISNUMBER(--INDIRECT("数出表_Excel!B"&amp;MATCH(BV9,数出表_Excel!$A:$A,0)-1+2&amp;":U"&amp;MATCH(BV9,数出表_Excel!$A:$A,0)-1+2&amp;"")), 0)),
 "")
+IFERROR(
INDEX(INDIRECT("数出表_Excel!B"&amp;MATCH(BV9,数出表_Excel!$A:$A,0)-1+4&amp;":U"&amp;MATCH(BV9,数出表_Excel!$A:$A,0)-1+4&amp;""),
 1,
 MATCH(TRUE, ISNUMBER(--INDIRECT("数出表_Excel!B"&amp;MATCH(BV9,数出表_Excel!$A:$A,0)-1+4&amp;":U"&amp;MATCH(BV9,数出表_Excel!$A:$A,0)-1+4&amp;"")), 0)),
 ""),
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""))))),"")</f>
        <v/>
      </c>
      <c r="BS12" s="90"/>
      <c r="BT12" s="93" t="str">
        <f t="array" aca="1" ref="BT12" ca="1">IF(BR10&lt;&gt;"",
IF(IFERROR(
INDEX(INDIRECT("数出表_Excel!B"&amp;MATCH(BV9,数出表_Excel!$A:$A,0)&amp;":U"&amp;MATCH(BV9,数出表_Excel!$A:$A,0)&amp;""),
 1,BQ10-1),
 "")=0,"",
IFERROR(
INDEX(INDIRECT("数出表_Excel!B"&amp;MATCH(BV9,数出表_Excel!$A:$A,0)&amp;":U"&amp;MATCH(BV9,数出表_Excel!$A:$A,0)&amp;""),
 1,BQ10-1),
 "")),"")</f>
        <v/>
      </c>
      <c r="BU12" s="90"/>
      <c r="BV12" s="12"/>
    </row>
    <row r="13" spans="1:74" ht="18" customHeight="1" x14ac:dyDescent="0.45">
      <c r="A13" s="69"/>
      <c r="B13" s="70"/>
      <c r="C13" s="91"/>
      <c r="D13" s="91"/>
      <c r="E13" s="91"/>
      <c r="F13" s="91"/>
      <c r="G13" s="9"/>
      <c r="H13" s="69"/>
      <c r="I13" s="70"/>
      <c r="J13" s="91"/>
      <c r="K13" s="91"/>
      <c r="L13" s="91"/>
      <c r="M13" s="91"/>
      <c r="N13" s="9"/>
      <c r="P13" s="69"/>
      <c r="Q13" s="70"/>
      <c r="R13" s="91"/>
      <c r="S13" s="91"/>
      <c r="T13" s="91"/>
      <c r="U13" s="91"/>
      <c r="V13" s="9"/>
      <c r="W13" s="69"/>
      <c r="X13" s="70"/>
      <c r="Y13" s="91"/>
      <c r="Z13" s="91"/>
      <c r="AA13" s="91"/>
      <c r="AB13" s="91"/>
      <c r="AC13" s="9"/>
      <c r="AE13" s="69"/>
      <c r="AF13" s="70"/>
      <c r="AG13" s="91"/>
      <c r="AH13" s="91"/>
      <c r="AI13" s="91"/>
      <c r="AJ13" s="91"/>
      <c r="AK13" s="9"/>
      <c r="AL13" s="69"/>
      <c r="AM13" s="70"/>
      <c r="AN13" s="91"/>
      <c r="AO13" s="91"/>
      <c r="AP13" s="91"/>
      <c r="AQ13" s="91"/>
      <c r="AR13" s="9"/>
      <c r="AT13" s="69"/>
      <c r="AU13" s="70"/>
      <c r="AV13" s="91"/>
      <c r="AW13" s="91"/>
      <c r="AX13" s="91"/>
      <c r="AY13" s="91"/>
      <c r="AZ13" s="9"/>
      <c r="BA13" s="69"/>
      <c r="BB13" s="70"/>
      <c r="BC13" s="91"/>
      <c r="BD13" s="91"/>
      <c r="BE13" s="91"/>
      <c r="BF13" s="91"/>
      <c r="BG13" s="9"/>
      <c r="BI13" s="69"/>
      <c r="BJ13" s="70"/>
      <c r="BK13" s="91"/>
      <c r="BL13" s="91"/>
      <c r="BM13" s="91"/>
      <c r="BN13" s="91"/>
      <c r="BO13" s="9"/>
      <c r="BP13" s="69"/>
      <c r="BQ13" s="70"/>
      <c r="BR13" s="91"/>
      <c r="BS13" s="91"/>
      <c r="BT13" s="91"/>
      <c r="BU13" s="91"/>
      <c r="BV13" s="9"/>
    </row>
    <row r="14" spans="1:74" x14ac:dyDescent="0.45">
      <c r="B14" s="56" t="str">
        <f ca="1">IF(C10&lt;&gt;"",
"パン箱","")</f>
        <v/>
      </c>
      <c r="C14" s="12" t="str">
        <f ca="1">IF(C10&lt;&gt;"",
IF(OR(COUNTIF(盛付札!C10,"*キャラ*"),COUNTIF(盛付札!C10,"*赤*")),24,
VLOOKUP(盛付札!C10,商品マスタ一覧!$D:$I,6,FALSE)),"")</f>
        <v/>
      </c>
      <c r="D14" s="56" t="str">
        <f ca="1">IF(C10&lt;&gt;"",
" 端数","")</f>
        <v/>
      </c>
      <c r="E14" s="12"/>
      <c r="F14" s="56" t="str">
        <f ca="1">IF(C10&lt;&gt;"",
"アレルギー","")</f>
        <v/>
      </c>
      <c r="G14" s="12"/>
      <c r="I14" s="56" t="str">
        <f ca="1">IF(J10&lt;&gt;"",
"パン箱","")</f>
        <v/>
      </c>
      <c r="J14" s="12" t="str">
        <f ca="1">IF(J10&lt;&gt;"",
IF(OR(COUNTIF(盛付札!J10,"*キャラ*"),COUNTIF(盛付札!J10,"*赤*")),24,
VLOOKUP(盛付札!J10,商品マスタ一覧!$D:$I,6,FALSE)),"")</f>
        <v/>
      </c>
      <c r="K14" s="56" t="str">
        <f ca="1">IF(J10&lt;&gt;"",
" 端数","")</f>
        <v/>
      </c>
      <c r="L14" s="12"/>
      <c r="M14" s="56" t="str">
        <f ca="1">IF(J10&lt;&gt;"",
"アレルギー","")</f>
        <v/>
      </c>
      <c r="N14" s="12"/>
      <c r="Q14" s="56" t="str">
        <f ca="1">IF(R10&lt;&gt;"",
"パン箱","")</f>
        <v/>
      </c>
      <c r="R14" s="12" t="str">
        <f ca="1">IF(R10&lt;&gt;"",
IF(OR(COUNTIF(盛付札!R10,"*キャラ*"),COUNTIF(盛付札!R10,"*赤*")),24,
VLOOKUP(盛付札!R10,商品マスタ一覧!$D:$I,6,FALSE)),"")</f>
        <v/>
      </c>
      <c r="S14" s="56" t="str">
        <f ca="1">IF(R10&lt;&gt;"",
" 端数","")</f>
        <v/>
      </c>
      <c r="T14" s="12"/>
      <c r="U14" s="56" t="str">
        <f ca="1">IF(R10&lt;&gt;"",
"アレルギー","")</f>
        <v/>
      </c>
      <c r="V14" s="12"/>
      <c r="X14" s="56" t="str">
        <f ca="1">IF(Y10&lt;&gt;"",
"パン箱","")</f>
        <v/>
      </c>
      <c r="Y14" s="12" t="str">
        <f ca="1">IF(Y10&lt;&gt;"",
IF(OR(COUNTIF(盛付札!Y10,"*キャラ*"),COUNTIF(盛付札!Y10,"*赤*")),24,
VLOOKUP(盛付札!Y10,商品マスタ一覧!$D:$I,6,FALSE)),"")</f>
        <v/>
      </c>
      <c r="Z14" s="56" t="str">
        <f ca="1">IF(Y10&lt;&gt;"",
" 端数","")</f>
        <v/>
      </c>
      <c r="AA14" s="12"/>
      <c r="AB14" s="56" t="str">
        <f ca="1">IF(Y10&lt;&gt;"",
"アレルギー","")</f>
        <v/>
      </c>
      <c r="AC14" s="12"/>
      <c r="AF14" s="56" t="str">
        <f ca="1">IF(AG10&lt;&gt;"",
"パン箱","")</f>
        <v/>
      </c>
      <c r="AG14" s="12" t="str">
        <f ca="1">IF(AG10&lt;&gt;"",
IF(OR(COUNTIF(盛付札!AG10,"*キャラ*"),COUNTIF(盛付札!AG10,"*赤*")),24,
VLOOKUP(盛付札!AG10,商品マスタ一覧!$D:$I,6,FALSE)),"")</f>
        <v/>
      </c>
      <c r="AH14" s="56" t="str">
        <f ca="1">IF(AG10&lt;&gt;"",
" 端数","")</f>
        <v/>
      </c>
      <c r="AI14" s="12"/>
      <c r="AJ14" s="56" t="str">
        <f ca="1">IF(AG10&lt;&gt;"",
"アレルギー","")</f>
        <v/>
      </c>
      <c r="AK14" s="12"/>
      <c r="AM14" s="56" t="str">
        <f ca="1">IF(AN10&lt;&gt;"",
"パン箱","")</f>
        <v/>
      </c>
      <c r="AN14" s="12" t="str">
        <f ca="1">IF(AN10&lt;&gt;"",
IF(OR(COUNTIF(盛付札!AN10,"*キャラ*"),COUNTIF(盛付札!AN10,"*赤*")),24,
VLOOKUP(盛付札!AN10,商品マスタ一覧!$D:$I,6,FALSE)),"")</f>
        <v/>
      </c>
      <c r="AO14" s="56" t="str">
        <f ca="1">IF(AN10&lt;&gt;"",
" 端数","")</f>
        <v/>
      </c>
      <c r="AP14" s="12"/>
      <c r="AQ14" s="56" t="str">
        <f ca="1">IF(AN10&lt;&gt;"",
"アレルギー","")</f>
        <v/>
      </c>
      <c r="AR14" s="12"/>
      <c r="AU14" s="56" t="str">
        <f ca="1">IF(AV10&lt;&gt;"",
"パン箱","")</f>
        <v/>
      </c>
      <c r="AV14" s="12" t="str">
        <f ca="1">IF(AV10&lt;&gt;"",
IF(OR(COUNTIF(盛付札!AV10,"*キャラ*"),COUNTIF(盛付札!AV10,"*赤*")),24,
VLOOKUP(盛付札!AV10,商品マスタ一覧!$D:$I,6,FALSE)),"")</f>
        <v/>
      </c>
      <c r="AW14" s="56" t="str">
        <f ca="1">IF(AV10&lt;&gt;"",
" 端数","")</f>
        <v/>
      </c>
      <c r="AX14" s="12"/>
      <c r="AY14" s="56" t="str">
        <f ca="1">IF(AV10&lt;&gt;"",
"アレルギー","")</f>
        <v/>
      </c>
      <c r="AZ14" s="12"/>
      <c r="BB14" s="56" t="str">
        <f ca="1">IF(BC10&lt;&gt;"",
"パン箱","")</f>
        <v/>
      </c>
      <c r="BC14" s="12" t="str">
        <f ca="1">IF(BC10&lt;&gt;"",
IF(OR(COUNTIF(盛付札!BC10,"*キャラ*"),COUNTIF(盛付札!BC10,"*赤*")),24,
VLOOKUP(盛付札!BC10,商品マスタ一覧!$D:$I,6,FALSE)),"")</f>
        <v/>
      </c>
      <c r="BD14" s="56" t="str">
        <f ca="1">IF(BC10&lt;&gt;"",
" 端数","")</f>
        <v/>
      </c>
      <c r="BE14" s="12"/>
      <c r="BF14" s="56" t="str">
        <f ca="1">IF(BC10&lt;&gt;"",
"アレルギー","")</f>
        <v/>
      </c>
      <c r="BG14" s="12"/>
      <c r="BJ14" s="56" t="str">
        <f ca="1">IF(BK10&lt;&gt;"",
"パン箱","")</f>
        <v/>
      </c>
      <c r="BK14" s="12" t="str">
        <f ca="1">IF(BK10&lt;&gt;"",
IF(OR(COUNTIF(盛付札!BK10,"*キャラ*"),COUNTIF(盛付札!BK10,"*赤*")),24,
VLOOKUP(盛付札!BK10,商品マスタ一覧!$D:$I,6,FALSE)),"")</f>
        <v/>
      </c>
      <c r="BL14" s="56" t="str">
        <f ca="1">IF(BK10&lt;&gt;"",
" 端数","")</f>
        <v/>
      </c>
      <c r="BM14" s="12"/>
      <c r="BN14" s="56" t="str">
        <f ca="1">IF(BK10&lt;&gt;"",
"アレルギー","")</f>
        <v/>
      </c>
      <c r="BO14" s="12"/>
      <c r="BQ14" s="56" t="str">
        <f ca="1">IF(BR10&lt;&gt;"",
"パン箱","")</f>
        <v/>
      </c>
      <c r="BR14" s="12" t="str">
        <f ca="1">IF(BR10&lt;&gt;"",
IF(OR(COUNTIF(盛付札!BR10,"*キャラ*"),COUNTIF(盛付札!BR10,"*赤*")),24,
VLOOKUP(盛付札!BR10,商品マスタ一覧!$D:$I,6,FALSE)),"")</f>
        <v/>
      </c>
      <c r="BS14" s="56" t="str">
        <f ca="1">IF(BR10&lt;&gt;"",
" 端数","")</f>
        <v/>
      </c>
      <c r="BT14" s="12"/>
      <c r="BU14" s="56" t="str">
        <f ca="1">IF(BR10&lt;&gt;"",
"アレルギー","")</f>
        <v/>
      </c>
      <c r="BV14" s="12"/>
    </row>
    <row r="15" spans="1:74" ht="18" customHeight="1" x14ac:dyDescent="0.45">
      <c r="B15" s="94" t="str">
        <f ca="1">IF(C12&lt;&gt;"",
IFERROR(INT(C12/C14),""),"")</f>
        <v/>
      </c>
      <c r="C15" s="88"/>
      <c r="D15" s="94" t="str">
        <f ca="1">IF(IFERROR(INT(C12/C14),"")&lt;=0,0,
IFERROR(MOD(C12,C14),""))</f>
        <v/>
      </c>
      <c r="E15" s="88"/>
      <c r="F15" s="87" t="str" cm="1">
        <f t="array" aca="1" ref="F15" ca="1">IF(IFERROR(
INDEX(INDIRECT("'数出表_Excel（アレルギー入力）'!B"&amp;MATCH(G9,'数出表_Excel（アレルギー入力）'!$A:$A,0)-1&amp;":AC"&amp;MATCH(G9,'数出表_Excel（アレルギー入力）'!$A:$A,0)-1&amp;""),
 1,
IF(MATCH(C10,'数出表_Excel（アレルギー入力）'!$3:$3,0)&lt;=11,11,
MATCH(C10,'数出表_Excel（アレルギー入力）'!$3:$3,0))),
 "")&lt;&gt;0,
IFERROR(
INDEX(INDIRECT("'数出表_Excel（アレルギー入力）'!B"&amp;MATCH(G9,'数出表_Excel（アレルギー入力）'!$A:$A,0)-1&amp;":AC"&amp;MATCH(G9,'数出表_Excel（アレルギー入力）'!$A:$A,0)-1&amp;""),
 1,
IF(MATCH(C10,'数出表_Excel（アレルギー入力）'!$3:$3,0)&lt;=11,11,
MATCH(C10,'数出表_Excel（アレルギー入力）'!$3:$3,0))),
 ""),"")</f>
        <v/>
      </c>
      <c r="G15" s="88"/>
      <c r="I15" s="94" t="str">
        <f ca="1">IF(J12&lt;&gt;"",
IFERROR(INT(J12/J14),""),"")</f>
        <v/>
      </c>
      <c r="J15" s="88"/>
      <c r="K15" s="94" t="str">
        <f ca="1">IF(IFERROR(INT(J12/J14),"")&lt;=0,0,
IFERROR(MOD(J12,J14),""))</f>
        <v/>
      </c>
      <c r="L15" s="88"/>
      <c r="M15" s="87" t="str" cm="1">
        <f t="array" aca="1" ref="M15" ca="1">IF(IFERROR(
INDEX(INDIRECT("'数出表_Excel（アレルギー入力）'!B"&amp;MATCH(N9,'数出表_Excel（アレルギー入力）'!$A:$A,0)-1&amp;":AC"&amp;MATCH(N9,'数出表_Excel（アレルギー入力）'!$A:$A,0)-1&amp;""),
 1,
IF(MATCH(J10,'数出表_Excel（アレルギー入力）'!$3:$3,0)&lt;=11,11,
MATCH(J10,'数出表_Excel（アレルギー入力）'!$3:$3,0))),
 "")&lt;&gt;0,
IFERROR(
INDEX(INDIRECT("'数出表_Excel（アレルギー入力）'!B"&amp;MATCH(N9,'数出表_Excel（アレルギー入力）'!$A:$A,0)-1&amp;":AC"&amp;MATCH(N9,'数出表_Excel（アレルギー入力）'!$A:$A,0)-1&amp;""),
 1,
IF(MATCH(J10,'数出表_Excel（アレルギー入力）'!$3:$3,0)&lt;=11,11,
MATCH(J10,'数出表_Excel（アレルギー入力）'!$3:$3,0))),
 ""),"")</f>
        <v/>
      </c>
      <c r="N15" s="88"/>
      <c r="Q15" s="94" t="str">
        <f ca="1">IF(R12&lt;&gt;"",
IFERROR(INT(R12/R14),""),"")</f>
        <v/>
      </c>
      <c r="R15" s="88"/>
      <c r="S15" s="94" t="str">
        <f ca="1">IF(IFERROR(INT(R12/R14),"")&lt;=0,0,
IFERROR(MOD(R12,R14),""))</f>
        <v/>
      </c>
      <c r="T15" s="88"/>
      <c r="U15" s="87" t="str" cm="1">
        <f t="array" aca="1" ref="U15" ca="1">IF(IFERROR(
INDEX(INDIRECT("'数出表_Excel（アレルギー入力）'!B"&amp;MATCH(V9,'数出表_Excel（アレルギー入力）'!$A:$A,0)-1&amp;":AC"&amp;MATCH(V9,'数出表_Excel（アレルギー入力）'!$A:$A,0)-1&amp;""),
 1,
IF(MATCH(R10,'数出表_Excel（アレルギー入力）'!$3:$3,0)&lt;=11,11,
MATCH(R10,'数出表_Excel（アレルギー入力）'!$3:$3,0))),
 "")&lt;&gt;0,
IFERROR(
INDEX(INDIRECT("'数出表_Excel（アレルギー入力）'!B"&amp;MATCH(V9,'数出表_Excel（アレルギー入力）'!$A:$A,0)-1&amp;":AC"&amp;MATCH(V9,'数出表_Excel（アレルギー入力）'!$A:$A,0)-1&amp;""),
 1,
IF(MATCH(R10,'数出表_Excel（アレルギー入力）'!$3:$3,0)&lt;=11,11,
MATCH(R10,'数出表_Excel（アレルギー入力）'!$3:$3,0))),
 ""),"")</f>
        <v/>
      </c>
      <c r="V15" s="88"/>
      <c r="X15" s="94" t="str">
        <f ca="1">IF(Y12&lt;&gt;"",
IFERROR(INT(Y12/Y14),""),"")</f>
        <v/>
      </c>
      <c r="Y15" s="88"/>
      <c r="Z15" s="94" t="str">
        <f ca="1">IF(IFERROR(INT(Y12/Y14),"")&lt;=0,0,
IFERROR(MOD(Y12,Y14),""))</f>
        <v/>
      </c>
      <c r="AA15" s="88"/>
      <c r="AB15" s="87" t="str" cm="1">
        <f t="array" aca="1" ref="AB15" ca="1">IF(IFERROR(
INDEX(INDIRECT("'数出表_Excel（アレルギー入力）'!B"&amp;MATCH(AC9,'数出表_Excel（アレルギー入力）'!$A:$A,0)-1&amp;":AC"&amp;MATCH(AC9,'数出表_Excel（アレルギー入力）'!$A:$A,0)-1&amp;""),
 1,
IF(MATCH(Y10,'数出表_Excel（アレルギー入力）'!$3:$3,0)&lt;=11,11,
MATCH(Y10,'数出表_Excel（アレルギー入力）'!$3:$3,0))),
 "")&lt;&gt;0,
IFERROR(
INDEX(INDIRECT("'数出表_Excel（アレルギー入力）'!B"&amp;MATCH(AC9,'数出表_Excel（アレルギー入力）'!$A:$A,0)-1&amp;":AC"&amp;MATCH(AC9,'数出表_Excel（アレルギー入力）'!$A:$A,0)-1&amp;""),
 1,
IF(MATCH(Y10,'数出表_Excel（アレルギー入力）'!$3:$3,0)&lt;=11,11,
MATCH(Y10,'数出表_Excel（アレルギー入力）'!$3:$3,0))),
 ""),"")</f>
        <v/>
      </c>
      <c r="AC15" s="88"/>
      <c r="AF15" s="94" t="str">
        <f ca="1">IF(AG12&lt;&gt;"",
IFERROR(INT(AG12/AG14),""),"")</f>
        <v/>
      </c>
      <c r="AG15" s="88"/>
      <c r="AH15" s="94" t="str">
        <f ca="1">IF(IFERROR(INT(AG12/AG14),"")&lt;=0,0,
IFERROR(MOD(AG12,AG14),""))</f>
        <v/>
      </c>
      <c r="AI15" s="88"/>
      <c r="AJ15" s="87" t="str" cm="1">
        <f t="array" aca="1" ref="AJ15" ca="1">IF(IFERROR(
INDEX(INDIRECT("'数出表_Excel（アレルギー入力）'!B"&amp;MATCH(AK9,'数出表_Excel（アレルギー入力）'!$A:$A,0)-1&amp;":AC"&amp;MATCH(AK9,'数出表_Excel（アレルギー入力）'!$A:$A,0)-1&amp;""),
 1,
IF(MATCH(AG10,'数出表_Excel（アレルギー入力）'!$3:$3,0)&lt;=11,11,
MATCH(AG10,'数出表_Excel（アレルギー入力）'!$3:$3,0))),
 "")&lt;&gt;0,
IFERROR(
INDEX(INDIRECT("'数出表_Excel（アレルギー入力）'!B"&amp;MATCH(AK9,'数出表_Excel（アレルギー入力）'!$A:$A,0)-1&amp;":AC"&amp;MATCH(AK9,'数出表_Excel（アレルギー入力）'!$A:$A,0)-1&amp;""),
 1,
IF(MATCH(AG10,'数出表_Excel（アレルギー入力）'!$3:$3,0)&lt;=11,11,
MATCH(AG10,'数出表_Excel（アレルギー入力）'!$3:$3,0))),
 ""),"")</f>
        <v/>
      </c>
      <c r="AK15" s="88"/>
      <c r="AM15" s="94" t="str">
        <f ca="1">IF(AN12&lt;&gt;"",
IFERROR(INT(AN12/AN14),""),"")</f>
        <v/>
      </c>
      <c r="AN15" s="88"/>
      <c r="AO15" s="94" t="str">
        <f ca="1">IF(IFERROR(INT(AN12/AN14),"")&lt;=0,0,
IFERROR(MOD(AN12,AN14),""))</f>
        <v/>
      </c>
      <c r="AP15" s="88"/>
      <c r="AQ15" s="87" t="str" cm="1">
        <f t="array" aca="1" ref="AQ15" ca="1">IF(IFERROR(
INDEX(INDIRECT("'数出表_Excel（アレルギー入力）'!B"&amp;MATCH(AR9,'数出表_Excel（アレルギー入力）'!$A:$A,0)-1&amp;":AC"&amp;MATCH(AR9,'数出表_Excel（アレルギー入力）'!$A:$A,0)-1&amp;""),
 1,
IF(MATCH(AN10,'数出表_Excel（アレルギー入力）'!$3:$3,0)&lt;=11,11,
MATCH(AN10,'数出表_Excel（アレルギー入力）'!$3:$3,0))),
 "")&lt;&gt;0,
IFERROR(
INDEX(INDIRECT("'数出表_Excel（アレルギー入力）'!B"&amp;MATCH(AR9,'数出表_Excel（アレルギー入力）'!$A:$A,0)-1&amp;":AC"&amp;MATCH(AR9,'数出表_Excel（アレルギー入力）'!$A:$A,0)-1&amp;""),
 1,
IF(MATCH(AN10,'数出表_Excel（アレルギー入力）'!$3:$3,0)&lt;=11,11,
MATCH(AN10,'数出表_Excel（アレルギー入力）'!$3:$3,0))),
 ""),"")</f>
        <v/>
      </c>
      <c r="AR15" s="88"/>
      <c r="AU15" s="94" t="str">
        <f ca="1">IF(AV12&lt;&gt;"",
IFERROR(INT(AV12/AV14),""),"")</f>
        <v/>
      </c>
      <c r="AV15" s="88"/>
      <c r="AW15" s="94" t="str">
        <f ca="1">IF(IFERROR(INT(AV12/AV14),"")&lt;=0,0,
IFERROR(MOD(AV12,AV14),""))</f>
        <v/>
      </c>
      <c r="AX15" s="88"/>
      <c r="AY15" s="87" t="str" cm="1">
        <f t="array" aca="1" ref="AY15" ca="1">IF(IFERROR(
INDEX(INDIRECT("'数出表_Excel（アレルギー入力）'!B"&amp;MATCH(AZ9,'数出表_Excel（アレルギー入力）'!$A:$A,0)-1&amp;":AC"&amp;MATCH(AZ9,'数出表_Excel（アレルギー入力）'!$A:$A,0)-1&amp;""),
 1,
IF(MATCH(AV10,'数出表_Excel（アレルギー入力）'!$3:$3,0)&lt;=11,11,
MATCH(AV10,'数出表_Excel（アレルギー入力）'!$3:$3,0))),
 "")&lt;&gt;0,
IFERROR(
INDEX(INDIRECT("'数出表_Excel（アレルギー入力）'!B"&amp;MATCH(AZ9,'数出表_Excel（アレルギー入力）'!$A:$A,0)-1&amp;":AC"&amp;MATCH(AZ9,'数出表_Excel（アレルギー入力）'!$A:$A,0)-1&amp;""),
 1,
IF(MATCH(AV10,'数出表_Excel（アレルギー入力）'!$3:$3,0)&lt;=11,11,
MATCH(AV10,'数出表_Excel（アレルギー入力）'!$3:$3,0))),
 ""),"")</f>
        <v/>
      </c>
      <c r="AZ15" s="88"/>
      <c r="BB15" s="94" t="str">
        <f ca="1">IF(BC12&lt;&gt;"",
IFERROR(INT(BC12/BC14),""),"")</f>
        <v/>
      </c>
      <c r="BC15" s="88"/>
      <c r="BD15" s="94" t="str">
        <f ca="1">IF(IFERROR(INT(BC12/BC14),"")&lt;=0,0,
IFERROR(MOD(BC12,BC14),""))</f>
        <v/>
      </c>
      <c r="BE15" s="88"/>
      <c r="BF15" s="87" t="str" cm="1">
        <f t="array" aca="1" ref="BF15" ca="1">IF(IFERROR(
INDEX(INDIRECT("'数出表_Excel（アレルギー入力）'!B"&amp;MATCH(BG9,'数出表_Excel（アレルギー入力）'!$A:$A,0)-1&amp;":AC"&amp;MATCH(BG9,'数出表_Excel（アレルギー入力）'!$A:$A,0)-1&amp;""),
 1,
IF(MATCH(BC10,'数出表_Excel（アレルギー入力）'!$3:$3,0)&lt;=11,11,
MATCH(BC10,'数出表_Excel（アレルギー入力）'!$3:$3,0))),
 "")&lt;&gt;0,
IFERROR(
INDEX(INDIRECT("'数出表_Excel（アレルギー入力）'!B"&amp;MATCH(BG9,'数出表_Excel（アレルギー入力）'!$A:$A,0)-1&amp;":AC"&amp;MATCH(BG9,'数出表_Excel（アレルギー入力）'!$A:$A,0)-1&amp;""),
 1,
IF(MATCH(BC10,'数出表_Excel（アレルギー入力）'!$3:$3,0)&lt;=11,11,
MATCH(BC10,'数出表_Excel（アレルギー入力）'!$3:$3,0))),
 ""),"")</f>
        <v/>
      </c>
      <c r="BG15" s="88"/>
      <c r="BJ15" s="94" t="str">
        <f ca="1">IF(BK12&lt;&gt;"",
IFERROR(INT(BK12/BK14),""),"")</f>
        <v/>
      </c>
      <c r="BK15" s="88"/>
      <c r="BL15" s="94" t="str">
        <f ca="1">IF(IFERROR(INT(BK12/BK14),"")&lt;=0,0,
IFERROR(MOD(BK12,BK14),""))</f>
        <v/>
      </c>
      <c r="BM15" s="88"/>
      <c r="BN15" s="87" t="str" cm="1">
        <f t="array" aca="1" ref="BN15" ca="1">IF(IFERROR(
INDEX(INDIRECT("'数出表_Excel（アレルギー入力）'!B"&amp;MATCH(BO9,'数出表_Excel（アレルギー入力）'!$A:$A,0)-1&amp;":AC"&amp;MATCH(BO9,'数出表_Excel（アレルギー入力）'!$A:$A,0)-1&amp;""),
 1,
IF(MATCH(BK10,'数出表_Excel（アレルギー入力）'!$3:$3,0)&lt;=11,11,
MATCH(BK10,'数出表_Excel（アレルギー入力）'!$3:$3,0))),
 "")&lt;&gt;0,
IFERROR(
INDEX(INDIRECT("'数出表_Excel（アレルギー入力）'!B"&amp;MATCH(BO9,'数出表_Excel（アレルギー入力）'!$A:$A,0)-1&amp;":AC"&amp;MATCH(BO9,'数出表_Excel（アレルギー入力）'!$A:$A,0)-1&amp;""),
 1,
IF(MATCH(BK10,'数出表_Excel（アレルギー入力）'!$3:$3,0)&lt;=11,11,
MATCH(BK10,'数出表_Excel（アレルギー入力）'!$3:$3,0))),
 ""),"")</f>
        <v/>
      </c>
      <c r="BO15" s="88"/>
      <c r="BQ15" s="94" t="str">
        <f ca="1">IF(BR12&lt;&gt;"",
IFERROR(INT(BR12/BR14),""),"")</f>
        <v/>
      </c>
      <c r="BR15" s="88"/>
      <c r="BS15" s="94" t="str">
        <f ca="1">IF(IFERROR(INT(BR12/BR14),"")&lt;=0,0,
IFERROR(MOD(BR12,BR14),""))</f>
        <v/>
      </c>
      <c r="BT15" s="88"/>
      <c r="BU15" s="87" t="str" cm="1">
        <f t="array" aca="1" ref="BU15" ca="1">IF(IFERROR(
INDEX(INDIRECT("'数出表_Excel（アレルギー入力）'!B"&amp;MATCH(BV9,'数出表_Excel（アレルギー入力）'!$A:$A,0)-1&amp;":AC"&amp;MATCH(BV9,'数出表_Excel（アレルギー入力）'!$A:$A,0)-1&amp;""),
 1,
IF(MATCH(BR10,'数出表_Excel（アレルギー入力）'!$3:$3,0)&lt;=11,11,
MATCH(BR10,'数出表_Excel（アレルギー入力）'!$3:$3,0))),
 "")&lt;&gt;0,
IFERROR(
INDEX(INDIRECT("'数出表_Excel（アレルギー入力）'!B"&amp;MATCH(BV9,'数出表_Excel（アレルギー入力）'!$A:$A,0)-1&amp;":AC"&amp;MATCH(BV9,'数出表_Excel（アレルギー入力）'!$A:$A,0)-1&amp;""),
 1,
IF(MATCH(BR10,'数出表_Excel（アレルギー入力）'!$3:$3,0)&lt;=11,11,
MATCH(BR10,'数出表_Excel（アレルギー入力）'!$3:$3,0))),
 ""),"")</f>
        <v/>
      </c>
      <c r="BV15" s="88"/>
    </row>
    <row r="16" spans="1:74" ht="13.8" customHeight="1" x14ac:dyDescent="0.45"/>
    <row r="17" spans="1:74" ht="18" customHeight="1" x14ac:dyDescent="0.45">
      <c r="A17" s="66" t="e" cm="1">
        <f t="array" aca="1" ref="A17" ca="1">IF(LEFT(N9,2)="博多",
IF(LEFT(INDIRECT("数出表_Excel!A"&amp;I9+2),2)="博多",
IF(LEFT(INDIRECT("数出表_Excel!A"&amp;I9+4),2)="博多",
I9+6,
I9+4),
I9+2),
IF(LEFT(N9,3)="奈良屋",
IF(LEFT(INDIRECT("数出表_Excel!A"&amp;I9+2),3)="奈良屋",
IF(LEFT(INDIRECT("数出表_Excel!A"&amp;I9+4),3)="奈良屋",
I9+6,
I9+4),
I9+2),
I9+2))</f>
        <v>#N/A</v>
      </c>
      <c r="B17" s="63" t="e" cm="1">
        <f t="array" aca="1" ref="B17" ca="1">_xlfn.LET(
    _xlpm.baseCell, "数出表_Excel!",
    _xlpm.checkRow, _xlfn.LAMBDA(_xlpm.rowOffset,
        _xlfn.LET(
            _xlpm.currentA, INDIRECT(_xlpm.baseCell &amp; "A" &amp; A17+_xlpm.rowOffset),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A17+20,
                                          A17+18),
                                       A17+16),
                                    A17+14),
                                 A17+12),
                              A17+10),
                           A17+8),
                        A17+6),
                     A17+4),
                  A17+2),
               A17),
    _xlpm.result
)</f>
        <v>#N/A</v>
      </c>
      <c r="C17" s="85" t="str">
        <f ca="1">IF(C18&lt;&gt;"",
IF(LEFT(G17,2)="博多",
LEFT(G17,FIND("週",G17)-1),
G17),"")</f>
        <v/>
      </c>
      <c r="D17" s="86"/>
      <c r="E17" s="86"/>
      <c r="F17" s="86"/>
      <c r="G17" s="71" t="e" cm="1">
        <f t="array" aca="1" ref="G17" ca="1">INDIRECT("数出表_Excel!A"&amp;B17)</f>
        <v>#N/A</v>
      </c>
      <c r="H17" s="66" t="e" cm="1">
        <f t="array" aca="1" ref="H17" ca="1">IF(LEFT(G17,2)="博多",
IF(LEFT(INDIRECT("数出表_Excel!A"&amp;B17+2),2)="博多",
IF(LEFT(INDIRECT("数出表_Excel!A"&amp;B17+4),2)="博多",
B17+6,
B17+4),
B17+2),
IF(LEFT(G17,3)="奈良屋",
IF(LEFT(INDIRECT("数出表_Excel!A"&amp;B17+2),3)="奈良屋",
IF(LEFT(INDIRECT("数出表_Excel!A"&amp;B17+4),3)="奈良屋",
B17+6,
B17+4),
B17+2),
B17+2))</f>
        <v>#N/A</v>
      </c>
      <c r="I17" s="63" t="e" cm="1">
        <f t="array" aca="1" ref="I17" ca="1">_xlfn.LET(
    _xlpm.baseCell, "数出表_Excel!",
    _xlpm.checkRow, _xlfn.LAMBDA(_xlpm.rowOffset,
        _xlfn.LET(
            _xlpm.currentA, INDIRECT(_xlpm.baseCell &amp; "A" &amp; H17+_xlpm.rowOffset),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H17+20,
                                          H17+18),
                                       H17+16),
                                    H17+14),
                                 H17+12),
                              H17+10),
                           H17+8),
                        H17+6),
                     H17+4),
                  H17+2),
               H17),
    _xlpm.result
)</f>
        <v>#N/A</v>
      </c>
      <c r="J17" s="85" t="str">
        <f ca="1">IF(J18&lt;&gt;"",
IF(LEFT(N17,2)="博多",
LEFT(N17,FIND("週",N17)-1),
N17),"")</f>
        <v/>
      </c>
      <c r="K17" s="86"/>
      <c r="L17" s="86"/>
      <c r="M17" s="86"/>
      <c r="N17" s="71" t="e">
        <f t="array" aca="1" ref="N17" ca="1">INDIRECT("数出表_Excel!A"&amp;I17)</f>
        <v>#N/A</v>
      </c>
      <c r="P17" s="66" t="e">
        <f t="array" aca="1" ref="P17" ca="1">IF(LEFT(AC9,2)="博多",
IF(LEFT(INDIRECT("数出表_Excel!A"&amp;X9+2),2)="博多",
IF(LEFT(INDIRECT("数出表_Excel!A"&amp;X9+4),2)="博多",
X9+6,
X9+4),
X9+2),
X9+2)</f>
        <v>#N/A</v>
      </c>
      <c r="Q17" s="63" t="e" cm="1">
        <f t="array" aca="1" ref="Q17" ca="1">_xlfn.LET(
    _xlpm.baseCell, "数出表_Excel!",
    _xlpm.checkRow, _xlfn.LAMBDA(_xlpm.rowOffset,
        _xlfn.LET(
            _xlpm.currentA, INDIRECT(_xlpm.baseCell &amp; "A" &amp; P17+_xlpm.rowOffset),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P17+20,
                                          P17+18),
                                       P17+16),
                                    P17+14),
                                 P17+12),
                              P17+10),
                           P17+8),
                        P17+6),
                     P17+4),
                  P17+2),
               P17),
    _xlpm.result
)</f>
        <v>#N/A</v>
      </c>
      <c r="R17" s="85" t="str">
        <f ca="1">IF(R18&lt;&gt;"",
IF(LEFT(V17,2)="博多",
LEFT(V17,FIND("週",V17)-1),
V17),"")</f>
        <v/>
      </c>
      <c r="S17" s="86"/>
      <c r="T17" s="86"/>
      <c r="U17" s="86"/>
      <c r="V17" s="71" t="e" cm="1">
        <f t="array" aca="1" ref="V17" ca="1">INDIRECT("数出表_Excel!A"&amp;Q17)</f>
        <v>#N/A</v>
      </c>
      <c r="W17" s="66" t="e" cm="1">
        <f t="array" aca="1" ref="W17" ca="1">IF(LEFT(V17,2)="博多",
IF(LEFT(INDIRECT("数出表_Excel!A"&amp;Q17+2),2)="博多",
IF(LEFT(INDIRECT("数出表_Excel!A"&amp;Q17+4),2)="博多",
Q17+6,
Q17+4),
Q17+2),
IF(LEFT(V17,3)="奈良屋",
IF(LEFT(INDIRECT("数出表_Excel!A"&amp;Q17+2),3)="奈良屋",
IF(LEFT(INDIRECT("数出表_Excel!A"&amp;Q17+4),3)="奈良屋",
Q17+6,
Q17+4),
Q17+2),
Q17+2))</f>
        <v>#N/A</v>
      </c>
      <c r="X17" s="63" t="e" cm="1">
        <f t="array" aca="1" ref="X17" ca="1">_xlfn.LET(
    _xlpm.baseCell, "数出表_Excel!",
    _xlpm.checkRow, _xlfn.LAMBDA(_xlpm.rowOffset,
        _xlfn.LET(
            _xlpm.currentA, INDIRECT(_xlpm.baseCell &amp; "A" &amp; W17+_xlpm.rowOffset),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W17+20,
                                          W17+18),
                                       W17+16),
                                    W17+14),
                                 W17+12),
                              W17+10),
                           W17+8),
                        W17+6),
                     W17+4),
                  W17+2),
               W17),
    _xlpm.result
)</f>
        <v>#N/A</v>
      </c>
      <c r="Y17" s="85" t="str">
        <f ca="1">IF(Y18&lt;&gt;"",
IF(LEFT(AC17,2)="博多",
LEFT(AC17,FIND("週",AC17)-1),
AC17),"")</f>
        <v/>
      </c>
      <c r="Z17" s="86"/>
      <c r="AA17" s="86"/>
      <c r="AB17" s="86"/>
      <c r="AC17" s="71" t="e">
        <f t="array" aca="1" ref="AC17" ca="1">INDIRECT("数出表_Excel!A"&amp;X17)</f>
        <v>#N/A</v>
      </c>
      <c r="AE17" s="66" t="e">
        <f t="array" aca="1" ref="AE17" ca="1">IF(LEFT(AR9,2)="博多",
IF(LEFT(INDIRECT("数出表_Excel!A"&amp;AM9+2),2)="博多",
IF(LEFT(INDIRECT("数出表_Excel!A"&amp;AM9+4),2)="博多",
AM9+6,
AM9+4),
AM9+2),
AM9+2)</f>
        <v>#N/A</v>
      </c>
      <c r="AF17" s="63" t="e" cm="1">
        <f t="array" aca="1" ref="AF17" ca="1">_xlfn.LET(
    _xlpm.baseCell, "数出表_Excel!",
    _xlpm.checkRow, _xlfn.LAMBDA(_xlpm.rowOffset,
        _xlfn.LET(
            _xlpm.currentA, INDIRECT(_xlpm.baseCell &amp; "A" &amp; AE17+_xlpm.rowOffset),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AE17+20,
                                          AE17+18),
                                       AE17+16),
                                    AE17+14),
                                 AE17+12),
                              AE17+10),
                           AE17+8),
                        AE17+6),
                     AE17+4),
                  AE17+2),
               AE17),
    _xlpm.result
)</f>
        <v>#N/A</v>
      </c>
      <c r="AG17" s="85" t="str">
        <f ca="1">IF(AG18&lt;&gt;"",
IF(LEFT(AK17,2)="博多",
LEFT(AK17,FIND("週",AK17)-1),
AK17),"")</f>
        <v/>
      </c>
      <c r="AH17" s="86"/>
      <c r="AI17" s="86"/>
      <c r="AJ17" s="86"/>
      <c r="AK17" s="71" t="e" cm="1">
        <f t="array" aca="1" ref="AK17" ca="1">INDIRECT("数出表_Excel!A"&amp;AF17)</f>
        <v>#N/A</v>
      </c>
      <c r="AL17" s="66" t="e" cm="1">
        <f t="array" aca="1" ref="AL17" ca="1">IF(LEFT(AK17,2)="博多",
IF(LEFT(INDIRECT("数出表_Excel!A"&amp;AF17+2),2)="博多",
IF(LEFT(INDIRECT("数出表_Excel!A"&amp;AF17+4),2)="博多",
AF17+6,
AF17+4),
AF17+2),
IF(LEFT(AK17,3)="奈良屋",
IF(LEFT(INDIRECT("数出表_Excel!A"&amp;AF17+2),3)="奈良屋",
IF(LEFT(INDIRECT("数出表_Excel!A"&amp;AF17+4),3)="奈良屋",
AF17+6,
AF17+4),
AF17+2),
AF17+2))</f>
        <v>#N/A</v>
      </c>
      <c r="AM17" s="63" t="e" cm="1">
        <f t="array" aca="1" ref="AM17" ca="1">_xlfn.LET(
    _xlpm.baseCell, "数出表_Excel!",
    _xlpm.checkRow, _xlfn.LAMBDA(_xlpm.rowOffset,
        _xlfn.LET(
            _xlpm.currentA, INDIRECT(_xlpm.baseCell &amp; "A" &amp; AL17+_xlpm.rowOffset),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AL17+20,
                                          AL17+18),
                                       AL17+16),
                                    AL17+14),
                                 AL17+12),
                              AL17+10),
                           AL17+8),
                        AL17+6),
                     AL17+4),
                  AL17+2),
               AL17),
    _xlpm.result
)</f>
        <v>#N/A</v>
      </c>
      <c r="AN17" s="85" t="str">
        <f ca="1">IF(AN18&lt;&gt;"",
IF(LEFT(AR17,2)="博多",
LEFT(AR17,FIND("週",AR17)-1),
AR17),"")</f>
        <v/>
      </c>
      <c r="AO17" s="86"/>
      <c r="AP17" s="86"/>
      <c r="AQ17" s="86"/>
      <c r="AR17" s="71" t="e">
        <f t="array" aca="1" ref="AR17" ca="1">INDIRECT("数出表_Excel!A"&amp;AM17)</f>
        <v>#N/A</v>
      </c>
      <c r="AT17" s="66" t="e">
        <f t="array" aca="1" ref="AT17" ca="1">IF(LEFT(BG9,2)="博多",
IF(LEFT(INDIRECT("数出表_Excel!A"&amp;BB9+2),2)="博多",
IF(LEFT(INDIRECT("数出表_Excel!A"&amp;BB9+4),2)="博多",
BB9+6,
BB9+4),
BB9+2),
BB9+2)</f>
        <v>#N/A</v>
      </c>
      <c r="AU17" s="63" t="e" cm="1">
        <f t="array" aca="1" ref="AU17" ca="1">_xlfn.LET(
    _xlpm.baseCell, "数出表_Excel!",
    _xlpm.checkRow, _xlfn.LAMBDA(_xlpm.rowOffset,
        _xlfn.LET(
            _xlpm.currentA, INDIRECT(_xlpm.baseCell &amp; "A" &amp; AT17+_xlpm.rowOffset),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AT17+20,
                                          AT17+18),
                                       AT17+16),
                                    AT17+14),
                                 AT17+12),
                              AT17+10),
                           AT17+8),
                        AT17+6),
                     AT17+4),
                  AT17+2),
               AT17),
    _xlpm.result
)</f>
        <v>#N/A</v>
      </c>
      <c r="AV17" s="85" t="str">
        <f ca="1">IF(AV18&lt;&gt;"",
IF(LEFT(AZ17,2)="博多",
LEFT(AZ17,FIND("週",AZ17)-1),
AZ17),"")</f>
        <v/>
      </c>
      <c r="AW17" s="86"/>
      <c r="AX17" s="86"/>
      <c r="AY17" s="86"/>
      <c r="AZ17" s="71" t="e" cm="1">
        <f t="array" aca="1" ref="AZ17" ca="1">INDIRECT("数出表_Excel!A"&amp;AU17)</f>
        <v>#N/A</v>
      </c>
      <c r="BA17" s="66" t="e" cm="1">
        <f t="array" aca="1" ref="BA17" ca="1">IF(LEFT(AZ17,2)="博多",
IF(LEFT(INDIRECT("数出表_Excel!A"&amp;AU17+2),2)="博多",
IF(LEFT(INDIRECT("数出表_Excel!A"&amp;AU17+4),2)="博多",
AU17+6,
AU17+4),
AU17+2),
IF(LEFT(AZ17,3)="奈良屋",
IF(LEFT(INDIRECT("数出表_Excel!A"&amp;AU17+2),3)="奈良屋",
IF(LEFT(INDIRECT("数出表_Excel!A"&amp;AU17+4),3)="奈良屋",
AU17+6,
AU17+4),
AU17+2),
AU17+2))</f>
        <v>#N/A</v>
      </c>
      <c r="BB17" s="63" t="e" cm="1">
        <f t="array" aca="1" ref="BB17" ca="1">_xlfn.LET(
    _xlpm.baseCell, "数出表_Excel!",
    _xlpm.checkRow, _xlfn.LAMBDA(_xlpm.rowOffset,
        _xlfn.LET(
            _xlpm.currentA, INDIRECT(_xlpm.baseCell &amp; "A" &amp; BA17+_xlpm.rowOffset),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BA17+20,
                                          BA17+18),
                                       BA17+16),
                                    BA17+14),
                                 BA17+12),
                              BA17+10),
                           BA17+8),
                        BA17+6),
                     BA17+4),
                  BA17+2),
               BA17),
    _xlpm.result
)</f>
        <v>#N/A</v>
      </c>
      <c r="BC17" s="85" t="str">
        <f ca="1">IF(BC18&lt;&gt;"",
IF(LEFT(BG17,2)="博多",
LEFT(BG17,FIND("週",BG17)-1),
BG17),"")</f>
        <v/>
      </c>
      <c r="BD17" s="86"/>
      <c r="BE17" s="86"/>
      <c r="BF17" s="86"/>
      <c r="BG17" s="71" t="e">
        <f t="array" aca="1" ref="BG17" ca="1">INDIRECT("数出表_Excel!A"&amp;BB17)</f>
        <v>#N/A</v>
      </c>
      <c r="BI17" s="66" t="e">
        <f t="array" aca="1" ref="BI17" ca="1">IF(LEFT(BV9,2)="博多",
IF(LEFT(INDIRECT("数出表_Excel!A"&amp;BQ9+2),2)="博多",
IF(LEFT(INDIRECT("数出表_Excel!A"&amp;BQ9+4),2)="博多",
BQ9+6,
BQ9+4),
BQ9+2),
BQ9+2)</f>
        <v>#N/A</v>
      </c>
      <c r="BJ17" s="63" t="e" cm="1">
        <f t="array" aca="1" ref="BJ17" ca="1">_xlfn.LET(
    _xlpm.baseCell, "数出表_Excel!",
    _xlpm.checkRow, _xlfn.LAMBDA(_xlpm.rowOffset,
        _xlfn.LET(
            _xlpm.currentA, INDIRECT(_xlpm.baseCell &amp; "A" &amp; BI17+_xlpm.rowOffset),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BI17+20,
                                          BI17+18),
                                       BI17+16),
                                    BI17+14),
                                 BI17+12),
                              BI17+10),
                           BI17+8),
                        BI17+6),
                     BI17+4),
                  BI17+2),
               BI17),
    _xlpm.result
)</f>
        <v>#N/A</v>
      </c>
      <c r="BK17" s="85" t="str">
        <f ca="1">IF(BK18&lt;&gt;"",
IF(LEFT(BO17,2)="博多",
LEFT(BO17,FIND("週",BO17)-1),
BO17),"")</f>
        <v/>
      </c>
      <c r="BL17" s="86"/>
      <c r="BM17" s="86"/>
      <c r="BN17" s="86"/>
      <c r="BO17" s="71" t="e" cm="1">
        <f t="array" aca="1" ref="BO17" ca="1">INDIRECT("数出表_Excel!A"&amp;BJ17)</f>
        <v>#N/A</v>
      </c>
      <c r="BP17" s="66" t="e" cm="1">
        <f t="array" aca="1" ref="BP17" ca="1">IF(LEFT(BO17,2)="博多",
IF(LEFT(INDIRECT("数出表_Excel!A"&amp;BJ17+2),2)="博多",
IF(LEFT(INDIRECT("数出表_Excel!A"&amp;BJ17+4),2)="博多",
BJ17+6,
BJ17+4),
BJ17+2),
IF(LEFT(BO17,3)="奈良屋",
IF(LEFT(INDIRECT("数出表_Excel!A"&amp;BJ17+2),3)="奈良屋",
IF(LEFT(INDIRECT("数出表_Excel!A"&amp;BJ17+4),3)="奈良屋",
BJ17+6,
BJ17+4),
BJ17+2),
BJ17+2))</f>
        <v>#N/A</v>
      </c>
      <c r="BQ17" s="63" t="e" cm="1">
        <f t="array" aca="1" ref="BQ17" ca="1">_xlfn.LET(
    _xlpm.baseCell, "数出表_Excel!",
    _xlpm.checkRow, _xlfn.LAMBDA(_xlpm.rowOffset,
        _xlfn.LET(
            _xlpm.currentA, INDIRECT(_xlpm.baseCell &amp; "A" &amp; BP17+_xlpm.rowOffset),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BP17+20,
                                          BP17+18),
                                       BP17+16),
                                    BP17+14),
                                 BP17+12),
                              BP17+10),
                           BP17+8),
                        BP17+6),
                     BP17+4),
                  BP17+2),
               BP17),
    _xlpm.result
)</f>
        <v>#N/A</v>
      </c>
      <c r="BR17" s="85" t="str">
        <f ca="1">IF(BR18&lt;&gt;"",
IF(LEFT(BV17,2)="博多",
LEFT(BV17,FIND("週",BV17)-1),
BV17),"")</f>
        <v/>
      </c>
      <c r="BS17" s="86"/>
      <c r="BT17" s="86"/>
      <c r="BU17" s="86"/>
      <c r="BV17" s="71" t="e">
        <f t="array" aca="1" ref="BV17" ca="1">INDIRECT("数出表_Excel!A"&amp;BQ17)</f>
        <v>#N/A</v>
      </c>
    </row>
    <row r="18" spans="1:74" ht="18" customHeight="1" x14ac:dyDescent="0.55000000000000004">
      <c r="A18" s="66"/>
      <c r="B18" s="68" t="e">
        <f t="array" aca="1" ref="B18" ca="1">IF(B19&lt;&gt;100,
IF(C20&lt;&gt;"",MATCH(C20,INDIRECT("数出表_Excel!B"&amp;MATCH(G17,数出表_Excel!$A:$A,0)-1&amp;":U"&amp;MATCH(G17,数出表_Excel!$A:$A,0)-1&amp;""),0)+1,""),
IF(C20&lt;&gt;"",
MATCH(
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""),
INDIRECT("数出表_Excel!B"&amp;MATCH(G17,数出表_Excel!$A:$A,0)-1&amp;":U"&amp;MATCH(G17,数出表_Excel!$A:$A,0)-1&amp;""),0)+1,""))</f>
        <v>#N/A</v>
      </c>
      <c r="C18" s="58" t="str" cm="1">
        <f t="array" aca="1" ref="C18" ca="1">IFERROR(INDIRECT("数出表_Excel!" &amp;
CHAR(MATCH(TRUE,
ISNUMBER(--INDIRECT("数出表_Excel!B"&amp;MATCH(G17,数出表_Excel!$A:$A,0)-1&amp;":U"&amp;MATCH(G17,数出表_Excel!$A:$A,0)-1&amp;"")),0)+65) &amp; "3"),"")</f>
        <v/>
      </c>
      <c r="D18" s="57"/>
      <c r="E18" s="57"/>
      <c r="F18" s="72" t="str" cm="1">
        <f t="array" aca="1" ref="F18" ca="1">IF(C18&lt;&gt;"",
IF(MATCH(TRUE,
ISNUMBER(--INDIRECT("数出表_Excel!B"&amp;MATCH(G17,数出表_Excel!$A:$A,0)-1&amp;":U"&amp;MATCH(G17,数出表_Excel!$A:$A,0)-1&amp;"")),0)&gt;10,
IF(C18&lt;&gt;"",
IF(IF(COUNTIF(盛付札!C18,"*キャラ*"),
VLOOKUP("*キャラ*",商品マスタ一覧!$D:$J,7,FALSE),
IF(COUNTIF(盛付札!C18,"*赤*"),
VLOOKUP("*赤*",商品マスタ一覧!$D:$J,7,FALSE),
VLOOKUP(盛付札!C18,商品マスタ一覧!$D:$J,7,FALSE)))=0,"",
IF(ROUND(
IF(F23&lt;&gt;"",(C20-F23),C20)
/IF(COUNTIF(盛付札!C18,"*キャラ*"),
VLOOKUP("*キャラ*",商品マスタ一覧!$D:$J,7,FALSE),
IF(COUNTIF(盛付札!C18,"*赤*"),
VLOOKUP("*赤*",商品マスタ一覧!$D:$J,7,FALSE),
VLOOKUP(盛付札!C18,商品マスタ一覧!$D:$J,7,FALSE))),0)&lt;=0,1,
ROUND(
IF(F23&lt;&gt;"",(C20-F23),C20)
/IF(COUNTIF(盛付札!C18,"*キャラ*"),
VLOOKUP("*キャラ*",商品マスタ一覧!$D:$J,7,FALSE),
IF(COUNTIF(盛付札!C18,"*赤*"),
VLOOKUP("*赤*",商品マスタ一覧!$D:$J,7,FALSE),
VLOOKUP(盛付札!C18,商品マスタ一覧!$D:$J,7,FALSE))),0))),""),""),"")</f>
        <v/>
      </c>
      <c r="G18" s="62" t="str">
        <f ca="1">IF(F18&lt;&gt;"",IF(VALUE(IF(F23&lt;&gt;"",C20-F23,C20))&gt;VALUE(IF(COUNTIF(盛付札!C18,"*キャラ*"),
VLOOKUP("*キャラ*",商品マスタ一覧!$D:$J,7,FALSE),
IF(COUNTIF(盛付札!C18,"*赤*"),
VLOOKUP("*赤*",商品マスタ一覧!$D:$J,7,FALSE),
VLOOKUP(盛付札!C18,商品マスタ一覧!$D:$J,7,FALSE)))*F18),
"+"&amp;IF(F23&lt;&gt;"",C20-F23,C20)-IF(COUNTIF(盛付札!C18,"*キャラ*"),
VLOOKUP("*キャラ*",商品マスタ一覧!$D:$J,7,FALSE),
IF(COUNTIF(盛付札!C18,"*赤*"),
VLOOKUP("*赤*",商品マスタ一覧!$D:$J,7,FALSE),
VLOOKUP(盛付札!C18,商品マスタ一覧!$D:$J,7,FALSE)))*F18,
IF(F23&lt;&gt;"",C20-F23,C20)-IF(COUNTIF(盛付札!C18,"*キャラ*"),
VLOOKUP("*キャラ*",商品マスタ一覧!$D:$J,7,FALSE),
IF(COUNTIF(盛付札!C18,"*赤*"),
VLOOKUP("*赤*",商品マスタ一覧!$D:$J,7,FALSE),
VLOOKUP(盛付札!C18,商品マスタ一覧!$D:$J,7,FALSE)))*F18),"")</f>
        <v/>
      </c>
      <c r="H18" s="66"/>
      <c r="I18" s="68" t="e">
        <f t="array" aca="1" ref="I18" ca="1">IF(I19&lt;&gt;100,
IF(J20&lt;&gt;"",MATCH(J20,INDIRECT("数出表_Excel!B"&amp;MATCH(N17,数出表_Excel!$A:$A,0)-1&amp;":U"&amp;MATCH(N17,数出表_Excel!$A:$A,0)-1&amp;""),0)+1,""),
IF(J20&lt;&gt;"",
MATCH(
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""),
INDIRECT("数出表_Excel!B"&amp;MATCH(N17,数出表_Excel!$A:$A,0)-1&amp;":U"&amp;MATCH(N17,数出表_Excel!$A:$A,0)-1&amp;""),0)+1,""))</f>
        <v>#N/A</v>
      </c>
      <c r="J18" s="58" t="str" cm="1">
        <f t="array" aca="1" ref="J18" ca="1">IFERROR(INDIRECT("数出表_Excel!" &amp;
CHAR(MATCH(TRUE,
ISNUMBER(--INDIRECT("数出表_Excel!B"&amp;MATCH(N17,数出表_Excel!$A:$A,0)-1&amp;":U"&amp;MATCH(N17,数出表_Excel!$A:$A,0)-1&amp;"")),0)+65) &amp; "3"),"")</f>
        <v/>
      </c>
      <c r="K18" s="57"/>
      <c r="L18" s="57"/>
      <c r="M18" s="72" t="str" cm="1">
        <f t="array" aca="1" ref="M18" ca="1">IF(J18&lt;&gt;"",
IF(MATCH(TRUE,
ISNUMBER(--INDIRECT("数出表_Excel!B"&amp;MATCH(N17,数出表_Excel!$A:$A,0)-1&amp;":U"&amp;MATCH(N17,数出表_Excel!$A:$A,0)-1&amp;"")),0)&gt;10,
IF(J18&lt;&gt;"",
IF(IF(COUNTIF(盛付札!J18,"*キャラ*"),
VLOOKUP("*キャラ*",商品マスタ一覧!$D:$J,7,FALSE),
IF(COUNTIF(盛付札!J18,"*赤*"),
VLOOKUP("*赤*",商品マスタ一覧!$D:$J,7,FALSE),
VLOOKUP(盛付札!J18,商品マスタ一覧!$D:$J,7,FALSE)))=0,"",
IF(ROUND(
IF(M23&lt;&gt;"",(J20-M23),J20)
/IF(COUNTIF(盛付札!J18,"*キャラ*"),
VLOOKUP("*キャラ*",商品マスタ一覧!$D:$J,7,FALSE),
IF(COUNTIF(盛付札!J18,"*赤*"),
VLOOKUP("*赤*",商品マスタ一覧!$D:$J,7,FALSE),
VLOOKUP(盛付札!J18,商品マスタ一覧!$D:$J,7,FALSE))),0)&lt;=0,1,
ROUND(
IF(M23&lt;&gt;"",(J20-M23),J20)
/IF(COUNTIF(盛付札!J18,"*キャラ*"),
VLOOKUP("*キャラ*",商品マスタ一覧!$D:$J,7,FALSE),
IF(COUNTIF(盛付札!J18,"*赤*"),
VLOOKUP("*赤*",商品マスタ一覧!$D:$J,7,FALSE),
VLOOKUP(盛付札!J18,商品マスタ一覧!$D:$J,7,FALSE))),0))),""),""),"")</f>
        <v/>
      </c>
      <c r="N18" s="62" t="str">
        <f ca="1">IF(M18&lt;&gt;"",IF(VALUE(IF(M23&lt;&gt;"",J20-M23,J20))&gt;VALUE(IF(COUNTIF(盛付札!J18,"*キャラ*"),
VLOOKUP("*キャラ*",商品マスタ一覧!$D:$J,7,FALSE),
IF(COUNTIF(盛付札!J18,"*赤*"),
VLOOKUP("*赤*",商品マスタ一覧!$D:$J,7,FALSE),
VLOOKUP(盛付札!J18,商品マスタ一覧!$D:$J,7,FALSE)))*M18),
"+"&amp;IF(M23&lt;&gt;"",J20-M23,J20)-IF(COUNTIF(盛付札!J18,"*キャラ*"),
VLOOKUP("*キャラ*",商品マスタ一覧!$D:$J,7,FALSE),
IF(COUNTIF(盛付札!J18,"*赤*"),
VLOOKUP("*赤*",商品マスタ一覧!$D:$J,7,FALSE),
VLOOKUP(盛付札!J18,商品マスタ一覧!$D:$J,7,FALSE)))*M18,
IF(M23&lt;&gt;"",J20-M23,J20)-IF(COUNTIF(盛付札!J18,"*キャラ*"),
VLOOKUP("*キャラ*",商品マスタ一覧!$D:$J,7,FALSE),
IF(COUNTIF(盛付札!J18,"*赤*"),
VLOOKUP("*赤*",商品マスタ一覧!$D:$J,7,FALSE),
VLOOKUP(盛付札!J18,商品マスタ一覧!$D:$J,7,FALSE)))*M18),"")</f>
        <v/>
      </c>
      <c r="P18" s="66"/>
      <c r="Q18" s="68" t="e">
        <f t="array" aca="1" ref="Q18" ca="1">IF(Q19&lt;&gt;100,
IF(R20&lt;&gt;"",MATCH(R20,INDIRECT("数出表_Excel!B"&amp;MATCH(V17,数出表_Excel!$A:$A,0)-1&amp;":U"&amp;MATCH(V17,数出表_Excel!$A:$A,0)-1&amp;""),0)+1,""),
IF(R20&lt;&gt;"",
MATCH(
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""),
INDIRECT("数出表_Excel!B"&amp;MATCH(V17,数出表_Excel!$A:$A,0)-1&amp;":U"&amp;MATCH(V17,数出表_Excel!$A:$A,0)-1&amp;""),0)+1,""))</f>
        <v>#N/A</v>
      </c>
      <c r="R18" s="58" t="str" cm="1">
        <f t="array" aca="1" ref="R18" ca="1">IFERROR(INDIRECT("数出表_Excel!" &amp;
CHAR(MATCH(TRUE,
ISNUMBER(--INDIRECT("数出表_Excel!B"&amp;MATCH(V17,数出表_Excel!$A:$A,0)-1&amp;":U"&amp;MATCH(V17,数出表_Excel!$A:$A,0)-1&amp;"")),0)+65) &amp; "3"),"")</f>
        <v/>
      </c>
      <c r="S18" s="57"/>
      <c r="T18" s="57"/>
      <c r="U18" s="72" t="str" cm="1">
        <f t="array" aca="1" ref="U18" ca="1">IF(R18&lt;&gt;"",
IF(MATCH(TRUE,
ISNUMBER(--INDIRECT("数出表_Excel!B"&amp;MATCH(V17,数出表_Excel!$A:$A,0)-1&amp;":U"&amp;MATCH(V17,数出表_Excel!$A:$A,0)-1&amp;"")),0)&gt;10,
IF(R18&lt;&gt;"",
IF(IF(COUNTIF(盛付札!R18,"*キャラ*"),
VLOOKUP("*キャラ*",商品マスタ一覧!$D:$J,7,FALSE),
IF(COUNTIF(盛付札!R18,"*赤*"),
VLOOKUP("*赤*",商品マスタ一覧!$D:$J,7,FALSE),
VLOOKUP(盛付札!R18,商品マスタ一覧!$D:$J,7,FALSE)))=0,"",
IF(ROUND(
IF(U23&lt;&gt;"",(R20-U23),R20)
/IF(COUNTIF(盛付札!R18,"*キャラ*"),
VLOOKUP("*キャラ*",商品マスタ一覧!$D:$J,7,FALSE),
IF(COUNTIF(盛付札!R18,"*赤*"),
VLOOKUP("*赤*",商品マスタ一覧!$D:$J,7,FALSE),
VLOOKUP(盛付札!R18,商品マスタ一覧!$D:$J,7,FALSE))),0)&lt;=0,1,
ROUND(
IF(U23&lt;&gt;"",(R20-U23),R20)
/IF(COUNTIF(盛付札!R18,"*キャラ*"),
VLOOKUP("*キャラ*",商品マスタ一覧!$D:$J,7,FALSE),
IF(COUNTIF(盛付札!R18,"*赤*"),
VLOOKUP("*赤*",商品マスタ一覧!$D:$J,7,FALSE),
VLOOKUP(盛付札!R18,商品マスタ一覧!$D:$J,7,FALSE))),0))),""),""),"")</f>
        <v/>
      </c>
      <c r="V18" s="62" t="str">
        <f ca="1">IF(U18&lt;&gt;"",IF(VALUE(IF(U23&lt;&gt;"",R20-U23,R20))&gt;VALUE(IF(COUNTIF(盛付札!R18,"*キャラ*"),
VLOOKUP("*キャラ*",商品マスタ一覧!$D:$J,7,FALSE),
IF(COUNTIF(盛付札!R18,"*赤*"),
VLOOKUP("*赤*",商品マスタ一覧!$D:$J,7,FALSE),
VLOOKUP(盛付札!R18,商品マスタ一覧!$D:$J,7,FALSE)))*U18),
"+"&amp;IF(U23&lt;&gt;"",R20-U23,R20)-IF(COUNTIF(盛付札!R18,"*キャラ*"),
VLOOKUP("*キャラ*",商品マスタ一覧!$D:$J,7,FALSE),
IF(COUNTIF(盛付札!R18,"*赤*"),
VLOOKUP("*赤*",商品マスタ一覧!$D:$J,7,FALSE),
VLOOKUP(盛付札!R18,商品マスタ一覧!$D:$J,7,FALSE)))*U18,
IF(U23&lt;&gt;"",R20-U23,R20)-IF(COUNTIF(盛付札!R18,"*キャラ*"),
VLOOKUP("*キャラ*",商品マスタ一覧!$D:$J,7,FALSE),
IF(COUNTIF(盛付札!R18,"*赤*"),
VLOOKUP("*赤*",商品マスタ一覧!$D:$J,7,FALSE),
VLOOKUP(盛付札!R18,商品マスタ一覧!$D:$J,7,FALSE)))*U18),"")</f>
        <v/>
      </c>
      <c r="W18" s="66"/>
      <c r="X18" s="68" t="e">
        <f t="array" aca="1" ref="X18" ca="1">IF(X19&lt;&gt;100,
IF(Y20&lt;&gt;"",MATCH(Y20,INDIRECT("数出表_Excel!B"&amp;MATCH(AC17,数出表_Excel!$A:$A,0)-1&amp;":U"&amp;MATCH(AC17,数出表_Excel!$A:$A,0)-1&amp;""),0)+1,""),
IF(Y20&lt;&gt;"",
MATCH(
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""),
INDIRECT("数出表_Excel!B"&amp;MATCH(AC17,数出表_Excel!$A:$A,0)-1&amp;":U"&amp;MATCH(AC17,数出表_Excel!$A:$A,0)-1&amp;""),0)+1,""))</f>
        <v>#N/A</v>
      </c>
      <c r="Y18" s="58" t="str" cm="1">
        <f t="array" aca="1" ref="Y18" ca="1">IFERROR(INDIRECT("数出表_Excel!" &amp;
CHAR(MATCH(TRUE,
ISNUMBER(--INDIRECT("数出表_Excel!B"&amp;MATCH(AC17,数出表_Excel!$A:$A,0)-1&amp;":U"&amp;MATCH(AC17,数出表_Excel!$A:$A,0)-1&amp;"")),0)+65) &amp; "3"),"")</f>
        <v/>
      </c>
      <c r="Z18" s="57"/>
      <c r="AA18" s="57"/>
      <c r="AB18" s="72" t="str" cm="1">
        <f t="array" aca="1" ref="AB18" ca="1">IF(Y18&lt;&gt;"",
IF(MATCH(TRUE,
ISNUMBER(--INDIRECT("数出表_Excel!B"&amp;MATCH(AC17,数出表_Excel!$A:$A,0)-1&amp;":U"&amp;MATCH(AC17,数出表_Excel!$A:$A,0)-1&amp;"")),0)&gt;10,
IF(Y18&lt;&gt;"",
IF(IF(COUNTIF(盛付札!Y18,"*キャラ*"),
VLOOKUP("*キャラ*",商品マスタ一覧!$D:$J,7,FALSE),
IF(COUNTIF(盛付札!Y18,"*赤*"),
VLOOKUP("*赤*",商品マスタ一覧!$D:$J,7,FALSE),
VLOOKUP(盛付札!Y18,商品マスタ一覧!$D:$J,7,FALSE)))=0,"",
IF(ROUND(
IF(AB23&lt;&gt;"",(Y20-AB23),Y20)
/IF(COUNTIF(盛付札!Y18,"*キャラ*"),
VLOOKUP("*キャラ*",商品マスタ一覧!$D:$J,7,FALSE),
IF(COUNTIF(盛付札!Y18,"*赤*"),
VLOOKUP("*赤*",商品マスタ一覧!$D:$J,7,FALSE),
VLOOKUP(盛付札!Y18,商品マスタ一覧!$D:$J,7,FALSE))),0)&lt;=0,1,
ROUND(
IF(AB23&lt;&gt;"",(Y20-AB23),Y20)
/IF(COUNTIF(盛付札!Y18,"*キャラ*"),
VLOOKUP("*キャラ*",商品マスタ一覧!$D:$J,7,FALSE),
IF(COUNTIF(盛付札!Y18,"*赤*"),
VLOOKUP("*赤*",商品マスタ一覧!$D:$J,7,FALSE),
VLOOKUP(盛付札!Y18,商品マスタ一覧!$D:$J,7,FALSE))),0))),""),""),"")</f>
        <v/>
      </c>
      <c r="AC18" s="62" t="str">
        <f ca="1">IF(AB18&lt;&gt;"",IF(VALUE(IF(AB23&lt;&gt;"",Y20-AB23,Y20))&gt;VALUE(IF(COUNTIF(盛付札!Y18,"*キャラ*"),
VLOOKUP("*キャラ*",商品マスタ一覧!$D:$J,7,FALSE),
IF(COUNTIF(盛付札!Y18,"*赤*"),
VLOOKUP("*赤*",商品マスタ一覧!$D:$J,7,FALSE),
VLOOKUP(盛付札!Y18,商品マスタ一覧!$D:$J,7,FALSE)))*AB18),
"+"&amp;IF(AB23&lt;&gt;"",Y20-AB23,Y20)-IF(COUNTIF(盛付札!Y18,"*キャラ*"),
VLOOKUP("*キャラ*",商品マスタ一覧!$D:$J,7,FALSE),
IF(COUNTIF(盛付札!Y18,"*赤*"),
VLOOKUP("*赤*",商品マスタ一覧!$D:$J,7,FALSE),
VLOOKUP(盛付札!Y18,商品マスタ一覧!$D:$J,7,FALSE)))*AB18,
IF(AB23&lt;&gt;"",Y20-AB23,Y20)-IF(COUNTIF(盛付札!Y18,"*キャラ*"),
VLOOKUP("*キャラ*",商品マスタ一覧!$D:$J,7,FALSE),
IF(COUNTIF(盛付札!Y18,"*赤*"),
VLOOKUP("*赤*",商品マスタ一覧!$D:$J,7,FALSE),
VLOOKUP(盛付札!Y18,商品マスタ一覧!$D:$J,7,FALSE)))*AB18),"")</f>
        <v/>
      </c>
      <c r="AE18" s="66"/>
      <c r="AF18" s="68" t="e">
        <f t="array" aca="1" ref="AF18" ca="1">IF(AF19&lt;&gt;100,
IF(AG20&lt;&gt;"",MATCH(AG20,INDIRECT("数出表_Excel!B"&amp;MATCH(AK17,数出表_Excel!$A:$A,0)-1&amp;":U"&amp;MATCH(AK17,数出表_Excel!$A:$A,0)-1&amp;""),0)+1,""),
IF(AG20&lt;&gt;"",
MATCH(
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""),
INDIRECT("数出表_Excel!B"&amp;MATCH(AK17,数出表_Excel!$A:$A,0)-1&amp;":U"&amp;MATCH(AK17,数出表_Excel!$A:$A,0)-1&amp;""),0)+1,""))</f>
        <v>#N/A</v>
      </c>
      <c r="AG18" s="58" t="str" cm="1">
        <f t="array" aca="1" ref="AG18" ca="1">IFERROR(INDIRECT("数出表_Excel!" &amp;
CHAR(MATCH(TRUE,
ISNUMBER(--INDIRECT("数出表_Excel!B"&amp;MATCH(AK17,数出表_Excel!$A:$A,0)-1&amp;":U"&amp;MATCH(AK17,数出表_Excel!$A:$A,0)-1&amp;"")),0)+65) &amp; "3"),"")</f>
        <v/>
      </c>
      <c r="AH18" s="57"/>
      <c r="AI18" s="57"/>
      <c r="AJ18" s="72" t="str" cm="1">
        <f t="array" aca="1" ref="AJ18" ca="1">IF(AG18&lt;&gt;"",
IF(MATCH(TRUE,
ISNUMBER(--INDIRECT("数出表_Excel!B"&amp;MATCH(AK17,数出表_Excel!$A:$A,0)-1&amp;":U"&amp;MATCH(AK17,数出表_Excel!$A:$A,0)-1&amp;"")),0)&gt;10,
IF(AG18&lt;&gt;"",
IF(IF(COUNTIF(盛付札!AG18,"*キャラ*"),
VLOOKUP("*キャラ*",商品マスタ一覧!$D:$J,7,FALSE),
IF(COUNTIF(盛付札!AG18,"*赤*"),
VLOOKUP("*赤*",商品マスタ一覧!$D:$J,7,FALSE),
VLOOKUP(盛付札!AG18,商品マスタ一覧!$D:$J,7,FALSE)))=0,"",
IF(ROUND(
IF(AJ23&lt;&gt;"",(AG20-AJ23),AG20)
/IF(COUNTIF(盛付札!AG18,"*キャラ*"),
VLOOKUP("*キャラ*",商品マスタ一覧!$D:$J,7,FALSE),
IF(COUNTIF(盛付札!AG18,"*赤*"),
VLOOKUP("*赤*",商品マスタ一覧!$D:$J,7,FALSE),
VLOOKUP(盛付札!AG18,商品マスタ一覧!$D:$J,7,FALSE))),0)&lt;=0,1,
ROUND(
IF(AJ23&lt;&gt;"",(AG20-AJ23),AG20)
/IF(COUNTIF(盛付札!AG18,"*キャラ*"),
VLOOKUP("*キャラ*",商品マスタ一覧!$D:$J,7,FALSE),
IF(COUNTIF(盛付札!AG18,"*赤*"),
VLOOKUP("*赤*",商品マスタ一覧!$D:$J,7,FALSE),
VLOOKUP(盛付札!AG18,商品マスタ一覧!$D:$J,7,FALSE))),0))),""),""),"")</f>
        <v/>
      </c>
      <c r="AK18" s="62" t="str">
        <f ca="1">IF(AJ18&lt;&gt;"",IF(VALUE(IF(AJ23&lt;&gt;"",AG20-AJ23,AG20))&gt;VALUE(IF(COUNTIF(盛付札!AG18,"*キャラ*"),
VLOOKUP("*キャラ*",商品マスタ一覧!$D:$J,7,FALSE),
IF(COUNTIF(盛付札!AG18,"*赤*"),
VLOOKUP("*赤*",商品マスタ一覧!$D:$J,7,FALSE),
VLOOKUP(盛付札!AG18,商品マスタ一覧!$D:$J,7,FALSE)))*AJ18),
"+"&amp;IF(AJ23&lt;&gt;"",AG20-AJ23,AG20)-IF(COUNTIF(盛付札!AG18,"*キャラ*"),
VLOOKUP("*キャラ*",商品マスタ一覧!$D:$J,7,FALSE),
IF(COUNTIF(盛付札!AG18,"*赤*"),
VLOOKUP("*赤*",商品マスタ一覧!$D:$J,7,FALSE),
VLOOKUP(盛付札!AG18,商品マスタ一覧!$D:$J,7,FALSE)))*AJ18,
IF(AJ23&lt;&gt;"",AG20-AJ23,AG20)-IF(COUNTIF(盛付札!AG18,"*キャラ*"),
VLOOKUP("*キャラ*",商品マスタ一覧!$D:$J,7,FALSE),
IF(COUNTIF(盛付札!AG18,"*赤*"),
VLOOKUP("*赤*",商品マスタ一覧!$D:$J,7,FALSE),
VLOOKUP(盛付札!AG18,商品マスタ一覧!$D:$J,7,FALSE)))*AJ18),"")</f>
        <v/>
      </c>
      <c r="AL18" s="66"/>
      <c r="AM18" s="68" t="e">
        <f t="array" aca="1" ref="AM18" ca="1">IF(AM19&lt;&gt;100,
IF(AN20&lt;&gt;"",MATCH(AN20,INDIRECT("数出表_Excel!B"&amp;MATCH(AR17,数出表_Excel!$A:$A,0)-1&amp;":U"&amp;MATCH(AR17,数出表_Excel!$A:$A,0)-1&amp;""),0)+1,""),
IF(AN20&lt;&gt;"",
MATCH(
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""),
INDIRECT("数出表_Excel!B"&amp;MATCH(AR17,数出表_Excel!$A:$A,0)-1&amp;":U"&amp;MATCH(AR17,数出表_Excel!$A:$A,0)-1&amp;""),0)+1,""))</f>
        <v>#N/A</v>
      </c>
      <c r="AN18" s="58" t="str" cm="1">
        <f t="array" aca="1" ref="AN18" ca="1">IFERROR(INDIRECT("数出表_Excel!" &amp;
CHAR(MATCH(TRUE,
ISNUMBER(--INDIRECT("数出表_Excel!B"&amp;MATCH(AR17,数出表_Excel!$A:$A,0)-1&amp;":U"&amp;MATCH(AR17,数出表_Excel!$A:$A,0)-1&amp;"")),0)+65) &amp; "3"),"")</f>
        <v/>
      </c>
      <c r="AO18" s="57"/>
      <c r="AP18" s="57"/>
      <c r="AQ18" s="72" t="str" cm="1">
        <f t="array" aca="1" ref="AQ18" ca="1">IF(AN18&lt;&gt;"",
IF(MATCH(TRUE,
ISNUMBER(--INDIRECT("数出表_Excel!B"&amp;MATCH(AR17,数出表_Excel!$A:$A,0)-1&amp;":U"&amp;MATCH(AR17,数出表_Excel!$A:$A,0)-1&amp;"")),0)&gt;10,
IF(AN18&lt;&gt;"",
IF(IF(COUNTIF(盛付札!AN18,"*キャラ*"),
VLOOKUP("*キャラ*",商品マスタ一覧!$D:$J,7,FALSE),
IF(COUNTIF(盛付札!AN18,"*赤*"),
VLOOKUP("*赤*",商品マスタ一覧!$D:$J,7,FALSE),
VLOOKUP(盛付札!AN18,商品マスタ一覧!$D:$J,7,FALSE)))=0,"",
IF(ROUND(
IF(AQ23&lt;&gt;"",(AN20-AQ23),AN20)
/IF(COUNTIF(盛付札!AN18,"*キャラ*"),
VLOOKUP("*キャラ*",商品マスタ一覧!$D:$J,7,FALSE),
IF(COUNTIF(盛付札!AN18,"*赤*"),
VLOOKUP("*赤*",商品マスタ一覧!$D:$J,7,FALSE),
VLOOKUP(盛付札!AN18,商品マスタ一覧!$D:$J,7,FALSE))),0)&lt;=0,1,
ROUND(
IF(AQ23&lt;&gt;"",(AN20-AQ23),AN20)
/IF(COUNTIF(盛付札!AN18,"*キャラ*"),
VLOOKUP("*キャラ*",商品マスタ一覧!$D:$J,7,FALSE),
IF(COUNTIF(盛付札!AN18,"*赤*"),
VLOOKUP("*赤*",商品マスタ一覧!$D:$J,7,FALSE),
VLOOKUP(盛付札!AN18,商品マスタ一覧!$D:$J,7,FALSE))),0))),""),""),"")</f>
        <v/>
      </c>
      <c r="AR18" s="62" t="str">
        <f ca="1">IF(AQ18&lt;&gt;"",IF(VALUE(IF(AQ23&lt;&gt;"",AN20-AQ23,AN20))&gt;VALUE(IF(COUNTIF(盛付札!AN18,"*キャラ*"),
VLOOKUP("*キャラ*",商品マスタ一覧!$D:$J,7,FALSE),
IF(COUNTIF(盛付札!AN18,"*赤*"),
VLOOKUP("*赤*",商品マスタ一覧!$D:$J,7,FALSE),
VLOOKUP(盛付札!AN18,商品マスタ一覧!$D:$J,7,FALSE)))*AQ18),
"+"&amp;IF(AQ23&lt;&gt;"",AN20-AQ23,AN20)-IF(COUNTIF(盛付札!AN18,"*キャラ*"),
VLOOKUP("*キャラ*",商品マスタ一覧!$D:$J,7,FALSE),
IF(COUNTIF(盛付札!AN18,"*赤*"),
VLOOKUP("*赤*",商品マスタ一覧!$D:$J,7,FALSE),
VLOOKUP(盛付札!AN18,商品マスタ一覧!$D:$J,7,FALSE)))*AQ18,
IF(AQ23&lt;&gt;"",AN20-AQ23,AN20)-IF(COUNTIF(盛付札!AN18,"*キャラ*"),
VLOOKUP("*キャラ*",商品マスタ一覧!$D:$J,7,FALSE),
IF(COUNTIF(盛付札!AN18,"*赤*"),
VLOOKUP("*赤*",商品マスタ一覧!$D:$J,7,FALSE),
VLOOKUP(盛付札!AN18,商品マスタ一覧!$D:$J,7,FALSE)))*AQ18),"")</f>
        <v/>
      </c>
      <c r="AT18" s="66"/>
      <c r="AU18" s="68" t="e">
        <f t="array" aca="1" ref="AU18" ca="1">IF(AU19&lt;&gt;100,
IF(AV20&lt;&gt;"",MATCH(AV20,INDIRECT("数出表_Excel!B"&amp;MATCH(AZ17,数出表_Excel!$A:$A,0)-1&amp;":U"&amp;MATCH(AZ17,数出表_Excel!$A:$A,0)-1&amp;""),0)+1,""),
IF(AV20&lt;&gt;"",
MATCH(
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""),
INDIRECT("数出表_Excel!B"&amp;MATCH(AZ17,数出表_Excel!$A:$A,0)-1&amp;":U"&amp;MATCH(AZ17,数出表_Excel!$A:$A,0)-1&amp;""),0)+1,""))</f>
        <v>#N/A</v>
      </c>
      <c r="AV18" s="58" t="str" cm="1">
        <f t="array" aca="1" ref="AV18" ca="1">IFERROR(INDIRECT("数出表_Excel!" &amp;
CHAR(MATCH(TRUE,
ISNUMBER(--INDIRECT("数出表_Excel!B"&amp;MATCH(AZ17,数出表_Excel!$A:$A,0)-1&amp;":U"&amp;MATCH(AZ17,数出表_Excel!$A:$A,0)-1&amp;"")),0)+65) &amp; "3"),"")</f>
        <v/>
      </c>
      <c r="AW18" s="57"/>
      <c r="AX18" s="57"/>
      <c r="AY18" s="72" t="str" cm="1">
        <f t="array" aca="1" ref="AY18" ca="1">IF(AV18&lt;&gt;"",
IF(MATCH(TRUE,
ISNUMBER(--INDIRECT("数出表_Excel!B"&amp;MATCH(AZ17,数出表_Excel!$A:$A,0)-1&amp;":U"&amp;MATCH(AZ17,数出表_Excel!$A:$A,0)-1&amp;"")),0)&gt;10,
IF(AV18&lt;&gt;"",
IF(IF(COUNTIF(盛付札!AV18,"*キャラ*"),
VLOOKUP("*キャラ*",商品マスタ一覧!$D:$J,7,FALSE),
IF(COUNTIF(盛付札!AV18,"*赤*"),
VLOOKUP("*赤*",商品マスタ一覧!$D:$J,7,FALSE),
VLOOKUP(盛付札!AV18,商品マスタ一覧!$D:$J,7,FALSE)))=0,"",
IF(ROUND(
IF(AY23&lt;&gt;"",(AV20-AY23),AV20)
/IF(COUNTIF(盛付札!AV18,"*キャラ*"),
VLOOKUP("*キャラ*",商品マスタ一覧!$D:$J,7,FALSE),
IF(COUNTIF(盛付札!AV18,"*赤*"),
VLOOKUP("*赤*",商品マスタ一覧!$D:$J,7,FALSE),
VLOOKUP(盛付札!AV18,商品マスタ一覧!$D:$J,7,FALSE))),0)&lt;=0,1,
ROUND(
IF(AY23&lt;&gt;"",(AV20-AY23),AV20)
/IF(COUNTIF(盛付札!AV18,"*キャラ*"),
VLOOKUP("*キャラ*",商品マスタ一覧!$D:$J,7,FALSE),
IF(COUNTIF(盛付札!AV18,"*赤*"),
VLOOKUP("*赤*",商品マスタ一覧!$D:$J,7,FALSE),
VLOOKUP(盛付札!AV18,商品マスタ一覧!$D:$J,7,FALSE))),0))),""),""),"")</f>
        <v/>
      </c>
      <c r="AZ18" s="62" t="str">
        <f ca="1">IF(AY18&lt;&gt;"",IF(VALUE(IF(AY23&lt;&gt;"",AV20-AY23,AV20))&gt;VALUE(IF(COUNTIF(盛付札!AV18,"*キャラ*"),
VLOOKUP("*キャラ*",商品マスタ一覧!$D:$J,7,FALSE),
IF(COUNTIF(盛付札!AV18,"*赤*"),
VLOOKUP("*赤*",商品マスタ一覧!$D:$J,7,FALSE),
VLOOKUP(盛付札!AV18,商品マスタ一覧!$D:$J,7,FALSE)))*AY18),
"+"&amp;IF(AY23&lt;&gt;"",AV20-AY23,AV20)-IF(COUNTIF(盛付札!AV18,"*キャラ*"),
VLOOKUP("*キャラ*",商品マスタ一覧!$D:$J,7,FALSE),
IF(COUNTIF(盛付札!AV18,"*赤*"),
VLOOKUP("*赤*",商品マスタ一覧!$D:$J,7,FALSE),
VLOOKUP(盛付札!AV18,商品マスタ一覧!$D:$J,7,FALSE)))*AY18,
IF(AY23&lt;&gt;"",AV20-AY23,AV20)-IF(COUNTIF(盛付札!AV18,"*キャラ*"),
VLOOKUP("*キャラ*",商品マスタ一覧!$D:$J,7,FALSE),
IF(COUNTIF(盛付札!AV18,"*赤*"),
VLOOKUP("*赤*",商品マスタ一覧!$D:$J,7,FALSE),
VLOOKUP(盛付札!AV18,商品マスタ一覧!$D:$J,7,FALSE)))*AY18),"")</f>
        <v/>
      </c>
      <c r="BA18" s="66"/>
      <c r="BB18" s="68" t="e">
        <f t="array" aca="1" ref="BB18" ca="1">IF(BB19&lt;&gt;100,
IF(BC20&lt;&gt;"",MATCH(BC20,INDIRECT("数出表_Excel!B"&amp;MATCH(BG17,数出表_Excel!$A:$A,0)-1&amp;":U"&amp;MATCH(BG17,数出表_Excel!$A:$A,0)-1&amp;""),0)+1,""),
IF(BC20&lt;&gt;"",
MATCH(
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""),
INDIRECT("数出表_Excel!B"&amp;MATCH(BG17,数出表_Excel!$A:$A,0)-1&amp;":U"&amp;MATCH(BG17,数出表_Excel!$A:$A,0)-1&amp;""),0)+1,""))</f>
        <v>#N/A</v>
      </c>
      <c r="BC18" s="58" t="str" cm="1">
        <f t="array" aca="1" ref="BC18" ca="1">IFERROR(INDIRECT("数出表_Excel!" &amp;
CHAR(MATCH(TRUE,
ISNUMBER(--INDIRECT("数出表_Excel!B"&amp;MATCH(BG17,数出表_Excel!$A:$A,0)-1&amp;":U"&amp;MATCH(BG17,数出表_Excel!$A:$A,0)-1&amp;"")),0)+65) &amp; "3"),"")</f>
        <v/>
      </c>
      <c r="BD18" s="57"/>
      <c r="BE18" s="57"/>
      <c r="BF18" s="72" t="str" cm="1">
        <f t="array" aca="1" ref="BF18" ca="1">IF(BC18&lt;&gt;"",
IF(MATCH(TRUE,
ISNUMBER(--INDIRECT("数出表_Excel!B"&amp;MATCH(BG17,数出表_Excel!$A:$A,0)-1&amp;":U"&amp;MATCH(BG17,数出表_Excel!$A:$A,0)-1&amp;"")),0)&gt;10,
IF(BC18&lt;&gt;"",
IF(IF(COUNTIF(盛付札!BC18,"*キャラ*"),
VLOOKUP("*キャラ*",商品マスタ一覧!$D:$J,7,FALSE),
IF(COUNTIF(盛付札!BC18,"*赤*"),
VLOOKUP("*赤*",商品マスタ一覧!$D:$J,7,FALSE),
VLOOKUP(盛付札!BC18,商品マスタ一覧!$D:$J,7,FALSE)))=0,"",
IF(ROUND(
IF(BF23&lt;&gt;"",(BC20-BF23),BC20)
/IF(COUNTIF(盛付札!BC18,"*キャラ*"),
VLOOKUP("*キャラ*",商品マスタ一覧!$D:$J,7,FALSE),
IF(COUNTIF(盛付札!BC18,"*赤*"),
VLOOKUP("*赤*",商品マスタ一覧!$D:$J,7,FALSE),
VLOOKUP(盛付札!BC18,商品マスタ一覧!$D:$J,7,FALSE))),0)&lt;=0,1,
ROUND(
IF(BF23&lt;&gt;"",(BC20-BF23),BC20)
/IF(COUNTIF(盛付札!BC18,"*キャラ*"),
VLOOKUP("*キャラ*",商品マスタ一覧!$D:$J,7,FALSE),
IF(COUNTIF(盛付札!BC18,"*赤*"),
VLOOKUP("*赤*",商品マスタ一覧!$D:$J,7,FALSE),
VLOOKUP(盛付札!BC18,商品マスタ一覧!$D:$J,7,FALSE))),0))),""),""),"")</f>
        <v/>
      </c>
      <c r="BG18" s="62" t="str">
        <f ca="1">IF(BF18&lt;&gt;"",IF(VALUE(IF(BF23&lt;&gt;"",BC20-BF23,BC20))&gt;VALUE(IF(COUNTIF(盛付札!BC18,"*キャラ*"),
VLOOKUP("*キャラ*",商品マスタ一覧!$D:$J,7,FALSE),
IF(COUNTIF(盛付札!BC18,"*赤*"),
VLOOKUP("*赤*",商品マスタ一覧!$D:$J,7,FALSE),
VLOOKUP(盛付札!BC18,商品マスタ一覧!$D:$J,7,FALSE)))*BF18),
"+"&amp;IF(BF23&lt;&gt;"",BC20-BF23,BC20)-IF(COUNTIF(盛付札!BC18,"*キャラ*"),
VLOOKUP("*キャラ*",商品マスタ一覧!$D:$J,7,FALSE),
IF(COUNTIF(盛付札!BC18,"*赤*"),
VLOOKUP("*赤*",商品マスタ一覧!$D:$J,7,FALSE),
VLOOKUP(盛付札!BC18,商品マスタ一覧!$D:$J,7,FALSE)))*BF18,
IF(BF23&lt;&gt;"",BC20-BF23,BC20)-IF(COUNTIF(盛付札!BC18,"*キャラ*"),
VLOOKUP("*キャラ*",商品マスタ一覧!$D:$J,7,FALSE),
IF(COUNTIF(盛付札!BC18,"*赤*"),
VLOOKUP("*赤*",商品マスタ一覧!$D:$J,7,FALSE),
VLOOKUP(盛付札!BC18,商品マスタ一覧!$D:$J,7,FALSE)))*BF18),"")</f>
        <v/>
      </c>
      <c r="BI18" s="66"/>
      <c r="BJ18" s="68" t="e">
        <f t="array" aca="1" ref="BJ18" ca="1">IF(BJ19&lt;&gt;100,
IF(BK20&lt;&gt;"",MATCH(BK20,INDIRECT("数出表_Excel!B"&amp;MATCH(BO17,数出表_Excel!$A:$A,0)-1&amp;":U"&amp;MATCH(BO17,数出表_Excel!$A:$A,0)-1&amp;""),0)+1,""),
IF(BK20&lt;&gt;"",
MATCH(
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""),
INDIRECT("数出表_Excel!B"&amp;MATCH(BO17,数出表_Excel!$A:$A,0)-1&amp;":U"&amp;MATCH(BO17,数出表_Excel!$A:$A,0)-1&amp;""),0)+1,""))</f>
        <v>#N/A</v>
      </c>
      <c r="BK18" s="58" t="str" cm="1">
        <f t="array" aca="1" ref="BK18" ca="1">IFERROR(INDIRECT("数出表_Excel!" &amp;
CHAR(MATCH(TRUE,
ISNUMBER(--INDIRECT("数出表_Excel!B"&amp;MATCH(BO17,数出表_Excel!$A:$A,0)-1&amp;":U"&amp;MATCH(BO17,数出表_Excel!$A:$A,0)-1&amp;"")),0)+65) &amp; "3"),"")</f>
        <v/>
      </c>
      <c r="BL18" s="57"/>
      <c r="BM18" s="57"/>
      <c r="BN18" s="72" t="str" cm="1">
        <f t="array" aca="1" ref="BN18" ca="1">IF(BK18&lt;&gt;"",
IF(MATCH(TRUE,
ISNUMBER(--INDIRECT("数出表_Excel!B"&amp;MATCH(BO17,数出表_Excel!$A:$A,0)-1&amp;":U"&amp;MATCH(BO17,数出表_Excel!$A:$A,0)-1&amp;"")),0)&gt;10,
IF(BK18&lt;&gt;"",
IF(IF(COUNTIF(盛付札!BK18,"*キャラ*"),
VLOOKUP("*キャラ*",商品マスタ一覧!$D:$J,7,FALSE),
IF(COUNTIF(盛付札!BK18,"*赤*"),
VLOOKUP("*赤*",商品マスタ一覧!$D:$J,7,FALSE),
VLOOKUP(盛付札!BK18,商品マスタ一覧!$D:$J,7,FALSE)))=0,"",
IF(ROUND(
IF(BN23&lt;&gt;"",(BK20-BN23),BK20)
/IF(COUNTIF(盛付札!BK18,"*キャラ*"),
VLOOKUP("*キャラ*",商品マスタ一覧!$D:$J,7,FALSE),
IF(COUNTIF(盛付札!BK18,"*赤*"),
VLOOKUP("*赤*",商品マスタ一覧!$D:$J,7,FALSE),
VLOOKUP(盛付札!BK18,商品マスタ一覧!$D:$J,7,FALSE))),0)&lt;=0,1,
ROUND(
IF(BN23&lt;&gt;"",(BK20-BN23),BK20)
/IF(COUNTIF(盛付札!BK18,"*キャラ*"),
VLOOKUP("*キャラ*",商品マスタ一覧!$D:$J,7,FALSE),
IF(COUNTIF(盛付札!BK18,"*赤*"),
VLOOKUP("*赤*",商品マスタ一覧!$D:$J,7,FALSE),
VLOOKUP(盛付札!BK18,商品マスタ一覧!$D:$J,7,FALSE))),0))),""),""),"")</f>
        <v/>
      </c>
      <c r="BO18" s="62" t="str">
        <f ca="1">IF(BN18&lt;&gt;"",IF(VALUE(IF(BN23&lt;&gt;"",BK20-BN23,BK20))&gt;VALUE(IF(COUNTIF(盛付札!BK18,"*キャラ*"),
VLOOKUP("*キャラ*",商品マスタ一覧!$D:$J,7,FALSE),
IF(COUNTIF(盛付札!BK18,"*赤*"),
VLOOKUP("*赤*",商品マスタ一覧!$D:$J,7,FALSE),
VLOOKUP(盛付札!BK18,商品マスタ一覧!$D:$J,7,FALSE)))*BN18),
"+"&amp;IF(BN23&lt;&gt;"",BK20-BN23,BK20)-IF(COUNTIF(盛付札!BK18,"*キャラ*"),
VLOOKUP("*キャラ*",商品マスタ一覧!$D:$J,7,FALSE),
IF(COUNTIF(盛付札!BK18,"*赤*"),
VLOOKUP("*赤*",商品マスタ一覧!$D:$J,7,FALSE),
VLOOKUP(盛付札!BK18,商品マスタ一覧!$D:$J,7,FALSE)))*BN18,
IF(BN23&lt;&gt;"",BK20-BN23,BK20)-IF(COUNTIF(盛付札!BK18,"*キャラ*"),
VLOOKUP("*キャラ*",商品マスタ一覧!$D:$J,7,FALSE),
IF(COUNTIF(盛付札!BK18,"*赤*"),
VLOOKUP("*赤*",商品マスタ一覧!$D:$J,7,FALSE),
VLOOKUP(盛付札!BK18,商品マスタ一覧!$D:$J,7,FALSE)))*BN18),"")</f>
        <v/>
      </c>
      <c r="BP18" s="66"/>
      <c r="BQ18" s="68" t="e">
        <f t="array" aca="1" ref="BQ18" ca="1">IF(BQ19&lt;&gt;100,
IF(BR20&lt;&gt;"",MATCH(BR20,INDIRECT("数出表_Excel!B"&amp;MATCH(BV17,数出表_Excel!$A:$A,0)-1&amp;":U"&amp;MATCH(BV17,数出表_Excel!$A:$A,0)-1&amp;""),0)+1,""),
IF(BR20&lt;&gt;"",
MATCH(
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""),
INDIRECT("数出表_Excel!B"&amp;MATCH(BV17,数出表_Excel!$A:$A,0)-1&amp;":U"&amp;MATCH(BV17,数出表_Excel!$A:$A,0)-1&amp;""),0)+1,""))</f>
        <v>#N/A</v>
      </c>
      <c r="BR18" s="58" t="str" cm="1">
        <f t="array" aca="1" ref="BR18" ca="1">IFERROR(INDIRECT("数出表_Excel!" &amp;
CHAR(MATCH(TRUE,
ISNUMBER(--INDIRECT("数出表_Excel!B"&amp;MATCH(BV17,数出表_Excel!$A:$A,0)-1&amp;":U"&amp;MATCH(BV17,数出表_Excel!$A:$A,0)-1&amp;"")),0)+65) &amp; "3"),"")</f>
        <v/>
      </c>
      <c r="BS18" s="57"/>
      <c r="BT18" s="57"/>
      <c r="BU18" s="72" t="str" cm="1">
        <f t="array" aca="1" ref="BU18" ca="1">IF(BR18&lt;&gt;"",
IF(MATCH(TRUE,
ISNUMBER(--INDIRECT("数出表_Excel!B"&amp;MATCH(BV17,数出表_Excel!$A:$A,0)-1&amp;":U"&amp;MATCH(BV17,数出表_Excel!$A:$A,0)-1&amp;"")),0)&gt;10,
IF(BR18&lt;&gt;"",
IF(IF(COUNTIF(盛付札!BR18,"*キャラ*"),
VLOOKUP("*キャラ*",商品マスタ一覧!$D:$J,7,FALSE),
IF(COUNTIF(盛付札!BR18,"*赤*"),
VLOOKUP("*赤*",商品マスタ一覧!$D:$J,7,FALSE),
VLOOKUP(盛付札!BR18,商品マスタ一覧!$D:$J,7,FALSE)))=0,"",
IF(ROUND(
IF(BU23&lt;&gt;"",(BR20-BU23),BR20)
/IF(COUNTIF(盛付札!BR18,"*キャラ*"),
VLOOKUP("*キャラ*",商品マスタ一覧!$D:$J,7,FALSE),
IF(COUNTIF(盛付札!BR18,"*赤*"),
VLOOKUP("*赤*",商品マスタ一覧!$D:$J,7,FALSE),
VLOOKUP(盛付札!BR18,商品マスタ一覧!$D:$J,7,FALSE))),0)&lt;=0,1,
ROUND(
IF(BU23&lt;&gt;"",(BR20-BU23),BR20)
/IF(COUNTIF(盛付札!BR18,"*キャラ*"),
VLOOKUP("*キャラ*",商品マスタ一覧!$D:$J,7,FALSE),
IF(COUNTIF(盛付札!BR18,"*赤*"),
VLOOKUP("*赤*",商品マスタ一覧!$D:$J,7,FALSE),
VLOOKUP(盛付札!BR18,商品マスタ一覧!$D:$J,7,FALSE))),0))),""),""),"")</f>
        <v/>
      </c>
      <c r="BV18" s="62" t="str">
        <f ca="1">IF(BU18&lt;&gt;"",IF(VALUE(IF(BU23&lt;&gt;"",BR20-BU23,BR20))&gt;VALUE(IF(COUNTIF(盛付札!BR18,"*キャラ*"),
VLOOKUP("*キャラ*",商品マスタ一覧!$D:$J,7,FALSE),
IF(COUNTIF(盛付札!BR18,"*赤*"),
VLOOKUP("*赤*",商品マスタ一覧!$D:$J,7,FALSE),
VLOOKUP(盛付札!BR18,商品マスタ一覧!$D:$J,7,FALSE)))*BU18),
"+"&amp;IF(BU23&lt;&gt;"",BR20-BU23,BR20)-IF(COUNTIF(盛付札!BR18,"*キャラ*"),
VLOOKUP("*キャラ*",商品マスタ一覧!$D:$J,7,FALSE),
IF(COUNTIF(盛付札!BR18,"*赤*"),
VLOOKUP("*赤*",商品マスタ一覧!$D:$J,7,FALSE),
VLOOKUP(盛付札!BR18,商品マスタ一覧!$D:$J,7,FALSE)))*BU18,
IF(BU23&lt;&gt;"",BR20-BU23,BR20)-IF(COUNTIF(盛付札!BR18,"*キャラ*"),
VLOOKUP("*キャラ*",商品マスタ一覧!$D:$J,7,FALSE),
IF(COUNTIF(盛付札!BR18,"*赤*"),
VLOOKUP("*赤*",商品マスタ一覧!$D:$J,7,FALSE),
VLOOKUP(盛付札!BR18,商品マスタ一覧!$D:$J,7,FALSE)))*BU18),"")</f>
        <v/>
      </c>
    </row>
    <row r="19" spans="1:74" x14ac:dyDescent="0.45">
      <c r="A19" s="69"/>
      <c r="B19" s="64" t="e" cm="1">
        <f t="array" aca="1" ref="B19" ca="1">IF(AND(LEFT(G17,2)="博多",
LEFT(INDIRECT("数出表_Excel!A"&amp;MATCH(G17,数出表_Excel!$A:$A,0)-1),2)
=LEFT(INDIRECT("数出表_Excel!A"&amp;MATCH(G17,数出表_Excel!$A:$A,0)+1),2)),100,
IF(AND(LEFT(G17,3)="奈良屋",
LEFT(INDIRECT("数出表_Excel!A"&amp;MATCH(G17,数出表_Excel!$A:$A,0)-1),2)
=LEFT(INDIRECT("数出表_Excel!A"&amp;MATCH(G17,数出表_Excel!$A:$A,0)+1),2)),200,""))</f>
        <v>#N/A</v>
      </c>
      <c r="C19" s="92" t="str">
        <f ca="1">IF(C18&lt;&gt;"",
"園児","")</f>
        <v/>
      </c>
      <c r="D19" s="90"/>
      <c r="E19" s="95" t="str">
        <f ca="1">IF(C18&lt;&gt;"",
"先生","")</f>
        <v/>
      </c>
      <c r="F19" s="90"/>
      <c r="G19" s="12"/>
      <c r="H19" s="69"/>
      <c r="I19" s="64" t="e" cm="1">
        <f t="array" aca="1" ref="I19" ca="1">IF(AND(LEFT(N17,2)="博多",
LEFT(INDIRECT("数出表_Excel!A"&amp;MATCH(N17,数出表_Excel!$A:$A,0)-1),2)
=LEFT(INDIRECT("数出表_Excel!A"&amp;MATCH(N17,数出表_Excel!$A:$A,0)+1),2)),100,
IF(AND(LEFT(N17,3)="奈良屋",
LEFT(INDIRECT("数出表_Excel!A"&amp;MATCH(N17,数出表_Excel!$A:$A,0)-1),2)
=LEFT(INDIRECT("数出表_Excel!A"&amp;MATCH(N17,数出表_Excel!$A:$A,0)+1),2)),200,""))</f>
        <v>#N/A</v>
      </c>
      <c r="J19" s="92" t="str">
        <f ca="1">IF(J18&lt;&gt;"",
"園児","")</f>
        <v/>
      </c>
      <c r="K19" s="90"/>
      <c r="L19" s="95" t="str">
        <f ca="1">IF(J18&lt;&gt;"",
"先生","")</f>
        <v/>
      </c>
      <c r="M19" s="90"/>
      <c r="N19" s="12"/>
      <c r="P19" s="69"/>
      <c r="Q19" s="64" t="e" cm="1">
        <f t="array" aca="1" ref="Q19" ca="1">IF(AND(LEFT(V17,2)="博多",
LEFT(INDIRECT("数出表_Excel!A"&amp;MATCH(V17,数出表_Excel!$A:$A,0)-1),2)
=LEFT(INDIRECT("数出表_Excel!A"&amp;MATCH(V17,数出表_Excel!$A:$A,0)+1),2)),100,
IF(AND(LEFT(V17,3)="奈良屋",
LEFT(INDIRECT("数出表_Excel!A"&amp;MATCH(V17,数出表_Excel!$A:$A,0)-1),2)
=LEFT(INDIRECT("数出表_Excel!A"&amp;MATCH(V17,数出表_Excel!$A:$A,0)+1),2)),200,""))</f>
        <v>#N/A</v>
      </c>
      <c r="R19" s="92" t="str">
        <f ca="1">IF(R18&lt;&gt;"",
"園児","")</f>
        <v/>
      </c>
      <c r="S19" s="90"/>
      <c r="T19" s="95" t="str">
        <f ca="1">IF(R18&lt;&gt;"",
"先生","")</f>
        <v/>
      </c>
      <c r="U19" s="90"/>
      <c r="V19" s="12"/>
      <c r="W19" s="69"/>
      <c r="X19" s="64" t="e" cm="1">
        <f t="array" aca="1" ref="X19" ca="1">IF(AND(LEFT(AC17,2)="博多",
LEFT(INDIRECT("数出表_Excel!A"&amp;MATCH(AC17,数出表_Excel!$A:$A,0)-1),2)
=LEFT(INDIRECT("数出表_Excel!A"&amp;MATCH(AC17,数出表_Excel!$A:$A,0)+1),2)),100,
IF(AND(LEFT(AC17,3)="奈良屋",
LEFT(INDIRECT("数出表_Excel!A"&amp;MATCH(AC17,数出表_Excel!$A:$A,0)-1),2)
=LEFT(INDIRECT("数出表_Excel!A"&amp;MATCH(AC17,数出表_Excel!$A:$A,0)+1),2)),200,""))</f>
        <v>#N/A</v>
      </c>
      <c r="Y19" s="92" t="str">
        <f ca="1">IF(Y18&lt;&gt;"",
"園児","")</f>
        <v/>
      </c>
      <c r="Z19" s="90"/>
      <c r="AA19" s="95" t="str">
        <f ca="1">IF(Y18&lt;&gt;"",
"先生","")</f>
        <v/>
      </c>
      <c r="AB19" s="90"/>
      <c r="AC19" s="12"/>
      <c r="AE19" s="69"/>
      <c r="AF19" s="64" t="e" cm="1">
        <f t="array" aca="1" ref="AF19" ca="1">IF(AND(LEFT(AK17,2)="博多",
LEFT(INDIRECT("数出表_Excel!A"&amp;MATCH(AK17,数出表_Excel!$A:$A,0)-1),2)
=LEFT(INDIRECT("数出表_Excel!A"&amp;MATCH(AK17,数出表_Excel!$A:$A,0)+1),2)),100,
IF(AND(LEFT(AK17,3)="奈良屋",
LEFT(INDIRECT("数出表_Excel!A"&amp;MATCH(AK17,数出表_Excel!$A:$A,0)-1),2)
=LEFT(INDIRECT("数出表_Excel!A"&amp;MATCH(AK17,数出表_Excel!$A:$A,0)+1),2)),200,""))</f>
        <v>#N/A</v>
      </c>
      <c r="AG19" s="92" t="str">
        <f ca="1">IF(AG18&lt;&gt;"",
"園児","")</f>
        <v/>
      </c>
      <c r="AH19" s="90"/>
      <c r="AI19" s="95" t="str">
        <f ca="1">IF(AG18&lt;&gt;"",
"先生","")</f>
        <v/>
      </c>
      <c r="AJ19" s="90"/>
      <c r="AK19" s="12"/>
      <c r="AL19" s="69"/>
      <c r="AM19" s="64" t="e" cm="1">
        <f t="array" aca="1" ref="AM19" ca="1">IF(AND(LEFT(AR17,2)="博多",
LEFT(INDIRECT("数出表_Excel!A"&amp;MATCH(AR17,数出表_Excel!$A:$A,0)-1),2)
=LEFT(INDIRECT("数出表_Excel!A"&amp;MATCH(AR17,数出表_Excel!$A:$A,0)+1),2)),100,
IF(AND(LEFT(AR17,3)="奈良屋",
LEFT(INDIRECT("数出表_Excel!A"&amp;MATCH(AR17,数出表_Excel!$A:$A,0)-1),2)
=LEFT(INDIRECT("数出表_Excel!A"&amp;MATCH(AR17,数出表_Excel!$A:$A,0)+1),2)),200,""))</f>
        <v>#N/A</v>
      </c>
      <c r="AN19" s="92" t="str">
        <f ca="1">IF(AN18&lt;&gt;"",
"園児","")</f>
        <v/>
      </c>
      <c r="AO19" s="90"/>
      <c r="AP19" s="95" t="str">
        <f ca="1">IF(AN18&lt;&gt;"",
"先生","")</f>
        <v/>
      </c>
      <c r="AQ19" s="90"/>
      <c r="AR19" s="12"/>
      <c r="AT19" s="69"/>
      <c r="AU19" s="64" t="e" cm="1">
        <f t="array" aca="1" ref="AU19" ca="1">IF(AND(LEFT(AZ17,2)="博多",
LEFT(INDIRECT("数出表_Excel!A"&amp;MATCH(AZ17,数出表_Excel!$A:$A,0)-1),2)
=LEFT(INDIRECT("数出表_Excel!A"&amp;MATCH(AZ17,数出表_Excel!$A:$A,0)+1),2)),100,
IF(AND(LEFT(AZ17,3)="奈良屋",
LEFT(INDIRECT("数出表_Excel!A"&amp;MATCH(AZ17,数出表_Excel!$A:$A,0)-1),2)
=LEFT(INDIRECT("数出表_Excel!A"&amp;MATCH(AZ17,数出表_Excel!$A:$A,0)+1),2)),200,""))</f>
        <v>#N/A</v>
      </c>
      <c r="AV19" s="92" t="str">
        <f ca="1">IF(AV18&lt;&gt;"",
"園児","")</f>
        <v/>
      </c>
      <c r="AW19" s="90"/>
      <c r="AX19" s="95" t="str">
        <f ca="1">IF(AV18&lt;&gt;"",
"先生","")</f>
        <v/>
      </c>
      <c r="AY19" s="90"/>
      <c r="AZ19" s="12"/>
      <c r="BA19" s="69"/>
      <c r="BB19" s="64" t="e" cm="1">
        <f t="array" aca="1" ref="BB19" ca="1">IF(AND(LEFT(BG17,2)="博多",
LEFT(INDIRECT("数出表_Excel!A"&amp;MATCH(BG17,数出表_Excel!$A:$A,0)-1),2)
=LEFT(INDIRECT("数出表_Excel!A"&amp;MATCH(BG17,数出表_Excel!$A:$A,0)+1),2)),100,
IF(AND(LEFT(BG17,3)="奈良屋",
LEFT(INDIRECT("数出表_Excel!A"&amp;MATCH(BG17,数出表_Excel!$A:$A,0)-1),2)
=LEFT(INDIRECT("数出表_Excel!A"&amp;MATCH(BG17,数出表_Excel!$A:$A,0)+1),2)),200,""))</f>
        <v>#N/A</v>
      </c>
      <c r="BC19" s="92" t="str">
        <f ca="1">IF(BC18&lt;&gt;"",
"園児","")</f>
        <v/>
      </c>
      <c r="BD19" s="90"/>
      <c r="BE19" s="95" t="str">
        <f ca="1">IF(BC18&lt;&gt;"",
"先生","")</f>
        <v/>
      </c>
      <c r="BF19" s="90"/>
      <c r="BG19" s="12"/>
      <c r="BI19" s="69"/>
      <c r="BJ19" s="64" t="e" cm="1">
        <f t="array" aca="1" ref="BJ19" ca="1">IF(AND(LEFT(BO17,2)="博多",
LEFT(INDIRECT("数出表_Excel!A"&amp;MATCH(BO17,数出表_Excel!$A:$A,0)-1),2)
=LEFT(INDIRECT("数出表_Excel!A"&amp;MATCH(BO17,数出表_Excel!$A:$A,0)+1),2)),100,
IF(AND(LEFT(BO17,3)="奈良屋",
LEFT(INDIRECT("数出表_Excel!A"&amp;MATCH(BO17,数出表_Excel!$A:$A,0)-1),2)
=LEFT(INDIRECT("数出表_Excel!A"&amp;MATCH(BO17,数出表_Excel!$A:$A,0)+1),2)),200,""))</f>
        <v>#N/A</v>
      </c>
      <c r="BK19" s="92" t="str">
        <f ca="1">IF(BK18&lt;&gt;"",
"園児","")</f>
        <v/>
      </c>
      <c r="BL19" s="90"/>
      <c r="BM19" s="95" t="str">
        <f ca="1">IF(BK18&lt;&gt;"",
"先生","")</f>
        <v/>
      </c>
      <c r="BN19" s="90"/>
      <c r="BO19" s="12"/>
      <c r="BP19" s="69"/>
      <c r="BQ19" s="64" t="e" cm="1">
        <f t="array" aca="1" ref="BQ19" ca="1">IF(AND(LEFT(BV17,2)="博多",
LEFT(INDIRECT("数出表_Excel!A"&amp;MATCH(BV17,数出表_Excel!$A:$A,0)-1),2)
=LEFT(INDIRECT("数出表_Excel!A"&amp;MATCH(BV17,数出表_Excel!$A:$A,0)+1),2)),100,
IF(AND(LEFT(BV17,3)="奈良屋",
LEFT(INDIRECT("数出表_Excel!A"&amp;MATCH(BV17,数出表_Excel!$A:$A,0)-1),2)
=LEFT(INDIRECT("数出表_Excel!A"&amp;MATCH(BV17,数出表_Excel!$A:$A,0)+1),2)),200,""))</f>
        <v>#N/A</v>
      </c>
      <c r="BR19" s="92" t="str">
        <f ca="1">IF(BR18&lt;&gt;"",
"園児","")</f>
        <v/>
      </c>
      <c r="BS19" s="90"/>
      <c r="BT19" s="95" t="str">
        <f ca="1">IF(BR18&lt;&gt;"",
"先生","")</f>
        <v/>
      </c>
      <c r="BU19" s="90"/>
      <c r="BV19" s="12"/>
    </row>
    <row r="20" spans="1:74" ht="18" customHeight="1" x14ac:dyDescent="1.05">
      <c r="A20" s="69"/>
      <c r="B20" s="67"/>
      <c r="C20" s="89" t="str" cm="1">
        <f t="array" aca="1" ref="C20" ca="1">IF(C18&lt;&gt;"",
IF(IFERROR(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"")=0,"",
IF(B19=100,
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
+IFERROR(
INDEX(INDIRECT("数出表_Excel!B"&amp;MATCH(G17,数出表_Excel!$A:$A,0)-1+2&amp;":U"&amp;MATCH(G17,数出表_Excel!$A:$A,0)-1+2&amp;""),
 1,
 MATCH(TRUE, ISNUMBER(--INDIRECT("数出表_Excel!B"&amp;MATCH(G17,数出表_Excel!$A:$A,0)-1+2&amp;":U"&amp;MATCH(G17,数出表_Excel!$A:$A,0)-1+2&amp;"")), 0)),
 ""),
IF(AND(B19=200,COUNTIF(数出表_Excel!$A:$A,"*奈良屋*")=2),
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
+IFERROR(
INDEX(INDIRECT("数出表_Excel!B"&amp;MATCH(G17,数出表_Excel!$A:$A,0)-1+2&amp;":U"&amp;MATCH(G17,数出表_Excel!$A:$A,0)-1+2&amp;""),
 1,
 MATCH(TRUE, ISNUMBER(--INDIRECT("数出表_Excel!B"&amp;MATCH(G17,数出表_Excel!$A:$A,0)-1+2&amp;":U"&amp;MATCH(G17,数出表_Excel!$A:$A,0)-1+2&amp;"")), 0)),
 ""),
IF(AND(B19=200,COUNTIF(数出表_Excel!$A:$A,"*奈良屋*")=3),
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
+IFERROR(
INDEX(INDIRECT("数出表_Excel!B"&amp;MATCH(G17,数出表_Excel!$A:$A,0)-1+2&amp;":U"&amp;MATCH(G17,数出表_Excel!$A:$A,0)-1+2&amp;""),
 1,
 MATCH(TRUE, ISNUMBER(--INDIRECT("数出表_Excel!B"&amp;MATCH(G17,数出表_Excel!$A:$A,0)-1+2&amp;":U"&amp;MATCH(G17,数出表_Excel!$A:$A,0)-1+2&amp;"")), 0)),
 "")
+IFERROR(
INDEX(INDIRECT("数出表_Excel!B"&amp;MATCH(G17,数出表_Excel!$A:$A,0)-1+4&amp;":U"&amp;MATCH(G17,数出表_Excel!$A:$A,0)-1+4&amp;""),
 1,
 MATCH(TRUE, ISNUMBER(--INDIRECT("数出表_Excel!B"&amp;MATCH(G17,数出表_Excel!$A:$A,0)-1+4&amp;":U"&amp;MATCH(G17,数出表_Excel!$A:$A,0)-1+4&amp;"")), 0)),
 ""),
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""))))),"")</f>
        <v/>
      </c>
      <c r="D20" s="90"/>
      <c r="E20" s="93" t="str">
        <f t="array" aca="1" ref="E20" ca="1">IF(C18&lt;&gt;"",
IF(IFERROR(
INDEX(INDIRECT("数出表_Excel!B"&amp;MATCH(G17,数出表_Excel!$A:$A,0)&amp;":U"&amp;MATCH(G17,数出表_Excel!$A:$A,0)&amp;""),
 1,B18-1),
 "")=0,"",
IFERROR(
INDEX(INDIRECT("数出表_Excel!B"&amp;MATCH(G17,数出表_Excel!$A:$A,0)&amp;":U"&amp;MATCH(G17,数出表_Excel!$A:$A,0)&amp;""),
 1,B18-1),
 "")),"")</f>
        <v/>
      </c>
      <c r="F20" s="90"/>
      <c r="G20" s="12"/>
      <c r="H20" s="69"/>
      <c r="I20" s="67"/>
      <c r="J20" s="89" t="str" cm="1">
        <f t="array" aca="1" ref="J20" ca="1">IF(J18&lt;&gt;"",
IF(IFERROR(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"")=0,"",
IF(I19=100,
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
+IFERROR(
INDEX(INDIRECT("数出表_Excel!B"&amp;MATCH(N17,数出表_Excel!$A:$A,0)-1+2&amp;":U"&amp;MATCH(N17,数出表_Excel!$A:$A,0)-1+2&amp;""),
 1,
 MATCH(TRUE, ISNUMBER(--INDIRECT("数出表_Excel!B"&amp;MATCH(N17,数出表_Excel!$A:$A,0)-1+2&amp;":U"&amp;MATCH(N17,数出表_Excel!$A:$A,0)-1+2&amp;"")), 0)),
 ""),
IF(AND(I19=200,COUNTIF(数出表_Excel!$A:$A,"*奈良屋*")=2),
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
+IFERROR(
INDEX(INDIRECT("数出表_Excel!B"&amp;MATCH(N17,数出表_Excel!$A:$A,0)-1+2&amp;":U"&amp;MATCH(N17,数出表_Excel!$A:$A,0)-1+2&amp;""),
 1,
 MATCH(TRUE, ISNUMBER(--INDIRECT("数出表_Excel!B"&amp;MATCH(N17,数出表_Excel!$A:$A,0)-1+2&amp;":U"&amp;MATCH(N17,数出表_Excel!$A:$A,0)-1+2&amp;"")), 0)),
 ""),
IF(AND(I19=200,COUNTIF(数出表_Excel!$A:$A,"*奈良屋*")=3),
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
+IFERROR(
INDEX(INDIRECT("数出表_Excel!B"&amp;MATCH(N17,数出表_Excel!$A:$A,0)-1+2&amp;":U"&amp;MATCH(N17,数出表_Excel!$A:$A,0)-1+2&amp;""),
 1,
 MATCH(TRUE, ISNUMBER(--INDIRECT("数出表_Excel!B"&amp;MATCH(N17,数出表_Excel!$A:$A,0)-1+2&amp;":U"&amp;MATCH(N17,数出表_Excel!$A:$A,0)-1+2&amp;"")), 0)),
 "")
+IFERROR(
INDEX(INDIRECT("数出表_Excel!B"&amp;MATCH(N17,数出表_Excel!$A:$A,0)-1+4&amp;":U"&amp;MATCH(N17,数出表_Excel!$A:$A,0)-1+4&amp;""),
 1,
 MATCH(TRUE, ISNUMBER(--INDIRECT("数出表_Excel!B"&amp;MATCH(N17,数出表_Excel!$A:$A,0)-1+4&amp;":U"&amp;MATCH(N17,数出表_Excel!$A:$A,0)-1+4&amp;"")), 0)),
 ""),
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""))))),"")</f>
        <v/>
      </c>
      <c r="K20" s="90"/>
      <c r="L20" s="93" t="str">
        <f t="array" aca="1" ref="L20" ca="1">IF(J18&lt;&gt;"",
IF(IFERROR(
INDEX(INDIRECT("数出表_Excel!B"&amp;MATCH(N17,数出表_Excel!$A:$A,0)&amp;":U"&amp;MATCH(N17,数出表_Excel!$A:$A,0)&amp;""),
 1,I18-1),
 "")=0,"",
IFERROR(
INDEX(INDIRECT("数出表_Excel!B"&amp;MATCH(N17,数出表_Excel!$A:$A,0)&amp;":U"&amp;MATCH(N17,数出表_Excel!$A:$A,0)&amp;""),
 1,I18-1),
 "")),"")</f>
        <v/>
      </c>
      <c r="M20" s="90"/>
      <c r="N20" s="12"/>
      <c r="P20" s="69"/>
      <c r="Q20" s="67"/>
      <c r="R20" s="89" t="str" cm="1">
        <f t="array" aca="1" ref="R20" ca="1">IF(R18&lt;&gt;"",
IF(IFERROR(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"")=0,"",
IF(Q19=100,
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
+IFERROR(
INDEX(INDIRECT("数出表_Excel!B"&amp;MATCH(V17,数出表_Excel!$A:$A,0)-1+2&amp;":U"&amp;MATCH(V17,数出表_Excel!$A:$A,0)-1+2&amp;""),
 1,
 MATCH(TRUE, ISNUMBER(--INDIRECT("数出表_Excel!B"&amp;MATCH(V17,数出表_Excel!$A:$A,0)-1+2&amp;":U"&amp;MATCH(V17,数出表_Excel!$A:$A,0)-1+2&amp;"")), 0)),
 ""),
IF(AND(Q19=200,COUNTIF(数出表_Excel!$A:$A,"*奈良屋*")=2),
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
+IFERROR(
INDEX(INDIRECT("数出表_Excel!B"&amp;MATCH(V17,数出表_Excel!$A:$A,0)-1+2&amp;":U"&amp;MATCH(V17,数出表_Excel!$A:$A,0)-1+2&amp;""),
 1,
 MATCH(TRUE, ISNUMBER(--INDIRECT("数出表_Excel!B"&amp;MATCH(V17,数出表_Excel!$A:$A,0)-1+2&amp;":U"&amp;MATCH(V17,数出表_Excel!$A:$A,0)-1+2&amp;"")), 0)),
 ""),
IF(AND(Q19=200,COUNTIF(数出表_Excel!$A:$A,"*奈良屋*")=3),
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
+IFERROR(
INDEX(INDIRECT("数出表_Excel!B"&amp;MATCH(V17,数出表_Excel!$A:$A,0)-1+2&amp;":U"&amp;MATCH(V17,数出表_Excel!$A:$A,0)-1+2&amp;""),
 1,
 MATCH(TRUE, ISNUMBER(--INDIRECT("数出表_Excel!B"&amp;MATCH(V17,数出表_Excel!$A:$A,0)-1+2&amp;":U"&amp;MATCH(V17,数出表_Excel!$A:$A,0)-1+2&amp;"")), 0)),
 "")
+IFERROR(
INDEX(INDIRECT("数出表_Excel!B"&amp;MATCH(V17,数出表_Excel!$A:$A,0)-1+4&amp;":U"&amp;MATCH(V17,数出表_Excel!$A:$A,0)-1+4&amp;""),
 1,
 MATCH(TRUE, ISNUMBER(--INDIRECT("数出表_Excel!B"&amp;MATCH(V17,数出表_Excel!$A:$A,0)-1+4&amp;":U"&amp;MATCH(V17,数出表_Excel!$A:$A,0)-1+4&amp;"")), 0)),
 ""),
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""))))),"")</f>
        <v/>
      </c>
      <c r="S20" s="90"/>
      <c r="T20" s="93" t="str">
        <f t="array" aca="1" ref="T20" ca="1">IF(R18&lt;&gt;"",
IF(IFERROR(
INDEX(INDIRECT("数出表_Excel!B"&amp;MATCH(V17,数出表_Excel!$A:$A,0)&amp;":U"&amp;MATCH(V17,数出表_Excel!$A:$A,0)&amp;""),
 1,Q18-1),
 "")=0,"",
IFERROR(
INDEX(INDIRECT("数出表_Excel!B"&amp;MATCH(V17,数出表_Excel!$A:$A,0)&amp;":U"&amp;MATCH(V17,数出表_Excel!$A:$A,0)&amp;""),
 1,Q18-1),
 "")),"")</f>
        <v/>
      </c>
      <c r="U20" s="90"/>
      <c r="V20" s="12"/>
      <c r="W20" s="69"/>
      <c r="X20" s="67"/>
      <c r="Y20" s="89" t="str" cm="1">
        <f t="array" aca="1" ref="Y20" ca="1">IF(Y18&lt;&gt;"",
IF(IFERROR(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"")=0,"",
IF(X19=100,
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
+IFERROR(
INDEX(INDIRECT("数出表_Excel!B"&amp;MATCH(AC17,数出表_Excel!$A:$A,0)-1+2&amp;":U"&amp;MATCH(AC17,数出表_Excel!$A:$A,0)-1+2&amp;""),
 1,
 MATCH(TRUE, ISNUMBER(--INDIRECT("数出表_Excel!B"&amp;MATCH(AC17,数出表_Excel!$A:$A,0)-1+2&amp;":U"&amp;MATCH(AC17,数出表_Excel!$A:$A,0)-1+2&amp;"")), 0)),
 ""),
IF(AND(X19=200,COUNTIF(数出表_Excel!$A:$A,"*奈良屋*")=2),
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
+IFERROR(
INDEX(INDIRECT("数出表_Excel!B"&amp;MATCH(AC17,数出表_Excel!$A:$A,0)-1+2&amp;":U"&amp;MATCH(AC17,数出表_Excel!$A:$A,0)-1+2&amp;""),
 1,
 MATCH(TRUE, ISNUMBER(--INDIRECT("数出表_Excel!B"&amp;MATCH(AC17,数出表_Excel!$A:$A,0)-1+2&amp;":U"&amp;MATCH(AC17,数出表_Excel!$A:$A,0)-1+2&amp;"")), 0)),
 ""),
IF(AND(X19=200,COUNTIF(数出表_Excel!$A:$A,"*奈良屋*")=3),
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
+IFERROR(
INDEX(INDIRECT("数出表_Excel!B"&amp;MATCH(AC17,数出表_Excel!$A:$A,0)-1+2&amp;":U"&amp;MATCH(AC17,数出表_Excel!$A:$A,0)-1+2&amp;""),
 1,
 MATCH(TRUE, ISNUMBER(--INDIRECT("数出表_Excel!B"&amp;MATCH(AC17,数出表_Excel!$A:$A,0)-1+2&amp;":U"&amp;MATCH(AC17,数出表_Excel!$A:$A,0)-1+2&amp;"")), 0)),
 "")
+IFERROR(
INDEX(INDIRECT("数出表_Excel!B"&amp;MATCH(AC17,数出表_Excel!$A:$A,0)-1+4&amp;":U"&amp;MATCH(AC17,数出表_Excel!$A:$A,0)-1+4&amp;""),
 1,
 MATCH(TRUE, ISNUMBER(--INDIRECT("数出表_Excel!B"&amp;MATCH(AC17,数出表_Excel!$A:$A,0)-1+4&amp;":U"&amp;MATCH(AC17,数出表_Excel!$A:$A,0)-1+4&amp;"")), 0)),
 ""),
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""))))),"")</f>
        <v/>
      </c>
      <c r="Z20" s="90"/>
      <c r="AA20" s="93" t="str">
        <f t="array" aca="1" ref="AA20" ca="1">IF(Y18&lt;&gt;"",
IF(IFERROR(
INDEX(INDIRECT("数出表_Excel!B"&amp;MATCH(AC17,数出表_Excel!$A:$A,0)&amp;":U"&amp;MATCH(AC17,数出表_Excel!$A:$A,0)&amp;""),
 1,X18-1),
 "")=0,"",
IFERROR(
INDEX(INDIRECT("数出表_Excel!B"&amp;MATCH(AC17,数出表_Excel!$A:$A,0)&amp;":U"&amp;MATCH(AC17,数出表_Excel!$A:$A,0)&amp;""),
 1,X18-1),
 "")),"")</f>
        <v/>
      </c>
      <c r="AB20" s="90"/>
      <c r="AC20" s="12"/>
      <c r="AE20" s="69"/>
      <c r="AF20" s="67"/>
      <c r="AG20" s="89" t="str" cm="1">
        <f t="array" aca="1" ref="AG20" ca="1">IF(AG18&lt;&gt;"",
IF(IFERROR(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"")=0,"",
IF(AF19=100,
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
+IFERROR(
INDEX(INDIRECT("数出表_Excel!B"&amp;MATCH(AK17,数出表_Excel!$A:$A,0)-1+2&amp;":U"&amp;MATCH(AK17,数出表_Excel!$A:$A,0)-1+2&amp;""),
 1,
 MATCH(TRUE, ISNUMBER(--INDIRECT("数出表_Excel!B"&amp;MATCH(AK17,数出表_Excel!$A:$A,0)-1+2&amp;":U"&amp;MATCH(AK17,数出表_Excel!$A:$A,0)-1+2&amp;"")), 0)),
 ""),
IF(AND(AF19=200,COUNTIF(数出表_Excel!$A:$A,"*奈良屋*")=2),
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
+IFERROR(
INDEX(INDIRECT("数出表_Excel!B"&amp;MATCH(AK17,数出表_Excel!$A:$A,0)-1+2&amp;":U"&amp;MATCH(AK17,数出表_Excel!$A:$A,0)-1+2&amp;""),
 1,
 MATCH(TRUE, ISNUMBER(--INDIRECT("数出表_Excel!B"&amp;MATCH(AK17,数出表_Excel!$A:$A,0)-1+2&amp;":U"&amp;MATCH(AK17,数出表_Excel!$A:$A,0)-1+2&amp;"")), 0)),
 ""),
IF(AND(AF19=200,COUNTIF(数出表_Excel!$A:$A,"*奈良屋*")=3),
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
+IFERROR(
INDEX(INDIRECT("数出表_Excel!B"&amp;MATCH(AK17,数出表_Excel!$A:$A,0)-1+2&amp;":U"&amp;MATCH(AK17,数出表_Excel!$A:$A,0)-1+2&amp;""),
 1,
 MATCH(TRUE, ISNUMBER(--INDIRECT("数出表_Excel!B"&amp;MATCH(AK17,数出表_Excel!$A:$A,0)-1+2&amp;":U"&amp;MATCH(AK17,数出表_Excel!$A:$A,0)-1+2&amp;"")), 0)),
 "")
+IFERROR(
INDEX(INDIRECT("数出表_Excel!B"&amp;MATCH(AK17,数出表_Excel!$A:$A,0)-1+4&amp;":U"&amp;MATCH(AK17,数出表_Excel!$A:$A,0)-1+4&amp;""),
 1,
 MATCH(TRUE, ISNUMBER(--INDIRECT("数出表_Excel!B"&amp;MATCH(AK17,数出表_Excel!$A:$A,0)-1+4&amp;":U"&amp;MATCH(AK17,数出表_Excel!$A:$A,0)-1+4&amp;"")), 0)),
 ""),
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""))))),"")</f>
        <v/>
      </c>
      <c r="AH20" s="90"/>
      <c r="AI20" s="93" t="str">
        <f t="array" aca="1" ref="AI20" ca="1">IF(AG18&lt;&gt;"",
IF(IFERROR(
INDEX(INDIRECT("数出表_Excel!B"&amp;MATCH(AK17,数出表_Excel!$A:$A,0)&amp;":U"&amp;MATCH(AK17,数出表_Excel!$A:$A,0)&amp;""),
 1,AF18-1),
 "")=0,"",
IFERROR(
INDEX(INDIRECT("数出表_Excel!B"&amp;MATCH(AK17,数出表_Excel!$A:$A,0)&amp;":U"&amp;MATCH(AK17,数出表_Excel!$A:$A,0)&amp;""),
 1,AF18-1),
 "")),"")</f>
        <v/>
      </c>
      <c r="AJ20" s="90"/>
      <c r="AK20" s="12"/>
      <c r="AL20" s="69"/>
      <c r="AM20" s="67"/>
      <c r="AN20" s="89" t="str" cm="1">
        <f t="array" aca="1" ref="AN20" ca="1">IF(AN18&lt;&gt;"",
IF(IFERROR(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"")=0,"",
IF(AM19=100,
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
+IFERROR(
INDEX(INDIRECT("数出表_Excel!B"&amp;MATCH(AR17,数出表_Excel!$A:$A,0)-1+2&amp;":U"&amp;MATCH(AR17,数出表_Excel!$A:$A,0)-1+2&amp;""),
 1,
 MATCH(TRUE, ISNUMBER(--INDIRECT("数出表_Excel!B"&amp;MATCH(AR17,数出表_Excel!$A:$A,0)-1+2&amp;":U"&amp;MATCH(AR17,数出表_Excel!$A:$A,0)-1+2&amp;"")), 0)),
 ""),
IF(AND(AM19=200,COUNTIF(数出表_Excel!$A:$A,"*奈良屋*")=2),
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
+IFERROR(
INDEX(INDIRECT("数出表_Excel!B"&amp;MATCH(AR17,数出表_Excel!$A:$A,0)-1+2&amp;":U"&amp;MATCH(AR17,数出表_Excel!$A:$A,0)-1+2&amp;""),
 1,
 MATCH(TRUE, ISNUMBER(--INDIRECT("数出表_Excel!B"&amp;MATCH(AR17,数出表_Excel!$A:$A,0)-1+2&amp;":U"&amp;MATCH(AR17,数出表_Excel!$A:$A,0)-1+2&amp;"")), 0)),
 ""),
IF(AND(AM19=200,COUNTIF(数出表_Excel!$A:$A,"*奈良屋*")=3),
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
+IFERROR(
INDEX(INDIRECT("数出表_Excel!B"&amp;MATCH(AR17,数出表_Excel!$A:$A,0)-1+2&amp;":U"&amp;MATCH(AR17,数出表_Excel!$A:$A,0)-1+2&amp;""),
 1,
 MATCH(TRUE, ISNUMBER(--INDIRECT("数出表_Excel!B"&amp;MATCH(AR17,数出表_Excel!$A:$A,0)-1+2&amp;":U"&amp;MATCH(AR17,数出表_Excel!$A:$A,0)-1+2&amp;"")), 0)),
 "")
+IFERROR(
INDEX(INDIRECT("数出表_Excel!B"&amp;MATCH(AR17,数出表_Excel!$A:$A,0)-1+4&amp;":U"&amp;MATCH(AR17,数出表_Excel!$A:$A,0)-1+4&amp;""),
 1,
 MATCH(TRUE, ISNUMBER(--INDIRECT("数出表_Excel!B"&amp;MATCH(AR17,数出表_Excel!$A:$A,0)-1+4&amp;":U"&amp;MATCH(AR17,数出表_Excel!$A:$A,0)-1+4&amp;"")), 0)),
 ""),
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""))))),"")</f>
        <v/>
      </c>
      <c r="AO20" s="90"/>
      <c r="AP20" s="93" t="str">
        <f t="array" aca="1" ref="AP20" ca="1">IF(AN18&lt;&gt;"",
IF(IFERROR(
INDEX(INDIRECT("数出表_Excel!B"&amp;MATCH(AR17,数出表_Excel!$A:$A,0)&amp;":U"&amp;MATCH(AR17,数出表_Excel!$A:$A,0)&amp;""),
 1,AM18-1),
 "")=0,"",
IFERROR(
INDEX(INDIRECT("数出表_Excel!B"&amp;MATCH(AR17,数出表_Excel!$A:$A,0)&amp;":U"&amp;MATCH(AR17,数出表_Excel!$A:$A,0)&amp;""),
 1,AM18-1),
 "")),"")</f>
        <v/>
      </c>
      <c r="AQ20" s="90"/>
      <c r="AR20" s="12"/>
      <c r="AT20" s="69"/>
      <c r="AU20" s="67"/>
      <c r="AV20" s="89" t="str" cm="1">
        <f t="array" aca="1" ref="AV20" ca="1">IF(AV18&lt;&gt;"",
IF(IFERROR(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"")=0,"",
IF(AU19=100,
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
+IFERROR(
INDEX(INDIRECT("数出表_Excel!B"&amp;MATCH(AZ17,数出表_Excel!$A:$A,0)-1+2&amp;":U"&amp;MATCH(AZ17,数出表_Excel!$A:$A,0)-1+2&amp;""),
 1,
 MATCH(TRUE, ISNUMBER(--INDIRECT("数出表_Excel!B"&amp;MATCH(AZ17,数出表_Excel!$A:$A,0)-1+2&amp;":U"&amp;MATCH(AZ17,数出表_Excel!$A:$A,0)-1+2&amp;"")), 0)),
 ""),
IF(AND(AU19=200,COUNTIF(数出表_Excel!$A:$A,"*奈良屋*")=2),
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
+IFERROR(
INDEX(INDIRECT("数出表_Excel!B"&amp;MATCH(AZ17,数出表_Excel!$A:$A,0)-1+2&amp;":U"&amp;MATCH(AZ17,数出表_Excel!$A:$A,0)-1+2&amp;""),
 1,
 MATCH(TRUE, ISNUMBER(--INDIRECT("数出表_Excel!B"&amp;MATCH(AZ17,数出表_Excel!$A:$A,0)-1+2&amp;":U"&amp;MATCH(AZ17,数出表_Excel!$A:$A,0)-1+2&amp;"")), 0)),
 ""),
IF(AND(AU19=200,COUNTIF(数出表_Excel!$A:$A,"*奈良屋*")=3),
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
+IFERROR(
INDEX(INDIRECT("数出表_Excel!B"&amp;MATCH(AZ17,数出表_Excel!$A:$A,0)-1+2&amp;":U"&amp;MATCH(AZ17,数出表_Excel!$A:$A,0)-1+2&amp;""),
 1,
 MATCH(TRUE, ISNUMBER(--INDIRECT("数出表_Excel!B"&amp;MATCH(AZ17,数出表_Excel!$A:$A,0)-1+2&amp;":U"&amp;MATCH(AZ17,数出表_Excel!$A:$A,0)-1+2&amp;"")), 0)),
 "")
+IFERROR(
INDEX(INDIRECT("数出表_Excel!B"&amp;MATCH(AZ17,数出表_Excel!$A:$A,0)-1+4&amp;":U"&amp;MATCH(AZ17,数出表_Excel!$A:$A,0)-1+4&amp;""),
 1,
 MATCH(TRUE, ISNUMBER(--INDIRECT("数出表_Excel!B"&amp;MATCH(AZ17,数出表_Excel!$A:$A,0)-1+4&amp;":U"&amp;MATCH(AZ17,数出表_Excel!$A:$A,0)-1+4&amp;"")), 0)),
 ""),
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""))))),"")</f>
        <v/>
      </c>
      <c r="AW20" s="90"/>
      <c r="AX20" s="93" t="str">
        <f t="array" aca="1" ref="AX20" ca="1">IF(AV18&lt;&gt;"",
IF(IFERROR(
INDEX(INDIRECT("数出表_Excel!B"&amp;MATCH(AZ17,数出表_Excel!$A:$A,0)&amp;":U"&amp;MATCH(AZ17,数出表_Excel!$A:$A,0)&amp;""),
 1,AU18-1),
 "")=0,"",
IFERROR(
INDEX(INDIRECT("数出表_Excel!B"&amp;MATCH(AZ17,数出表_Excel!$A:$A,0)&amp;":U"&amp;MATCH(AZ17,数出表_Excel!$A:$A,0)&amp;""),
 1,AU18-1),
 "")),"")</f>
        <v/>
      </c>
      <c r="AY20" s="90"/>
      <c r="AZ20" s="12"/>
      <c r="BA20" s="69"/>
      <c r="BB20" s="67"/>
      <c r="BC20" s="89" t="str" cm="1">
        <f t="array" aca="1" ref="BC20" ca="1">IF(BC18&lt;&gt;"",
IF(IFERROR(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"")=0,"",
IF(BB19=100,
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
+IFERROR(
INDEX(INDIRECT("数出表_Excel!B"&amp;MATCH(BG17,数出表_Excel!$A:$A,0)-1+2&amp;":U"&amp;MATCH(BG17,数出表_Excel!$A:$A,0)-1+2&amp;""),
 1,
 MATCH(TRUE, ISNUMBER(--INDIRECT("数出表_Excel!B"&amp;MATCH(BG17,数出表_Excel!$A:$A,0)-1+2&amp;":U"&amp;MATCH(BG17,数出表_Excel!$A:$A,0)-1+2&amp;"")), 0)),
 ""),
IF(AND(BB19=200,COUNTIF(数出表_Excel!$A:$A,"*奈良屋*")=2),
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
+IFERROR(
INDEX(INDIRECT("数出表_Excel!B"&amp;MATCH(BG17,数出表_Excel!$A:$A,0)-1+2&amp;":U"&amp;MATCH(BG17,数出表_Excel!$A:$A,0)-1+2&amp;""),
 1,
 MATCH(TRUE, ISNUMBER(--INDIRECT("数出表_Excel!B"&amp;MATCH(BG17,数出表_Excel!$A:$A,0)-1+2&amp;":U"&amp;MATCH(BG17,数出表_Excel!$A:$A,0)-1+2&amp;"")), 0)),
 ""),
IF(AND(BB19=200,COUNTIF(数出表_Excel!$A:$A,"*奈良屋*")=3),
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
+IFERROR(
INDEX(INDIRECT("数出表_Excel!B"&amp;MATCH(BG17,数出表_Excel!$A:$A,0)-1+2&amp;":U"&amp;MATCH(BG17,数出表_Excel!$A:$A,0)-1+2&amp;""),
 1,
 MATCH(TRUE, ISNUMBER(--INDIRECT("数出表_Excel!B"&amp;MATCH(BG17,数出表_Excel!$A:$A,0)-1+2&amp;":U"&amp;MATCH(BG17,数出表_Excel!$A:$A,0)-1+2&amp;"")), 0)),
 "")
+IFERROR(
INDEX(INDIRECT("数出表_Excel!B"&amp;MATCH(BG17,数出表_Excel!$A:$A,0)-1+4&amp;":U"&amp;MATCH(BG17,数出表_Excel!$A:$A,0)-1+4&amp;""),
 1,
 MATCH(TRUE, ISNUMBER(--INDIRECT("数出表_Excel!B"&amp;MATCH(BG17,数出表_Excel!$A:$A,0)-1+4&amp;":U"&amp;MATCH(BG17,数出表_Excel!$A:$A,0)-1+4&amp;"")), 0)),
 ""),
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""))))),"")</f>
        <v/>
      </c>
      <c r="BD20" s="90"/>
      <c r="BE20" s="93" t="str">
        <f t="array" aca="1" ref="BE20" ca="1">IF(BC18&lt;&gt;"",
IF(IFERROR(
INDEX(INDIRECT("数出表_Excel!B"&amp;MATCH(BG17,数出表_Excel!$A:$A,0)&amp;":U"&amp;MATCH(BG17,数出表_Excel!$A:$A,0)&amp;""),
 1,BB18-1),
 "")=0,"",
IFERROR(
INDEX(INDIRECT("数出表_Excel!B"&amp;MATCH(BG17,数出表_Excel!$A:$A,0)&amp;":U"&amp;MATCH(BG17,数出表_Excel!$A:$A,0)&amp;""),
 1,BB18-1),
 "")),"")</f>
        <v/>
      </c>
      <c r="BF20" s="90"/>
      <c r="BG20" s="12"/>
      <c r="BI20" s="69"/>
      <c r="BJ20" s="67"/>
      <c r="BK20" s="89" t="str" cm="1">
        <f t="array" aca="1" ref="BK20" ca="1">IF(BK18&lt;&gt;"",
IF(IFERROR(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"")=0,"",
IF(BJ19=100,
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
+IFERROR(
INDEX(INDIRECT("数出表_Excel!B"&amp;MATCH(BO17,数出表_Excel!$A:$A,0)-1+2&amp;":U"&amp;MATCH(BO17,数出表_Excel!$A:$A,0)-1+2&amp;""),
 1,
 MATCH(TRUE, ISNUMBER(--INDIRECT("数出表_Excel!B"&amp;MATCH(BO17,数出表_Excel!$A:$A,0)-1+2&amp;":U"&amp;MATCH(BO17,数出表_Excel!$A:$A,0)-1+2&amp;"")), 0)),
 ""),
IF(AND(BJ19=200,COUNTIF(数出表_Excel!$A:$A,"*奈良屋*")=2),
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
+IFERROR(
INDEX(INDIRECT("数出表_Excel!B"&amp;MATCH(BO17,数出表_Excel!$A:$A,0)-1+2&amp;":U"&amp;MATCH(BO17,数出表_Excel!$A:$A,0)-1+2&amp;""),
 1,
 MATCH(TRUE, ISNUMBER(--INDIRECT("数出表_Excel!B"&amp;MATCH(BO17,数出表_Excel!$A:$A,0)-1+2&amp;":U"&amp;MATCH(BO17,数出表_Excel!$A:$A,0)-1+2&amp;"")), 0)),
 ""),
IF(AND(BJ19=200,COUNTIF(数出表_Excel!$A:$A,"*奈良屋*")=3),
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
+IFERROR(
INDEX(INDIRECT("数出表_Excel!B"&amp;MATCH(BO17,数出表_Excel!$A:$A,0)-1+2&amp;":U"&amp;MATCH(BO17,数出表_Excel!$A:$A,0)-1+2&amp;""),
 1,
 MATCH(TRUE, ISNUMBER(--INDIRECT("数出表_Excel!B"&amp;MATCH(BO17,数出表_Excel!$A:$A,0)-1+2&amp;":U"&amp;MATCH(BO17,数出表_Excel!$A:$A,0)-1+2&amp;"")), 0)),
 "")
+IFERROR(
INDEX(INDIRECT("数出表_Excel!B"&amp;MATCH(BO17,数出表_Excel!$A:$A,0)-1+4&amp;":U"&amp;MATCH(BO17,数出表_Excel!$A:$A,0)-1+4&amp;""),
 1,
 MATCH(TRUE, ISNUMBER(--INDIRECT("数出表_Excel!B"&amp;MATCH(BO17,数出表_Excel!$A:$A,0)-1+4&amp;":U"&amp;MATCH(BO17,数出表_Excel!$A:$A,0)-1+4&amp;"")), 0)),
 ""),
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""))))),"")</f>
        <v/>
      </c>
      <c r="BL20" s="90"/>
      <c r="BM20" s="93" t="str">
        <f t="array" aca="1" ref="BM20" ca="1">IF(BK18&lt;&gt;"",
IF(IFERROR(
INDEX(INDIRECT("数出表_Excel!B"&amp;MATCH(BO17,数出表_Excel!$A:$A,0)&amp;":U"&amp;MATCH(BO17,数出表_Excel!$A:$A,0)&amp;""),
 1,BJ18-1),
 "")=0,"",
IFERROR(
INDEX(INDIRECT("数出表_Excel!B"&amp;MATCH(BO17,数出表_Excel!$A:$A,0)&amp;":U"&amp;MATCH(BO17,数出表_Excel!$A:$A,0)&amp;""),
 1,BJ18-1),
 "")),"")</f>
        <v/>
      </c>
      <c r="BN20" s="90"/>
      <c r="BO20" s="12"/>
      <c r="BP20" s="69"/>
      <c r="BQ20" s="67"/>
      <c r="BR20" s="89" t="str" cm="1">
        <f t="array" aca="1" ref="BR20" ca="1">IF(BR18&lt;&gt;"",
IF(IFERROR(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"")=0,"",
IF(BQ19=100,
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
+IFERROR(
INDEX(INDIRECT("数出表_Excel!B"&amp;MATCH(BV17,数出表_Excel!$A:$A,0)-1+2&amp;":U"&amp;MATCH(BV17,数出表_Excel!$A:$A,0)-1+2&amp;""),
 1,
 MATCH(TRUE, ISNUMBER(--INDIRECT("数出表_Excel!B"&amp;MATCH(BV17,数出表_Excel!$A:$A,0)-1+2&amp;":U"&amp;MATCH(BV17,数出表_Excel!$A:$A,0)-1+2&amp;"")), 0)),
 ""),
IF(AND(BQ19=200,COUNTIF(数出表_Excel!$A:$A,"*奈良屋*")=2),
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
+IFERROR(
INDEX(INDIRECT("数出表_Excel!B"&amp;MATCH(BV17,数出表_Excel!$A:$A,0)-1+2&amp;":U"&amp;MATCH(BV17,数出表_Excel!$A:$A,0)-1+2&amp;""),
 1,
 MATCH(TRUE, ISNUMBER(--INDIRECT("数出表_Excel!B"&amp;MATCH(BV17,数出表_Excel!$A:$A,0)-1+2&amp;":U"&amp;MATCH(BV17,数出表_Excel!$A:$A,0)-1+2&amp;"")), 0)),
 ""),
IF(AND(BQ19=200,COUNTIF(数出表_Excel!$A:$A,"*奈良屋*")=3),
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
+IFERROR(
INDEX(INDIRECT("数出表_Excel!B"&amp;MATCH(BV17,数出表_Excel!$A:$A,0)-1+2&amp;":U"&amp;MATCH(BV17,数出表_Excel!$A:$A,0)-1+2&amp;""),
 1,
 MATCH(TRUE, ISNUMBER(--INDIRECT("数出表_Excel!B"&amp;MATCH(BV17,数出表_Excel!$A:$A,0)-1+2&amp;":U"&amp;MATCH(BV17,数出表_Excel!$A:$A,0)-1+2&amp;"")), 0)),
 "")
+IFERROR(
INDEX(INDIRECT("数出表_Excel!B"&amp;MATCH(BV17,数出表_Excel!$A:$A,0)-1+4&amp;":U"&amp;MATCH(BV17,数出表_Excel!$A:$A,0)-1+4&amp;""),
 1,
 MATCH(TRUE, ISNUMBER(--INDIRECT("数出表_Excel!B"&amp;MATCH(BV17,数出表_Excel!$A:$A,0)-1+4&amp;":U"&amp;MATCH(BV17,数出表_Excel!$A:$A,0)-1+4&amp;"")), 0)),
 ""),
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""))))),"")</f>
        <v/>
      </c>
      <c r="BS20" s="90"/>
      <c r="BT20" s="93" t="str">
        <f t="array" aca="1" ref="BT20" ca="1">IF(BR18&lt;&gt;"",
IF(IFERROR(
INDEX(INDIRECT("数出表_Excel!B"&amp;MATCH(BV17,数出表_Excel!$A:$A,0)&amp;":U"&amp;MATCH(BV17,数出表_Excel!$A:$A,0)&amp;""),
 1,BQ18-1),
 "")=0,"",
IFERROR(
INDEX(INDIRECT("数出表_Excel!B"&amp;MATCH(BV17,数出表_Excel!$A:$A,0)&amp;":U"&amp;MATCH(BV17,数出表_Excel!$A:$A,0)&amp;""),
 1,BQ18-1),
 "")),"")</f>
        <v/>
      </c>
      <c r="BU20" s="90"/>
      <c r="BV20" s="12"/>
    </row>
    <row r="21" spans="1:74" ht="18" customHeight="1" x14ac:dyDescent="0.45">
      <c r="A21" s="69"/>
      <c r="B21" s="70"/>
      <c r="C21" s="91"/>
      <c r="D21" s="91"/>
      <c r="E21" s="91"/>
      <c r="F21" s="91"/>
      <c r="G21" s="9"/>
      <c r="H21" s="69"/>
      <c r="I21" s="70"/>
      <c r="J21" s="91"/>
      <c r="K21" s="91"/>
      <c r="L21" s="91"/>
      <c r="M21" s="91"/>
      <c r="N21" s="9"/>
      <c r="P21" s="69"/>
      <c r="Q21" s="70"/>
      <c r="R21" s="91"/>
      <c r="S21" s="91"/>
      <c r="T21" s="91"/>
      <c r="U21" s="91"/>
      <c r="V21" s="9"/>
      <c r="W21" s="69"/>
      <c r="X21" s="70"/>
      <c r="Y21" s="91"/>
      <c r="Z21" s="91"/>
      <c r="AA21" s="91"/>
      <c r="AB21" s="91"/>
      <c r="AC21" s="9"/>
      <c r="AE21" s="69"/>
      <c r="AF21" s="70"/>
      <c r="AG21" s="91"/>
      <c r="AH21" s="91"/>
      <c r="AI21" s="91"/>
      <c r="AJ21" s="91"/>
      <c r="AK21" s="9"/>
      <c r="AL21" s="69"/>
      <c r="AM21" s="70"/>
      <c r="AN21" s="91"/>
      <c r="AO21" s="91"/>
      <c r="AP21" s="91"/>
      <c r="AQ21" s="91"/>
      <c r="AR21" s="9"/>
      <c r="AT21" s="69"/>
      <c r="AU21" s="70"/>
      <c r="AV21" s="91"/>
      <c r="AW21" s="91"/>
      <c r="AX21" s="91"/>
      <c r="AY21" s="91"/>
      <c r="AZ21" s="9"/>
      <c r="BA21" s="69"/>
      <c r="BB21" s="70"/>
      <c r="BC21" s="91"/>
      <c r="BD21" s="91"/>
      <c r="BE21" s="91"/>
      <c r="BF21" s="91"/>
      <c r="BG21" s="9"/>
      <c r="BI21" s="69"/>
      <c r="BJ21" s="70"/>
      <c r="BK21" s="91"/>
      <c r="BL21" s="91"/>
      <c r="BM21" s="91"/>
      <c r="BN21" s="91"/>
      <c r="BO21" s="9"/>
      <c r="BP21" s="69"/>
      <c r="BQ21" s="70"/>
      <c r="BR21" s="91"/>
      <c r="BS21" s="91"/>
      <c r="BT21" s="91"/>
      <c r="BU21" s="91"/>
      <c r="BV21" s="9"/>
    </row>
    <row r="22" spans="1:74" x14ac:dyDescent="0.45">
      <c r="B22" s="56" t="str">
        <f ca="1">IF(C18&lt;&gt;"",
"パン箱","")</f>
        <v/>
      </c>
      <c r="C22" s="12" t="str">
        <f ca="1">IF(C18&lt;&gt;"",
IF(OR(COUNTIF(盛付札!C18,"*キャラ*"),COUNTIF(盛付札!C18,"*赤*")),24,
VLOOKUP(盛付札!C18,商品マスタ一覧!$D:$I,6,FALSE)),"")</f>
        <v/>
      </c>
      <c r="D22" s="56" t="str">
        <f ca="1">IF(C18&lt;&gt;"",
" 端数","")</f>
        <v/>
      </c>
      <c r="E22" s="12"/>
      <c r="F22" s="56" t="str">
        <f ca="1">IF(C18&lt;&gt;"",
"アレルギー","")</f>
        <v/>
      </c>
      <c r="G22" s="12"/>
      <c r="I22" s="56" t="str">
        <f ca="1">IF(J18&lt;&gt;"",
"パン箱","")</f>
        <v/>
      </c>
      <c r="J22" s="12" t="str">
        <f ca="1">IF(J18&lt;&gt;"",
IF(OR(COUNTIF(盛付札!J18,"*キャラ*"),COUNTIF(盛付札!J18,"*赤*")),24,
VLOOKUP(盛付札!J18,商品マスタ一覧!$D:$I,6,FALSE)),"")</f>
        <v/>
      </c>
      <c r="K22" s="56" t="str">
        <f ca="1">IF(J18&lt;&gt;"",
" 端数","")</f>
        <v/>
      </c>
      <c r="L22" s="12"/>
      <c r="M22" s="56" t="str">
        <f ca="1">IF(J18&lt;&gt;"",
"アレルギー","")</f>
        <v/>
      </c>
      <c r="N22" s="12"/>
      <c r="Q22" s="56" t="str">
        <f ca="1">IF(R18&lt;&gt;"",
"パン箱","")</f>
        <v/>
      </c>
      <c r="R22" s="12" t="str">
        <f ca="1">IF(R18&lt;&gt;"",
IF(OR(COUNTIF(盛付札!R18,"*キャラ*"),COUNTIF(盛付札!R18,"*赤*")),24,
VLOOKUP(盛付札!R18,商品マスタ一覧!$D:$I,6,FALSE)),"")</f>
        <v/>
      </c>
      <c r="S22" s="56" t="str">
        <f ca="1">IF(R18&lt;&gt;"",
" 端数","")</f>
        <v/>
      </c>
      <c r="T22" s="12"/>
      <c r="U22" s="56" t="str">
        <f ca="1">IF(R18&lt;&gt;"",
"アレルギー","")</f>
        <v/>
      </c>
      <c r="V22" s="12"/>
      <c r="X22" s="56" t="str">
        <f ca="1">IF(Y18&lt;&gt;"",
"パン箱","")</f>
        <v/>
      </c>
      <c r="Y22" s="12" t="str">
        <f ca="1">IF(Y18&lt;&gt;"",
IF(OR(COUNTIF(盛付札!Y18,"*キャラ*"),COUNTIF(盛付札!Y18,"*赤*")),24,
VLOOKUP(盛付札!Y18,商品マスタ一覧!$D:$I,6,FALSE)),"")</f>
        <v/>
      </c>
      <c r="Z22" s="56" t="str">
        <f ca="1">IF(Y18&lt;&gt;"",
" 端数","")</f>
        <v/>
      </c>
      <c r="AA22" s="12"/>
      <c r="AB22" s="56" t="str">
        <f ca="1">IF(Y18&lt;&gt;"",
"アレルギー","")</f>
        <v/>
      </c>
      <c r="AC22" s="12"/>
      <c r="AF22" s="56" t="str">
        <f ca="1">IF(AG18&lt;&gt;"",
"パン箱","")</f>
        <v/>
      </c>
      <c r="AG22" s="12" t="str">
        <f ca="1">IF(AG18&lt;&gt;"",
IF(OR(COUNTIF(盛付札!AG18,"*キャラ*"),COUNTIF(盛付札!AG18,"*赤*")),24,
VLOOKUP(盛付札!AG18,商品マスタ一覧!$D:$I,6,FALSE)),"")</f>
        <v/>
      </c>
      <c r="AH22" s="56" t="str">
        <f ca="1">IF(AG18&lt;&gt;"",
" 端数","")</f>
        <v/>
      </c>
      <c r="AI22" s="12"/>
      <c r="AJ22" s="56" t="str">
        <f ca="1">IF(AG18&lt;&gt;"",
"アレルギー","")</f>
        <v/>
      </c>
      <c r="AK22" s="12"/>
      <c r="AM22" s="56" t="str">
        <f ca="1">IF(AN18&lt;&gt;"",
"パン箱","")</f>
        <v/>
      </c>
      <c r="AN22" s="12" t="str">
        <f ca="1">IF(AN18&lt;&gt;"",
IF(OR(COUNTIF(盛付札!AN18,"*キャラ*"),COUNTIF(盛付札!AN18,"*赤*")),24,
VLOOKUP(盛付札!AN18,商品マスタ一覧!$D:$I,6,FALSE)),"")</f>
        <v/>
      </c>
      <c r="AO22" s="56" t="str">
        <f ca="1">IF(AN18&lt;&gt;"",
" 端数","")</f>
        <v/>
      </c>
      <c r="AP22" s="12"/>
      <c r="AQ22" s="56" t="str">
        <f ca="1">IF(AN18&lt;&gt;"",
"アレルギー","")</f>
        <v/>
      </c>
      <c r="AR22" s="12"/>
      <c r="AU22" s="56" t="str">
        <f ca="1">IF(AV18&lt;&gt;"",
"パン箱","")</f>
        <v/>
      </c>
      <c r="AV22" s="12" t="str">
        <f ca="1">IF(AV18&lt;&gt;"",
IF(OR(COUNTIF(盛付札!AV18,"*キャラ*"),COUNTIF(盛付札!AV18,"*赤*")),24,
VLOOKUP(盛付札!AV18,商品マスタ一覧!$D:$I,6,FALSE)),"")</f>
        <v/>
      </c>
      <c r="AW22" s="56" t="str">
        <f ca="1">IF(AV18&lt;&gt;"",
" 端数","")</f>
        <v/>
      </c>
      <c r="AX22" s="12"/>
      <c r="AY22" s="56" t="str">
        <f ca="1">IF(AV18&lt;&gt;"",
"アレルギー","")</f>
        <v/>
      </c>
      <c r="AZ22" s="12"/>
      <c r="BB22" s="56" t="str">
        <f ca="1">IF(BC18&lt;&gt;"",
"パン箱","")</f>
        <v/>
      </c>
      <c r="BC22" s="12" t="str">
        <f ca="1">IF(BC18&lt;&gt;"",
IF(OR(COUNTIF(盛付札!BC18,"*キャラ*"),COUNTIF(盛付札!BC18,"*赤*")),24,
VLOOKUP(盛付札!BC18,商品マスタ一覧!$D:$I,6,FALSE)),"")</f>
        <v/>
      </c>
      <c r="BD22" s="56" t="str">
        <f ca="1">IF(BC18&lt;&gt;"",
" 端数","")</f>
        <v/>
      </c>
      <c r="BE22" s="12"/>
      <c r="BF22" s="56" t="str">
        <f ca="1">IF(BC18&lt;&gt;"",
"アレルギー","")</f>
        <v/>
      </c>
      <c r="BG22" s="12"/>
      <c r="BJ22" s="56" t="str">
        <f ca="1">IF(BK18&lt;&gt;"",
"パン箱","")</f>
        <v/>
      </c>
      <c r="BK22" s="12" t="str">
        <f ca="1">IF(BK18&lt;&gt;"",
IF(OR(COUNTIF(盛付札!BK18,"*キャラ*"),COUNTIF(盛付札!BK18,"*赤*")),24,
VLOOKUP(盛付札!BK18,商品マスタ一覧!$D:$I,6,FALSE)),"")</f>
        <v/>
      </c>
      <c r="BL22" s="56" t="str">
        <f ca="1">IF(BK18&lt;&gt;"",
" 端数","")</f>
        <v/>
      </c>
      <c r="BM22" s="12"/>
      <c r="BN22" s="56" t="str">
        <f ca="1">IF(BK18&lt;&gt;"",
"アレルギー","")</f>
        <v/>
      </c>
      <c r="BO22" s="12"/>
      <c r="BQ22" s="56" t="str">
        <f ca="1">IF(BR18&lt;&gt;"",
"パン箱","")</f>
        <v/>
      </c>
      <c r="BR22" s="12" t="str">
        <f ca="1">IF(BR18&lt;&gt;"",
IF(OR(COUNTIF(盛付札!BR18,"*キャラ*"),COUNTIF(盛付札!BR18,"*赤*")),24,
VLOOKUP(盛付札!BR18,商品マスタ一覧!$D:$I,6,FALSE)),"")</f>
        <v/>
      </c>
      <c r="BS22" s="56" t="str">
        <f ca="1">IF(BR18&lt;&gt;"",
" 端数","")</f>
        <v/>
      </c>
      <c r="BT22" s="12"/>
      <c r="BU22" s="56" t="str">
        <f ca="1">IF(BR18&lt;&gt;"",
"アレルギー","")</f>
        <v/>
      </c>
      <c r="BV22" s="12"/>
    </row>
    <row r="23" spans="1:74" ht="18" customHeight="1" x14ac:dyDescent="0.45">
      <c r="B23" s="94" t="str">
        <f ca="1">IF(C20&lt;&gt;"",
IFERROR(INT(C20/C22),""),"")</f>
        <v/>
      </c>
      <c r="C23" s="88"/>
      <c r="D23" s="94" t="str">
        <f ca="1">IF(IFERROR(INT(C20/C22),"")&lt;=0,0,
IFERROR(MOD(C20,C22),""))</f>
        <v/>
      </c>
      <c r="E23" s="88"/>
      <c r="F23" s="87" t="str" cm="1">
        <f t="array" aca="1" ref="F23" ca="1">IF(IFERROR(
INDEX(INDIRECT("'数出表_Excel（アレルギー入力）'!B"&amp;MATCH(G17,'数出表_Excel（アレルギー入力）'!$A:$A,0)-1&amp;":AC"&amp;MATCH(G17,'数出表_Excel（アレルギー入力）'!$A:$A,0)-1&amp;""),
 1,
IF(MATCH(C18,'数出表_Excel（アレルギー入力）'!$3:$3,0)&lt;=11,11,
MATCH(C18,'数出表_Excel（アレルギー入力）'!$3:$3,0))),
 "")&lt;&gt;0,
IFERROR(
INDEX(INDIRECT("'数出表_Excel（アレルギー入力）'!B"&amp;MATCH(G17,'数出表_Excel（アレルギー入力）'!$A:$A,0)-1&amp;":AC"&amp;MATCH(G17,'数出表_Excel（アレルギー入力）'!$A:$A,0)-1&amp;""),
 1,
IF(MATCH(C18,'数出表_Excel（アレルギー入力）'!$3:$3,0)&lt;=11,11,
MATCH(C18,'数出表_Excel（アレルギー入力）'!$3:$3,0))),
 ""),"")</f>
        <v/>
      </c>
      <c r="G23" s="88"/>
      <c r="I23" s="94" t="str">
        <f ca="1">IF(J20&lt;&gt;"",
IFERROR(INT(J20/J22),""),"")</f>
        <v/>
      </c>
      <c r="J23" s="88"/>
      <c r="K23" s="94" t="str">
        <f ca="1">IF(IFERROR(INT(J20/J22),"")&lt;=0,0,
IFERROR(MOD(J20,J22),""))</f>
        <v/>
      </c>
      <c r="L23" s="88"/>
      <c r="M23" s="87" t="str" cm="1">
        <f t="array" aca="1" ref="M23" ca="1">IF(IFERROR(
INDEX(INDIRECT("'数出表_Excel（アレルギー入力）'!B"&amp;MATCH(N17,'数出表_Excel（アレルギー入力）'!$A:$A,0)-1&amp;":AC"&amp;MATCH(N17,'数出表_Excel（アレルギー入力）'!$A:$A,0)-1&amp;""),
 1,
IF(MATCH(J18,'数出表_Excel（アレルギー入力）'!$3:$3,0)&lt;=11,11,
MATCH(J18,'数出表_Excel（アレルギー入力）'!$3:$3,0))),
 "")&lt;&gt;0,
IFERROR(
INDEX(INDIRECT("'数出表_Excel（アレルギー入力）'!B"&amp;MATCH(N17,'数出表_Excel（アレルギー入力）'!$A:$A,0)-1&amp;":AC"&amp;MATCH(N17,'数出表_Excel（アレルギー入力）'!$A:$A,0)-1&amp;""),
 1,
IF(MATCH(J18,'数出表_Excel（アレルギー入力）'!$3:$3,0)&lt;=11,11,
MATCH(J18,'数出表_Excel（アレルギー入力）'!$3:$3,0))),
 ""),"")</f>
        <v/>
      </c>
      <c r="N23" s="88"/>
      <c r="Q23" s="94" t="str">
        <f ca="1">IF(R20&lt;&gt;"",
IFERROR(INT(R20/R22),""),"")</f>
        <v/>
      </c>
      <c r="R23" s="88"/>
      <c r="S23" s="94" t="str">
        <f ca="1">IF(IFERROR(INT(R20/R22),"")&lt;=0,0,
IFERROR(MOD(R20,R22),""))</f>
        <v/>
      </c>
      <c r="T23" s="88"/>
      <c r="U23" s="87" t="str" cm="1">
        <f t="array" aca="1" ref="U23" ca="1">IF(IFERROR(
INDEX(INDIRECT("'数出表_Excel（アレルギー入力）'!B"&amp;MATCH(V17,'数出表_Excel（アレルギー入力）'!$A:$A,0)-1&amp;":AC"&amp;MATCH(V17,'数出表_Excel（アレルギー入力）'!$A:$A,0)-1&amp;""),
 1,
IF(MATCH(R18,'数出表_Excel（アレルギー入力）'!$3:$3,0)&lt;=11,11,
MATCH(R18,'数出表_Excel（アレルギー入力）'!$3:$3,0))),
 "")&lt;&gt;0,
IFERROR(
INDEX(INDIRECT("'数出表_Excel（アレルギー入力）'!B"&amp;MATCH(V17,'数出表_Excel（アレルギー入力）'!$A:$A,0)-1&amp;":AC"&amp;MATCH(V17,'数出表_Excel（アレルギー入力）'!$A:$A,0)-1&amp;""),
 1,
IF(MATCH(R18,'数出表_Excel（アレルギー入力）'!$3:$3,0)&lt;=11,11,
MATCH(R18,'数出表_Excel（アレルギー入力）'!$3:$3,0))),
 ""),"")</f>
        <v/>
      </c>
      <c r="V23" s="88"/>
      <c r="X23" s="94" t="str">
        <f ca="1">IF(Y20&lt;&gt;"",
IFERROR(INT(Y20/Y22),""),"")</f>
        <v/>
      </c>
      <c r="Y23" s="88"/>
      <c r="Z23" s="94" t="str">
        <f ca="1">IF(IFERROR(INT(Y20/Y22),"")&lt;=0,0,
IFERROR(MOD(Y20,Y22),""))</f>
        <v/>
      </c>
      <c r="AA23" s="88"/>
      <c r="AB23" s="87" t="str" cm="1">
        <f t="array" aca="1" ref="AB23" ca="1">IF(IFERROR(
INDEX(INDIRECT("'数出表_Excel（アレルギー入力）'!B"&amp;MATCH(AC17,'数出表_Excel（アレルギー入力）'!$A:$A,0)-1&amp;":AC"&amp;MATCH(AC17,'数出表_Excel（アレルギー入力）'!$A:$A,0)-1&amp;""),
 1,
IF(MATCH(Y18,'数出表_Excel（アレルギー入力）'!$3:$3,0)&lt;=11,11,
MATCH(Y18,'数出表_Excel（アレルギー入力）'!$3:$3,0))),
 "")&lt;&gt;0,
IFERROR(
INDEX(INDIRECT("'数出表_Excel（アレルギー入力）'!B"&amp;MATCH(AC17,'数出表_Excel（アレルギー入力）'!$A:$A,0)-1&amp;":AC"&amp;MATCH(AC17,'数出表_Excel（アレルギー入力）'!$A:$A,0)-1&amp;""),
 1,
IF(MATCH(Y18,'数出表_Excel（アレルギー入力）'!$3:$3,0)&lt;=11,11,
MATCH(Y18,'数出表_Excel（アレルギー入力）'!$3:$3,0))),
 ""),"")</f>
        <v/>
      </c>
      <c r="AC23" s="88"/>
      <c r="AF23" s="94" t="str">
        <f ca="1">IF(AG20&lt;&gt;"",
IFERROR(INT(AG20/AG22),""),"")</f>
        <v/>
      </c>
      <c r="AG23" s="88"/>
      <c r="AH23" s="94" t="str">
        <f ca="1">IF(IFERROR(INT(AG20/AG22),"")&lt;=0,0,
IFERROR(MOD(AG20,AG22),""))</f>
        <v/>
      </c>
      <c r="AI23" s="88"/>
      <c r="AJ23" s="87" t="str" cm="1">
        <f t="array" aca="1" ref="AJ23" ca="1">IF(IFERROR(
INDEX(INDIRECT("'数出表_Excel（アレルギー入力）'!B"&amp;MATCH(AK17,'数出表_Excel（アレルギー入力）'!$A:$A,0)-1&amp;":AC"&amp;MATCH(AK17,'数出表_Excel（アレルギー入力）'!$A:$A,0)-1&amp;""),
 1,
IF(MATCH(AG18,'数出表_Excel（アレルギー入力）'!$3:$3,0)&lt;=11,11,
MATCH(AG18,'数出表_Excel（アレルギー入力）'!$3:$3,0))),
 "")&lt;&gt;0,
IFERROR(
INDEX(INDIRECT("'数出表_Excel（アレルギー入力）'!B"&amp;MATCH(AK17,'数出表_Excel（アレルギー入力）'!$A:$A,0)-1&amp;":AC"&amp;MATCH(AK17,'数出表_Excel（アレルギー入力）'!$A:$A,0)-1&amp;""),
 1,
IF(MATCH(AG18,'数出表_Excel（アレルギー入力）'!$3:$3,0)&lt;=11,11,
MATCH(AG18,'数出表_Excel（アレルギー入力）'!$3:$3,0))),
 ""),"")</f>
        <v/>
      </c>
      <c r="AK23" s="88"/>
      <c r="AM23" s="94" t="str">
        <f ca="1">IF(AN20&lt;&gt;"",
IFERROR(INT(AN20/AN22),""),"")</f>
        <v/>
      </c>
      <c r="AN23" s="88"/>
      <c r="AO23" s="94" t="str">
        <f ca="1">IF(IFERROR(INT(AN20/AN22),"")&lt;=0,0,
IFERROR(MOD(AN20,AN22),""))</f>
        <v/>
      </c>
      <c r="AP23" s="88"/>
      <c r="AQ23" s="87" t="str" cm="1">
        <f t="array" aca="1" ref="AQ23" ca="1">IF(IFERROR(
INDEX(INDIRECT("'数出表_Excel（アレルギー入力）'!B"&amp;MATCH(AR17,'数出表_Excel（アレルギー入力）'!$A:$A,0)-1&amp;":AC"&amp;MATCH(AR17,'数出表_Excel（アレルギー入力）'!$A:$A,0)-1&amp;""),
 1,
IF(MATCH(AN18,'数出表_Excel（アレルギー入力）'!$3:$3,0)&lt;=11,11,
MATCH(AN18,'数出表_Excel（アレルギー入力）'!$3:$3,0))),
 "")&lt;&gt;0,
IFERROR(
INDEX(INDIRECT("'数出表_Excel（アレルギー入力）'!B"&amp;MATCH(AR17,'数出表_Excel（アレルギー入力）'!$A:$A,0)-1&amp;":AC"&amp;MATCH(AR17,'数出表_Excel（アレルギー入力）'!$A:$A,0)-1&amp;""),
 1,
IF(MATCH(AN18,'数出表_Excel（アレルギー入力）'!$3:$3,0)&lt;=11,11,
MATCH(AN18,'数出表_Excel（アレルギー入力）'!$3:$3,0))),
 ""),"")</f>
        <v/>
      </c>
      <c r="AR23" s="88"/>
      <c r="AU23" s="94" t="str">
        <f ca="1">IF(AV20&lt;&gt;"",
IFERROR(INT(AV20/AV22),""),"")</f>
        <v/>
      </c>
      <c r="AV23" s="88"/>
      <c r="AW23" s="94" t="str">
        <f ca="1">IF(IFERROR(INT(AV20/AV22),"")&lt;=0,0,
IFERROR(MOD(AV20,AV22),""))</f>
        <v/>
      </c>
      <c r="AX23" s="88"/>
      <c r="AY23" s="87" t="str" cm="1">
        <f t="array" aca="1" ref="AY23" ca="1">IF(IFERROR(
INDEX(INDIRECT("'数出表_Excel（アレルギー入力）'!B"&amp;MATCH(AZ17,'数出表_Excel（アレルギー入力）'!$A:$A,0)-1&amp;":AC"&amp;MATCH(AZ17,'数出表_Excel（アレルギー入力）'!$A:$A,0)-1&amp;""),
 1,
IF(MATCH(AV18,'数出表_Excel（アレルギー入力）'!$3:$3,0)&lt;=11,11,
MATCH(AV18,'数出表_Excel（アレルギー入力）'!$3:$3,0))),
 "")&lt;&gt;0,
IFERROR(
INDEX(INDIRECT("'数出表_Excel（アレルギー入力）'!B"&amp;MATCH(AZ17,'数出表_Excel（アレルギー入力）'!$A:$A,0)-1&amp;":AC"&amp;MATCH(AZ17,'数出表_Excel（アレルギー入力）'!$A:$A,0)-1&amp;""),
 1,
IF(MATCH(AV18,'数出表_Excel（アレルギー入力）'!$3:$3,0)&lt;=11,11,
MATCH(AV18,'数出表_Excel（アレルギー入力）'!$3:$3,0))),
 ""),"")</f>
        <v/>
      </c>
      <c r="AZ23" s="88"/>
      <c r="BB23" s="94" t="str">
        <f ca="1">IF(BC20&lt;&gt;"",
IFERROR(INT(BC20/BC22),""),"")</f>
        <v/>
      </c>
      <c r="BC23" s="88"/>
      <c r="BD23" s="94" t="str">
        <f ca="1">IF(IFERROR(INT(BC20/BC22),"")&lt;=0,0,
IFERROR(MOD(BC20,BC22),""))</f>
        <v/>
      </c>
      <c r="BE23" s="88"/>
      <c r="BF23" s="87" t="str" cm="1">
        <f t="array" aca="1" ref="BF23" ca="1">IF(IFERROR(
INDEX(INDIRECT("'数出表_Excel（アレルギー入力）'!B"&amp;MATCH(BG17,'数出表_Excel（アレルギー入力）'!$A:$A,0)-1&amp;":AC"&amp;MATCH(BG17,'数出表_Excel（アレルギー入力）'!$A:$A,0)-1&amp;""),
 1,
IF(MATCH(BC18,'数出表_Excel（アレルギー入力）'!$3:$3,0)&lt;=11,11,
MATCH(BC18,'数出表_Excel（アレルギー入力）'!$3:$3,0))),
 "")&lt;&gt;0,
IFERROR(
INDEX(INDIRECT("'数出表_Excel（アレルギー入力）'!B"&amp;MATCH(BG17,'数出表_Excel（アレルギー入力）'!$A:$A,0)-1&amp;":AC"&amp;MATCH(BG17,'数出表_Excel（アレルギー入力）'!$A:$A,0)-1&amp;""),
 1,
IF(MATCH(BC18,'数出表_Excel（アレルギー入力）'!$3:$3,0)&lt;=11,11,
MATCH(BC18,'数出表_Excel（アレルギー入力）'!$3:$3,0))),
 ""),"")</f>
        <v/>
      </c>
      <c r="BG23" s="88"/>
      <c r="BJ23" s="94" t="str">
        <f ca="1">IF(BK20&lt;&gt;"",
IFERROR(INT(BK20/BK22),""),"")</f>
        <v/>
      </c>
      <c r="BK23" s="88"/>
      <c r="BL23" s="94" t="str">
        <f ca="1">IF(IFERROR(INT(BK20/BK22),"")&lt;=0,0,
IFERROR(MOD(BK20,BK22),""))</f>
        <v/>
      </c>
      <c r="BM23" s="88"/>
      <c r="BN23" s="87" t="str" cm="1">
        <f t="array" aca="1" ref="BN23" ca="1">IF(IFERROR(
INDEX(INDIRECT("'数出表_Excel（アレルギー入力）'!B"&amp;MATCH(BO17,'数出表_Excel（アレルギー入力）'!$A:$A,0)-1&amp;":AC"&amp;MATCH(BO17,'数出表_Excel（アレルギー入力）'!$A:$A,0)-1&amp;""),
 1,
IF(MATCH(BK18,'数出表_Excel（アレルギー入力）'!$3:$3,0)&lt;=11,11,
MATCH(BK18,'数出表_Excel（アレルギー入力）'!$3:$3,0))),
 "")&lt;&gt;0,
IFERROR(
INDEX(INDIRECT("'数出表_Excel（アレルギー入力）'!B"&amp;MATCH(BO17,'数出表_Excel（アレルギー入力）'!$A:$A,0)-1&amp;":AC"&amp;MATCH(BO17,'数出表_Excel（アレルギー入力）'!$A:$A,0)-1&amp;""),
 1,
IF(MATCH(BK18,'数出表_Excel（アレルギー入力）'!$3:$3,0)&lt;=11,11,
MATCH(BK18,'数出表_Excel（アレルギー入力）'!$3:$3,0))),
 ""),"")</f>
        <v/>
      </c>
      <c r="BO23" s="88"/>
      <c r="BQ23" s="94" t="str">
        <f ca="1">IF(BR20&lt;&gt;"",
IFERROR(INT(BR20/BR22),""),"")</f>
        <v/>
      </c>
      <c r="BR23" s="88"/>
      <c r="BS23" s="94" t="str">
        <f ca="1">IF(IFERROR(INT(BR20/BR22),"")&lt;=0,0,
IFERROR(MOD(BR20,BR22),""))</f>
        <v/>
      </c>
      <c r="BT23" s="88"/>
      <c r="BU23" s="87" t="str" cm="1">
        <f t="array" aca="1" ref="BU23" ca="1">IF(IFERROR(
INDEX(INDIRECT("'数出表_Excel（アレルギー入力）'!B"&amp;MATCH(BV17,'数出表_Excel（アレルギー入力）'!$A:$A,0)-1&amp;":AC"&amp;MATCH(BV17,'数出表_Excel（アレルギー入力）'!$A:$A,0)-1&amp;""),
 1,
IF(MATCH(BR18,'数出表_Excel（アレルギー入力）'!$3:$3,0)&lt;=11,11,
MATCH(BR18,'数出表_Excel（アレルギー入力）'!$3:$3,0))),
 "")&lt;&gt;0,
IFERROR(
INDEX(INDIRECT("'数出表_Excel（アレルギー入力）'!B"&amp;MATCH(BV17,'数出表_Excel（アレルギー入力）'!$A:$A,0)-1&amp;":AC"&amp;MATCH(BV17,'数出表_Excel（アレルギー入力）'!$A:$A,0)-1&amp;""),
 1,
IF(MATCH(BR18,'数出表_Excel（アレルギー入力）'!$3:$3,0)&lt;=11,11,
MATCH(BR18,'数出表_Excel（アレルギー入力）'!$3:$3,0))),
 ""),"")</f>
        <v/>
      </c>
      <c r="BV23" s="88"/>
    </row>
    <row r="24" spans="1:74" ht="13.8" customHeight="1" x14ac:dyDescent="0.45"/>
    <row r="25" spans="1:74" ht="18" customHeight="1" x14ac:dyDescent="0.45">
      <c r="A25" s="66" t="e" cm="1">
        <f t="array" aca="1" ref="A25" ca="1">IF(LEFT(N17,2)="博多",
IF(LEFT(INDIRECT("数出表_Excel!A"&amp;I17+2),2)="博多",
IF(LEFT(INDIRECT("数出表_Excel!A"&amp;I17+4),2)="博多",
I17+6,
I17+4),
I17+2),
IF(LEFT(N17,3)="奈良屋",
IF(LEFT(INDIRECT("数出表_Excel!A"&amp;I17+2),3)="奈良屋",
IF(LEFT(INDIRECT("数出表_Excel!A"&amp;I17+4),3)="奈良屋",
I17+6,
I17+4),
I17+2),
I17+2))</f>
        <v>#N/A</v>
      </c>
      <c r="B25" s="63" t="e" cm="1">
        <f t="array" aca="1" ref="B25" ca="1">_xlfn.LET(
    _xlpm.baseCell, "数出表_Excel!",
    _xlpm.checkRow, _xlfn.LAMBDA(_xlpm.rowOffset,
        _xlfn.LET(
            _xlpm.currentA, INDIRECT(_xlpm.baseCell &amp; "A" &amp; A25+_xlpm.rowOffset),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A25+20,
                                          A25+18),
                                       A25+16),
                                    A25+14),
                                 A25+12),
                              A25+10),
                           A25+8),
                        A25+6),
                     A25+4),
                  A25+2),
               A25),
    _xlpm.result
)</f>
        <v>#N/A</v>
      </c>
      <c r="C25" s="85" t="str">
        <f ca="1">IF(C26&lt;&gt;"",
IF(LEFT(G25,2)="博多",
LEFT(G25,FIND("週",G25)-1),
G25),"")</f>
        <v/>
      </c>
      <c r="D25" s="86"/>
      <c r="E25" s="86"/>
      <c r="F25" s="86"/>
      <c r="G25" s="71" t="e" cm="1">
        <f t="array" aca="1" ref="G25" ca="1">INDIRECT("数出表_Excel!A"&amp;B25)</f>
        <v>#N/A</v>
      </c>
      <c r="H25" s="66" t="e" cm="1">
        <f t="array" aca="1" ref="H25" ca="1">IF(LEFT(G25,2)="博多",
IF(LEFT(INDIRECT("数出表_Excel!A"&amp;B25+2),2)="博多",
IF(LEFT(INDIRECT("数出表_Excel!A"&amp;B25+4),2)="博多",
B25+6,
B25+4),
B25+2),
IF(LEFT(G25,3)="奈良屋",
IF(LEFT(INDIRECT("数出表_Excel!A"&amp;B25+2),3)="奈良屋",
IF(LEFT(INDIRECT("数出表_Excel!A"&amp;B25+4),3)="奈良屋",
B25+6,
B25+4),
B25+2),
B25+2))</f>
        <v>#N/A</v>
      </c>
      <c r="I25" s="63" t="e" cm="1">
        <f t="array" aca="1" ref="I25" ca="1">_xlfn.LET(
    _xlpm.baseCell, "数出表_Excel!",
    _xlpm.checkRow, _xlfn.LAMBDA(_xlpm.rowOffset,
        _xlfn.LET(
            _xlpm.currentA, INDIRECT(_xlpm.baseCell &amp; "A" &amp; H25+_xlpm.rowOffset),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H25+20,
                                          H25+18),
                                       H25+16),
                                    H25+14),
                                 H25+12),
                              H25+10),
                           H25+8),
                        H25+6),
                     H25+4),
                  H25+2),
               H25),
    _xlpm.result
)</f>
        <v>#N/A</v>
      </c>
      <c r="J25" s="85" t="str">
        <f ca="1">IF(J26&lt;&gt;"",
IF(LEFT(N25,2)="博多",
LEFT(N25,FIND("週",N25)-1),
N25),"")</f>
        <v/>
      </c>
      <c r="K25" s="86"/>
      <c r="L25" s="86"/>
      <c r="M25" s="86"/>
      <c r="N25" s="71" t="e">
        <f t="array" aca="1" ref="N25" ca="1">INDIRECT("数出表_Excel!A"&amp;I25)</f>
        <v>#N/A</v>
      </c>
      <c r="P25" s="66" t="e">
        <f t="array" aca="1" ref="P25" ca="1">IF(LEFT(AC17,2)="博多",
IF(LEFT(INDIRECT("数出表_Excel!A"&amp;X17+2),2)="博多",
IF(LEFT(INDIRECT("数出表_Excel!A"&amp;X17+4),2)="博多",
X17+6,
X17+4),
X17+2),
X17+2)</f>
        <v>#N/A</v>
      </c>
      <c r="Q25" s="63" t="e" cm="1">
        <f t="array" aca="1" ref="Q25" ca="1">_xlfn.LET(
    _xlpm.baseCell, "数出表_Excel!",
    _xlpm.checkRow, _xlfn.LAMBDA(_xlpm.rowOffset,
        _xlfn.LET(
            _xlpm.currentA, INDIRECT(_xlpm.baseCell &amp; "A" &amp; P25+_xlpm.rowOffset),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P25+20,
                                          P25+18),
                                       P25+16),
                                    P25+14),
                                 P25+12),
                              P25+10),
                           P25+8),
                        P25+6),
                     P25+4),
                  P25+2),
               P25),
    _xlpm.result
)</f>
        <v>#N/A</v>
      </c>
      <c r="R25" s="85" t="str">
        <f ca="1">IF(R26&lt;&gt;"",
IF(LEFT(V25,2)="博多",
LEFT(V25,FIND("週",V25)-1),
V25),"")</f>
        <v/>
      </c>
      <c r="S25" s="86"/>
      <c r="T25" s="86"/>
      <c r="U25" s="86"/>
      <c r="V25" s="71" t="e" cm="1">
        <f t="array" aca="1" ref="V25" ca="1">INDIRECT("数出表_Excel!A"&amp;Q25)</f>
        <v>#N/A</v>
      </c>
      <c r="W25" s="66" t="e" cm="1">
        <f t="array" aca="1" ref="W25" ca="1">IF(LEFT(V25,2)="博多",
IF(LEFT(INDIRECT("数出表_Excel!A"&amp;Q25+2),2)="博多",
IF(LEFT(INDIRECT("数出表_Excel!A"&amp;Q25+4),2)="博多",
Q25+6,
Q25+4),
Q25+2),
IF(LEFT(V25,3)="奈良屋",
IF(LEFT(INDIRECT("数出表_Excel!A"&amp;Q25+2),3)="奈良屋",
IF(LEFT(INDIRECT("数出表_Excel!A"&amp;Q25+4),3)="奈良屋",
Q25+6,
Q25+4),
Q25+2),
Q25+2))</f>
        <v>#N/A</v>
      </c>
      <c r="X25" s="63" t="e" cm="1">
        <f t="array" aca="1" ref="X25" ca="1">_xlfn.LET(
    _xlpm.baseCell, "数出表_Excel!",
    _xlpm.checkRow, _xlfn.LAMBDA(_xlpm.rowOffset,
        _xlfn.LET(
            _xlpm.currentA, INDIRECT(_xlpm.baseCell &amp; "A" &amp; W25+_xlpm.rowOffset),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W25+20,
                                          W25+18),
                                       W25+16),
                                    W25+14),
                                 W25+12),
                              W25+10),
                           W25+8),
                        W25+6),
                     W25+4),
                  W25+2),
               W25),
    _xlpm.result
)</f>
        <v>#N/A</v>
      </c>
      <c r="Y25" s="85" t="str">
        <f ca="1">IF(Y26&lt;&gt;"",
IF(LEFT(AC25,2)="博多",
LEFT(AC25,FIND("週",AC25)-1),
AC25),"")</f>
        <v/>
      </c>
      <c r="Z25" s="86"/>
      <c r="AA25" s="86"/>
      <c r="AB25" s="86"/>
      <c r="AC25" s="71" t="e">
        <f t="array" aca="1" ref="AC25" ca="1">INDIRECT("数出表_Excel!A"&amp;X25)</f>
        <v>#N/A</v>
      </c>
      <c r="AE25" s="66" t="e">
        <f t="array" aca="1" ref="AE25" ca="1">IF(LEFT(AR17,2)="博多",
IF(LEFT(INDIRECT("数出表_Excel!A"&amp;AM17+2),2)="博多",
IF(LEFT(INDIRECT("数出表_Excel!A"&amp;AM17+4),2)="博多",
AM17+6,
AM17+4),
AM17+2),
AM17+2)</f>
        <v>#N/A</v>
      </c>
      <c r="AF25" s="63" t="e" cm="1">
        <f t="array" aca="1" ref="AF25" ca="1">_xlfn.LET(
    _xlpm.baseCell, "数出表_Excel!",
    _xlpm.checkRow, _xlfn.LAMBDA(_xlpm.rowOffset,
        _xlfn.LET(
            _xlpm.currentA, INDIRECT(_xlpm.baseCell &amp; "A" &amp; AE25+_xlpm.rowOffset),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AE25+20,
                                          AE25+18),
                                       AE25+16),
                                    AE25+14),
                                 AE25+12),
                              AE25+10),
                           AE25+8),
                        AE25+6),
                     AE25+4),
                  AE25+2),
               AE25),
    _xlpm.result
)</f>
        <v>#N/A</v>
      </c>
      <c r="AG25" s="85" t="str">
        <f ca="1">IF(AG26&lt;&gt;"",
IF(LEFT(AK25,2)="博多",
LEFT(AK25,FIND("週",AK25)-1),
AK25),"")</f>
        <v/>
      </c>
      <c r="AH25" s="86"/>
      <c r="AI25" s="86"/>
      <c r="AJ25" s="86"/>
      <c r="AK25" s="71" t="e" cm="1">
        <f t="array" aca="1" ref="AK25" ca="1">INDIRECT("数出表_Excel!A"&amp;AF25)</f>
        <v>#N/A</v>
      </c>
      <c r="AL25" s="66" t="e" cm="1">
        <f t="array" aca="1" ref="AL25" ca="1">IF(LEFT(AK25,2)="博多",
IF(LEFT(INDIRECT("数出表_Excel!A"&amp;AF25+2),2)="博多",
IF(LEFT(INDIRECT("数出表_Excel!A"&amp;AF25+4),2)="博多",
AF25+6,
AF25+4),
AF25+2),
IF(LEFT(AK25,3)="奈良屋",
IF(LEFT(INDIRECT("数出表_Excel!A"&amp;AF25+2),3)="奈良屋",
IF(LEFT(INDIRECT("数出表_Excel!A"&amp;AF25+4),3)="奈良屋",
AF25+6,
AF25+4),
AF25+2),
AF25+2))</f>
        <v>#N/A</v>
      </c>
      <c r="AM25" s="63" t="e" cm="1">
        <f t="array" aca="1" ref="AM25" ca="1">_xlfn.LET(
    _xlpm.baseCell, "数出表_Excel!",
    _xlpm.checkRow, _xlfn.LAMBDA(_xlpm.rowOffset,
        _xlfn.LET(
            _xlpm.currentA, INDIRECT(_xlpm.baseCell &amp; "A" &amp; AL25+_xlpm.rowOffset),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AL25+20,
                                          AL25+18),
                                       AL25+16),
                                    AL25+14),
                                 AL25+12),
                              AL25+10),
                           AL25+8),
                        AL25+6),
                     AL25+4),
                  AL25+2),
               AL25),
    _xlpm.result
)</f>
        <v>#N/A</v>
      </c>
      <c r="AN25" s="85" t="str">
        <f ca="1">IF(AN26&lt;&gt;"",
IF(LEFT(AR25,2)="博多",
LEFT(AR25,FIND("週",AR25)-1),
AR25),"")</f>
        <v/>
      </c>
      <c r="AO25" s="86"/>
      <c r="AP25" s="86"/>
      <c r="AQ25" s="86"/>
      <c r="AR25" s="71" t="e">
        <f t="array" aca="1" ref="AR25" ca="1">INDIRECT("数出表_Excel!A"&amp;AM25)</f>
        <v>#N/A</v>
      </c>
      <c r="AT25" s="66" t="e">
        <f t="array" aca="1" ref="AT25" ca="1">IF(LEFT(BG17,2)="博多",
IF(LEFT(INDIRECT("数出表_Excel!A"&amp;BB17+2),2)="博多",
IF(LEFT(INDIRECT("数出表_Excel!A"&amp;BB17+4),2)="博多",
BB17+6,
BB17+4),
BB17+2),
BB17+2)</f>
        <v>#N/A</v>
      </c>
      <c r="AU25" s="63" t="e" cm="1">
        <f t="array" aca="1" ref="AU25" ca="1">_xlfn.LET(
    _xlpm.baseCell, "数出表_Excel!",
    _xlpm.checkRow, _xlfn.LAMBDA(_xlpm.rowOffset,
        _xlfn.LET(
            _xlpm.currentA, INDIRECT(_xlpm.baseCell &amp; "A" &amp; AT25+_xlpm.rowOffset),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AT25+20,
                                          AT25+18),
                                       AT25+16),
                                    AT25+14),
                                 AT25+12),
                              AT25+10),
                           AT25+8),
                        AT25+6),
                     AT25+4),
                  AT25+2),
               AT25),
    _xlpm.result
)</f>
        <v>#N/A</v>
      </c>
      <c r="AV25" s="85" t="str">
        <f ca="1">IF(AV26&lt;&gt;"",
IF(LEFT(AZ25,2)="博多",
LEFT(AZ25,FIND("週",AZ25)-1),
AZ25),"")</f>
        <v/>
      </c>
      <c r="AW25" s="86"/>
      <c r="AX25" s="86"/>
      <c r="AY25" s="86"/>
      <c r="AZ25" s="71" t="e" cm="1">
        <f t="array" aca="1" ref="AZ25" ca="1">INDIRECT("数出表_Excel!A"&amp;AU25)</f>
        <v>#N/A</v>
      </c>
      <c r="BA25" s="66" t="e" cm="1">
        <f t="array" aca="1" ref="BA25" ca="1">IF(LEFT(AZ25,2)="博多",
IF(LEFT(INDIRECT("数出表_Excel!A"&amp;AU25+2),2)="博多",
IF(LEFT(INDIRECT("数出表_Excel!A"&amp;AU25+4),2)="博多",
AU25+6,
AU25+4),
AU25+2),
IF(LEFT(AZ25,3)="奈良屋",
IF(LEFT(INDIRECT("数出表_Excel!A"&amp;AU25+2),3)="奈良屋",
IF(LEFT(INDIRECT("数出表_Excel!A"&amp;AU25+4),3)="奈良屋",
AU25+6,
AU25+4),
AU25+2),
AU25+2))</f>
        <v>#N/A</v>
      </c>
      <c r="BB25" s="63" t="e" cm="1">
        <f t="array" aca="1" ref="BB25" ca="1">_xlfn.LET(
    _xlpm.baseCell, "数出表_Excel!",
    _xlpm.checkRow, _xlfn.LAMBDA(_xlpm.rowOffset,
        _xlfn.LET(
            _xlpm.currentA, INDIRECT(_xlpm.baseCell &amp; "A" &amp; BA25+_xlpm.rowOffset),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BA25+20,
                                          BA25+18),
                                       BA25+16),
                                    BA25+14),
                                 BA25+12),
                              BA25+10),
                           BA25+8),
                        BA25+6),
                     BA25+4),
                  BA25+2),
               BA25),
    _xlpm.result
)</f>
        <v>#N/A</v>
      </c>
      <c r="BC25" s="85" t="str">
        <f ca="1">IF(BC26&lt;&gt;"",
IF(LEFT(BG25,2)="博多",
LEFT(BG25,FIND("週",BG25)-1),
BG25),"")</f>
        <v/>
      </c>
      <c r="BD25" s="86"/>
      <c r="BE25" s="86"/>
      <c r="BF25" s="86"/>
      <c r="BG25" s="71" t="e">
        <f t="array" aca="1" ref="BG25" ca="1">INDIRECT("数出表_Excel!A"&amp;BB25)</f>
        <v>#N/A</v>
      </c>
      <c r="BI25" s="66" t="e">
        <f t="array" aca="1" ref="BI25" ca="1">IF(LEFT(BV17,2)="博多",
IF(LEFT(INDIRECT("数出表_Excel!A"&amp;BQ17+2),2)="博多",
IF(LEFT(INDIRECT("数出表_Excel!A"&amp;BQ17+4),2)="博多",
BQ17+6,
BQ17+4),
BQ17+2),
BQ17+2)</f>
        <v>#N/A</v>
      </c>
      <c r="BJ25" s="63" t="e" cm="1">
        <f t="array" aca="1" ref="BJ25" ca="1">_xlfn.LET(
    _xlpm.baseCell, "数出表_Excel!",
    _xlpm.checkRow, _xlfn.LAMBDA(_xlpm.rowOffset,
        _xlfn.LET(
            _xlpm.currentA, INDIRECT(_xlpm.baseCell &amp; "A" &amp; BI25+_xlpm.rowOffset),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BI25+20,
                                          BI25+18),
                                       BI25+16),
                                    BI25+14),
                                 BI25+12),
                              BI25+10),
                           BI25+8),
                        BI25+6),
                     BI25+4),
                  BI25+2),
               BI25),
    _xlpm.result
)</f>
        <v>#N/A</v>
      </c>
      <c r="BK25" s="85" t="str">
        <f ca="1">IF(BK26&lt;&gt;"",
IF(LEFT(BO25,2)="博多",
LEFT(BO25,FIND("週",BO25)-1),
BO25),"")</f>
        <v/>
      </c>
      <c r="BL25" s="86"/>
      <c r="BM25" s="86"/>
      <c r="BN25" s="86"/>
      <c r="BO25" s="71" t="e" cm="1">
        <f t="array" aca="1" ref="BO25" ca="1">INDIRECT("数出表_Excel!A"&amp;BJ25)</f>
        <v>#N/A</v>
      </c>
      <c r="BP25" s="66" t="e" cm="1">
        <f t="array" aca="1" ref="BP25" ca="1">IF(LEFT(BO25,2)="博多",
IF(LEFT(INDIRECT("数出表_Excel!A"&amp;BJ25+2),2)="博多",
IF(LEFT(INDIRECT("数出表_Excel!A"&amp;BJ25+4),2)="博多",
BJ25+6,
BJ25+4),
BJ25+2),
IF(LEFT(BO25,3)="奈良屋",
IF(LEFT(INDIRECT("数出表_Excel!A"&amp;BJ25+2),3)="奈良屋",
IF(LEFT(INDIRECT("数出表_Excel!A"&amp;BJ25+4),3)="奈良屋",
BJ25+6,
BJ25+4),
BJ25+2),
BJ25+2))</f>
        <v>#N/A</v>
      </c>
      <c r="BQ25" s="63" t="e" cm="1">
        <f t="array" aca="1" ref="BQ25" ca="1">_xlfn.LET(
    _xlpm.baseCell, "数出表_Excel!",
    _xlpm.checkRow, _xlfn.LAMBDA(_xlpm.rowOffset,
        _xlfn.LET(
            _xlpm.currentA, INDIRECT(_xlpm.baseCell &amp; "A" &amp; BP25+_xlpm.rowOffset),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BP25+20,
                                          BP25+18),
                                       BP25+16),
                                    BP25+14),
                                 BP25+12),
                              BP25+10),
                           BP25+8),
                        BP25+6),
                     BP25+4),
                  BP25+2),
               BP25),
    _xlpm.result
)</f>
        <v>#N/A</v>
      </c>
      <c r="BR25" s="85" t="str">
        <f ca="1">IF(BR26&lt;&gt;"",
IF(LEFT(BV25,2)="博多",
LEFT(BV25,FIND("週",BV25)-1),
BV25),"")</f>
        <v/>
      </c>
      <c r="BS25" s="86"/>
      <c r="BT25" s="86"/>
      <c r="BU25" s="86"/>
      <c r="BV25" s="71" t="e">
        <f t="array" aca="1" ref="BV25" ca="1">INDIRECT("数出表_Excel!A"&amp;BQ25)</f>
        <v>#N/A</v>
      </c>
    </row>
    <row r="26" spans="1:74" ht="18" customHeight="1" x14ac:dyDescent="0.55000000000000004">
      <c r="A26" s="66"/>
      <c r="B26" s="68" t="e">
        <f t="array" aca="1" ref="B26" ca="1">IF(B27&lt;&gt;100,
IF(C28&lt;&gt;"",MATCH(C28,INDIRECT("数出表_Excel!B"&amp;MATCH(G25,数出表_Excel!$A:$A,0)-1&amp;":U"&amp;MATCH(G25,数出表_Excel!$A:$A,0)-1&amp;""),0)+1,""),
IF(C28&lt;&gt;"",
MATCH(
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""),
INDIRECT("数出表_Excel!B"&amp;MATCH(G25,数出表_Excel!$A:$A,0)-1&amp;":U"&amp;MATCH(G25,数出表_Excel!$A:$A,0)-1&amp;""),0)+1,""))</f>
        <v>#N/A</v>
      </c>
      <c r="C26" s="58" t="str" cm="1">
        <f t="array" aca="1" ref="C26" ca="1">IFERROR(INDIRECT("数出表_Excel!" &amp;
CHAR(MATCH(TRUE,
ISNUMBER(--INDIRECT("数出表_Excel!B"&amp;MATCH(G25,数出表_Excel!$A:$A,0)-1&amp;":U"&amp;MATCH(G25,数出表_Excel!$A:$A,0)-1&amp;"")),0)+65) &amp; "3"),"")</f>
        <v/>
      </c>
      <c r="D26" s="57"/>
      <c r="E26" s="57"/>
      <c r="F26" s="72" t="str" cm="1">
        <f t="array" aca="1" ref="F26" ca="1">IF(C26&lt;&gt;"",
IF(MATCH(TRUE,
ISNUMBER(--INDIRECT("数出表_Excel!B"&amp;MATCH(G25,数出表_Excel!$A:$A,0)-1&amp;":U"&amp;MATCH(G25,数出表_Excel!$A:$A,0)-1&amp;"")),0)&gt;10,
IF(C26&lt;&gt;"",
IF(IF(COUNTIF(盛付札!C26,"*キャラ*"),
VLOOKUP("*キャラ*",商品マスタ一覧!$D:$J,7,FALSE),
IF(COUNTIF(盛付札!C26,"*赤*"),
VLOOKUP("*赤*",商品マスタ一覧!$D:$J,7,FALSE),
VLOOKUP(盛付札!C26,商品マスタ一覧!$D:$J,7,FALSE)))=0,"",
IF(ROUND(
IF(F31&lt;&gt;"",(C28-F31),C28)
/IF(COUNTIF(盛付札!C26,"*キャラ*"),
VLOOKUP("*キャラ*",商品マスタ一覧!$D:$J,7,FALSE),
IF(COUNTIF(盛付札!C26,"*赤*"),
VLOOKUP("*赤*",商品マスタ一覧!$D:$J,7,FALSE),
VLOOKUP(盛付札!C26,商品マスタ一覧!$D:$J,7,FALSE))),0)&lt;=0,1,
ROUND(
IF(F31&lt;&gt;"",(C28-F31),C28)
/IF(COUNTIF(盛付札!C26,"*キャラ*"),
VLOOKUP("*キャラ*",商品マスタ一覧!$D:$J,7,FALSE),
IF(COUNTIF(盛付札!C26,"*赤*"),
VLOOKUP("*赤*",商品マスタ一覧!$D:$J,7,FALSE),
VLOOKUP(盛付札!C26,商品マスタ一覧!$D:$J,7,FALSE))),0))),""),""),"")</f>
        <v/>
      </c>
      <c r="G26" s="62" t="str">
        <f ca="1">IF(F26&lt;&gt;"",IF(VALUE(IF(F31&lt;&gt;"",C28-F31,C28))&gt;VALUE(IF(COUNTIF(盛付札!C26,"*キャラ*"),
VLOOKUP("*キャラ*",商品マスタ一覧!$D:$J,7,FALSE),
IF(COUNTIF(盛付札!C26,"*赤*"),
VLOOKUP("*赤*",商品マスタ一覧!$D:$J,7,FALSE),
VLOOKUP(盛付札!C26,商品マスタ一覧!$D:$J,7,FALSE)))*F26),
"+"&amp;IF(F31&lt;&gt;"",C28-F31,C28)-IF(COUNTIF(盛付札!C26,"*キャラ*"),
VLOOKUP("*キャラ*",商品マスタ一覧!$D:$J,7,FALSE),
IF(COUNTIF(盛付札!C26,"*赤*"),
VLOOKUP("*赤*",商品マスタ一覧!$D:$J,7,FALSE),
VLOOKUP(盛付札!C26,商品マスタ一覧!$D:$J,7,FALSE)))*F26,
IF(F31&lt;&gt;"",C28-F31,C28)-IF(COUNTIF(盛付札!C26,"*キャラ*"),
VLOOKUP("*キャラ*",商品マスタ一覧!$D:$J,7,FALSE),
IF(COUNTIF(盛付札!C26,"*赤*"),
VLOOKUP("*赤*",商品マスタ一覧!$D:$J,7,FALSE),
VLOOKUP(盛付札!C26,商品マスタ一覧!$D:$J,7,FALSE)))*F26),"")</f>
        <v/>
      </c>
      <c r="H26" s="66"/>
      <c r="I26" s="68" t="e">
        <f t="array" aca="1" ref="I26" ca="1">IF(I27&lt;&gt;100,
IF(J28&lt;&gt;"",MATCH(J28,INDIRECT("数出表_Excel!B"&amp;MATCH(N25,数出表_Excel!$A:$A,0)-1&amp;":U"&amp;MATCH(N25,数出表_Excel!$A:$A,0)-1&amp;""),0)+1,""),
IF(J28&lt;&gt;"",
MATCH(
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""),
INDIRECT("数出表_Excel!B"&amp;MATCH(N25,数出表_Excel!$A:$A,0)-1&amp;":U"&amp;MATCH(N25,数出表_Excel!$A:$A,0)-1&amp;""),0)+1,""))</f>
        <v>#N/A</v>
      </c>
      <c r="J26" s="58" t="str" cm="1">
        <f t="array" aca="1" ref="J26" ca="1">IFERROR(INDIRECT("数出表_Excel!" &amp;
CHAR(MATCH(TRUE,
ISNUMBER(--INDIRECT("数出表_Excel!B"&amp;MATCH(N25,数出表_Excel!$A:$A,0)-1&amp;":U"&amp;MATCH(N25,数出表_Excel!$A:$A,0)-1&amp;"")),0)+65) &amp; "3"),"")</f>
        <v/>
      </c>
      <c r="K26" s="57"/>
      <c r="L26" s="57"/>
      <c r="M26" s="72" t="str" cm="1">
        <f t="array" aca="1" ref="M26" ca="1">IF(J26&lt;&gt;"",
IF(MATCH(TRUE,
ISNUMBER(--INDIRECT("数出表_Excel!B"&amp;MATCH(N25,数出表_Excel!$A:$A,0)-1&amp;":U"&amp;MATCH(N25,数出表_Excel!$A:$A,0)-1&amp;"")),0)&gt;10,
IF(J26&lt;&gt;"",
IF(IF(COUNTIF(盛付札!J26,"*キャラ*"),
VLOOKUP("*キャラ*",商品マスタ一覧!$D:$J,7,FALSE),
IF(COUNTIF(盛付札!J26,"*赤*"),
VLOOKUP("*赤*",商品マスタ一覧!$D:$J,7,FALSE),
VLOOKUP(盛付札!J26,商品マスタ一覧!$D:$J,7,FALSE)))=0,"",
IF(ROUND(
IF(M31&lt;&gt;"",(J28-M31),J28)
/IF(COUNTIF(盛付札!J26,"*キャラ*"),
VLOOKUP("*キャラ*",商品マスタ一覧!$D:$J,7,FALSE),
IF(COUNTIF(盛付札!J26,"*赤*"),
VLOOKUP("*赤*",商品マスタ一覧!$D:$J,7,FALSE),
VLOOKUP(盛付札!J26,商品マスタ一覧!$D:$J,7,FALSE))),0)&lt;=0,1,
ROUND(
IF(M31&lt;&gt;"",(J28-M31),J28)
/IF(COUNTIF(盛付札!J26,"*キャラ*"),
VLOOKUP("*キャラ*",商品マスタ一覧!$D:$J,7,FALSE),
IF(COUNTIF(盛付札!J26,"*赤*"),
VLOOKUP("*赤*",商品マスタ一覧!$D:$J,7,FALSE),
VLOOKUP(盛付札!J26,商品マスタ一覧!$D:$J,7,FALSE))),0))),""),""),"")</f>
        <v/>
      </c>
      <c r="N26" s="62" t="str">
        <f ca="1">IF(M26&lt;&gt;"",IF(VALUE(IF(M31&lt;&gt;"",J28-M31,J28))&gt;VALUE(IF(COUNTIF(盛付札!J26,"*キャラ*"),
VLOOKUP("*キャラ*",商品マスタ一覧!$D:$J,7,FALSE),
IF(COUNTIF(盛付札!J26,"*赤*"),
VLOOKUP("*赤*",商品マスタ一覧!$D:$J,7,FALSE),
VLOOKUP(盛付札!J26,商品マスタ一覧!$D:$J,7,FALSE)))*M26),
"+"&amp;IF(M31&lt;&gt;"",J28-M31,J28)-IF(COUNTIF(盛付札!J26,"*キャラ*"),
VLOOKUP("*キャラ*",商品マスタ一覧!$D:$J,7,FALSE),
IF(COUNTIF(盛付札!J26,"*赤*"),
VLOOKUP("*赤*",商品マスタ一覧!$D:$J,7,FALSE),
VLOOKUP(盛付札!J26,商品マスタ一覧!$D:$J,7,FALSE)))*M26,
IF(M31&lt;&gt;"",J28-M31,J28)-IF(COUNTIF(盛付札!J26,"*キャラ*"),
VLOOKUP("*キャラ*",商品マスタ一覧!$D:$J,7,FALSE),
IF(COUNTIF(盛付札!J26,"*赤*"),
VLOOKUP("*赤*",商品マスタ一覧!$D:$J,7,FALSE),
VLOOKUP(盛付札!J26,商品マスタ一覧!$D:$J,7,FALSE)))*M26),"")</f>
        <v/>
      </c>
      <c r="P26" s="66"/>
      <c r="Q26" s="68" t="e">
        <f t="array" aca="1" ref="Q26" ca="1">IF(Q27&lt;&gt;100,
IF(R28&lt;&gt;"",MATCH(R28,INDIRECT("数出表_Excel!B"&amp;MATCH(V25,数出表_Excel!$A:$A,0)-1&amp;":U"&amp;MATCH(V25,数出表_Excel!$A:$A,0)-1&amp;""),0)+1,""),
IF(R28&lt;&gt;"",
MATCH(
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""),
INDIRECT("数出表_Excel!B"&amp;MATCH(V25,数出表_Excel!$A:$A,0)-1&amp;":U"&amp;MATCH(V25,数出表_Excel!$A:$A,0)-1&amp;""),0)+1,""))</f>
        <v>#N/A</v>
      </c>
      <c r="R26" s="58" t="str" cm="1">
        <f t="array" aca="1" ref="R26" ca="1">IFERROR(INDIRECT("数出表_Excel!" &amp;
CHAR(MATCH(TRUE,
ISNUMBER(--INDIRECT("数出表_Excel!B"&amp;MATCH(V25,数出表_Excel!$A:$A,0)-1&amp;":U"&amp;MATCH(V25,数出表_Excel!$A:$A,0)-1&amp;"")),0)+65) &amp; "3"),"")</f>
        <v/>
      </c>
      <c r="S26" s="57"/>
      <c r="T26" s="57"/>
      <c r="U26" s="72" t="str" cm="1">
        <f t="array" aca="1" ref="U26" ca="1">IF(R26&lt;&gt;"",
IF(MATCH(TRUE,
ISNUMBER(--INDIRECT("数出表_Excel!B"&amp;MATCH(V25,数出表_Excel!$A:$A,0)-1&amp;":U"&amp;MATCH(V25,数出表_Excel!$A:$A,0)-1&amp;"")),0)&gt;10,
IF(R26&lt;&gt;"",
IF(IF(COUNTIF(盛付札!R26,"*キャラ*"),
VLOOKUP("*キャラ*",商品マスタ一覧!$D:$J,7,FALSE),
IF(COUNTIF(盛付札!R26,"*赤*"),
VLOOKUP("*赤*",商品マスタ一覧!$D:$J,7,FALSE),
VLOOKUP(盛付札!R26,商品マスタ一覧!$D:$J,7,FALSE)))=0,"",
IF(ROUND(
IF(U31&lt;&gt;"",(R28-U31),R28)
/IF(COUNTIF(盛付札!R26,"*キャラ*"),
VLOOKUP("*キャラ*",商品マスタ一覧!$D:$J,7,FALSE),
IF(COUNTIF(盛付札!R26,"*赤*"),
VLOOKUP("*赤*",商品マスタ一覧!$D:$J,7,FALSE),
VLOOKUP(盛付札!R26,商品マスタ一覧!$D:$J,7,FALSE))),0)&lt;=0,1,
ROUND(
IF(U31&lt;&gt;"",(R28-U31),R28)
/IF(COUNTIF(盛付札!R26,"*キャラ*"),
VLOOKUP("*キャラ*",商品マスタ一覧!$D:$J,7,FALSE),
IF(COUNTIF(盛付札!R26,"*赤*"),
VLOOKUP("*赤*",商品マスタ一覧!$D:$J,7,FALSE),
VLOOKUP(盛付札!R26,商品マスタ一覧!$D:$J,7,FALSE))),0))),""),""),"")</f>
        <v/>
      </c>
      <c r="V26" s="62" t="str">
        <f ca="1">IF(U26&lt;&gt;"",IF(VALUE(IF(U31&lt;&gt;"",R28-U31,R28))&gt;VALUE(IF(COUNTIF(盛付札!R26,"*キャラ*"),
VLOOKUP("*キャラ*",商品マスタ一覧!$D:$J,7,FALSE),
IF(COUNTIF(盛付札!R26,"*赤*"),
VLOOKUP("*赤*",商品マスタ一覧!$D:$J,7,FALSE),
VLOOKUP(盛付札!R26,商品マスタ一覧!$D:$J,7,FALSE)))*U26),
"+"&amp;IF(U31&lt;&gt;"",R28-U31,R28)-IF(COUNTIF(盛付札!R26,"*キャラ*"),
VLOOKUP("*キャラ*",商品マスタ一覧!$D:$J,7,FALSE),
IF(COUNTIF(盛付札!R26,"*赤*"),
VLOOKUP("*赤*",商品マスタ一覧!$D:$J,7,FALSE),
VLOOKUP(盛付札!R26,商品マスタ一覧!$D:$J,7,FALSE)))*U26,
IF(U31&lt;&gt;"",R28-U31,R28)-IF(COUNTIF(盛付札!R26,"*キャラ*"),
VLOOKUP("*キャラ*",商品マスタ一覧!$D:$J,7,FALSE),
IF(COUNTIF(盛付札!R26,"*赤*"),
VLOOKUP("*赤*",商品マスタ一覧!$D:$J,7,FALSE),
VLOOKUP(盛付札!R26,商品マスタ一覧!$D:$J,7,FALSE)))*U26),"")</f>
        <v/>
      </c>
      <c r="W26" s="66"/>
      <c r="X26" s="68" t="e">
        <f t="array" aca="1" ref="X26" ca="1">IF(X27&lt;&gt;100,
IF(Y28&lt;&gt;"",MATCH(Y28,INDIRECT("数出表_Excel!B"&amp;MATCH(AC25,数出表_Excel!$A:$A,0)-1&amp;":U"&amp;MATCH(AC25,数出表_Excel!$A:$A,0)-1&amp;""),0)+1,""),
IF(Y28&lt;&gt;"",
MATCH(
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""),
INDIRECT("数出表_Excel!B"&amp;MATCH(AC25,数出表_Excel!$A:$A,0)-1&amp;":U"&amp;MATCH(AC25,数出表_Excel!$A:$A,0)-1&amp;""),0)+1,""))</f>
        <v>#N/A</v>
      </c>
      <c r="Y26" s="58" t="str" cm="1">
        <f t="array" aca="1" ref="Y26" ca="1">IFERROR(INDIRECT("数出表_Excel!" &amp;
CHAR(MATCH(TRUE,
ISNUMBER(--INDIRECT("数出表_Excel!B"&amp;MATCH(AC25,数出表_Excel!$A:$A,0)-1&amp;":U"&amp;MATCH(AC25,数出表_Excel!$A:$A,0)-1&amp;"")),0)+65) &amp; "3"),"")</f>
        <v/>
      </c>
      <c r="Z26" s="57"/>
      <c r="AA26" s="57"/>
      <c r="AB26" s="72" t="str" cm="1">
        <f t="array" aca="1" ref="AB26" ca="1">IF(Y26&lt;&gt;"",
IF(MATCH(TRUE,
ISNUMBER(--INDIRECT("数出表_Excel!B"&amp;MATCH(AC25,数出表_Excel!$A:$A,0)-1&amp;":U"&amp;MATCH(AC25,数出表_Excel!$A:$A,0)-1&amp;"")),0)&gt;10,
IF(Y26&lt;&gt;"",
IF(IF(COUNTIF(盛付札!Y26,"*キャラ*"),
VLOOKUP("*キャラ*",商品マスタ一覧!$D:$J,7,FALSE),
IF(COUNTIF(盛付札!Y26,"*赤*"),
VLOOKUP("*赤*",商品マスタ一覧!$D:$J,7,FALSE),
VLOOKUP(盛付札!Y26,商品マスタ一覧!$D:$J,7,FALSE)))=0,"",
IF(ROUND(
IF(AB31&lt;&gt;"",(Y28-AB31),Y28)
/IF(COUNTIF(盛付札!Y26,"*キャラ*"),
VLOOKUP("*キャラ*",商品マスタ一覧!$D:$J,7,FALSE),
IF(COUNTIF(盛付札!Y26,"*赤*"),
VLOOKUP("*赤*",商品マスタ一覧!$D:$J,7,FALSE),
VLOOKUP(盛付札!Y26,商品マスタ一覧!$D:$J,7,FALSE))),0)&lt;=0,1,
ROUND(
IF(AB31&lt;&gt;"",(Y28-AB31),Y28)
/IF(COUNTIF(盛付札!Y26,"*キャラ*"),
VLOOKUP("*キャラ*",商品マスタ一覧!$D:$J,7,FALSE),
IF(COUNTIF(盛付札!Y26,"*赤*"),
VLOOKUP("*赤*",商品マスタ一覧!$D:$J,7,FALSE),
VLOOKUP(盛付札!Y26,商品マスタ一覧!$D:$J,7,FALSE))),0))),""),""),"")</f>
        <v/>
      </c>
      <c r="AC26" s="62" t="str">
        <f ca="1">IF(AB26&lt;&gt;"",IF(VALUE(IF(AB31&lt;&gt;"",Y28-AB31,Y28))&gt;VALUE(IF(COUNTIF(盛付札!Y26,"*キャラ*"),
VLOOKUP("*キャラ*",商品マスタ一覧!$D:$J,7,FALSE),
IF(COUNTIF(盛付札!Y26,"*赤*"),
VLOOKUP("*赤*",商品マスタ一覧!$D:$J,7,FALSE),
VLOOKUP(盛付札!Y26,商品マスタ一覧!$D:$J,7,FALSE)))*AB26),
"+"&amp;IF(AB31&lt;&gt;"",Y28-AB31,Y28)-IF(COUNTIF(盛付札!Y26,"*キャラ*"),
VLOOKUP("*キャラ*",商品マスタ一覧!$D:$J,7,FALSE),
IF(COUNTIF(盛付札!Y26,"*赤*"),
VLOOKUP("*赤*",商品マスタ一覧!$D:$J,7,FALSE),
VLOOKUP(盛付札!Y26,商品マスタ一覧!$D:$J,7,FALSE)))*AB26,
IF(AB31&lt;&gt;"",Y28-AB31,Y28)-IF(COUNTIF(盛付札!Y26,"*キャラ*"),
VLOOKUP("*キャラ*",商品マスタ一覧!$D:$J,7,FALSE),
IF(COUNTIF(盛付札!Y26,"*赤*"),
VLOOKUP("*赤*",商品マスタ一覧!$D:$J,7,FALSE),
VLOOKUP(盛付札!Y26,商品マスタ一覧!$D:$J,7,FALSE)))*AB26),"")</f>
        <v/>
      </c>
      <c r="AE26" s="66"/>
      <c r="AF26" s="68" t="e">
        <f t="array" aca="1" ref="AF26" ca="1">IF(AF27&lt;&gt;100,
IF(AG28&lt;&gt;"",MATCH(AG28,INDIRECT("数出表_Excel!B"&amp;MATCH(AK25,数出表_Excel!$A:$A,0)-1&amp;":U"&amp;MATCH(AK25,数出表_Excel!$A:$A,0)-1&amp;""),0)+1,""),
IF(AG28&lt;&gt;"",
MATCH(
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""),
INDIRECT("数出表_Excel!B"&amp;MATCH(AK25,数出表_Excel!$A:$A,0)-1&amp;":U"&amp;MATCH(AK25,数出表_Excel!$A:$A,0)-1&amp;""),0)+1,""))</f>
        <v>#N/A</v>
      </c>
      <c r="AG26" s="58" t="str" cm="1">
        <f t="array" aca="1" ref="AG26" ca="1">IFERROR(INDIRECT("数出表_Excel!" &amp;
CHAR(MATCH(TRUE,
ISNUMBER(--INDIRECT("数出表_Excel!B"&amp;MATCH(AK25,数出表_Excel!$A:$A,0)-1&amp;":U"&amp;MATCH(AK25,数出表_Excel!$A:$A,0)-1&amp;"")),0)+65) &amp; "3"),"")</f>
        <v/>
      </c>
      <c r="AH26" s="57"/>
      <c r="AI26" s="57"/>
      <c r="AJ26" s="72" t="str" cm="1">
        <f t="array" aca="1" ref="AJ26" ca="1">IF(AG26&lt;&gt;"",
IF(MATCH(TRUE,
ISNUMBER(--INDIRECT("数出表_Excel!B"&amp;MATCH(AK25,数出表_Excel!$A:$A,0)-1&amp;":U"&amp;MATCH(AK25,数出表_Excel!$A:$A,0)-1&amp;"")),0)&gt;10,
IF(AG26&lt;&gt;"",
IF(IF(COUNTIF(盛付札!AG26,"*キャラ*"),
VLOOKUP("*キャラ*",商品マスタ一覧!$D:$J,7,FALSE),
IF(COUNTIF(盛付札!AG26,"*赤*"),
VLOOKUP("*赤*",商品マスタ一覧!$D:$J,7,FALSE),
VLOOKUP(盛付札!AG26,商品マスタ一覧!$D:$J,7,FALSE)))=0,"",
IF(ROUND(
IF(AJ31&lt;&gt;"",(AG28-AJ31),AG28)
/IF(COUNTIF(盛付札!AG26,"*キャラ*"),
VLOOKUP("*キャラ*",商品マスタ一覧!$D:$J,7,FALSE),
IF(COUNTIF(盛付札!AG26,"*赤*"),
VLOOKUP("*赤*",商品マスタ一覧!$D:$J,7,FALSE),
VLOOKUP(盛付札!AG26,商品マスタ一覧!$D:$J,7,FALSE))),0)&lt;=0,1,
ROUND(
IF(AJ31&lt;&gt;"",(AG28-AJ31),AG28)
/IF(COUNTIF(盛付札!AG26,"*キャラ*"),
VLOOKUP("*キャラ*",商品マスタ一覧!$D:$J,7,FALSE),
IF(COUNTIF(盛付札!AG26,"*赤*"),
VLOOKUP("*赤*",商品マスタ一覧!$D:$J,7,FALSE),
VLOOKUP(盛付札!AG26,商品マスタ一覧!$D:$J,7,FALSE))),0))),""),""),"")</f>
        <v/>
      </c>
      <c r="AK26" s="62" t="str">
        <f ca="1">IF(AJ26&lt;&gt;"",IF(VALUE(IF(AJ31&lt;&gt;"",AG28-AJ31,AG28))&gt;VALUE(IF(COUNTIF(盛付札!AG26,"*キャラ*"),
VLOOKUP("*キャラ*",商品マスタ一覧!$D:$J,7,FALSE),
IF(COUNTIF(盛付札!AG26,"*赤*"),
VLOOKUP("*赤*",商品マスタ一覧!$D:$J,7,FALSE),
VLOOKUP(盛付札!AG26,商品マスタ一覧!$D:$J,7,FALSE)))*AJ26),
"+"&amp;IF(AJ31&lt;&gt;"",AG28-AJ31,AG28)-IF(COUNTIF(盛付札!AG26,"*キャラ*"),
VLOOKUP("*キャラ*",商品マスタ一覧!$D:$J,7,FALSE),
IF(COUNTIF(盛付札!AG26,"*赤*"),
VLOOKUP("*赤*",商品マスタ一覧!$D:$J,7,FALSE),
VLOOKUP(盛付札!AG26,商品マスタ一覧!$D:$J,7,FALSE)))*AJ26,
IF(AJ31&lt;&gt;"",AG28-AJ31,AG28)-IF(COUNTIF(盛付札!AG26,"*キャラ*"),
VLOOKUP("*キャラ*",商品マスタ一覧!$D:$J,7,FALSE),
IF(COUNTIF(盛付札!AG26,"*赤*"),
VLOOKUP("*赤*",商品マスタ一覧!$D:$J,7,FALSE),
VLOOKUP(盛付札!AG26,商品マスタ一覧!$D:$J,7,FALSE)))*AJ26),"")</f>
        <v/>
      </c>
      <c r="AL26" s="66"/>
      <c r="AM26" s="68" t="e">
        <f t="array" aca="1" ref="AM26" ca="1">IF(AM27&lt;&gt;100,
IF(AN28&lt;&gt;"",MATCH(AN28,INDIRECT("数出表_Excel!B"&amp;MATCH(AR25,数出表_Excel!$A:$A,0)-1&amp;":U"&amp;MATCH(AR25,数出表_Excel!$A:$A,0)-1&amp;""),0)+1,""),
IF(AN28&lt;&gt;"",
MATCH(
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""),
INDIRECT("数出表_Excel!B"&amp;MATCH(AR25,数出表_Excel!$A:$A,0)-1&amp;":U"&amp;MATCH(AR25,数出表_Excel!$A:$A,0)-1&amp;""),0)+1,""))</f>
        <v>#N/A</v>
      </c>
      <c r="AN26" s="58" t="str" cm="1">
        <f t="array" aca="1" ref="AN26" ca="1">IFERROR(INDIRECT("数出表_Excel!" &amp;
CHAR(MATCH(TRUE,
ISNUMBER(--INDIRECT("数出表_Excel!B"&amp;MATCH(AR25,数出表_Excel!$A:$A,0)-1&amp;":U"&amp;MATCH(AR25,数出表_Excel!$A:$A,0)-1&amp;"")),0)+65) &amp; "3"),"")</f>
        <v/>
      </c>
      <c r="AO26" s="57"/>
      <c r="AP26" s="57"/>
      <c r="AQ26" s="72" t="str" cm="1">
        <f t="array" aca="1" ref="AQ26" ca="1">IF(AN26&lt;&gt;"",
IF(MATCH(TRUE,
ISNUMBER(--INDIRECT("数出表_Excel!B"&amp;MATCH(AR25,数出表_Excel!$A:$A,0)-1&amp;":U"&amp;MATCH(AR25,数出表_Excel!$A:$A,0)-1&amp;"")),0)&gt;10,
IF(AN26&lt;&gt;"",
IF(IF(COUNTIF(盛付札!AN26,"*キャラ*"),
VLOOKUP("*キャラ*",商品マスタ一覧!$D:$J,7,FALSE),
IF(COUNTIF(盛付札!AN26,"*赤*"),
VLOOKUP("*赤*",商品マスタ一覧!$D:$J,7,FALSE),
VLOOKUP(盛付札!AN26,商品マスタ一覧!$D:$J,7,FALSE)))=0,"",
IF(ROUND(
IF(AQ31&lt;&gt;"",(AN28-AQ31),AN28)
/IF(COUNTIF(盛付札!AN26,"*キャラ*"),
VLOOKUP("*キャラ*",商品マスタ一覧!$D:$J,7,FALSE),
IF(COUNTIF(盛付札!AN26,"*赤*"),
VLOOKUP("*赤*",商品マスタ一覧!$D:$J,7,FALSE),
VLOOKUP(盛付札!AN26,商品マスタ一覧!$D:$J,7,FALSE))),0)&lt;=0,1,
ROUND(
IF(AQ31&lt;&gt;"",(AN28-AQ31),AN28)
/IF(COUNTIF(盛付札!AN26,"*キャラ*"),
VLOOKUP("*キャラ*",商品マスタ一覧!$D:$J,7,FALSE),
IF(COUNTIF(盛付札!AN26,"*赤*"),
VLOOKUP("*赤*",商品マスタ一覧!$D:$J,7,FALSE),
VLOOKUP(盛付札!AN26,商品マスタ一覧!$D:$J,7,FALSE))),0))),""),""),"")</f>
        <v/>
      </c>
      <c r="AR26" s="62" t="str">
        <f ca="1">IF(AQ26&lt;&gt;"",IF(VALUE(IF(AQ31&lt;&gt;"",AN28-AQ31,AN28))&gt;VALUE(IF(COUNTIF(盛付札!AN26,"*キャラ*"),
VLOOKUP("*キャラ*",商品マスタ一覧!$D:$J,7,FALSE),
IF(COUNTIF(盛付札!AN26,"*赤*"),
VLOOKUP("*赤*",商品マスタ一覧!$D:$J,7,FALSE),
VLOOKUP(盛付札!AN26,商品マスタ一覧!$D:$J,7,FALSE)))*AQ26),
"+"&amp;IF(AQ31&lt;&gt;"",AN28-AQ31,AN28)-IF(COUNTIF(盛付札!AN26,"*キャラ*"),
VLOOKUP("*キャラ*",商品マスタ一覧!$D:$J,7,FALSE),
IF(COUNTIF(盛付札!AN26,"*赤*"),
VLOOKUP("*赤*",商品マスタ一覧!$D:$J,7,FALSE),
VLOOKUP(盛付札!AN26,商品マスタ一覧!$D:$J,7,FALSE)))*AQ26,
IF(AQ31&lt;&gt;"",AN28-AQ31,AN28)-IF(COUNTIF(盛付札!AN26,"*キャラ*"),
VLOOKUP("*キャラ*",商品マスタ一覧!$D:$J,7,FALSE),
IF(COUNTIF(盛付札!AN26,"*赤*"),
VLOOKUP("*赤*",商品マスタ一覧!$D:$J,7,FALSE),
VLOOKUP(盛付札!AN26,商品マスタ一覧!$D:$J,7,FALSE)))*AQ26),"")</f>
        <v/>
      </c>
      <c r="AT26" s="66"/>
      <c r="AU26" s="68" t="e">
        <f t="array" aca="1" ref="AU26" ca="1">IF(AU27&lt;&gt;100,
IF(AV28&lt;&gt;"",MATCH(AV28,INDIRECT("数出表_Excel!B"&amp;MATCH(AZ25,数出表_Excel!$A:$A,0)-1&amp;":U"&amp;MATCH(AZ25,数出表_Excel!$A:$A,0)-1&amp;""),0)+1,""),
IF(AV28&lt;&gt;"",
MATCH(
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""),
INDIRECT("数出表_Excel!B"&amp;MATCH(AZ25,数出表_Excel!$A:$A,0)-1&amp;":U"&amp;MATCH(AZ25,数出表_Excel!$A:$A,0)-1&amp;""),0)+1,""))</f>
        <v>#N/A</v>
      </c>
      <c r="AV26" s="58" t="str" cm="1">
        <f t="array" aca="1" ref="AV26" ca="1">IFERROR(INDIRECT("数出表_Excel!" &amp;
CHAR(MATCH(TRUE,
ISNUMBER(--INDIRECT("数出表_Excel!B"&amp;MATCH(AZ25,数出表_Excel!$A:$A,0)-1&amp;":U"&amp;MATCH(AZ25,数出表_Excel!$A:$A,0)-1&amp;"")),0)+65) &amp; "3"),"")</f>
        <v/>
      </c>
      <c r="AW26" s="57"/>
      <c r="AX26" s="57"/>
      <c r="AY26" s="72" t="str" cm="1">
        <f t="array" aca="1" ref="AY26" ca="1">IF(AV26&lt;&gt;"",
IF(MATCH(TRUE,
ISNUMBER(--INDIRECT("数出表_Excel!B"&amp;MATCH(AZ25,数出表_Excel!$A:$A,0)-1&amp;":U"&amp;MATCH(AZ25,数出表_Excel!$A:$A,0)-1&amp;"")),0)&gt;10,
IF(AV26&lt;&gt;"",
IF(IF(COUNTIF(盛付札!AV26,"*キャラ*"),
VLOOKUP("*キャラ*",商品マスタ一覧!$D:$J,7,FALSE),
IF(COUNTIF(盛付札!AV26,"*赤*"),
VLOOKUP("*赤*",商品マスタ一覧!$D:$J,7,FALSE),
VLOOKUP(盛付札!AV26,商品マスタ一覧!$D:$J,7,FALSE)))=0,"",
IF(ROUND(
IF(AY31&lt;&gt;"",(AV28-AY31),AV28)
/IF(COUNTIF(盛付札!AV26,"*キャラ*"),
VLOOKUP("*キャラ*",商品マスタ一覧!$D:$J,7,FALSE),
IF(COUNTIF(盛付札!AV26,"*赤*"),
VLOOKUP("*赤*",商品マスタ一覧!$D:$J,7,FALSE),
VLOOKUP(盛付札!AV26,商品マスタ一覧!$D:$J,7,FALSE))),0)&lt;=0,1,
ROUND(
IF(AY31&lt;&gt;"",(AV28-AY31),AV28)
/IF(COUNTIF(盛付札!AV26,"*キャラ*"),
VLOOKUP("*キャラ*",商品マスタ一覧!$D:$J,7,FALSE),
IF(COUNTIF(盛付札!AV26,"*赤*"),
VLOOKUP("*赤*",商品マスタ一覧!$D:$J,7,FALSE),
VLOOKUP(盛付札!AV26,商品マスタ一覧!$D:$J,7,FALSE))),0))),""),""),"")</f>
        <v/>
      </c>
      <c r="AZ26" s="62" t="str">
        <f ca="1">IF(AY26&lt;&gt;"",IF(VALUE(IF(AY31&lt;&gt;"",AV28-AY31,AV28))&gt;VALUE(IF(COUNTIF(盛付札!AV26,"*キャラ*"),
VLOOKUP("*キャラ*",商品マスタ一覧!$D:$J,7,FALSE),
IF(COUNTIF(盛付札!AV26,"*赤*"),
VLOOKUP("*赤*",商品マスタ一覧!$D:$J,7,FALSE),
VLOOKUP(盛付札!AV26,商品マスタ一覧!$D:$J,7,FALSE)))*AY26),
"+"&amp;IF(AY31&lt;&gt;"",AV28-AY31,AV28)-IF(COUNTIF(盛付札!AV26,"*キャラ*"),
VLOOKUP("*キャラ*",商品マスタ一覧!$D:$J,7,FALSE),
IF(COUNTIF(盛付札!AV26,"*赤*"),
VLOOKUP("*赤*",商品マスタ一覧!$D:$J,7,FALSE),
VLOOKUP(盛付札!AV26,商品マスタ一覧!$D:$J,7,FALSE)))*AY26,
IF(AY31&lt;&gt;"",AV28-AY31,AV28)-IF(COUNTIF(盛付札!AV26,"*キャラ*"),
VLOOKUP("*キャラ*",商品マスタ一覧!$D:$J,7,FALSE),
IF(COUNTIF(盛付札!AV26,"*赤*"),
VLOOKUP("*赤*",商品マスタ一覧!$D:$J,7,FALSE),
VLOOKUP(盛付札!AV26,商品マスタ一覧!$D:$J,7,FALSE)))*AY26),"")</f>
        <v/>
      </c>
      <c r="BA26" s="66"/>
      <c r="BB26" s="68" t="e">
        <f t="array" aca="1" ref="BB26" ca="1">IF(BB27&lt;&gt;100,
IF(BC28&lt;&gt;"",MATCH(BC28,INDIRECT("数出表_Excel!B"&amp;MATCH(BG25,数出表_Excel!$A:$A,0)-1&amp;":U"&amp;MATCH(BG25,数出表_Excel!$A:$A,0)-1&amp;""),0)+1,""),
IF(BC28&lt;&gt;"",
MATCH(
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""),
INDIRECT("数出表_Excel!B"&amp;MATCH(BG25,数出表_Excel!$A:$A,0)-1&amp;":U"&amp;MATCH(BG25,数出表_Excel!$A:$A,0)-1&amp;""),0)+1,""))</f>
        <v>#N/A</v>
      </c>
      <c r="BC26" s="58" t="str" cm="1">
        <f t="array" aca="1" ref="BC26" ca="1">IFERROR(INDIRECT("数出表_Excel!" &amp;
CHAR(MATCH(TRUE,
ISNUMBER(--INDIRECT("数出表_Excel!B"&amp;MATCH(BG25,数出表_Excel!$A:$A,0)-1&amp;":U"&amp;MATCH(BG25,数出表_Excel!$A:$A,0)-1&amp;"")),0)+65) &amp; "3"),"")</f>
        <v/>
      </c>
      <c r="BD26" s="57"/>
      <c r="BE26" s="57"/>
      <c r="BF26" s="72" t="str" cm="1">
        <f t="array" aca="1" ref="BF26" ca="1">IF(BC26&lt;&gt;"",
IF(MATCH(TRUE,
ISNUMBER(--INDIRECT("数出表_Excel!B"&amp;MATCH(BG25,数出表_Excel!$A:$A,0)-1&amp;":U"&amp;MATCH(BG25,数出表_Excel!$A:$A,0)-1&amp;"")),0)&gt;10,
IF(BC26&lt;&gt;"",
IF(IF(COUNTIF(盛付札!BC26,"*キャラ*"),
VLOOKUP("*キャラ*",商品マスタ一覧!$D:$J,7,FALSE),
IF(COUNTIF(盛付札!BC26,"*赤*"),
VLOOKUP("*赤*",商品マスタ一覧!$D:$J,7,FALSE),
VLOOKUP(盛付札!BC26,商品マスタ一覧!$D:$J,7,FALSE)))=0,"",
IF(ROUND(
IF(BF31&lt;&gt;"",(BC28-BF31),BC28)
/IF(COUNTIF(盛付札!BC26,"*キャラ*"),
VLOOKUP("*キャラ*",商品マスタ一覧!$D:$J,7,FALSE),
IF(COUNTIF(盛付札!BC26,"*赤*"),
VLOOKUP("*赤*",商品マスタ一覧!$D:$J,7,FALSE),
VLOOKUP(盛付札!BC26,商品マスタ一覧!$D:$J,7,FALSE))),0)&lt;=0,1,
ROUND(
IF(BF31&lt;&gt;"",(BC28-BF31),BC28)
/IF(COUNTIF(盛付札!BC26,"*キャラ*"),
VLOOKUP("*キャラ*",商品マスタ一覧!$D:$J,7,FALSE),
IF(COUNTIF(盛付札!BC26,"*赤*"),
VLOOKUP("*赤*",商品マスタ一覧!$D:$J,7,FALSE),
VLOOKUP(盛付札!BC26,商品マスタ一覧!$D:$J,7,FALSE))),0))),""),""),"")</f>
        <v/>
      </c>
      <c r="BG26" s="62" t="str">
        <f ca="1">IF(BF26&lt;&gt;"",IF(VALUE(IF(BF31&lt;&gt;"",BC28-BF31,BC28))&gt;VALUE(IF(COUNTIF(盛付札!BC26,"*キャラ*"),
VLOOKUP("*キャラ*",商品マスタ一覧!$D:$J,7,FALSE),
IF(COUNTIF(盛付札!BC26,"*赤*"),
VLOOKUP("*赤*",商品マスタ一覧!$D:$J,7,FALSE),
VLOOKUP(盛付札!BC26,商品マスタ一覧!$D:$J,7,FALSE)))*BF26),
"+"&amp;IF(BF31&lt;&gt;"",BC28-BF31,BC28)-IF(COUNTIF(盛付札!BC26,"*キャラ*"),
VLOOKUP("*キャラ*",商品マスタ一覧!$D:$J,7,FALSE),
IF(COUNTIF(盛付札!BC26,"*赤*"),
VLOOKUP("*赤*",商品マスタ一覧!$D:$J,7,FALSE),
VLOOKUP(盛付札!BC26,商品マスタ一覧!$D:$J,7,FALSE)))*BF26,
IF(BF31&lt;&gt;"",BC28-BF31,BC28)-IF(COUNTIF(盛付札!BC26,"*キャラ*"),
VLOOKUP("*キャラ*",商品マスタ一覧!$D:$J,7,FALSE),
IF(COUNTIF(盛付札!BC26,"*赤*"),
VLOOKUP("*赤*",商品マスタ一覧!$D:$J,7,FALSE),
VLOOKUP(盛付札!BC26,商品マスタ一覧!$D:$J,7,FALSE)))*BF26),"")</f>
        <v/>
      </c>
      <c r="BI26" s="66"/>
      <c r="BJ26" s="68" t="e">
        <f t="array" aca="1" ref="BJ26" ca="1">IF(BJ27&lt;&gt;100,
IF(BK28&lt;&gt;"",MATCH(BK28,INDIRECT("数出表_Excel!B"&amp;MATCH(BO25,数出表_Excel!$A:$A,0)-1&amp;":U"&amp;MATCH(BO25,数出表_Excel!$A:$A,0)-1&amp;""),0)+1,""),
IF(BK28&lt;&gt;"",
MATCH(
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""),
INDIRECT("数出表_Excel!B"&amp;MATCH(BO25,数出表_Excel!$A:$A,0)-1&amp;":U"&amp;MATCH(BO25,数出表_Excel!$A:$A,0)-1&amp;""),0)+1,""))</f>
        <v>#N/A</v>
      </c>
      <c r="BK26" s="58" t="str" cm="1">
        <f t="array" aca="1" ref="BK26" ca="1">IFERROR(INDIRECT("数出表_Excel!" &amp;
CHAR(MATCH(TRUE,
ISNUMBER(--INDIRECT("数出表_Excel!B"&amp;MATCH(BO25,数出表_Excel!$A:$A,0)-1&amp;":U"&amp;MATCH(BO25,数出表_Excel!$A:$A,0)-1&amp;"")),0)+65) &amp; "3"),"")</f>
        <v/>
      </c>
      <c r="BL26" s="57"/>
      <c r="BM26" s="57"/>
      <c r="BN26" s="72" t="str" cm="1">
        <f t="array" aca="1" ref="BN26" ca="1">IF(BK26&lt;&gt;"",
IF(MATCH(TRUE,
ISNUMBER(--INDIRECT("数出表_Excel!B"&amp;MATCH(BO25,数出表_Excel!$A:$A,0)-1&amp;":U"&amp;MATCH(BO25,数出表_Excel!$A:$A,0)-1&amp;"")),0)&gt;10,
IF(BK26&lt;&gt;"",
IF(IF(COUNTIF(盛付札!BK26,"*キャラ*"),
VLOOKUP("*キャラ*",商品マスタ一覧!$D:$J,7,FALSE),
IF(COUNTIF(盛付札!BK26,"*赤*"),
VLOOKUP("*赤*",商品マスタ一覧!$D:$J,7,FALSE),
VLOOKUP(盛付札!BK26,商品マスタ一覧!$D:$J,7,FALSE)))=0,"",
IF(ROUND(
IF(BN31&lt;&gt;"",(BK28-BN31),BK28)
/IF(COUNTIF(盛付札!BK26,"*キャラ*"),
VLOOKUP("*キャラ*",商品マスタ一覧!$D:$J,7,FALSE),
IF(COUNTIF(盛付札!BK26,"*赤*"),
VLOOKUP("*赤*",商品マスタ一覧!$D:$J,7,FALSE),
VLOOKUP(盛付札!BK26,商品マスタ一覧!$D:$J,7,FALSE))),0)&lt;=0,1,
ROUND(
IF(BN31&lt;&gt;"",(BK28-BN31),BK28)
/IF(COUNTIF(盛付札!BK26,"*キャラ*"),
VLOOKUP("*キャラ*",商品マスタ一覧!$D:$J,7,FALSE),
IF(COUNTIF(盛付札!BK26,"*赤*"),
VLOOKUP("*赤*",商品マスタ一覧!$D:$J,7,FALSE),
VLOOKUP(盛付札!BK26,商品マスタ一覧!$D:$J,7,FALSE))),0))),""),""),"")</f>
        <v/>
      </c>
      <c r="BO26" s="62" t="str">
        <f ca="1">IF(BN26&lt;&gt;"",IF(VALUE(IF(BN31&lt;&gt;"",BK28-BN31,BK28))&gt;VALUE(IF(COUNTIF(盛付札!BK26,"*キャラ*"),
VLOOKUP("*キャラ*",商品マスタ一覧!$D:$J,7,FALSE),
IF(COUNTIF(盛付札!BK26,"*赤*"),
VLOOKUP("*赤*",商品マスタ一覧!$D:$J,7,FALSE),
VLOOKUP(盛付札!BK26,商品マスタ一覧!$D:$J,7,FALSE)))*BN26),
"+"&amp;IF(BN31&lt;&gt;"",BK28-BN31,BK28)-IF(COUNTIF(盛付札!BK26,"*キャラ*"),
VLOOKUP("*キャラ*",商品マスタ一覧!$D:$J,7,FALSE),
IF(COUNTIF(盛付札!BK26,"*赤*"),
VLOOKUP("*赤*",商品マスタ一覧!$D:$J,7,FALSE),
VLOOKUP(盛付札!BK26,商品マスタ一覧!$D:$J,7,FALSE)))*BN26,
IF(BN31&lt;&gt;"",BK28-BN31,BK28)-IF(COUNTIF(盛付札!BK26,"*キャラ*"),
VLOOKUP("*キャラ*",商品マスタ一覧!$D:$J,7,FALSE),
IF(COUNTIF(盛付札!BK26,"*赤*"),
VLOOKUP("*赤*",商品マスタ一覧!$D:$J,7,FALSE),
VLOOKUP(盛付札!BK26,商品マスタ一覧!$D:$J,7,FALSE)))*BN26),"")</f>
        <v/>
      </c>
      <c r="BP26" s="66"/>
      <c r="BQ26" s="68" t="e">
        <f t="array" aca="1" ref="BQ26" ca="1">IF(BQ27&lt;&gt;100,
IF(BR28&lt;&gt;"",MATCH(BR28,INDIRECT("数出表_Excel!B"&amp;MATCH(BV25,数出表_Excel!$A:$A,0)-1&amp;":U"&amp;MATCH(BV25,数出表_Excel!$A:$A,0)-1&amp;""),0)+1,""),
IF(BR28&lt;&gt;"",
MATCH(
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""),
INDIRECT("数出表_Excel!B"&amp;MATCH(BV25,数出表_Excel!$A:$A,0)-1&amp;":U"&amp;MATCH(BV25,数出表_Excel!$A:$A,0)-1&amp;""),0)+1,""))</f>
        <v>#N/A</v>
      </c>
      <c r="BR26" s="58" t="str" cm="1">
        <f t="array" aca="1" ref="BR26" ca="1">IFERROR(INDIRECT("数出表_Excel!" &amp;
CHAR(MATCH(TRUE,
ISNUMBER(--INDIRECT("数出表_Excel!B"&amp;MATCH(BV25,数出表_Excel!$A:$A,0)-1&amp;":U"&amp;MATCH(BV25,数出表_Excel!$A:$A,0)-1&amp;"")),0)+65) &amp; "3"),"")</f>
        <v/>
      </c>
      <c r="BS26" s="57"/>
      <c r="BT26" s="57"/>
      <c r="BU26" s="72" t="str" cm="1">
        <f t="array" aca="1" ref="BU26" ca="1">IF(BR26&lt;&gt;"",
IF(MATCH(TRUE,
ISNUMBER(--INDIRECT("数出表_Excel!B"&amp;MATCH(BV25,数出表_Excel!$A:$A,0)-1&amp;":U"&amp;MATCH(BV25,数出表_Excel!$A:$A,0)-1&amp;"")),0)&gt;10,
IF(BR26&lt;&gt;"",
IF(IF(COUNTIF(盛付札!BR26,"*キャラ*"),
VLOOKUP("*キャラ*",商品マスタ一覧!$D:$J,7,FALSE),
IF(COUNTIF(盛付札!BR26,"*赤*"),
VLOOKUP("*赤*",商品マスタ一覧!$D:$J,7,FALSE),
VLOOKUP(盛付札!BR26,商品マスタ一覧!$D:$J,7,FALSE)))=0,"",
IF(ROUND(
IF(BU31&lt;&gt;"",(BR28-BU31),BR28)
/IF(COUNTIF(盛付札!BR26,"*キャラ*"),
VLOOKUP("*キャラ*",商品マスタ一覧!$D:$J,7,FALSE),
IF(COUNTIF(盛付札!BR26,"*赤*"),
VLOOKUP("*赤*",商品マスタ一覧!$D:$J,7,FALSE),
VLOOKUP(盛付札!BR26,商品マスタ一覧!$D:$J,7,FALSE))),0)&lt;=0,1,
ROUND(
IF(BU31&lt;&gt;"",(BR28-BU31),BR28)
/IF(COUNTIF(盛付札!BR26,"*キャラ*"),
VLOOKUP("*キャラ*",商品マスタ一覧!$D:$J,7,FALSE),
IF(COUNTIF(盛付札!BR26,"*赤*"),
VLOOKUP("*赤*",商品マスタ一覧!$D:$J,7,FALSE),
VLOOKUP(盛付札!BR26,商品マスタ一覧!$D:$J,7,FALSE))),0))),""),""),"")</f>
        <v/>
      </c>
      <c r="BV26" s="62" t="str">
        <f ca="1">IF(BU26&lt;&gt;"",IF(VALUE(IF(BU31&lt;&gt;"",BR28-BU31,BR28))&gt;VALUE(IF(COUNTIF(盛付札!BR26,"*キャラ*"),
VLOOKUP("*キャラ*",商品マスタ一覧!$D:$J,7,FALSE),
IF(COUNTIF(盛付札!BR26,"*赤*"),
VLOOKUP("*赤*",商品マスタ一覧!$D:$J,7,FALSE),
VLOOKUP(盛付札!BR26,商品マスタ一覧!$D:$J,7,FALSE)))*BU26),
"+"&amp;IF(BU31&lt;&gt;"",BR28-BU31,BR28)-IF(COUNTIF(盛付札!BR26,"*キャラ*"),
VLOOKUP("*キャラ*",商品マスタ一覧!$D:$J,7,FALSE),
IF(COUNTIF(盛付札!BR26,"*赤*"),
VLOOKUP("*赤*",商品マスタ一覧!$D:$J,7,FALSE),
VLOOKUP(盛付札!BR26,商品マスタ一覧!$D:$J,7,FALSE)))*BU26,
IF(BU31&lt;&gt;"",BR28-BU31,BR28)-IF(COUNTIF(盛付札!BR26,"*キャラ*"),
VLOOKUP("*キャラ*",商品マスタ一覧!$D:$J,7,FALSE),
IF(COUNTIF(盛付札!BR26,"*赤*"),
VLOOKUP("*赤*",商品マスタ一覧!$D:$J,7,FALSE),
VLOOKUP(盛付札!BR26,商品マスタ一覧!$D:$J,7,FALSE)))*BU26),"")</f>
        <v/>
      </c>
    </row>
    <row r="27" spans="1:74" x14ac:dyDescent="0.45">
      <c r="A27" s="69"/>
      <c r="B27" s="64" t="e" cm="1">
        <f t="array" aca="1" ref="B27" ca="1">IF(AND(LEFT(G25,2)="博多",
LEFT(INDIRECT("数出表_Excel!A"&amp;MATCH(G25,数出表_Excel!$A:$A,0)-1),2)
=LEFT(INDIRECT("数出表_Excel!A"&amp;MATCH(G25,数出表_Excel!$A:$A,0)+1),2)),100,
IF(AND(LEFT(G25,3)="奈良屋",
LEFT(INDIRECT("数出表_Excel!A"&amp;MATCH(G25,数出表_Excel!$A:$A,0)-1),2)
=LEFT(INDIRECT("数出表_Excel!A"&amp;MATCH(G25,数出表_Excel!$A:$A,0)+1),2)),200,""))</f>
        <v>#N/A</v>
      </c>
      <c r="C27" s="92" t="str">
        <f ca="1">IF(C26&lt;&gt;"",
"園児","")</f>
        <v/>
      </c>
      <c r="D27" s="90"/>
      <c r="E27" s="95" t="str">
        <f ca="1">IF(C26&lt;&gt;"",
"先生","")</f>
        <v/>
      </c>
      <c r="F27" s="90"/>
      <c r="G27" s="12"/>
      <c r="H27" s="69"/>
      <c r="I27" s="64" t="e" cm="1">
        <f t="array" aca="1" ref="I27" ca="1">IF(AND(LEFT(N25,2)="博多",
LEFT(INDIRECT("数出表_Excel!A"&amp;MATCH(N25,数出表_Excel!$A:$A,0)-1),2)
=LEFT(INDIRECT("数出表_Excel!A"&amp;MATCH(N25,数出表_Excel!$A:$A,0)+1),2)),100,
IF(AND(LEFT(N25,3)="奈良屋",
LEFT(INDIRECT("数出表_Excel!A"&amp;MATCH(N25,数出表_Excel!$A:$A,0)-1),2)
=LEFT(INDIRECT("数出表_Excel!A"&amp;MATCH(N25,数出表_Excel!$A:$A,0)+1),2)),200,""))</f>
        <v>#N/A</v>
      </c>
      <c r="J27" s="92" t="str">
        <f ca="1">IF(J26&lt;&gt;"",
"園児","")</f>
        <v/>
      </c>
      <c r="K27" s="90"/>
      <c r="L27" s="95" t="str">
        <f ca="1">IF(J26&lt;&gt;"",
"先生","")</f>
        <v/>
      </c>
      <c r="M27" s="90"/>
      <c r="N27" s="12"/>
      <c r="P27" s="69"/>
      <c r="Q27" s="64" t="e" cm="1">
        <f t="array" aca="1" ref="Q27" ca="1">IF(AND(LEFT(V25,2)="博多",
LEFT(INDIRECT("数出表_Excel!A"&amp;MATCH(V25,数出表_Excel!$A:$A,0)-1),2)
=LEFT(INDIRECT("数出表_Excel!A"&amp;MATCH(V25,数出表_Excel!$A:$A,0)+1),2)),100,
IF(AND(LEFT(V25,3)="奈良屋",
LEFT(INDIRECT("数出表_Excel!A"&amp;MATCH(V25,数出表_Excel!$A:$A,0)-1),2)
=LEFT(INDIRECT("数出表_Excel!A"&amp;MATCH(V25,数出表_Excel!$A:$A,0)+1),2)),200,""))</f>
        <v>#N/A</v>
      </c>
      <c r="R27" s="92" t="str">
        <f ca="1">IF(R26&lt;&gt;"",
"園児","")</f>
        <v/>
      </c>
      <c r="S27" s="90"/>
      <c r="T27" s="95" t="str">
        <f ca="1">IF(R26&lt;&gt;"",
"先生","")</f>
        <v/>
      </c>
      <c r="U27" s="90"/>
      <c r="V27" s="12"/>
      <c r="W27" s="69"/>
      <c r="X27" s="64" t="e" cm="1">
        <f t="array" aca="1" ref="X27" ca="1">IF(AND(LEFT(AC25,2)="博多",
LEFT(INDIRECT("数出表_Excel!A"&amp;MATCH(AC25,数出表_Excel!$A:$A,0)-1),2)
=LEFT(INDIRECT("数出表_Excel!A"&amp;MATCH(AC25,数出表_Excel!$A:$A,0)+1),2)),100,
IF(AND(LEFT(AC25,3)="奈良屋",
LEFT(INDIRECT("数出表_Excel!A"&amp;MATCH(AC25,数出表_Excel!$A:$A,0)-1),2)
=LEFT(INDIRECT("数出表_Excel!A"&amp;MATCH(AC25,数出表_Excel!$A:$A,0)+1),2)),200,""))</f>
        <v>#N/A</v>
      </c>
      <c r="Y27" s="92" t="str">
        <f ca="1">IF(Y26&lt;&gt;"",
"園児","")</f>
        <v/>
      </c>
      <c r="Z27" s="90"/>
      <c r="AA27" s="95" t="str">
        <f ca="1">IF(Y26&lt;&gt;"",
"先生","")</f>
        <v/>
      </c>
      <c r="AB27" s="90"/>
      <c r="AC27" s="12"/>
      <c r="AE27" s="69"/>
      <c r="AF27" s="64" t="e" cm="1">
        <f t="array" aca="1" ref="AF27" ca="1">IF(AND(LEFT(AK25,2)="博多",
LEFT(INDIRECT("数出表_Excel!A"&amp;MATCH(AK25,数出表_Excel!$A:$A,0)-1),2)
=LEFT(INDIRECT("数出表_Excel!A"&amp;MATCH(AK25,数出表_Excel!$A:$A,0)+1),2)),100,
IF(AND(LEFT(AK25,3)="奈良屋",
LEFT(INDIRECT("数出表_Excel!A"&amp;MATCH(AK25,数出表_Excel!$A:$A,0)-1),2)
=LEFT(INDIRECT("数出表_Excel!A"&amp;MATCH(AK25,数出表_Excel!$A:$A,0)+1),2)),200,""))</f>
        <v>#N/A</v>
      </c>
      <c r="AG27" s="92" t="str">
        <f ca="1">IF(AG26&lt;&gt;"",
"園児","")</f>
        <v/>
      </c>
      <c r="AH27" s="90"/>
      <c r="AI27" s="95" t="str">
        <f ca="1">IF(AG26&lt;&gt;"",
"先生","")</f>
        <v/>
      </c>
      <c r="AJ27" s="90"/>
      <c r="AK27" s="12"/>
      <c r="AL27" s="69"/>
      <c r="AM27" s="64" t="e" cm="1">
        <f t="array" aca="1" ref="AM27" ca="1">IF(AND(LEFT(AR25,2)="博多",
LEFT(INDIRECT("数出表_Excel!A"&amp;MATCH(AR25,数出表_Excel!$A:$A,0)-1),2)
=LEFT(INDIRECT("数出表_Excel!A"&amp;MATCH(AR25,数出表_Excel!$A:$A,0)+1),2)),100,
IF(AND(LEFT(AR25,3)="奈良屋",
LEFT(INDIRECT("数出表_Excel!A"&amp;MATCH(AR25,数出表_Excel!$A:$A,0)-1),2)
=LEFT(INDIRECT("数出表_Excel!A"&amp;MATCH(AR25,数出表_Excel!$A:$A,0)+1),2)),200,""))</f>
        <v>#N/A</v>
      </c>
      <c r="AN27" s="92" t="str">
        <f ca="1">IF(AN26&lt;&gt;"",
"園児","")</f>
        <v/>
      </c>
      <c r="AO27" s="90"/>
      <c r="AP27" s="95" t="str">
        <f ca="1">IF(AN26&lt;&gt;"",
"先生","")</f>
        <v/>
      </c>
      <c r="AQ27" s="90"/>
      <c r="AR27" s="12"/>
      <c r="AT27" s="69"/>
      <c r="AU27" s="64" t="e" cm="1">
        <f t="array" aca="1" ref="AU27" ca="1">IF(AND(LEFT(AZ25,2)="博多",
LEFT(INDIRECT("数出表_Excel!A"&amp;MATCH(AZ25,数出表_Excel!$A:$A,0)-1),2)
=LEFT(INDIRECT("数出表_Excel!A"&amp;MATCH(AZ25,数出表_Excel!$A:$A,0)+1),2)),100,
IF(AND(LEFT(AZ25,3)="奈良屋",
LEFT(INDIRECT("数出表_Excel!A"&amp;MATCH(AZ25,数出表_Excel!$A:$A,0)-1),2)
=LEFT(INDIRECT("数出表_Excel!A"&amp;MATCH(AZ25,数出表_Excel!$A:$A,0)+1),2)),200,""))</f>
        <v>#N/A</v>
      </c>
      <c r="AV27" s="92" t="str">
        <f ca="1">IF(AV26&lt;&gt;"",
"園児","")</f>
        <v/>
      </c>
      <c r="AW27" s="90"/>
      <c r="AX27" s="95" t="str">
        <f ca="1">IF(AV26&lt;&gt;"",
"先生","")</f>
        <v/>
      </c>
      <c r="AY27" s="90"/>
      <c r="AZ27" s="12"/>
      <c r="BA27" s="69"/>
      <c r="BB27" s="64" t="e" cm="1">
        <f t="array" aca="1" ref="BB27" ca="1">IF(AND(LEFT(BG25,2)="博多",
LEFT(INDIRECT("数出表_Excel!A"&amp;MATCH(BG25,数出表_Excel!$A:$A,0)-1),2)
=LEFT(INDIRECT("数出表_Excel!A"&amp;MATCH(BG25,数出表_Excel!$A:$A,0)+1),2)),100,
IF(AND(LEFT(BG25,3)="奈良屋",
LEFT(INDIRECT("数出表_Excel!A"&amp;MATCH(BG25,数出表_Excel!$A:$A,0)-1),2)
=LEFT(INDIRECT("数出表_Excel!A"&amp;MATCH(BG25,数出表_Excel!$A:$A,0)+1),2)),200,""))</f>
        <v>#N/A</v>
      </c>
      <c r="BC27" s="92" t="str">
        <f ca="1">IF(BC26&lt;&gt;"",
"園児","")</f>
        <v/>
      </c>
      <c r="BD27" s="90"/>
      <c r="BE27" s="95" t="str">
        <f ca="1">IF(BC26&lt;&gt;"",
"先生","")</f>
        <v/>
      </c>
      <c r="BF27" s="90"/>
      <c r="BG27" s="12"/>
      <c r="BI27" s="69"/>
      <c r="BJ27" s="64" t="e" cm="1">
        <f t="array" aca="1" ref="BJ27" ca="1">IF(AND(LEFT(BO25,2)="博多",
LEFT(INDIRECT("数出表_Excel!A"&amp;MATCH(BO25,数出表_Excel!$A:$A,0)-1),2)
=LEFT(INDIRECT("数出表_Excel!A"&amp;MATCH(BO25,数出表_Excel!$A:$A,0)+1),2)),100,
IF(AND(LEFT(BO25,3)="奈良屋",
LEFT(INDIRECT("数出表_Excel!A"&amp;MATCH(BO25,数出表_Excel!$A:$A,0)-1),2)
=LEFT(INDIRECT("数出表_Excel!A"&amp;MATCH(BO25,数出表_Excel!$A:$A,0)+1),2)),200,""))</f>
        <v>#N/A</v>
      </c>
      <c r="BK27" s="92" t="str">
        <f ca="1">IF(BK26&lt;&gt;"",
"園児","")</f>
        <v/>
      </c>
      <c r="BL27" s="90"/>
      <c r="BM27" s="95" t="str">
        <f ca="1">IF(BK26&lt;&gt;"",
"先生","")</f>
        <v/>
      </c>
      <c r="BN27" s="90"/>
      <c r="BO27" s="12"/>
      <c r="BP27" s="69"/>
      <c r="BQ27" s="64" t="e" cm="1">
        <f t="array" aca="1" ref="BQ27" ca="1">IF(AND(LEFT(BV25,2)="博多",
LEFT(INDIRECT("数出表_Excel!A"&amp;MATCH(BV25,数出表_Excel!$A:$A,0)-1),2)
=LEFT(INDIRECT("数出表_Excel!A"&amp;MATCH(BV25,数出表_Excel!$A:$A,0)+1),2)),100,
IF(AND(LEFT(BV25,3)="奈良屋",
LEFT(INDIRECT("数出表_Excel!A"&amp;MATCH(BV25,数出表_Excel!$A:$A,0)-1),2)
=LEFT(INDIRECT("数出表_Excel!A"&amp;MATCH(BV25,数出表_Excel!$A:$A,0)+1),2)),200,""))</f>
        <v>#N/A</v>
      </c>
      <c r="BR27" s="92" t="str">
        <f ca="1">IF(BR26&lt;&gt;"",
"園児","")</f>
        <v/>
      </c>
      <c r="BS27" s="90"/>
      <c r="BT27" s="95" t="str">
        <f ca="1">IF(BR26&lt;&gt;"",
"先生","")</f>
        <v/>
      </c>
      <c r="BU27" s="90"/>
      <c r="BV27" s="12"/>
    </row>
    <row r="28" spans="1:74" ht="18" customHeight="1" x14ac:dyDescent="1.05">
      <c r="A28" s="69"/>
      <c r="B28" s="67"/>
      <c r="C28" s="89" t="str" cm="1">
        <f t="array" aca="1" ref="C28" ca="1">IF(C26&lt;&gt;"",
IF(IFERROR(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"")=0,"",
IF(B27=100,
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
+IFERROR(
INDEX(INDIRECT("数出表_Excel!B"&amp;MATCH(G25,数出表_Excel!$A:$A,0)-1+2&amp;":U"&amp;MATCH(G25,数出表_Excel!$A:$A,0)-1+2&amp;""),
 1,
 MATCH(TRUE, ISNUMBER(--INDIRECT("数出表_Excel!B"&amp;MATCH(G25,数出表_Excel!$A:$A,0)-1+2&amp;":U"&amp;MATCH(G25,数出表_Excel!$A:$A,0)-1+2&amp;"")), 0)),
 ""),
IF(AND(B27=200,COUNTIF(数出表_Excel!$A:$A,"*奈良屋*")=2),
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
+IFERROR(
INDEX(INDIRECT("数出表_Excel!B"&amp;MATCH(G25,数出表_Excel!$A:$A,0)-1+2&amp;":U"&amp;MATCH(G25,数出表_Excel!$A:$A,0)-1+2&amp;""),
 1,
 MATCH(TRUE, ISNUMBER(--INDIRECT("数出表_Excel!B"&amp;MATCH(G25,数出表_Excel!$A:$A,0)-1+2&amp;":U"&amp;MATCH(G25,数出表_Excel!$A:$A,0)-1+2&amp;"")), 0)),
 ""),
IF(AND(B27=200,COUNTIF(数出表_Excel!$A:$A,"*奈良屋*")=3),
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
+IFERROR(
INDEX(INDIRECT("数出表_Excel!B"&amp;MATCH(G25,数出表_Excel!$A:$A,0)-1+2&amp;":U"&amp;MATCH(G25,数出表_Excel!$A:$A,0)-1+2&amp;""),
 1,
 MATCH(TRUE, ISNUMBER(--INDIRECT("数出表_Excel!B"&amp;MATCH(G25,数出表_Excel!$A:$A,0)-1+2&amp;":U"&amp;MATCH(G25,数出表_Excel!$A:$A,0)-1+2&amp;"")), 0)),
 "")
+IFERROR(
INDEX(INDIRECT("数出表_Excel!B"&amp;MATCH(G25,数出表_Excel!$A:$A,0)-1+4&amp;":U"&amp;MATCH(G25,数出表_Excel!$A:$A,0)-1+4&amp;""),
 1,
 MATCH(TRUE, ISNUMBER(--INDIRECT("数出表_Excel!B"&amp;MATCH(G25,数出表_Excel!$A:$A,0)-1+4&amp;":U"&amp;MATCH(G25,数出表_Excel!$A:$A,0)-1+4&amp;"")), 0)),
 ""),
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""))))),"")</f>
        <v/>
      </c>
      <c r="D28" s="90"/>
      <c r="E28" s="93" t="str">
        <f t="array" aca="1" ref="E28" ca="1">IF(C26&lt;&gt;"",
IF(IFERROR(
INDEX(INDIRECT("数出表_Excel!B"&amp;MATCH(G25,数出表_Excel!$A:$A,0)&amp;":U"&amp;MATCH(G25,数出表_Excel!$A:$A,0)&amp;""),
 1,B26-1),
 "")=0,"",
IFERROR(
INDEX(INDIRECT("数出表_Excel!B"&amp;MATCH(G25,数出表_Excel!$A:$A,0)&amp;":U"&amp;MATCH(G25,数出表_Excel!$A:$A,0)&amp;""),
 1,B26-1),
 "")),"")</f>
        <v/>
      </c>
      <c r="F28" s="90"/>
      <c r="G28" s="12"/>
      <c r="H28" s="69"/>
      <c r="I28" s="67"/>
      <c r="J28" s="89" t="str" cm="1">
        <f t="array" aca="1" ref="J28" ca="1">IF(J26&lt;&gt;"",
IF(IFERROR(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"")=0,"",
IF(I27=100,
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
+IFERROR(
INDEX(INDIRECT("数出表_Excel!B"&amp;MATCH(N25,数出表_Excel!$A:$A,0)-1+2&amp;":U"&amp;MATCH(N25,数出表_Excel!$A:$A,0)-1+2&amp;""),
 1,
 MATCH(TRUE, ISNUMBER(--INDIRECT("数出表_Excel!B"&amp;MATCH(N25,数出表_Excel!$A:$A,0)-1+2&amp;":U"&amp;MATCH(N25,数出表_Excel!$A:$A,0)-1+2&amp;"")), 0)),
 ""),
IF(AND(I27=200,COUNTIF(数出表_Excel!$A:$A,"*奈良屋*")=2),
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
+IFERROR(
INDEX(INDIRECT("数出表_Excel!B"&amp;MATCH(N25,数出表_Excel!$A:$A,0)-1+2&amp;":U"&amp;MATCH(N25,数出表_Excel!$A:$A,0)-1+2&amp;""),
 1,
 MATCH(TRUE, ISNUMBER(--INDIRECT("数出表_Excel!B"&amp;MATCH(N25,数出表_Excel!$A:$A,0)-1+2&amp;":U"&amp;MATCH(N25,数出表_Excel!$A:$A,0)-1+2&amp;"")), 0)),
 ""),
IF(AND(I27=200,COUNTIF(数出表_Excel!$A:$A,"*奈良屋*")=3),
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
+IFERROR(
INDEX(INDIRECT("数出表_Excel!B"&amp;MATCH(N25,数出表_Excel!$A:$A,0)-1+2&amp;":U"&amp;MATCH(N25,数出表_Excel!$A:$A,0)-1+2&amp;""),
 1,
 MATCH(TRUE, ISNUMBER(--INDIRECT("数出表_Excel!B"&amp;MATCH(N25,数出表_Excel!$A:$A,0)-1+2&amp;":U"&amp;MATCH(N25,数出表_Excel!$A:$A,0)-1+2&amp;"")), 0)),
 "")
+IFERROR(
INDEX(INDIRECT("数出表_Excel!B"&amp;MATCH(N25,数出表_Excel!$A:$A,0)-1+4&amp;":U"&amp;MATCH(N25,数出表_Excel!$A:$A,0)-1+4&amp;""),
 1,
 MATCH(TRUE, ISNUMBER(--INDIRECT("数出表_Excel!B"&amp;MATCH(N25,数出表_Excel!$A:$A,0)-1+4&amp;":U"&amp;MATCH(N25,数出表_Excel!$A:$A,0)-1+4&amp;"")), 0)),
 ""),
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""))))),"")</f>
        <v/>
      </c>
      <c r="K28" s="90"/>
      <c r="L28" s="93" t="str">
        <f t="array" aca="1" ref="L28" ca="1">IF(J26&lt;&gt;"",
IF(IFERROR(
INDEX(INDIRECT("数出表_Excel!B"&amp;MATCH(N25,数出表_Excel!$A:$A,0)&amp;":U"&amp;MATCH(N25,数出表_Excel!$A:$A,0)&amp;""),
 1,I26-1),
 "")=0,"",
IFERROR(
INDEX(INDIRECT("数出表_Excel!B"&amp;MATCH(N25,数出表_Excel!$A:$A,0)&amp;":U"&amp;MATCH(N25,数出表_Excel!$A:$A,0)&amp;""),
 1,I26-1),
 "")),"")</f>
        <v/>
      </c>
      <c r="M28" s="90"/>
      <c r="N28" s="12"/>
      <c r="P28" s="69"/>
      <c r="Q28" s="67"/>
      <c r="R28" s="89" t="str" cm="1">
        <f t="array" aca="1" ref="R28" ca="1">IF(R26&lt;&gt;"",
IF(IFERROR(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"")=0,"",
IF(Q27=100,
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
+IFERROR(
INDEX(INDIRECT("数出表_Excel!B"&amp;MATCH(V25,数出表_Excel!$A:$A,0)-1+2&amp;":U"&amp;MATCH(V25,数出表_Excel!$A:$A,0)-1+2&amp;""),
 1,
 MATCH(TRUE, ISNUMBER(--INDIRECT("数出表_Excel!B"&amp;MATCH(V25,数出表_Excel!$A:$A,0)-1+2&amp;":U"&amp;MATCH(V25,数出表_Excel!$A:$A,0)-1+2&amp;"")), 0)),
 ""),
IF(AND(Q27=200,COUNTIF(数出表_Excel!$A:$A,"*奈良屋*")=2),
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
+IFERROR(
INDEX(INDIRECT("数出表_Excel!B"&amp;MATCH(V25,数出表_Excel!$A:$A,0)-1+2&amp;":U"&amp;MATCH(V25,数出表_Excel!$A:$A,0)-1+2&amp;""),
 1,
 MATCH(TRUE, ISNUMBER(--INDIRECT("数出表_Excel!B"&amp;MATCH(V25,数出表_Excel!$A:$A,0)-1+2&amp;":U"&amp;MATCH(V25,数出表_Excel!$A:$A,0)-1+2&amp;"")), 0)),
 ""),
IF(AND(Q27=200,COUNTIF(数出表_Excel!$A:$A,"*奈良屋*")=3),
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
+IFERROR(
INDEX(INDIRECT("数出表_Excel!B"&amp;MATCH(V25,数出表_Excel!$A:$A,0)-1+2&amp;":U"&amp;MATCH(V25,数出表_Excel!$A:$A,0)-1+2&amp;""),
 1,
 MATCH(TRUE, ISNUMBER(--INDIRECT("数出表_Excel!B"&amp;MATCH(V25,数出表_Excel!$A:$A,0)-1+2&amp;":U"&amp;MATCH(V25,数出表_Excel!$A:$A,0)-1+2&amp;"")), 0)),
 "")
+IFERROR(
INDEX(INDIRECT("数出表_Excel!B"&amp;MATCH(V25,数出表_Excel!$A:$A,0)-1+4&amp;":U"&amp;MATCH(V25,数出表_Excel!$A:$A,0)-1+4&amp;""),
 1,
 MATCH(TRUE, ISNUMBER(--INDIRECT("数出表_Excel!B"&amp;MATCH(V25,数出表_Excel!$A:$A,0)-1+4&amp;":U"&amp;MATCH(V25,数出表_Excel!$A:$A,0)-1+4&amp;"")), 0)),
 ""),
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""))))),"")</f>
        <v/>
      </c>
      <c r="S28" s="90"/>
      <c r="T28" s="93" t="str">
        <f t="array" aca="1" ref="T28" ca="1">IF(R26&lt;&gt;"",
IF(IFERROR(
INDEX(INDIRECT("数出表_Excel!B"&amp;MATCH(V25,数出表_Excel!$A:$A,0)&amp;":U"&amp;MATCH(V25,数出表_Excel!$A:$A,0)&amp;""),
 1,Q26-1),
 "")=0,"",
IFERROR(
INDEX(INDIRECT("数出表_Excel!B"&amp;MATCH(V25,数出表_Excel!$A:$A,0)&amp;":U"&amp;MATCH(V25,数出表_Excel!$A:$A,0)&amp;""),
 1,Q26-1),
 "")),"")</f>
        <v/>
      </c>
      <c r="U28" s="90"/>
      <c r="V28" s="12"/>
      <c r="W28" s="69"/>
      <c r="X28" s="67"/>
      <c r="Y28" s="89" t="str" cm="1">
        <f t="array" aca="1" ref="Y28" ca="1">IF(Y26&lt;&gt;"",
IF(IFERROR(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"")=0,"",
IF(X27=100,
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
+IFERROR(
INDEX(INDIRECT("数出表_Excel!B"&amp;MATCH(AC25,数出表_Excel!$A:$A,0)-1+2&amp;":U"&amp;MATCH(AC25,数出表_Excel!$A:$A,0)-1+2&amp;""),
 1,
 MATCH(TRUE, ISNUMBER(--INDIRECT("数出表_Excel!B"&amp;MATCH(AC25,数出表_Excel!$A:$A,0)-1+2&amp;":U"&amp;MATCH(AC25,数出表_Excel!$A:$A,0)-1+2&amp;"")), 0)),
 ""),
IF(AND(X27=200,COUNTIF(数出表_Excel!$A:$A,"*奈良屋*")=2),
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
+IFERROR(
INDEX(INDIRECT("数出表_Excel!B"&amp;MATCH(AC25,数出表_Excel!$A:$A,0)-1+2&amp;":U"&amp;MATCH(AC25,数出表_Excel!$A:$A,0)-1+2&amp;""),
 1,
 MATCH(TRUE, ISNUMBER(--INDIRECT("数出表_Excel!B"&amp;MATCH(AC25,数出表_Excel!$A:$A,0)-1+2&amp;":U"&amp;MATCH(AC25,数出表_Excel!$A:$A,0)-1+2&amp;"")), 0)),
 ""),
IF(AND(X27=200,COUNTIF(数出表_Excel!$A:$A,"*奈良屋*")=3),
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
+IFERROR(
INDEX(INDIRECT("数出表_Excel!B"&amp;MATCH(AC25,数出表_Excel!$A:$A,0)-1+2&amp;":U"&amp;MATCH(AC25,数出表_Excel!$A:$A,0)-1+2&amp;""),
 1,
 MATCH(TRUE, ISNUMBER(--INDIRECT("数出表_Excel!B"&amp;MATCH(AC25,数出表_Excel!$A:$A,0)-1+2&amp;":U"&amp;MATCH(AC25,数出表_Excel!$A:$A,0)-1+2&amp;"")), 0)),
 "")
+IFERROR(
INDEX(INDIRECT("数出表_Excel!B"&amp;MATCH(AC25,数出表_Excel!$A:$A,0)-1+4&amp;":U"&amp;MATCH(AC25,数出表_Excel!$A:$A,0)-1+4&amp;""),
 1,
 MATCH(TRUE, ISNUMBER(--INDIRECT("数出表_Excel!B"&amp;MATCH(AC25,数出表_Excel!$A:$A,0)-1+4&amp;":U"&amp;MATCH(AC25,数出表_Excel!$A:$A,0)-1+4&amp;"")), 0)),
 ""),
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""))))),"")</f>
        <v/>
      </c>
      <c r="Z28" s="90"/>
      <c r="AA28" s="93" t="str">
        <f t="array" aca="1" ref="AA28" ca="1">IF(Y26&lt;&gt;"",
IF(IFERROR(
INDEX(INDIRECT("数出表_Excel!B"&amp;MATCH(AC25,数出表_Excel!$A:$A,0)&amp;":U"&amp;MATCH(AC25,数出表_Excel!$A:$A,0)&amp;""),
 1,X26-1),
 "")=0,"",
IFERROR(
INDEX(INDIRECT("数出表_Excel!B"&amp;MATCH(AC25,数出表_Excel!$A:$A,0)&amp;":U"&amp;MATCH(AC25,数出表_Excel!$A:$A,0)&amp;""),
 1,X26-1),
 "")),"")</f>
        <v/>
      </c>
      <c r="AB28" s="90"/>
      <c r="AC28" s="12"/>
      <c r="AE28" s="69"/>
      <c r="AF28" s="67"/>
      <c r="AG28" s="89" t="str" cm="1">
        <f t="array" aca="1" ref="AG28" ca="1">IF(AG26&lt;&gt;"",
IF(IFERROR(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"")=0,"",
IF(AF27=100,
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
+IFERROR(
INDEX(INDIRECT("数出表_Excel!B"&amp;MATCH(AK25,数出表_Excel!$A:$A,0)-1+2&amp;":U"&amp;MATCH(AK25,数出表_Excel!$A:$A,0)-1+2&amp;""),
 1,
 MATCH(TRUE, ISNUMBER(--INDIRECT("数出表_Excel!B"&amp;MATCH(AK25,数出表_Excel!$A:$A,0)-1+2&amp;":U"&amp;MATCH(AK25,数出表_Excel!$A:$A,0)-1+2&amp;"")), 0)),
 ""),
IF(AND(AF27=200,COUNTIF(数出表_Excel!$A:$A,"*奈良屋*")=2),
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
+IFERROR(
INDEX(INDIRECT("数出表_Excel!B"&amp;MATCH(AK25,数出表_Excel!$A:$A,0)-1+2&amp;":U"&amp;MATCH(AK25,数出表_Excel!$A:$A,0)-1+2&amp;""),
 1,
 MATCH(TRUE, ISNUMBER(--INDIRECT("数出表_Excel!B"&amp;MATCH(AK25,数出表_Excel!$A:$A,0)-1+2&amp;":U"&amp;MATCH(AK25,数出表_Excel!$A:$A,0)-1+2&amp;"")), 0)),
 ""),
IF(AND(AF27=200,COUNTIF(数出表_Excel!$A:$A,"*奈良屋*")=3),
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
+IFERROR(
INDEX(INDIRECT("数出表_Excel!B"&amp;MATCH(AK25,数出表_Excel!$A:$A,0)-1+2&amp;":U"&amp;MATCH(AK25,数出表_Excel!$A:$A,0)-1+2&amp;""),
 1,
 MATCH(TRUE, ISNUMBER(--INDIRECT("数出表_Excel!B"&amp;MATCH(AK25,数出表_Excel!$A:$A,0)-1+2&amp;":U"&amp;MATCH(AK25,数出表_Excel!$A:$A,0)-1+2&amp;"")), 0)),
 "")
+IFERROR(
INDEX(INDIRECT("数出表_Excel!B"&amp;MATCH(AK25,数出表_Excel!$A:$A,0)-1+4&amp;":U"&amp;MATCH(AK25,数出表_Excel!$A:$A,0)-1+4&amp;""),
 1,
 MATCH(TRUE, ISNUMBER(--INDIRECT("数出表_Excel!B"&amp;MATCH(AK25,数出表_Excel!$A:$A,0)-1+4&amp;":U"&amp;MATCH(AK25,数出表_Excel!$A:$A,0)-1+4&amp;"")), 0)),
 ""),
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""))))),"")</f>
        <v/>
      </c>
      <c r="AH28" s="90"/>
      <c r="AI28" s="93" t="str">
        <f t="array" aca="1" ref="AI28" ca="1">IF(AG26&lt;&gt;"",
IF(IFERROR(
INDEX(INDIRECT("数出表_Excel!B"&amp;MATCH(AK25,数出表_Excel!$A:$A,0)&amp;":U"&amp;MATCH(AK25,数出表_Excel!$A:$A,0)&amp;""),
 1,AF26-1),
 "")=0,"",
IFERROR(
INDEX(INDIRECT("数出表_Excel!B"&amp;MATCH(AK25,数出表_Excel!$A:$A,0)&amp;":U"&amp;MATCH(AK25,数出表_Excel!$A:$A,0)&amp;""),
 1,AF26-1),
 "")),"")</f>
        <v/>
      </c>
      <c r="AJ28" s="90"/>
      <c r="AK28" s="12"/>
      <c r="AL28" s="69"/>
      <c r="AM28" s="67"/>
      <c r="AN28" s="89" t="str" cm="1">
        <f t="array" aca="1" ref="AN28" ca="1">IF(AN26&lt;&gt;"",
IF(IFERROR(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"")=0,"",
IF(AM27=100,
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
+IFERROR(
INDEX(INDIRECT("数出表_Excel!B"&amp;MATCH(AR25,数出表_Excel!$A:$A,0)-1+2&amp;":U"&amp;MATCH(AR25,数出表_Excel!$A:$A,0)-1+2&amp;""),
 1,
 MATCH(TRUE, ISNUMBER(--INDIRECT("数出表_Excel!B"&amp;MATCH(AR25,数出表_Excel!$A:$A,0)-1+2&amp;":U"&amp;MATCH(AR25,数出表_Excel!$A:$A,0)-1+2&amp;"")), 0)),
 ""),
IF(AND(AM27=200,COUNTIF(数出表_Excel!$A:$A,"*奈良屋*")=2),
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
+IFERROR(
INDEX(INDIRECT("数出表_Excel!B"&amp;MATCH(AR25,数出表_Excel!$A:$A,0)-1+2&amp;":U"&amp;MATCH(AR25,数出表_Excel!$A:$A,0)-1+2&amp;""),
 1,
 MATCH(TRUE, ISNUMBER(--INDIRECT("数出表_Excel!B"&amp;MATCH(AR25,数出表_Excel!$A:$A,0)-1+2&amp;":U"&amp;MATCH(AR25,数出表_Excel!$A:$A,0)-1+2&amp;"")), 0)),
 ""),
IF(AND(AM27=200,COUNTIF(数出表_Excel!$A:$A,"*奈良屋*")=3),
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
+IFERROR(
INDEX(INDIRECT("数出表_Excel!B"&amp;MATCH(AR25,数出表_Excel!$A:$A,0)-1+2&amp;":U"&amp;MATCH(AR25,数出表_Excel!$A:$A,0)-1+2&amp;""),
 1,
 MATCH(TRUE, ISNUMBER(--INDIRECT("数出表_Excel!B"&amp;MATCH(AR25,数出表_Excel!$A:$A,0)-1+2&amp;":U"&amp;MATCH(AR25,数出表_Excel!$A:$A,0)-1+2&amp;"")), 0)),
 "")
+IFERROR(
INDEX(INDIRECT("数出表_Excel!B"&amp;MATCH(AR25,数出表_Excel!$A:$A,0)-1+4&amp;":U"&amp;MATCH(AR25,数出表_Excel!$A:$A,0)-1+4&amp;""),
 1,
 MATCH(TRUE, ISNUMBER(--INDIRECT("数出表_Excel!B"&amp;MATCH(AR25,数出表_Excel!$A:$A,0)-1+4&amp;":U"&amp;MATCH(AR25,数出表_Excel!$A:$A,0)-1+4&amp;"")), 0)),
 ""),
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""))))),"")</f>
        <v/>
      </c>
      <c r="AO28" s="90"/>
      <c r="AP28" s="93" t="str">
        <f t="array" aca="1" ref="AP28" ca="1">IF(AN26&lt;&gt;"",
IF(IFERROR(
INDEX(INDIRECT("数出表_Excel!B"&amp;MATCH(AR25,数出表_Excel!$A:$A,0)&amp;":U"&amp;MATCH(AR25,数出表_Excel!$A:$A,0)&amp;""),
 1,AM26-1),
 "")=0,"",
IFERROR(
INDEX(INDIRECT("数出表_Excel!B"&amp;MATCH(AR25,数出表_Excel!$A:$A,0)&amp;":U"&amp;MATCH(AR25,数出表_Excel!$A:$A,0)&amp;""),
 1,AM26-1),
 "")),"")</f>
        <v/>
      </c>
      <c r="AQ28" s="90"/>
      <c r="AR28" s="12"/>
      <c r="AT28" s="69"/>
      <c r="AU28" s="67"/>
      <c r="AV28" s="89" t="str" cm="1">
        <f t="array" aca="1" ref="AV28" ca="1">IF(AV26&lt;&gt;"",
IF(IFERROR(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"")=0,"",
IF(AU27=100,
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
+IFERROR(
INDEX(INDIRECT("数出表_Excel!B"&amp;MATCH(AZ25,数出表_Excel!$A:$A,0)-1+2&amp;":U"&amp;MATCH(AZ25,数出表_Excel!$A:$A,0)-1+2&amp;""),
 1,
 MATCH(TRUE, ISNUMBER(--INDIRECT("数出表_Excel!B"&amp;MATCH(AZ25,数出表_Excel!$A:$A,0)-1+2&amp;":U"&amp;MATCH(AZ25,数出表_Excel!$A:$A,0)-1+2&amp;"")), 0)),
 ""),
IF(AND(AU27=200,COUNTIF(数出表_Excel!$A:$A,"*奈良屋*")=2),
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
+IFERROR(
INDEX(INDIRECT("数出表_Excel!B"&amp;MATCH(AZ25,数出表_Excel!$A:$A,0)-1+2&amp;":U"&amp;MATCH(AZ25,数出表_Excel!$A:$A,0)-1+2&amp;""),
 1,
 MATCH(TRUE, ISNUMBER(--INDIRECT("数出表_Excel!B"&amp;MATCH(AZ25,数出表_Excel!$A:$A,0)-1+2&amp;":U"&amp;MATCH(AZ25,数出表_Excel!$A:$A,0)-1+2&amp;"")), 0)),
 ""),
IF(AND(AU27=200,COUNTIF(数出表_Excel!$A:$A,"*奈良屋*")=3),
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
+IFERROR(
INDEX(INDIRECT("数出表_Excel!B"&amp;MATCH(AZ25,数出表_Excel!$A:$A,0)-1+2&amp;":U"&amp;MATCH(AZ25,数出表_Excel!$A:$A,0)-1+2&amp;""),
 1,
 MATCH(TRUE, ISNUMBER(--INDIRECT("数出表_Excel!B"&amp;MATCH(AZ25,数出表_Excel!$A:$A,0)-1+2&amp;":U"&amp;MATCH(AZ25,数出表_Excel!$A:$A,0)-1+2&amp;"")), 0)),
 "")
+IFERROR(
INDEX(INDIRECT("数出表_Excel!B"&amp;MATCH(AZ25,数出表_Excel!$A:$A,0)-1+4&amp;":U"&amp;MATCH(AZ25,数出表_Excel!$A:$A,0)-1+4&amp;""),
 1,
 MATCH(TRUE, ISNUMBER(--INDIRECT("数出表_Excel!B"&amp;MATCH(AZ25,数出表_Excel!$A:$A,0)-1+4&amp;":U"&amp;MATCH(AZ25,数出表_Excel!$A:$A,0)-1+4&amp;"")), 0)),
 ""),
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""))))),"")</f>
        <v/>
      </c>
      <c r="AW28" s="90"/>
      <c r="AX28" s="93" t="str">
        <f t="array" aca="1" ref="AX28" ca="1">IF(AV26&lt;&gt;"",
IF(IFERROR(
INDEX(INDIRECT("数出表_Excel!B"&amp;MATCH(AZ25,数出表_Excel!$A:$A,0)&amp;":U"&amp;MATCH(AZ25,数出表_Excel!$A:$A,0)&amp;""),
 1,AU26-1),
 "")=0,"",
IFERROR(
INDEX(INDIRECT("数出表_Excel!B"&amp;MATCH(AZ25,数出表_Excel!$A:$A,0)&amp;":U"&amp;MATCH(AZ25,数出表_Excel!$A:$A,0)&amp;""),
 1,AU26-1),
 "")),"")</f>
        <v/>
      </c>
      <c r="AY28" s="90"/>
      <c r="AZ28" s="12"/>
      <c r="BA28" s="69"/>
      <c r="BB28" s="67"/>
      <c r="BC28" s="89" t="str" cm="1">
        <f t="array" aca="1" ref="BC28" ca="1">IF(BC26&lt;&gt;"",
IF(IFERROR(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"")=0,"",
IF(BB27=100,
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
+IFERROR(
INDEX(INDIRECT("数出表_Excel!B"&amp;MATCH(BG25,数出表_Excel!$A:$A,0)-1+2&amp;":U"&amp;MATCH(BG25,数出表_Excel!$A:$A,0)-1+2&amp;""),
 1,
 MATCH(TRUE, ISNUMBER(--INDIRECT("数出表_Excel!B"&amp;MATCH(BG25,数出表_Excel!$A:$A,0)-1+2&amp;":U"&amp;MATCH(BG25,数出表_Excel!$A:$A,0)-1+2&amp;"")), 0)),
 ""),
IF(AND(BB27=200,COUNTIF(数出表_Excel!$A:$A,"*奈良屋*")=2),
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
+IFERROR(
INDEX(INDIRECT("数出表_Excel!B"&amp;MATCH(BG25,数出表_Excel!$A:$A,0)-1+2&amp;":U"&amp;MATCH(BG25,数出表_Excel!$A:$A,0)-1+2&amp;""),
 1,
 MATCH(TRUE, ISNUMBER(--INDIRECT("数出表_Excel!B"&amp;MATCH(BG25,数出表_Excel!$A:$A,0)-1+2&amp;":U"&amp;MATCH(BG25,数出表_Excel!$A:$A,0)-1+2&amp;"")), 0)),
 ""),
IF(AND(BB27=200,COUNTIF(数出表_Excel!$A:$A,"*奈良屋*")=3),
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
+IFERROR(
INDEX(INDIRECT("数出表_Excel!B"&amp;MATCH(BG25,数出表_Excel!$A:$A,0)-1+2&amp;":U"&amp;MATCH(BG25,数出表_Excel!$A:$A,0)-1+2&amp;""),
 1,
 MATCH(TRUE, ISNUMBER(--INDIRECT("数出表_Excel!B"&amp;MATCH(BG25,数出表_Excel!$A:$A,0)-1+2&amp;":U"&amp;MATCH(BG25,数出表_Excel!$A:$A,0)-1+2&amp;"")), 0)),
 "")
+IFERROR(
INDEX(INDIRECT("数出表_Excel!B"&amp;MATCH(BG25,数出表_Excel!$A:$A,0)-1+4&amp;":U"&amp;MATCH(BG25,数出表_Excel!$A:$A,0)-1+4&amp;""),
 1,
 MATCH(TRUE, ISNUMBER(--INDIRECT("数出表_Excel!B"&amp;MATCH(BG25,数出表_Excel!$A:$A,0)-1+4&amp;":U"&amp;MATCH(BG25,数出表_Excel!$A:$A,0)-1+4&amp;"")), 0)),
 ""),
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""))))),"")</f>
        <v/>
      </c>
      <c r="BD28" s="90"/>
      <c r="BE28" s="93" t="str">
        <f t="array" aca="1" ref="BE28" ca="1">IF(BC26&lt;&gt;"",
IF(IFERROR(
INDEX(INDIRECT("数出表_Excel!B"&amp;MATCH(BG25,数出表_Excel!$A:$A,0)&amp;":U"&amp;MATCH(BG25,数出表_Excel!$A:$A,0)&amp;""),
 1,BB26-1),
 "")=0,"",
IFERROR(
INDEX(INDIRECT("数出表_Excel!B"&amp;MATCH(BG25,数出表_Excel!$A:$A,0)&amp;":U"&amp;MATCH(BG25,数出表_Excel!$A:$A,0)&amp;""),
 1,BB26-1),
 "")),"")</f>
        <v/>
      </c>
      <c r="BF28" s="90"/>
      <c r="BG28" s="12"/>
      <c r="BI28" s="69"/>
      <c r="BJ28" s="67"/>
      <c r="BK28" s="89" t="str" cm="1">
        <f t="array" aca="1" ref="BK28" ca="1">IF(BK26&lt;&gt;"",
IF(IFERROR(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"")=0,"",
IF(BJ27=100,
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
+IFERROR(
INDEX(INDIRECT("数出表_Excel!B"&amp;MATCH(BO25,数出表_Excel!$A:$A,0)-1+2&amp;":U"&amp;MATCH(BO25,数出表_Excel!$A:$A,0)-1+2&amp;""),
 1,
 MATCH(TRUE, ISNUMBER(--INDIRECT("数出表_Excel!B"&amp;MATCH(BO25,数出表_Excel!$A:$A,0)-1+2&amp;":U"&amp;MATCH(BO25,数出表_Excel!$A:$A,0)-1+2&amp;"")), 0)),
 ""),
IF(AND(BJ27=200,COUNTIF(数出表_Excel!$A:$A,"*奈良屋*")=2),
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
+IFERROR(
INDEX(INDIRECT("数出表_Excel!B"&amp;MATCH(BO25,数出表_Excel!$A:$A,0)-1+2&amp;":U"&amp;MATCH(BO25,数出表_Excel!$A:$A,0)-1+2&amp;""),
 1,
 MATCH(TRUE, ISNUMBER(--INDIRECT("数出表_Excel!B"&amp;MATCH(BO25,数出表_Excel!$A:$A,0)-1+2&amp;":U"&amp;MATCH(BO25,数出表_Excel!$A:$A,0)-1+2&amp;"")), 0)),
 ""),
IF(AND(BJ27=200,COUNTIF(数出表_Excel!$A:$A,"*奈良屋*")=3),
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
+IFERROR(
INDEX(INDIRECT("数出表_Excel!B"&amp;MATCH(BO25,数出表_Excel!$A:$A,0)-1+2&amp;":U"&amp;MATCH(BO25,数出表_Excel!$A:$A,0)-1+2&amp;""),
 1,
 MATCH(TRUE, ISNUMBER(--INDIRECT("数出表_Excel!B"&amp;MATCH(BO25,数出表_Excel!$A:$A,0)-1+2&amp;":U"&amp;MATCH(BO25,数出表_Excel!$A:$A,0)-1+2&amp;"")), 0)),
 "")
+IFERROR(
INDEX(INDIRECT("数出表_Excel!B"&amp;MATCH(BO25,数出表_Excel!$A:$A,0)-1+4&amp;":U"&amp;MATCH(BO25,数出表_Excel!$A:$A,0)-1+4&amp;""),
 1,
 MATCH(TRUE, ISNUMBER(--INDIRECT("数出表_Excel!B"&amp;MATCH(BO25,数出表_Excel!$A:$A,0)-1+4&amp;":U"&amp;MATCH(BO25,数出表_Excel!$A:$A,0)-1+4&amp;"")), 0)),
 ""),
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""))))),"")</f>
        <v/>
      </c>
      <c r="BL28" s="90"/>
      <c r="BM28" s="93" t="str">
        <f t="array" aca="1" ref="BM28" ca="1">IF(BK26&lt;&gt;"",
IF(IFERROR(
INDEX(INDIRECT("数出表_Excel!B"&amp;MATCH(BO25,数出表_Excel!$A:$A,0)&amp;":U"&amp;MATCH(BO25,数出表_Excel!$A:$A,0)&amp;""),
 1,BJ26-1),
 "")=0,"",
IFERROR(
INDEX(INDIRECT("数出表_Excel!B"&amp;MATCH(BO25,数出表_Excel!$A:$A,0)&amp;":U"&amp;MATCH(BO25,数出表_Excel!$A:$A,0)&amp;""),
 1,BJ26-1),
 "")),"")</f>
        <v/>
      </c>
      <c r="BN28" s="90"/>
      <c r="BO28" s="12"/>
      <c r="BP28" s="69"/>
      <c r="BQ28" s="67"/>
      <c r="BR28" s="89" t="str" cm="1">
        <f t="array" aca="1" ref="BR28" ca="1">IF(BR26&lt;&gt;"",
IF(IFERROR(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"")=0,"",
IF(BQ27=100,
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
+IFERROR(
INDEX(INDIRECT("数出表_Excel!B"&amp;MATCH(BV25,数出表_Excel!$A:$A,0)-1+2&amp;":U"&amp;MATCH(BV25,数出表_Excel!$A:$A,0)-1+2&amp;""),
 1,
 MATCH(TRUE, ISNUMBER(--INDIRECT("数出表_Excel!B"&amp;MATCH(BV25,数出表_Excel!$A:$A,0)-1+2&amp;":U"&amp;MATCH(BV25,数出表_Excel!$A:$A,0)-1+2&amp;"")), 0)),
 ""),
IF(AND(BQ27=200,COUNTIF(数出表_Excel!$A:$A,"*奈良屋*")=2),
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
+IFERROR(
INDEX(INDIRECT("数出表_Excel!B"&amp;MATCH(BV25,数出表_Excel!$A:$A,0)-1+2&amp;":U"&amp;MATCH(BV25,数出表_Excel!$A:$A,0)-1+2&amp;""),
 1,
 MATCH(TRUE, ISNUMBER(--INDIRECT("数出表_Excel!B"&amp;MATCH(BV25,数出表_Excel!$A:$A,0)-1+2&amp;":U"&amp;MATCH(BV25,数出表_Excel!$A:$A,0)-1+2&amp;"")), 0)),
 ""),
IF(AND(BQ27=200,COUNTIF(数出表_Excel!$A:$A,"*奈良屋*")=3),
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
+IFERROR(
INDEX(INDIRECT("数出表_Excel!B"&amp;MATCH(BV25,数出表_Excel!$A:$A,0)-1+2&amp;":U"&amp;MATCH(BV25,数出表_Excel!$A:$A,0)-1+2&amp;""),
 1,
 MATCH(TRUE, ISNUMBER(--INDIRECT("数出表_Excel!B"&amp;MATCH(BV25,数出表_Excel!$A:$A,0)-1+2&amp;":U"&amp;MATCH(BV25,数出表_Excel!$A:$A,0)-1+2&amp;"")), 0)),
 "")
+IFERROR(
INDEX(INDIRECT("数出表_Excel!B"&amp;MATCH(BV25,数出表_Excel!$A:$A,0)-1+4&amp;":U"&amp;MATCH(BV25,数出表_Excel!$A:$A,0)-1+4&amp;""),
 1,
 MATCH(TRUE, ISNUMBER(--INDIRECT("数出表_Excel!B"&amp;MATCH(BV25,数出表_Excel!$A:$A,0)-1+4&amp;":U"&amp;MATCH(BV25,数出表_Excel!$A:$A,0)-1+4&amp;"")), 0)),
 ""),
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""))))),"")</f>
        <v/>
      </c>
      <c r="BS28" s="90"/>
      <c r="BT28" s="93" t="str">
        <f t="array" aca="1" ref="BT28" ca="1">IF(BR26&lt;&gt;"",
IF(IFERROR(
INDEX(INDIRECT("数出表_Excel!B"&amp;MATCH(BV25,数出表_Excel!$A:$A,0)&amp;":U"&amp;MATCH(BV25,数出表_Excel!$A:$A,0)&amp;""),
 1,BQ26-1),
 "")=0,"",
IFERROR(
INDEX(INDIRECT("数出表_Excel!B"&amp;MATCH(BV25,数出表_Excel!$A:$A,0)&amp;":U"&amp;MATCH(BV25,数出表_Excel!$A:$A,0)&amp;""),
 1,BQ26-1),
 "")),"")</f>
        <v/>
      </c>
      <c r="BU28" s="90"/>
      <c r="BV28" s="12"/>
    </row>
    <row r="29" spans="1:74" ht="18" customHeight="1" x14ac:dyDescent="0.45">
      <c r="A29" s="69"/>
      <c r="B29" s="70"/>
      <c r="C29" s="91"/>
      <c r="D29" s="91"/>
      <c r="E29" s="91"/>
      <c r="F29" s="91"/>
      <c r="G29" s="9"/>
      <c r="H29" s="69"/>
      <c r="I29" s="70"/>
      <c r="J29" s="91"/>
      <c r="K29" s="91"/>
      <c r="L29" s="91"/>
      <c r="M29" s="91"/>
      <c r="N29" s="9"/>
      <c r="P29" s="69"/>
      <c r="Q29" s="70"/>
      <c r="R29" s="91"/>
      <c r="S29" s="91"/>
      <c r="T29" s="91"/>
      <c r="U29" s="91"/>
      <c r="V29" s="9"/>
      <c r="W29" s="69"/>
      <c r="X29" s="70"/>
      <c r="Y29" s="91"/>
      <c r="Z29" s="91"/>
      <c r="AA29" s="91"/>
      <c r="AB29" s="91"/>
      <c r="AC29" s="9"/>
      <c r="AE29" s="69"/>
      <c r="AF29" s="70"/>
      <c r="AG29" s="91"/>
      <c r="AH29" s="91"/>
      <c r="AI29" s="91"/>
      <c r="AJ29" s="91"/>
      <c r="AK29" s="9"/>
      <c r="AL29" s="69"/>
      <c r="AM29" s="70"/>
      <c r="AN29" s="91"/>
      <c r="AO29" s="91"/>
      <c r="AP29" s="91"/>
      <c r="AQ29" s="91"/>
      <c r="AR29" s="9"/>
      <c r="AT29" s="69"/>
      <c r="AU29" s="70"/>
      <c r="AV29" s="91"/>
      <c r="AW29" s="91"/>
      <c r="AX29" s="91"/>
      <c r="AY29" s="91"/>
      <c r="AZ29" s="9"/>
      <c r="BA29" s="69"/>
      <c r="BB29" s="70"/>
      <c r="BC29" s="91"/>
      <c r="BD29" s="91"/>
      <c r="BE29" s="91"/>
      <c r="BF29" s="91"/>
      <c r="BG29" s="9"/>
      <c r="BI29" s="69"/>
      <c r="BJ29" s="70"/>
      <c r="BK29" s="91"/>
      <c r="BL29" s="91"/>
      <c r="BM29" s="91"/>
      <c r="BN29" s="91"/>
      <c r="BO29" s="9"/>
      <c r="BP29" s="69"/>
      <c r="BQ29" s="70"/>
      <c r="BR29" s="91"/>
      <c r="BS29" s="91"/>
      <c r="BT29" s="91"/>
      <c r="BU29" s="91"/>
      <c r="BV29" s="9"/>
    </row>
    <row r="30" spans="1:74" x14ac:dyDescent="0.45">
      <c r="B30" s="56" t="str">
        <f ca="1">IF(C26&lt;&gt;"",
"パン箱","")</f>
        <v/>
      </c>
      <c r="C30" s="12" t="str">
        <f ca="1">IF(C26&lt;&gt;"",
IF(OR(COUNTIF(盛付札!C26,"*キャラ*"),COUNTIF(盛付札!C26,"*赤*")),24,
VLOOKUP(盛付札!C26,商品マスタ一覧!$D:$I,6,FALSE)),"")</f>
        <v/>
      </c>
      <c r="D30" s="56" t="str">
        <f ca="1">IF(C26&lt;&gt;"",
" 端数","")</f>
        <v/>
      </c>
      <c r="E30" s="12"/>
      <c r="F30" s="56" t="str">
        <f ca="1">IF(C26&lt;&gt;"",
"アレルギー","")</f>
        <v/>
      </c>
      <c r="G30" s="12"/>
      <c r="I30" s="56" t="str">
        <f ca="1">IF(J26&lt;&gt;"",
"パン箱","")</f>
        <v/>
      </c>
      <c r="J30" s="12" t="str">
        <f ca="1">IF(J26&lt;&gt;"",
IF(OR(COUNTIF(盛付札!J26,"*キャラ*"),COUNTIF(盛付札!J26,"*赤*")),24,
VLOOKUP(盛付札!J26,商品マスタ一覧!$D:$I,6,FALSE)),"")</f>
        <v/>
      </c>
      <c r="K30" s="56" t="str">
        <f ca="1">IF(J26&lt;&gt;"",
" 端数","")</f>
        <v/>
      </c>
      <c r="L30" s="12"/>
      <c r="M30" s="56" t="str">
        <f ca="1">IF(J26&lt;&gt;"",
"アレルギー","")</f>
        <v/>
      </c>
      <c r="N30" s="12"/>
      <c r="Q30" s="56" t="str">
        <f ca="1">IF(R26&lt;&gt;"",
"パン箱","")</f>
        <v/>
      </c>
      <c r="R30" s="12" t="str">
        <f ca="1">IF(R26&lt;&gt;"",
IF(OR(COUNTIF(盛付札!R26,"*キャラ*"),COUNTIF(盛付札!R26,"*赤*")),24,
VLOOKUP(盛付札!R26,商品マスタ一覧!$D:$I,6,FALSE)),"")</f>
        <v/>
      </c>
      <c r="S30" s="56" t="str">
        <f ca="1">IF(R26&lt;&gt;"",
" 端数","")</f>
        <v/>
      </c>
      <c r="T30" s="12"/>
      <c r="U30" s="56" t="str">
        <f ca="1">IF(R26&lt;&gt;"",
"アレルギー","")</f>
        <v/>
      </c>
      <c r="V30" s="12"/>
      <c r="X30" s="56" t="str">
        <f ca="1">IF(Y26&lt;&gt;"",
"パン箱","")</f>
        <v/>
      </c>
      <c r="Y30" s="12" t="str">
        <f ca="1">IF(Y26&lt;&gt;"",
IF(OR(COUNTIF(盛付札!Y26,"*キャラ*"),COUNTIF(盛付札!Y26,"*赤*")),24,
VLOOKUP(盛付札!Y26,商品マスタ一覧!$D:$I,6,FALSE)),"")</f>
        <v/>
      </c>
      <c r="Z30" s="56" t="str">
        <f ca="1">IF(Y26&lt;&gt;"",
" 端数","")</f>
        <v/>
      </c>
      <c r="AA30" s="12"/>
      <c r="AB30" s="56" t="str">
        <f ca="1">IF(Y26&lt;&gt;"",
"アレルギー","")</f>
        <v/>
      </c>
      <c r="AC30" s="12"/>
      <c r="AF30" s="56" t="str">
        <f ca="1">IF(AG26&lt;&gt;"",
"パン箱","")</f>
        <v/>
      </c>
      <c r="AG30" s="12" t="str">
        <f ca="1">IF(AG26&lt;&gt;"",
IF(OR(COUNTIF(盛付札!AG26,"*キャラ*"),COUNTIF(盛付札!AG26,"*赤*")),24,
VLOOKUP(盛付札!AG26,商品マスタ一覧!$D:$I,6,FALSE)),"")</f>
        <v/>
      </c>
      <c r="AH30" s="56" t="str">
        <f ca="1">IF(AG26&lt;&gt;"",
" 端数","")</f>
        <v/>
      </c>
      <c r="AI30" s="12"/>
      <c r="AJ30" s="56" t="str">
        <f ca="1">IF(AG26&lt;&gt;"",
"アレルギー","")</f>
        <v/>
      </c>
      <c r="AK30" s="12"/>
      <c r="AM30" s="56" t="str">
        <f ca="1">IF(AN26&lt;&gt;"",
"パン箱","")</f>
        <v/>
      </c>
      <c r="AN30" s="12" t="str">
        <f ca="1">IF(AN26&lt;&gt;"",
IF(OR(COUNTIF(盛付札!AN26,"*キャラ*"),COUNTIF(盛付札!AN26,"*赤*")),24,
VLOOKUP(盛付札!AN26,商品マスタ一覧!$D:$I,6,FALSE)),"")</f>
        <v/>
      </c>
      <c r="AO30" s="56" t="str">
        <f ca="1">IF(AN26&lt;&gt;"",
" 端数","")</f>
        <v/>
      </c>
      <c r="AP30" s="12"/>
      <c r="AQ30" s="56" t="str">
        <f ca="1">IF(AN26&lt;&gt;"",
"アレルギー","")</f>
        <v/>
      </c>
      <c r="AR30" s="12"/>
      <c r="AU30" s="56" t="str">
        <f ca="1">IF(AV26&lt;&gt;"",
"パン箱","")</f>
        <v/>
      </c>
      <c r="AV30" s="12" t="str">
        <f ca="1">IF(AV26&lt;&gt;"",
IF(OR(COUNTIF(盛付札!AV26,"*キャラ*"),COUNTIF(盛付札!AV26,"*赤*")),24,
VLOOKUP(盛付札!AV26,商品マスタ一覧!$D:$I,6,FALSE)),"")</f>
        <v/>
      </c>
      <c r="AW30" s="56" t="str">
        <f ca="1">IF(AV26&lt;&gt;"",
" 端数","")</f>
        <v/>
      </c>
      <c r="AX30" s="12"/>
      <c r="AY30" s="56" t="str">
        <f ca="1">IF(AV26&lt;&gt;"",
"アレルギー","")</f>
        <v/>
      </c>
      <c r="AZ30" s="12"/>
      <c r="BB30" s="56" t="str">
        <f ca="1">IF(BC26&lt;&gt;"",
"パン箱","")</f>
        <v/>
      </c>
      <c r="BC30" s="12" t="str">
        <f ca="1">IF(BC26&lt;&gt;"",
IF(OR(COUNTIF(盛付札!BC26,"*キャラ*"),COUNTIF(盛付札!BC26,"*赤*")),24,
VLOOKUP(盛付札!BC26,商品マスタ一覧!$D:$I,6,FALSE)),"")</f>
        <v/>
      </c>
      <c r="BD30" s="56" t="str">
        <f ca="1">IF(BC26&lt;&gt;"",
" 端数","")</f>
        <v/>
      </c>
      <c r="BE30" s="12"/>
      <c r="BF30" s="56" t="str">
        <f ca="1">IF(BC26&lt;&gt;"",
"アレルギー","")</f>
        <v/>
      </c>
      <c r="BG30" s="12"/>
      <c r="BJ30" s="56" t="str">
        <f ca="1">IF(BK26&lt;&gt;"",
"パン箱","")</f>
        <v/>
      </c>
      <c r="BK30" s="12" t="str">
        <f ca="1">IF(BK26&lt;&gt;"",
IF(OR(COUNTIF(盛付札!BK26,"*キャラ*"),COUNTIF(盛付札!BK26,"*赤*")),24,
VLOOKUP(盛付札!BK26,商品マスタ一覧!$D:$I,6,FALSE)),"")</f>
        <v/>
      </c>
      <c r="BL30" s="56" t="str">
        <f ca="1">IF(BK26&lt;&gt;"",
" 端数","")</f>
        <v/>
      </c>
      <c r="BM30" s="12"/>
      <c r="BN30" s="56" t="str">
        <f ca="1">IF(BK26&lt;&gt;"",
"アレルギー","")</f>
        <v/>
      </c>
      <c r="BO30" s="12"/>
      <c r="BQ30" s="56" t="str">
        <f ca="1">IF(BR26&lt;&gt;"",
"パン箱","")</f>
        <v/>
      </c>
      <c r="BR30" s="12" t="str">
        <f ca="1">IF(BR26&lt;&gt;"",
IF(OR(COUNTIF(盛付札!BR26,"*キャラ*"),COUNTIF(盛付札!BR26,"*赤*")),24,
VLOOKUP(盛付札!BR26,商品マスタ一覧!$D:$I,6,FALSE)),"")</f>
        <v/>
      </c>
      <c r="BS30" s="56" t="str">
        <f ca="1">IF(BR26&lt;&gt;"",
" 端数","")</f>
        <v/>
      </c>
      <c r="BT30" s="12"/>
      <c r="BU30" s="56" t="str">
        <f ca="1">IF(BR26&lt;&gt;"",
"アレルギー","")</f>
        <v/>
      </c>
      <c r="BV30" s="12"/>
    </row>
    <row r="31" spans="1:74" ht="18" customHeight="1" x14ac:dyDescent="0.45">
      <c r="B31" s="94" t="str">
        <f ca="1">IF(C28&lt;&gt;"",
IFERROR(INT(C28/C30),""),"")</f>
        <v/>
      </c>
      <c r="C31" s="88"/>
      <c r="D31" s="94" t="str">
        <f ca="1">IF(IFERROR(INT(C28/C30),"")&lt;=0,0,
IFERROR(MOD(C28,C30),""))</f>
        <v/>
      </c>
      <c r="E31" s="88"/>
      <c r="F31" s="87" t="str" cm="1">
        <f t="array" aca="1" ref="F31" ca="1">IF(IFERROR(
INDEX(INDIRECT("'数出表_Excel（アレルギー入力）'!B"&amp;MATCH(G25,'数出表_Excel（アレルギー入力）'!$A:$A,0)-1&amp;":AC"&amp;MATCH(G25,'数出表_Excel（アレルギー入力）'!$A:$A,0)-1&amp;""),
 1,
IF(MATCH(C26,'数出表_Excel（アレルギー入力）'!$3:$3,0)&lt;=11,11,
MATCH(C26,'数出表_Excel（アレルギー入力）'!$3:$3,0))),
 "")&lt;&gt;0,
IFERROR(
INDEX(INDIRECT("'数出表_Excel（アレルギー入力）'!B"&amp;MATCH(G25,'数出表_Excel（アレルギー入力）'!$A:$A,0)-1&amp;":AC"&amp;MATCH(G25,'数出表_Excel（アレルギー入力）'!$A:$A,0)-1&amp;""),
 1,
IF(MATCH(C26,'数出表_Excel（アレルギー入力）'!$3:$3,0)&lt;=11,11,
MATCH(C26,'数出表_Excel（アレルギー入力）'!$3:$3,0))),
 ""),"")</f>
        <v/>
      </c>
      <c r="G31" s="88"/>
      <c r="I31" s="94" t="str">
        <f ca="1">IF(J28&lt;&gt;"",
IFERROR(INT(J28/J30),""),"")</f>
        <v/>
      </c>
      <c r="J31" s="88"/>
      <c r="K31" s="94" t="str">
        <f ca="1">IF(IFERROR(INT(J28/J30),"")&lt;=0,0,
IFERROR(MOD(J28,J30),""))</f>
        <v/>
      </c>
      <c r="L31" s="88"/>
      <c r="M31" s="87" t="str" cm="1">
        <f t="array" aca="1" ref="M31" ca="1">IF(IFERROR(
INDEX(INDIRECT("'数出表_Excel（アレルギー入力）'!B"&amp;MATCH(N25,'数出表_Excel（アレルギー入力）'!$A:$A,0)-1&amp;":AC"&amp;MATCH(N25,'数出表_Excel（アレルギー入力）'!$A:$A,0)-1&amp;""),
 1,
IF(MATCH(J26,'数出表_Excel（アレルギー入力）'!$3:$3,0)&lt;=11,11,
MATCH(J26,'数出表_Excel（アレルギー入力）'!$3:$3,0))),
 "")&lt;&gt;0,
IFERROR(
INDEX(INDIRECT("'数出表_Excel（アレルギー入力）'!B"&amp;MATCH(N25,'数出表_Excel（アレルギー入力）'!$A:$A,0)-1&amp;":AC"&amp;MATCH(N25,'数出表_Excel（アレルギー入力）'!$A:$A,0)-1&amp;""),
 1,
IF(MATCH(J26,'数出表_Excel（アレルギー入力）'!$3:$3,0)&lt;=11,11,
MATCH(J26,'数出表_Excel（アレルギー入力）'!$3:$3,0))),
 ""),"")</f>
        <v/>
      </c>
      <c r="N31" s="88"/>
      <c r="Q31" s="94" t="str">
        <f ca="1">IF(R28&lt;&gt;"",
IFERROR(INT(R28/R30),""),"")</f>
        <v/>
      </c>
      <c r="R31" s="88"/>
      <c r="S31" s="94" t="str">
        <f ca="1">IF(IFERROR(INT(R28/R30),"")&lt;=0,0,
IFERROR(MOD(R28,R30),""))</f>
        <v/>
      </c>
      <c r="T31" s="88"/>
      <c r="U31" s="87" t="str" cm="1">
        <f t="array" aca="1" ref="U31" ca="1">IF(IFERROR(
INDEX(INDIRECT("'数出表_Excel（アレルギー入力）'!B"&amp;MATCH(V25,'数出表_Excel（アレルギー入力）'!$A:$A,0)-1&amp;":AC"&amp;MATCH(V25,'数出表_Excel（アレルギー入力）'!$A:$A,0)-1&amp;""),
 1,
IF(MATCH(R26,'数出表_Excel（アレルギー入力）'!$3:$3,0)&lt;=11,11,
MATCH(R26,'数出表_Excel（アレルギー入力）'!$3:$3,0))),
 "")&lt;&gt;0,
IFERROR(
INDEX(INDIRECT("'数出表_Excel（アレルギー入力）'!B"&amp;MATCH(V25,'数出表_Excel（アレルギー入力）'!$A:$A,0)-1&amp;":AC"&amp;MATCH(V25,'数出表_Excel（アレルギー入力）'!$A:$A,0)-1&amp;""),
 1,
IF(MATCH(R26,'数出表_Excel（アレルギー入力）'!$3:$3,0)&lt;=11,11,
MATCH(R26,'数出表_Excel（アレルギー入力）'!$3:$3,0))),
 ""),"")</f>
        <v/>
      </c>
      <c r="V31" s="88"/>
      <c r="X31" s="94" t="str">
        <f ca="1">IF(Y28&lt;&gt;"",
IFERROR(INT(Y28/Y30),""),"")</f>
        <v/>
      </c>
      <c r="Y31" s="88"/>
      <c r="Z31" s="94" t="str">
        <f ca="1">IF(IFERROR(INT(Y28/Y30),"")&lt;=0,0,
IFERROR(MOD(Y28,Y30),""))</f>
        <v/>
      </c>
      <c r="AA31" s="88"/>
      <c r="AB31" s="87" t="str" cm="1">
        <f t="array" aca="1" ref="AB31" ca="1">IF(IFERROR(
INDEX(INDIRECT("'数出表_Excel（アレルギー入力）'!B"&amp;MATCH(AC25,'数出表_Excel（アレルギー入力）'!$A:$A,0)-1&amp;":AC"&amp;MATCH(AC25,'数出表_Excel（アレルギー入力）'!$A:$A,0)-1&amp;""),
 1,
IF(MATCH(Y26,'数出表_Excel（アレルギー入力）'!$3:$3,0)&lt;=11,11,
MATCH(Y26,'数出表_Excel（アレルギー入力）'!$3:$3,0))),
 "")&lt;&gt;0,
IFERROR(
INDEX(INDIRECT("'数出表_Excel（アレルギー入力）'!B"&amp;MATCH(AC25,'数出表_Excel（アレルギー入力）'!$A:$A,0)-1&amp;":AC"&amp;MATCH(AC25,'数出表_Excel（アレルギー入力）'!$A:$A,0)-1&amp;""),
 1,
IF(MATCH(Y26,'数出表_Excel（アレルギー入力）'!$3:$3,0)&lt;=11,11,
MATCH(Y26,'数出表_Excel（アレルギー入力）'!$3:$3,0))),
 ""),"")</f>
        <v/>
      </c>
      <c r="AC31" s="88"/>
      <c r="AF31" s="94" t="str">
        <f ca="1">IF(AG28&lt;&gt;"",
IFERROR(INT(AG28/AG30),""),"")</f>
        <v/>
      </c>
      <c r="AG31" s="88"/>
      <c r="AH31" s="94" t="str">
        <f ca="1">IF(IFERROR(INT(AG28/AG30),"")&lt;=0,0,
IFERROR(MOD(AG28,AG30),""))</f>
        <v/>
      </c>
      <c r="AI31" s="88"/>
      <c r="AJ31" s="87" t="str" cm="1">
        <f t="array" aca="1" ref="AJ31" ca="1">IF(IFERROR(
INDEX(INDIRECT("'数出表_Excel（アレルギー入力）'!B"&amp;MATCH(AK25,'数出表_Excel（アレルギー入力）'!$A:$A,0)-1&amp;":AC"&amp;MATCH(AK25,'数出表_Excel（アレルギー入力）'!$A:$A,0)-1&amp;""),
 1,
IF(MATCH(AG26,'数出表_Excel（アレルギー入力）'!$3:$3,0)&lt;=11,11,
MATCH(AG26,'数出表_Excel（アレルギー入力）'!$3:$3,0))),
 "")&lt;&gt;0,
IFERROR(
INDEX(INDIRECT("'数出表_Excel（アレルギー入力）'!B"&amp;MATCH(AK25,'数出表_Excel（アレルギー入力）'!$A:$A,0)-1&amp;":AC"&amp;MATCH(AK25,'数出表_Excel（アレルギー入力）'!$A:$A,0)-1&amp;""),
 1,
IF(MATCH(AG26,'数出表_Excel（アレルギー入力）'!$3:$3,0)&lt;=11,11,
MATCH(AG26,'数出表_Excel（アレルギー入力）'!$3:$3,0))),
 ""),"")</f>
        <v/>
      </c>
      <c r="AK31" s="88"/>
      <c r="AM31" s="94" t="str">
        <f ca="1">IF(AN28&lt;&gt;"",
IFERROR(INT(AN28/AN30),""),"")</f>
        <v/>
      </c>
      <c r="AN31" s="88"/>
      <c r="AO31" s="94" t="str">
        <f ca="1">IF(IFERROR(INT(AN28/AN30),"")&lt;=0,0,
IFERROR(MOD(AN28,AN30),""))</f>
        <v/>
      </c>
      <c r="AP31" s="88"/>
      <c r="AQ31" s="87" t="str" cm="1">
        <f t="array" aca="1" ref="AQ31" ca="1">IF(IFERROR(
INDEX(INDIRECT("'数出表_Excel（アレルギー入力）'!B"&amp;MATCH(AR25,'数出表_Excel（アレルギー入力）'!$A:$A,0)-1&amp;":AC"&amp;MATCH(AR25,'数出表_Excel（アレルギー入力）'!$A:$A,0)-1&amp;""),
 1,
IF(MATCH(AN26,'数出表_Excel（アレルギー入力）'!$3:$3,0)&lt;=11,11,
MATCH(AN26,'数出表_Excel（アレルギー入力）'!$3:$3,0))),
 "")&lt;&gt;0,
IFERROR(
INDEX(INDIRECT("'数出表_Excel（アレルギー入力）'!B"&amp;MATCH(AR25,'数出表_Excel（アレルギー入力）'!$A:$A,0)-1&amp;":AC"&amp;MATCH(AR25,'数出表_Excel（アレルギー入力）'!$A:$A,0)-1&amp;""),
 1,
IF(MATCH(AN26,'数出表_Excel（アレルギー入力）'!$3:$3,0)&lt;=11,11,
MATCH(AN26,'数出表_Excel（アレルギー入力）'!$3:$3,0))),
 ""),"")</f>
        <v/>
      </c>
      <c r="AR31" s="88"/>
      <c r="AU31" s="94" t="str">
        <f ca="1">IF(AV28&lt;&gt;"",
IFERROR(INT(AV28/AV30),""),"")</f>
        <v/>
      </c>
      <c r="AV31" s="88"/>
      <c r="AW31" s="94" t="str">
        <f ca="1">IF(IFERROR(INT(AV28/AV30),"")&lt;=0,0,
IFERROR(MOD(AV28,AV30),""))</f>
        <v/>
      </c>
      <c r="AX31" s="88"/>
      <c r="AY31" s="87" t="str" cm="1">
        <f t="array" aca="1" ref="AY31" ca="1">IF(IFERROR(
INDEX(INDIRECT("'数出表_Excel（アレルギー入力）'!B"&amp;MATCH(AZ25,'数出表_Excel（アレルギー入力）'!$A:$A,0)-1&amp;":AC"&amp;MATCH(AZ25,'数出表_Excel（アレルギー入力）'!$A:$A,0)-1&amp;""),
 1,
IF(MATCH(AV26,'数出表_Excel（アレルギー入力）'!$3:$3,0)&lt;=11,11,
MATCH(AV26,'数出表_Excel（アレルギー入力）'!$3:$3,0))),
 "")&lt;&gt;0,
IFERROR(
INDEX(INDIRECT("'数出表_Excel（アレルギー入力）'!B"&amp;MATCH(AZ25,'数出表_Excel（アレルギー入力）'!$A:$A,0)-1&amp;":AC"&amp;MATCH(AZ25,'数出表_Excel（アレルギー入力）'!$A:$A,0)-1&amp;""),
 1,
IF(MATCH(AV26,'数出表_Excel（アレルギー入力）'!$3:$3,0)&lt;=11,11,
MATCH(AV26,'数出表_Excel（アレルギー入力）'!$3:$3,0))),
 ""),"")</f>
        <v/>
      </c>
      <c r="AZ31" s="88"/>
      <c r="BB31" s="94" t="str">
        <f ca="1">IF(BC28&lt;&gt;"",
IFERROR(INT(BC28/BC30),""),"")</f>
        <v/>
      </c>
      <c r="BC31" s="88"/>
      <c r="BD31" s="94" t="str">
        <f ca="1">IF(IFERROR(INT(BC28/BC30),"")&lt;=0,0,
IFERROR(MOD(BC28,BC30),""))</f>
        <v/>
      </c>
      <c r="BE31" s="88"/>
      <c r="BF31" s="87" t="str" cm="1">
        <f t="array" aca="1" ref="BF31" ca="1">IF(IFERROR(
INDEX(INDIRECT("'数出表_Excel（アレルギー入力）'!B"&amp;MATCH(BG25,'数出表_Excel（アレルギー入力）'!$A:$A,0)-1&amp;":AC"&amp;MATCH(BG25,'数出表_Excel（アレルギー入力）'!$A:$A,0)-1&amp;""),
 1,
IF(MATCH(BC26,'数出表_Excel（アレルギー入力）'!$3:$3,0)&lt;=11,11,
MATCH(BC26,'数出表_Excel（アレルギー入力）'!$3:$3,0))),
 "")&lt;&gt;0,
IFERROR(
INDEX(INDIRECT("'数出表_Excel（アレルギー入力）'!B"&amp;MATCH(BG25,'数出表_Excel（アレルギー入力）'!$A:$A,0)-1&amp;":AC"&amp;MATCH(BG25,'数出表_Excel（アレルギー入力）'!$A:$A,0)-1&amp;""),
 1,
IF(MATCH(BC26,'数出表_Excel（アレルギー入力）'!$3:$3,0)&lt;=11,11,
MATCH(BC26,'数出表_Excel（アレルギー入力）'!$3:$3,0))),
 ""),"")</f>
        <v/>
      </c>
      <c r="BG31" s="88"/>
      <c r="BJ31" s="94" t="str">
        <f ca="1">IF(BK28&lt;&gt;"",
IFERROR(INT(BK28/BK30),""),"")</f>
        <v/>
      </c>
      <c r="BK31" s="88"/>
      <c r="BL31" s="94" t="str">
        <f ca="1">IF(IFERROR(INT(BK28/BK30),"")&lt;=0,0,
IFERROR(MOD(BK28,BK30),""))</f>
        <v/>
      </c>
      <c r="BM31" s="88"/>
      <c r="BN31" s="87" t="str" cm="1">
        <f t="array" aca="1" ref="BN31" ca="1">IF(IFERROR(
INDEX(INDIRECT("'数出表_Excel（アレルギー入力）'!B"&amp;MATCH(BO25,'数出表_Excel（アレルギー入力）'!$A:$A,0)-1&amp;":AC"&amp;MATCH(BO25,'数出表_Excel（アレルギー入力）'!$A:$A,0)-1&amp;""),
 1,
IF(MATCH(BK26,'数出表_Excel（アレルギー入力）'!$3:$3,0)&lt;=11,11,
MATCH(BK26,'数出表_Excel（アレルギー入力）'!$3:$3,0))),
 "")&lt;&gt;0,
IFERROR(
INDEX(INDIRECT("'数出表_Excel（アレルギー入力）'!B"&amp;MATCH(BO25,'数出表_Excel（アレルギー入力）'!$A:$A,0)-1&amp;":AC"&amp;MATCH(BO25,'数出表_Excel（アレルギー入力）'!$A:$A,0)-1&amp;""),
 1,
IF(MATCH(BK26,'数出表_Excel（アレルギー入力）'!$3:$3,0)&lt;=11,11,
MATCH(BK26,'数出表_Excel（アレルギー入力）'!$3:$3,0))),
 ""),"")</f>
        <v/>
      </c>
      <c r="BO31" s="88"/>
      <c r="BQ31" s="94" t="str">
        <f ca="1">IF(BR28&lt;&gt;"",
IFERROR(INT(BR28/BR30),""),"")</f>
        <v/>
      </c>
      <c r="BR31" s="88"/>
      <c r="BS31" s="94" t="str">
        <f ca="1">IF(IFERROR(INT(BR28/BR30),"")&lt;=0,0,
IFERROR(MOD(BR28,BR30),""))</f>
        <v/>
      </c>
      <c r="BT31" s="88"/>
      <c r="BU31" s="87" t="str" cm="1">
        <f t="array" aca="1" ref="BU31" ca="1">IF(IFERROR(
INDEX(INDIRECT("'数出表_Excel（アレルギー入力）'!B"&amp;MATCH(BV25,'数出表_Excel（アレルギー入力）'!$A:$A,0)-1&amp;":AC"&amp;MATCH(BV25,'数出表_Excel（アレルギー入力）'!$A:$A,0)-1&amp;""),
 1,
IF(MATCH(BR26,'数出表_Excel（アレルギー入力）'!$3:$3,0)&lt;=11,11,
MATCH(BR26,'数出表_Excel（アレルギー入力）'!$3:$3,0))),
 "")&lt;&gt;0,
IFERROR(
INDEX(INDIRECT("'数出表_Excel（アレルギー入力）'!B"&amp;MATCH(BV25,'数出表_Excel（アレルギー入力）'!$A:$A,0)-1&amp;":AC"&amp;MATCH(BV25,'数出表_Excel（アレルギー入力）'!$A:$A,0)-1&amp;""),
 1,
IF(MATCH(BR26,'数出表_Excel（アレルギー入力）'!$3:$3,0)&lt;=11,11,
MATCH(BR26,'数出表_Excel（アレルギー入力）'!$3:$3,0))),
 ""),"")</f>
        <v/>
      </c>
      <c r="BV31" s="88"/>
    </row>
    <row r="32" spans="1:74" ht="13.8" customHeight="1" x14ac:dyDescent="0.45"/>
    <row r="33" spans="1:74" ht="18" customHeight="1" x14ac:dyDescent="0.45">
      <c r="A33" s="66" t="e" cm="1">
        <f t="array" aca="1" ref="A33" ca="1">IF(LEFT(N25,2)="博多",
IF(LEFT(INDIRECT("数出表_Excel!A"&amp;I25+2),2)="博多",
IF(LEFT(INDIRECT("数出表_Excel!A"&amp;I25+4),2)="博多",
I25+6,
I25+4),
I25+2),
IF(LEFT(N25,3)="奈良屋",
IF(LEFT(INDIRECT("数出表_Excel!A"&amp;I25+2),3)="奈良屋",
IF(LEFT(INDIRECT("数出表_Excel!A"&amp;I25+4),3)="奈良屋",
I25+6,
I25+4),
I25+2),
I25+2))</f>
        <v>#N/A</v>
      </c>
      <c r="B33" s="63" t="e" cm="1">
        <f t="array" aca="1" ref="B33" ca="1">_xlfn.LET(
    _xlpm.baseCell, "数出表_Excel!",
    _xlpm.checkRow, _xlfn.LAMBDA(_xlpm.rowOffset,
        _xlfn.LET(
            _xlpm.currentA, INDIRECT(_xlpm.baseCell &amp; "A" &amp; A33+_xlpm.rowOffset),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A33+20,
                                          A33+18),
                                       A33+16),
                                    A33+14),
                                 A33+12),
                              A33+10),
                           A33+8),
                        A33+6),
                     A33+4),
                  A33+2),
               A33),
    _xlpm.result
)</f>
        <v>#N/A</v>
      </c>
      <c r="C33" s="85" t="str">
        <f ca="1">IF(C34&lt;&gt;"",
IF(LEFT(G33,2)="博多",
LEFT(G33,FIND("週",G33)-1),
G33),"")</f>
        <v/>
      </c>
      <c r="D33" s="86"/>
      <c r="E33" s="86"/>
      <c r="F33" s="86"/>
      <c r="G33" s="71" t="e" cm="1">
        <f t="array" aca="1" ref="G33" ca="1">INDIRECT("数出表_Excel!A"&amp;B33)</f>
        <v>#N/A</v>
      </c>
      <c r="H33" s="66" t="e" cm="1">
        <f t="array" aca="1" ref="H33" ca="1">IF(LEFT(G33,2)="博多",
IF(LEFT(INDIRECT("数出表_Excel!A"&amp;B33+2),2)="博多",
IF(LEFT(INDIRECT("数出表_Excel!A"&amp;B33+4),2)="博多",
B33+6,
B33+4),
B33+2),
IF(LEFT(G33,3)="奈良屋",
IF(LEFT(INDIRECT("数出表_Excel!A"&amp;B33+2),3)="奈良屋",
IF(LEFT(INDIRECT("数出表_Excel!A"&amp;B33+4),3)="奈良屋",
B33+6,
B33+4),
B33+2),
B33+2))</f>
        <v>#N/A</v>
      </c>
      <c r="I33" s="63" t="e" cm="1">
        <f t="array" aca="1" ref="I33" ca="1">_xlfn.LET(
    _xlpm.baseCell, "数出表_Excel!",
    _xlpm.checkRow, _xlfn.LAMBDA(_xlpm.rowOffset,
        _xlfn.LET(
            _xlpm.currentA, INDIRECT(_xlpm.baseCell &amp; "A" &amp; H33+_xlpm.rowOffset),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H33+20,
                                          H33+18),
                                       H33+16),
                                    H33+14),
                                 H33+12),
                              H33+10),
                           H33+8),
                        H33+6),
                     H33+4),
                  H33+2),
               H33),
    _xlpm.result
)</f>
        <v>#N/A</v>
      </c>
      <c r="J33" s="85" t="str">
        <f ca="1">IF(J34&lt;&gt;"",
IF(LEFT(N33,2)="博多",
LEFT(N33,FIND("週",N33)-1),
N33),"")</f>
        <v/>
      </c>
      <c r="K33" s="86"/>
      <c r="L33" s="86"/>
      <c r="M33" s="86"/>
      <c r="N33" s="71" t="e">
        <f t="array" aca="1" ref="N33" ca="1">INDIRECT("数出表_Excel!A"&amp;I33)</f>
        <v>#N/A</v>
      </c>
      <c r="P33" s="66" t="e">
        <f t="array" aca="1" ref="P33" ca="1">IF(LEFT(AC25,2)="博多",
IF(LEFT(INDIRECT("数出表_Excel!A"&amp;X25+2),2)="博多",
IF(LEFT(INDIRECT("数出表_Excel!A"&amp;X25+4),2)="博多",
X25+6,
X25+4),
X25+2),
X25+2)</f>
        <v>#N/A</v>
      </c>
      <c r="Q33" s="63" t="e" cm="1">
        <f t="array" aca="1" ref="Q33" ca="1">_xlfn.LET(
    _xlpm.baseCell, "数出表_Excel!",
    _xlpm.checkRow, _xlfn.LAMBDA(_xlpm.rowOffset,
        _xlfn.LET(
            _xlpm.currentA, INDIRECT(_xlpm.baseCell &amp; "A" &amp; P33+_xlpm.rowOffset),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P33+20,
                                          P33+18),
                                       P33+16),
                                    P33+14),
                                 P33+12),
                              P33+10),
                           P33+8),
                        P33+6),
                     P33+4),
                  P33+2),
               P33),
    _xlpm.result
)</f>
        <v>#N/A</v>
      </c>
      <c r="R33" s="85" t="str">
        <f ca="1">IF(R34&lt;&gt;"",
IF(LEFT(V33,2)="博多",
LEFT(V33,FIND("週",V33)-1),
V33),"")</f>
        <v/>
      </c>
      <c r="S33" s="86"/>
      <c r="T33" s="86"/>
      <c r="U33" s="86"/>
      <c r="V33" s="71" t="e" cm="1">
        <f t="array" aca="1" ref="V33" ca="1">INDIRECT("数出表_Excel!A"&amp;Q33)</f>
        <v>#N/A</v>
      </c>
      <c r="W33" s="66" t="e" cm="1">
        <f t="array" aca="1" ref="W33" ca="1">IF(LEFT(V33,2)="博多",
IF(LEFT(INDIRECT("数出表_Excel!A"&amp;Q33+2),2)="博多",
IF(LEFT(INDIRECT("数出表_Excel!A"&amp;Q33+4),2)="博多",
Q33+6,
Q33+4),
Q33+2),
IF(LEFT(V33,3)="奈良屋",
IF(LEFT(INDIRECT("数出表_Excel!A"&amp;Q33+2),3)="奈良屋",
IF(LEFT(INDIRECT("数出表_Excel!A"&amp;Q33+4),3)="奈良屋",
Q33+6,
Q33+4),
Q33+2),
Q33+2))</f>
        <v>#N/A</v>
      </c>
      <c r="X33" s="63" t="e" cm="1">
        <f t="array" aca="1" ref="X33" ca="1">_xlfn.LET(
    _xlpm.baseCell, "数出表_Excel!",
    _xlpm.checkRow, _xlfn.LAMBDA(_xlpm.rowOffset,
        _xlfn.LET(
            _xlpm.currentA, INDIRECT(_xlpm.baseCell &amp; "A" &amp; W33+_xlpm.rowOffset),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W33+20,
                                          W33+18),
                                       W33+16),
                                    W33+14),
                                 W33+12),
                              W33+10),
                           W33+8),
                        W33+6),
                     W33+4),
                  W33+2),
               W33),
    _xlpm.result
)</f>
        <v>#N/A</v>
      </c>
      <c r="Y33" s="85" t="str">
        <f ca="1">IF(Y34&lt;&gt;"",
IF(LEFT(AC33,2)="博多",
LEFT(AC33,FIND("週",AC33)-1),
AC33),"")</f>
        <v/>
      </c>
      <c r="Z33" s="86"/>
      <c r="AA33" s="86"/>
      <c r="AB33" s="86"/>
      <c r="AC33" s="71" t="e">
        <f t="array" aca="1" ref="AC33" ca="1">INDIRECT("数出表_Excel!A"&amp;X33)</f>
        <v>#N/A</v>
      </c>
      <c r="AE33" s="66" t="e">
        <f t="array" aca="1" ref="AE33" ca="1">IF(LEFT(AR25,2)="博多",
IF(LEFT(INDIRECT("数出表_Excel!A"&amp;AM25+2),2)="博多",
IF(LEFT(INDIRECT("数出表_Excel!A"&amp;AM25+4),2)="博多",
AM25+6,
AM25+4),
AM25+2),
AM25+2)</f>
        <v>#N/A</v>
      </c>
      <c r="AF33" s="63" t="e" cm="1">
        <f t="array" aca="1" ref="AF33" ca="1">_xlfn.LET(
    _xlpm.baseCell, "数出表_Excel!",
    _xlpm.checkRow, _xlfn.LAMBDA(_xlpm.rowOffset,
        _xlfn.LET(
            _xlpm.currentA, INDIRECT(_xlpm.baseCell &amp; "A" &amp; AE33+_xlpm.rowOffset),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AE33+20,
                                          AE33+18),
                                       AE33+16),
                                    AE33+14),
                                 AE33+12),
                              AE33+10),
                           AE33+8),
                        AE33+6),
                     AE33+4),
                  AE33+2),
               AE33),
    _xlpm.result
)</f>
        <v>#N/A</v>
      </c>
      <c r="AG33" s="85" t="str">
        <f ca="1">IF(AG34&lt;&gt;"",
IF(LEFT(AK33,2)="博多",
LEFT(AK33,FIND("週",AK33)-1),
AK33),"")</f>
        <v/>
      </c>
      <c r="AH33" s="86"/>
      <c r="AI33" s="86"/>
      <c r="AJ33" s="86"/>
      <c r="AK33" s="71" t="e" cm="1">
        <f t="array" aca="1" ref="AK33" ca="1">INDIRECT("数出表_Excel!A"&amp;AF33)</f>
        <v>#N/A</v>
      </c>
      <c r="AL33" s="66" t="e" cm="1">
        <f t="array" aca="1" ref="AL33" ca="1">IF(LEFT(AK33,2)="博多",
IF(LEFT(INDIRECT("数出表_Excel!A"&amp;AF33+2),2)="博多",
IF(LEFT(INDIRECT("数出表_Excel!A"&amp;AF33+4),2)="博多",
AF33+6,
AF33+4),
AF33+2),
IF(LEFT(AK33,3)="奈良屋",
IF(LEFT(INDIRECT("数出表_Excel!A"&amp;AF33+2),3)="奈良屋",
IF(LEFT(INDIRECT("数出表_Excel!A"&amp;AF33+4),3)="奈良屋",
AF33+6,
AF33+4),
AF33+2),
AF33+2))</f>
        <v>#N/A</v>
      </c>
      <c r="AM33" s="63" t="e" cm="1">
        <f t="array" aca="1" ref="AM33" ca="1">_xlfn.LET(
    _xlpm.baseCell, "数出表_Excel!",
    _xlpm.checkRow, _xlfn.LAMBDA(_xlpm.rowOffset,
        _xlfn.LET(
            _xlpm.currentA, INDIRECT(_xlpm.baseCell &amp; "A" &amp; AL33+_xlpm.rowOffset),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AL33+20,
                                          AL33+18),
                                       AL33+16),
                                    AL33+14),
                                 AL33+12),
                              AL33+10),
                           AL33+8),
                        AL33+6),
                     AL33+4),
                  AL33+2),
               AL33),
    _xlpm.result
)</f>
        <v>#N/A</v>
      </c>
      <c r="AN33" s="85" t="str">
        <f ca="1">IF(AN34&lt;&gt;"",
IF(LEFT(AR33,2)="博多",
LEFT(AR33,FIND("週",AR33)-1),
AR33),"")</f>
        <v/>
      </c>
      <c r="AO33" s="86"/>
      <c r="AP33" s="86"/>
      <c r="AQ33" s="86"/>
      <c r="AR33" s="71" t="e">
        <f t="array" aca="1" ref="AR33" ca="1">INDIRECT("数出表_Excel!A"&amp;AM33)</f>
        <v>#N/A</v>
      </c>
      <c r="AT33" s="66" t="e">
        <f t="array" aca="1" ref="AT33" ca="1">IF(LEFT(BG25,2)="博多",
IF(LEFT(INDIRECT("数出表_Excel!A"&amp;BB25+2),2)="博多",
IF(LEFT(INDIRECT("数出表_Excel!A"&amp;BB25+4),2)="博多",
BB25+6,
BB25+4),
BB25+2),
BB25+2)</f>
        <v>#N/A</v>
      </c>
      <c r="AU33" s="63" t="e" cm="1">
        <f t="array" aca="1" ref="AU33" ca="1">_xlfn.LET(
    _xlpm.baseCell, "数出表_Excel!",
    _xlpm.checkRow, _xlfn.LAMBDA(_xlpm.rowOffset,
        _xlfn.LET(
            _xlpm.currentA, INDIRECT(_xlpm.baseCell &amp; "A" &amp; AT33+_xlpm.rowOffset),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AT33+20,
                                          AT33+18),
                                       AT33+16),
                                    AT33+14),
                                 AT33+12),
                              AT33+10),
                           AT33+8),
                        AT33+6),
                     AT33+4),
                  AT33+2),
               AT33),
    _xlpm.result
)</f>
        <v>#N/A</v>
      </c>
      <c r="AV33" s="85" t="str">
        <f ca="1">IF(AV34&lt;&gt;"",
IF(LEFT(AZ33,2)="博多",
LEFT(AZ33,FIND("週",AZ33)-1),
AZ33),"")</f>
        <v/>
      </c>
      <c r="AW33" s="86"/>
      <c r="AX33" s="86"/>
      <c r="AY33" s="86"/>
      <c r="AZ33" s="71" t="e" cm="1">
        <f t="array" aca="1" ref="AZ33" ca="1">INDIRECT("数出表_Excel!A"&amp;AU33)</f>
        <v>#N/A</v>
      </c>
      <c r="BA33" s="66" t="e" cm="1">
        <f t="array" aca="1" ref="BA33" ca="1">IF(LEFT(AZ33,2)="博多",
IF(LEFT(INDIRECT("数出表_Excel!A"&amp;AU33+2),2)="博多",
IF(LEFT(INDIRECT("数出表_Excel!A"&amp;AU33+4),2)="博多",
AU33+6,
AU33+4),
AU33+2),
IF(LEFT(AZ33,3)="奈良屋",
IF(LEFT(INDIRECT("数出表_Excel!A"&amp;AU33+2),3)="奈良屋",
IF(LEFT(INDIRECT("数出表_Excel!A"&amp;AU33+4),3)="奈良屋",
AU33+6,
AU33+4),
AU33+2),
AU33+2))</f>
        <v>#N/A</v>
      </c>
      <c r="BB33" s="63" t="e" cm="1">
        <f t="array" aca="1" ref="BB33" ca="1">_xlfn.LET(
    _xlpm.baseCell, "数出表_Excel!",
    _xlpm.checkRow, _xlfn.LAMBDA(_xlpm.rowOffset,
        _xlfn.LET(
            _xlpm.currentA, INDIRECT(_xlpm.baseCell &amp; "A" &amp; BA33+_xlpm.rowOffset),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BA33+20,
                                          BA33+18),
                                       BA33+16),
                                    BA33+14),
                                 BA33+12),
                              BA33+10),
                           BA33+8),
                        BA33+6),
                     BA33+4),
                  BA33+2),
               BA33),
    _xlpm.result
)</f>
        <v>#N/A</v>
      </c>
      <c r="BC33" s="85" t="str">
        <f ca="1">IF(BC34&lt;&gt;"",
IF(LEFT(BG33,2)="博多",
LEFT(BG33,FIND("週",BG33)-1),
BG33),"")</f>
        <v/>
      </c>
      <c r="BD33" s="86"/>
      <c r="BE33" s="86"/>
      <c r="BF33" s="86"/>
      <c r="BG33" s="71" t="e">
        <f t="array" aca="1" ref="BG33" ca="1">INDIRECT("数出表_Excel!A"&amp;BB33)</f>
        <v>#N/A</v>
      </c>
      <c r="BI33" s="66" t="e">
        <f t="array" aca="1" ref="BI33" ca="1">IF(LEFT(BV25,2)="博多",
IF(LEFT(INDIRECT("数出表_Excel!A"&amp;BQ25+2),2)="博多",
IF(LEFT(INDIRECT("数出表_Excel!A"&amp;BQ25+4),2)="博多",
BQ25+6,
BQ25+4),
BQ25+2),
BQ25+2)</f>
        <v>#N/A</v>
      </c>
      <c r="BJ33" s="63" t="e" cm="1">
        <f t="array" aca="1" ref="BJ33" ca="1">_xlfn.LET(
    _xlpm.baseCell, "数出表_Excel!",
    _xlpm.checkRow, _xlfn.LAMBDA(_xlpm.rowOffset,
        _xlfn.LET(
            _xlpm.currentA, INDIRECT(_xlpm.baseCell &amp; "A" &amp; BI33+_xlpm.rowOffset),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BI33+20,
                                          BI33+18),
                                       BI33+16),
                                    BI33+14),
                                 BI33+12),
                              BI33+10),
                           BI33+8),
                        BI33+6),
                     BI33+4),
                  BI33+2),
               BI33),
    _xlpm.result
)</f>
        <v>#N/A</v>
      </c>
      <c r="BK33" s="85" t="str">
        <f ca="1">IF(BK34&lt;&gt;"",
IF(LEFT(BO33,2)="博多",
LEFT(BO33,FIND("週",BO33)-1),
BO33),"")</f>
        <v/>
      </c>
      <c r="BL33" s="86"/>
      <c r="BM33" s="86"/>
      <c r="BN33" s="86"/>
      <c r="BO33" s="71" t="e" cm="1">
        <f t="array" aca="1" ref="BO33" ca="1">INDIRECT("数出表_Excel!A"&amp;BJ33)</f>
        <v>#N/A</v>
      </c>
      <c r="BP33" s="66" t="e" cm="1">
        <f t="array" aca="1" ref="BP33" ca="1">IF(LEFT(BO33,2)="博多",
IF(LEFT(INDIRECT("数出表_Excel!A"&amp;BJ33+2),2)="博多",
IF(LEFT(INDIRECT("数出表_Excel!A"&amp;BJ33+4),2)="博多",
BJ33+6,
BJ33+4),
BJ33+2),
IF(LEFT(BO33,3)="奈良屋",
IF(LEFT(INDIRECT("数出表_Excel!A"&amp;BJ33+2),3)="奈良屋",
IF(LEFT(INDIRECT("数出表_Excel!A"&amp;BJ33+4),3)="奈良屋",
BJ33+6,
BJ33+4),
BJ33+2),
BJ33+2))</f>
        <v>#N/A</v>
      </c>
      <c r="BQ33" s="63" t="e" cm="1">
        <f t="array" aca="1" ref="BQ33" ca="1">_xlfn.LET(
    _xlpm.baseCell, "数出表_Excel!",
    _xlpm.checkRow, _xlfn.LAMBDA(_xlpm.rowOffset,
        _xlfn.LET(
            _xlpm.currentA, INDIRECT(_xlpm.baseCell &amp; "A" &amp; BP33+_xlpm.rowOffset),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BP33+20,
                                          BP33+18),
                                       BP33+16),
                                    BP33+14),
                                 BP33+12),
                              BP33+10),
                           BP33+8),
                        BP33+6),
                     BP33+4),
                  BP33+2),
               BP33),
    _xlpm.result
)</f>
        <v>#N/A</v>
      </c>
      <c r="BR33" s="85" t="str">
        <f ca="1">IF(BR34&lt;&gt;"",
IF(LEFT(BV33,2)="博多",
LEFT(BV33,FIND("週",BV33)-1),
BV33),"")</f>
        <v/>
      </c>
      <c r="BS33" s="86"/>
      <c r="BT33" s="86"/>
      <c r="BU33" s="86"/>
      <c r="BV33" s="71" t="e">
        <f t="array" aca="1" ref="BV33" ca="1">INDIRECT("数出表_Excel!A"&amp;BQ33)</f>
        <v>#N/A</v>
      </c>
    </row>
    <row r="34" spans="1:74" ht="18" customHeight="1" x14ac:dyDescent="0.55000000000000004">
      <c r="A34" s="66"/>
      <c r="B34" s="68" t="e">
        <f t="array" aca="1" ref="B34" ca="1">IF(B35&lt;&gt;100,
IF(C36&lt;&gt;"",MATCH(C36,INDIRECT("数出表_Excel!B"&amp;MATCH(G33,数出表_Excel!$A:$A,0)-1&amp;":U"&amp;MATCH(G33,数出表_Excel!$A:$A,0)-1&amp;""),0)+1,""),
IF(C36&lt;&gt;"",
MATCH(
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""),
INDIRECT("数出表_Excel!B"&amp;MATCH(G33,数出表_Excel!$A:$A,0)-1&amp;":U"&amp;MATCH(G33,数出表_Excel!$A:$A,0)-1&amp;""),0)+1,""))</f>
        <v>#N/A</v>
      </c>
      <c r="C34" s="58" t="str" cm="1">
        <f t="array" aca="1" ref="C34" ca="1">IFERROR(INDIRECT("数出表_Excel!" &amp;
CHAR(MATCH(TRUE,
ISNUMBER(--INDIRECT("数出表_Excel!B"&amp;MATCH(G33,数出表_Excel!$A:$A,0)-1&amp;":U"&amp;MATCH(G33,数出表_Excel!$A:$A,0)-1&amp;"")),0)+65) &amp; "3"),"")</f>
        <v/>
      </c>
      <c r="D34" s="57"/>
      <c r="E34" s="57"/>
      <c r="F34" s="72" t="str" cm="1">
        <f t="array" aca="1" ref="F34" ca="1">IF(C34&lt;&gt;"",
IF(MATCH(TRUE,
ISNUMBER(--INDIRECT("数出表_Excel!B"&amp;MATCH(G33,数出表_Excel!$A:$A,0)-1&amp;":U"&amp;MATCH(G33,数出表_Excel!$A:$A,0)-1&amp;"")),0)&gt;10,
IF(C34&lt;&gt;"",
IF(IF(COUNTIF(盛付札!C34,"*キャラ*"),
VLOOKUP("*キャラ*",商品マスタ一覧!$D:$J,7,FALSE),
IF(COUNTIF(盛付札!C34,"*赤*"),
VLOOKUP("*赤*",商品マスタ一覧!$D:$J,7,FALSE),
VLOOKUP(盛付札!C34,商品マスタ一覧!$D:$J,7,FALSE)))=0,"",
IF(ROUND(
IF(F39&lt;&gt;"",(C36-F39),C36)
/IF(COUNTIF(盛付札!C34,"*キャラ*"),
VLOOKUP("*キャラ*",商品マスタ一覧!$D:$J,7,FALSE),
IF(COUNTIF(盛付札!C34,"*赤*"),
VLOOKUP("*赤*",商品マスタ一覧!$D:$J,7,FALSE),
VLOOKUP(盛付札!C34,商品マスタ一覧!$D:$J,7,FALSE))),0)&lt;=0,1,
ROUND(
IF(F39&lt;&gt;"",(C36-F39),C36)
/IF(COUNTIF(盛付札!C34,"*キャラ*"),
VLOOKUP("*キャラ*",商品マスタ一覧!$D:$J,7,FALSE),
IF(COUNTIF(盛付札!C34,"*赤*"),
VLOOKUP("*赤*",商品マスタ一覧!$D:$J,7,FALSE),
VLOOKUP(盛付札!C34,商品マスタ一覧!$D:$J,7,FALSE))),0))),""),""),"")</f>
        <v/>
      </c>
      <c r="G34" s="62" t="str">
        <f ca="1">IF(F34&lt;&gt;"",IF(VALUE(IF(F39&lt;&gt;"",C36-F39,C36))&gt;VALUE(IF(COUNTIF(盛付札!C34,"*キャラ*"),
VLOOKUP("*キャラ*",商品マスタ一覧!$D:$J,7,FALSE),
IF(COUNTIF(盛付札!C34,"*赤*"),
VLOOKUP("*赤*",商品マスタ一覧!$D:$J,7,FALSE),
VLOOKUP(盛付札!C34,商品マスタ一覧!$D:$J,7,FALSE)))*F34),
"+"&amp;IF(F39&lt;&gt;"",C36-F39,C36)-IF(COUNTIF(盛付札!C34,"*キャラ*"),
VLOOKUP("*キャラ*",商品マスタ一覧!$D:$J,7,FALSE),
IF(COUNTIF(盛付札!C34,"*赤*"),
VLOOKUP("*赤*",商品マスタ一覧!$D:$J,7,FALSE),
VLOOKUP(盛付札!C34,商品マスタ一覧!$D:$J,7,FALSE)))*F34,
IF(F39&lt;&gt;"",C36-F39,C36)-IF(COUNTIF(盛付札!C34,"*キャラ*"),
VLOOKUP("*キャラ*",商品マスタ一覧!$D:$J,7,FALSE),
IF(COUNTIF(盛付札!C34,"*赤*"),
VLOOKUP("*赤*",商品マスタ一覧!$D:$J,7,FALSE),
VLOOKUP(盛付札!C34,商品マスタ一覧!$D:$J,7,FALSE)))*F34),"")</f>
        <v/>
      </c>
      <c r="H34" s="66"/>
      <c r="I34" s="68" t="e">
        <f t="array" aca="1" ref="I34" ca="1">IF(I35&lt;&gt;100,
IF(J36&lt;&gt;"",MATCH(J36,INDIRECT("数出表_Excel!B"&amp;MATCH(N33,数出表_Excel!$A:$A,0)-1&amp;":U"&amp;MATCH(N33,数出表_Excel!$A:$A,0)-1&amp;""),0)+1,""),
IF(J36&lt;&gt;"",
MATCH(
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""),
INDIRECT("数出表_Excel!B"&amp;MATCH(N33,数出表_Excel!$A:$A,0)-1&amp;":U"&amp;MATCH(N33,数出表_Excel!$A:$A,0)-1&amp;""),0)+1,""))</f>
        <v>#N/A</v>
      </c>
      <c r="J34" s="58" t="str" cm="1">
        <f t="array" aca="1" ref="J34" ca="1">IFERROR(INDIRECT("数出表_Excel!" &amp;
CHAR(MATCH(TRUE,
ISNUMBER(--INDIRECT("数出表_Excel!B"&amp;MATCH(N33,数出表_Excel!$A:$A,0)-1&amp;":U"&amp;MATCH(N33,数出表_Excel!$A:$A,0)-1&amp;"")),0)+65) &amp; "3"),"")</f>
        <v/>
      </c>
      <c r="K34" s="57"/>
      <c r="L34" s="57"/>
      <c r="M34" s="72" t="str" cm="1">
        <f t="array" aca="1" ref="M34" ca="1">IF(J34&lt;&gt;"",
IF(MATCH(TRUE,
ISNUMBER(--INDIRECT("数出表_Excel!B"&amp;MATCH(N33,数出表_Excel!$A:$A,0)-1&amp;":U"&amp;MATCH(N33,数出表_Excel!$A:$A,0)-1&amp;"")),0)&gt;10,
IF(J34&lt;&gt;"",
IF(IF(COUNTIF(盛付札!J34,"*キャラ*"),
VLOOKUP("*キャラ*",商品マスタ一覧!$D:$J,7,FALSE),
IF(COUNTIF(盛付札!J34,"*赤*"),
VLOOKUP("*赤*",商品マスタ一覧!$D:$J,7,FALSE),
VLOOKUP(盛付札!J34,商品マスタ一覧!$D:$J,7,FALSE)))=0,"",
IF(ROUND(
IF(M39&lt;&gt;"",(J36-M39),J36)
/IF(COUNTIF(盛付札!J34,"*キャラ*"),
VLOOKUP("*キャラ*",商品マスタ一覧!$D:$J,7,FALSE),
IF(COUNTIF(盛付札!J34,"*赤*"),
VLOOKUP("*赤*",商品マスタ一覧!$D:$J,7,FALSE),
VLOOKUP(盛付札!J34,商品マスタ一覧!$D:$J,7,FALSE))),0)&lt;=0,1,
ROUND(
IF(M39&lt;&gt;"",(J36-M39),J36)
/IF(COUNTIF(盛付札!J34,"*キャラ*"),
VLOOKUP("*キャラ*",商品マスタ一覧!$D:$J,7,FALSE),
IF(COUNTIF(盛付札!J34,"*赤*"),
VLOOKUP("*赤*",商品マスタ一覧!$D:$J,7,FALSE),
VLOOKUP(盛付札!J34,商品マスタ一覧!$D:$J,7,FALSE))),0))),""),""),"")</f>
        <v/>
      </c>
      <c r="N34" s="62" t="str">
        <f ca="1">IF(M34&lt;&gt;"",IF(VALUE(IF(M39&lt;&gt;"",J36-M39,J36))&gt;VALUE(IF(COUNTIF(盛付札!J34,"*キャラ*"),
VLOOKUP("*キャラ*",商品マスタ一覧!$D:$J,7,FALSE),
IF(COUNTIF(盛付札!J34,"*赤*"),
VLOOKUP("*赤*",商品マスタ一覧!$D:$J,7,FALSE),
VLOOKUP(盛付札!J34,商品マスタ一覧!$D:$J,7,FALSE)))*M34),
"+"&amp;IF(M39&lt;&gt;"",J36-M39,J36)-IF(COUNTIF(盛付札!J34,"*キャラ*"),
VLOOKUP("*キャラ*",商品マスタ一覧!$D:$J,7,FALSE),
IF(COUNTIF(盛付札!J34,"*赤*"),
VLOOKUP("*赤*",商品マスタ一覧!$D:$J,7,FALSE),
VLOOKUP(盛付札!J34,商品マスタ一覧!$D:$J,7,FALSE)))*M34,
IF(M39&lt;&gt;"",J36-M39,J36)-IF(COUNTIF(盛付札!J34,"*キャラ*"),
VLOOKUP("*キャラ*",商品マスタ一覧!$D:$J,7,FALSE),
IF(COUNTIF(盛付札!J34,"*赤*"),
VLOOKUP("*赤*",商品マスタ一覧!$D:$J,7,FALSE),
VLOOKUP(盛付札!J34,商品マスタ一覧!$D:$J,7,FALSE)))*M34),"")</f>
        <v/>
      </c>
      <c r="P34" s="66"/>
      <c r="Q34" s="68" t="e">
        <f t="array" aca="1" ref="Q34" ca="1">IF(Q35&lt;&gt;100,
IF(R36&lt;&gt;"",MATCH(R36,INDIRECT("数出表_Excel!B"&amp;MATCH(V33,数出表_Excel!$A:$A,0)-1&amp;":U"&amp;MATCH(V33,数出表_Excel!$A:$A,0)-1&amp;""),0)+1,""),
IF(R36&lt;&gt;"",
MATCH(
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""),
INDIRECT("数出表_Excel!B"&amp;MATCH(V33,数出表_Excel!$A:$A,0)-1&amp;":U"&amp;MATCH(V33,数出表_Excel!$A:$A,0)-1&amp;""),0)+1,""))</f>
        <v>#N/A</v>
      </c>
      <c r="R34" s="58" t="str" cm="1">
        <f t="array" aca="1" ref="R34" ca="1">IFERROR(INDIRECT("数出表_Excel!" &amp;
CHAR(MATCH(TRUE,
ISNUMBER(--INDIRECT("数出表_Excel!B"&amp;MATCH(V33,数出表_Excel!$A:$A,0)-1&amp;":U"&amp;MATCH(V33,数出表_Excel!$A:$A,0)-1&amp;"")),0)+65) &amp; "3"),"")</f>
        <v/>
      </c>
      <c r="S34" s="57"/>
      <c r="T34" s="57"/>
      <c r="U34" s="72" t="str" cm="1">
        <f t="array" aca="1" ref="U34" ca="1">IF(R34&lt;&gt;"",
IF(MATCH(TRUE,
ISNUMBER(--INDIRECT("数出表_Excel!B"&amp;MATCH(V33,数出表_Excel!$A:$A,0)-1&amp;":U"&amp;MATCH(V33,数出表_Excel!$A:$A,0)-1&amp;"")),0)&gt;10,
IF(R34&lt;&gt;"",
IF(IF(COUNTIF(盛付札!R34,"*キャラ*"),
VLOOKUP("*キャラ*",商品マスタ一覧!$D:$J,7,FALSE),
IF(COUNTIF(盛付札!R34,"*赤*"),
VLOOKUP("*赤*",商品マスタ一覧!$D:$J,7,FALSE),
VLOOKUP(盛付札!R34,商品マスタ一覧!$D:$J,7,FALSE)))=0,"",
IF(ROUND(
IF(U39&lt;&gt;"",(R36-U39),R36)
/IF(COUNTIF(盛付札!R34,"*キャラ*"),
VLOOKUP("*キャラ*",商品マスタ一覧!$D:$J,7,FALSE),
IF(COUNTIF(盛付札!R34,"*赤*"),
VLOOKUP("*赤*",商品マスタ一覧!$D:$J,7,FALSE),
VLOOKUP(盛付札!R34,商品マスタ一覧!$D:$J,7,FALSE))),0)&lt;=0,1,
ROUND(
IF(U39&lt;&gt;"",(R36-U39),R36)
/IF(COUNTIF(盛付札!R34,"*キャラ*"),
VLOOKUP("*キャラ*",商品マスタ一覧!$D:$J,7,FALSE),
IF(COUNTIF(盛付札!R34,"*赤*"),
VLOOKUP("*赤*",商品マスタ一覧!$D:$J,7,FALSE),
VLOOKUP(盛付札!R34,商品マスタ一覧!$D:$J,7,FALSE))),0))),""),""),"")</f>
        <v/>
      </c>
      <c r="V34" s="62" t="str">
        <f ca="1">IF(U34&lt;&gt;"",IF(VALUE(IF(U39&lt;&gt;"",R36-U39,R36))&gt;VALUE(IF(COUNTIF(盛付札!R34,"*キャラ*"),
VLOOKUP("*キャラ*",商品マスタ一覧!$D:$J,7,FALSE),
IF(COUNTIF(盛付札!R34,"*赤*"),
VLOOKUP("*赤*",商品マスタ一覧!$D:$J,7,FALSE),
VLOOKUP(盛付札!R34,商品マスタ一覧!$D:$J,7,FALSE)))*U34),
"+"&amp;IF(U39&lt;&gt;"",R36-U39,R36)-IF(COUNTIF(盛付札!R34,"*キャラ*"),
VLOOKUP("*キャラ*",商品マスタ一覧!$D:$J,7,FALSE),
IF(COUNTIF(盛付札!R34,"*赤*"),
VLOOKUP("*赤*",商品マスタ一覧!$D:$J,7,FALSE),
VLOOKUP(盛付札!R34,商品マスタ一覧!$D:$J,7,FALSE)))*U34,
IF(U39&lt;&gt;"",R36-U39,R36)-IF(COUNTIF(盛付札!R34,"*キャラ*"),
VLOOKUP("*キャラ*",商品マスタ一覧!$D:$J,7,FALSE),
IF(COUNTIF(盛付札!R34,"*赤*"),
VLOOKUP("*赤*",商品マスタ一覧!$D:$J,7,FALSE),
VLOOKUP(盛付札!R34,商品マスタ一覧!$D:$J,7,FALSE)))*U34),"")</f>
        <v/>
      </c>
      <c r="W34" s="66"/>
      <c r="X34" s="68" t="e">
        <f t="array" aca="1" ref="X34" ca="1">IF(X35&lt;&gt;100,
IF(Y36&lt;&gt;"",MATCH(Y36,INDIRECT("数出表_Excel!B"&amp;MATCH(AC33,数出表_Excel!$A:$A,0)-1&amp;":U"&amp;MATCH(AC33,数出表_Excel!$A:$A,0)-1&amp;""),0)+1,""),
IF(Y36&lt;&gt;"",
MATCH(
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""),
INDIRECT("数出表_Excel!B"&amp;MATCH(AC33,数出表_Excel!$A:$A,0)-1&amp;":U"&amp;MATCH(AC33,数出表_Excel!$A:$A,0)-1&amp;""),0)+1,""))</f>
        <v>#N/A</v>
      </c>
      <c r="Y34" s="58" t="str" cm="1">
        <f t="array" aca="1" ref="Y34" ca="1">IFERROR(INDIRECT("数出表_Excel!" &amp;
CHAR(MATCH(TRUE,
ISNUMBER(--INDIRECT("数出表_Excel!B"&amp;MATCH(AC33,数出表_Excel!$A:$A,0)-1&amp;":U"&amp;MATCH(AC33,数出表_Excel!$A:$A,0)-1&amp;"")),0)+65) &amp; "3"),"")</f>
        <v/>
      </c>
      <c r="Z34" s="57"/>
      <c r="AA34" s="57"/>
      <c r="AB34" s="72" t="str" cm="1">
        <f t="array" aca="1" ref="AB34" ca="1">IF(Y34&lt;&gt;"",
IF(MATCH(TRUE,
ISNUMBER(--INDIRECT("数出表_Excel!B"&amp;MATCH(AC33,数出表_Excel!$A:$A,0)-1&amp;":U"&amp;MATCH(AC33,数出表_Excel!$A:$A,0)-1&amp;"")),0)&gt;10,
IF(Y34&lt;&gt;"",
IF(IF(COUNTIF(盛付札!Y34,"*キャラ*"),
VLOOKUP("*キャラ*",商品マスタ一覧!$D:$J,7,FALSE),
IF(COUNTIF(盛付札!Y34,"*赤*"),
VLOOKUP("*赤*",商品マスタ一覧!$D:$J,7,FALSE),
VLOOKUP(盛付札!Y34,商品マスタ一覧!$D:$J,7,FALSE)))=0,"",
IF(ROUND(
IF(AB39&lt;&gt;"",(Y36-AB39),Y36)
/IF(COUNTIF(盛付札!Y34,"*キャラ*"),
VLOOKUP("*キャラ*",商品マスタ一覧!$D:$J,7,FALSE),
IF(COUNTIF(盛付札!Y34,"*赤*"),
VLOOKUP("*赤*",商品マスタ一覧!$D:$J,7,FALSE),
VLOOKUP(盛付札!Y34,商品マスタ一覧!$D:$J,7,FALSE))),0)&lt;=0,1,
ROUND(
IF(AB39&lt;&gt;"",(Y36-AB39),Y36)
/IF(COUNTIF(盛付札!Y34,"*キャラ*"),
VLOOKUP("*キャラ*",商品マスタ一覧!$D:$J,7,FALSE),
IF(COUNTIF(盛付札!Y34,"*赤*"),
VLOOKUP("*赤*",商品マスタ一覧!$D:$J,7,FALSE),
VLOOKUP(盛付札!Y34,商品マスタ一覧!$D:$J,7,FALSE))),0))),""),""),"")</f>
        <v/>
      </c>
      <c r="AC34" s="62" t="str">
        <f ca="1">IF(AB34&lt;&gt;"",IF(VALUE(IF(AB39&lt;&gt;"",Y36-AB39,Y36))&gt;VALUE(IF(COUNTIF(盛付札!Y34,"*キャラ*"),
VLOOKUP("*キャラ*",商品マスタ一覧!$D:$J,7,FALSE),
IF(COUNTIF(盛付札!Y34,"*赤*"),
VLOOKUP("*赤*",商品マスタ一覧!$D:$J,7,FALSE),
VLOOKUP(盛付札!Y34,商品マスタ一覧!$D:$J,7,FALSE)))*AB34),
"+"&amp;IF(AB39&lt;&gt;"",Y36-AB39,Y36)-IF(COUNTIF(盛付札!Y34,"*キャラ*"),
VLOOKUP("*キャラ*",商品マスタ一覧!$D:$J,7,FALSE),
IF(COUNTIF(盛付札!Y34,"*赤*"),
VLOOKUP("*赤*",商品マスタ一覧!$D:$J,7,FALSE),
VLOOKUP(盛付札!Y34,商品マスタ一覧!$D:$J,7,FALSE)))*AB34,
IF(AB39&lt;&gt;"",Y36-AB39,Y36)-IF(COUNTIF(盛付札!Y34,"*キャラ*"),
VLOOKUP("*キャラ*",商品マスタ一覧!$D:$J,7,FALSE),
IF(COUNTIF(盛付札!Y34,"*赤*"),
VLOOKUP("*赤*",商品マスタ一覧!$D:$J,7,FALSE),
VLOOKUP(盛付札!Y34,商品マスタ一覧!$D:$J,7,FALSE)))*AB34),"")</f>
        <v/>
      </c>
      <c r="AE34" s="66"/>
      <c r="AF34" s="68" t="e">
        <f t="array" aca="1" ref="AF34" ca="1">IF(AF35&lt;&gt;100,
IF(AG36&lt;&gt;"",MATCH(AG36,INDIRECT("数出表_Excel!B"&amp;MATCH(AK33,数出表_Excel!$A:$A,0)-1&amp;":U"&amp;MATCH(AK33,数出表_Excel!$A:$A,0)-1&amp;""),0)+1,""),
IF(AG36&lt;&gt;"",
MATCH(
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""),
INDIRECT("数出表_Excel!B"&amp;MATCH(AK33,数出表_Excel!$A:$A,0)-1&amp;":U"&amp;MATCH(AK33,数出表_Excel!$A:$A,0)-1&amp;""),0)+1,""))</f>
        <v>#N/A</v>
      </c>
      <c r="AG34" s="58" t="str" cm="1">
        <f t="array" aca="1" ref="AG34" ca="1">IFERROR(INDIRECT("数出表_Excel!" &amp;
CHAR(MATCH(TRUE,
ISNUMBER(--INDIRECT("数出表_Excel!B"&amp;MATCH(AK33,数出表_Excel!$A:$A,0)-1&amp;":U"&amp;MATCH(AK33,数出表_Excel!$A:$A,0)-1&amp;"")),0)+65) &amp; "3"),"")</f>
        <v/>
      </c>
      <c r="AH34" s="57"/>
      <c r="AI34" s="57"/>
      <c r="AJ34" s="72" t="str" cm="1">
        <f t="array" aca="1" ref="AJ34" ca="1">IF(AG34&lt;&gt;"",
IF(MATCH(TRUE,
ISNUMBER(--INDIRECT("数出表_Excel!B"&amp;MATCH(AK33,数出表_Excel!$A:$A,0)-1&amp;":U"&amp;MATCH(AK33,数出表_Excel!$A:$A,0)-1&amp;"")),0)&gt;10,
IF(AG34&lt;&gt;"",
IF(IF(COUNTIF(盛付札!AG34,"*キャラ*"),
VLOOKUP("*キャラ*",商品マスタ一覧!$D:$J,7,FALSE),
IF(COUNTIF(盛付札!AG34,"*赤*"),
VLOOKUP("*赤*",商品マスタ一覧!$D:$J,7,FALSE),
VLOOKUP(盛付札!AG34,商品マスタ一覧!$D:$J,7,FALSE)))=0,"",
IF(ROUND(
IF(AJ39&lt;&gt;"",(AG36-AJ39),AG36)
/IF(COUNTIF(盛付札!AG34,"*キャラ*"),
VLOOKUP("*キャラ*",商品マスタ一覧!$D:$J,7,FALSE),
IF(COUNTIF(盛付札!AG34,"*赤*"),
VLOOKUP("*赤*",商品マスタ一覧!$D:$J,7,FALSE),
VLOOKUP(盛付札!AG34,商品マスタ一覧!$D:$J,7,FALSE))),0)&lt;=0,1,
ROUND(
IF(AJ39&lt;&gt;"",(AG36-AJ39),AG36)
/IF(COUNTIF(盛付札!AG34,"*キャラ*"),
VLOOKUP("*キャラ*",商品マスタ一覧!$D:$J,7,FALSE),
IF(COUNTIF(盛付札!AG34,"*赤*"),
VLOOKUP("*赤*",商品マスタ一覧!$D:$J,7,FALSE),
VLOOKUP(盛付札!AG34,商品マスタ一覧!$D:$J,7,FALSE))),0))),""),""),"")</f>
        <v/>
      </c>
      <c r="AK34" s="62" t="str">
        <f ca="1">IF(AJ34&lt;&gt;"",IF(VALUE(IF(AJ39&lt;&gt;"",AG36-AJ39,AG36))&gt;VALUE(IF(COUNTIF(盛付札!AG34,"*キャラ*"),
VLOOKUP("*キャラ*",商品マスタ一覧!$D:$J,7,FALSE),
IF(COUNTIF(盛付札!AG34,"*赤*"),
VLOOKUP("*赤*",商品マスタ一覧!$D:$J,7,FALSE),
VLOOKUP(盛付札!AG34,商品マスタ一覧!$D:$J,7,FALSE)))*AJ34),
"+"&amp;IF(AJ39&lt;&gt;"",AG36-AJ39,AG36)-IF(COUNTIF(盛付札!AG34,"*キャラ*"),
VLOOKUP("*キャラ*",商品マスタ一覧!$D:$J,7,FALSE),
IF(COUNTIF(盛付札!AG34,"*赤*"),
VLOOKUP("*赤*",商品マスタ一覧!$D:$J,7,FALSE),
VLOOKUP(盛付札!AG34,商品マスタ一覧!$D:$J,7,FALSE)))*AJ34,
IF(AJ39&lt;&gt;"",AG36-AJ39,AG36)-IF(COUNTIF(盛付札!AG34,"*キャラ*"),
VLOOKUP("*キャラ*",商品マスタ一覧!$D:$J,7,FALSE),
IF(COUNTIF(盛付札!AG34,"*赤*"),
VLOOKUP("*赤*",商品マスタ一覧!$D:$J,7,FALSE),
VLOOKUP(盛付札!AG34,商品マスタ一覧!$D:$J,7,FALSE)))*AJ34),"")</f>
        <v/>
      </c>
      <c r="AL34" s="66"/>
      <c r="AM34" s="68" t="e">
        <f t="array" aca="1" ref="AM34" ca="1">IF(AM35&lt;&gt;100,
IF(AN36&lt;&gt;"",MATCH(AN36,INDIRECT("数出表_Excel!B"&amp;MATCH(AR33,数出表_Excel!$A:$A,0)-1&amp;":U"&amp;MATCH(AR33,数出表_Excel!$A:$A,0)-1&amp;""),0)+1,""),
IF(AN36&lt;&gt;"",
MATCH(
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""),
INDIRECT("数出表_Excel!B"&amp;MATCH(AR33,数出表_Excel!$A:$A,0)-1&amp;":U"&amp;MATCH(AR33,数出表_Excel!$A:$A,0)-1&amp;""),0)+1,""))</f>
        <v>#N/A</v>
      </c>
      <c r="AN34" s="58" t="str" cm="1">
        <f t="array" aca="1" ref="AN34" ca="1">IFERROR(INDIRECT("数出表_Excel!" &amp;
CHAR(MATCH(TRUE,
ISNUMBER(--INDIRECT("数出表_Excel!B"&amp;MATCH(AR33,数出表_Excel!$A:$A,0)-1&amp;":U"&amp;MATCH(AR33,数出表_Excel!$A:$A,0)-1&amp;"")),0)+65) &amp; "3"),"")</f>
        <v/>
      </c>
      <c r="AO34" s="57"/>
      <c r="AP34" s="57"/>
      <c r="AQ34" s="72" t="str" cm="1">
        <f t="array" aca="1" ref="AQ34" ca="1">IF(AN34&lt;&gt;"",
IF(MATCH(TRUE,
ISNUMBER(--INDIRECT("数出表_Excel!B"&amp;MATCH(AR33,数出表_Excel!$A:$A,0)-1&amp;":U"&amp;MATCH(AR33,数出表_Excel!$A:$A,0)-1&amp;"")),0)&gt;10,
IF(AN34&lt;&gt;"",
IF(IF(COUNTIF(盛付札!AN34,"*キャラ*"),
VLOOKUP("*キャラ*",商品マスタ一覧!$D:$J,7,FALSE),
IF(COUNTIF(盛付札!AN34,"*赤*"),
VLOOKUP("*赤*",商品マスタ一覧!$D:$J,7,FALSE),
VLOOKUP(盛付札!AN34,商品マスタ一覧!$D:$J,7,FALSE)))=0,"",
IF(ROUND(
IF(AQ39&lt;&gt;"",(AN36-AQ39),AN36)
/IF(COUNTIF(盛付札!AN34,"*キャラ*"),
VLOOKUP("*キャラ*",商品マスタ一覧!$D:$J,7,FALSE),
IF(COUNTIF(盛付札!AN34,"*赤*"),
VLOOKUP("*赤*",商品マスタ一覧!$D:$J,7,FALSE),
VLOOKUP(盛付札!AN34,商品マスタ一覧!$D:$J,7,FALSE))),0)&lt;=0,1,
ROUND(
IF(AQ39&lt;&gt;"",(AN36-AQ39),AN36)
/IF(COUNTIF(盛付札!AN34,"*キャラ*"),
VLOOKUP("*キャラ*",商品マスタ一覧!$D:$J,7,FALSE),
IF(COUNTIF(盛付札!AN34,"*赤*"),
VLOOKUP("*赤*",商品マスタ一覧!$D:$J,7,FALSE),
VLOOKUP(盛付札!AN34,商品マスタ一覧!$D:$J,7,FALSE))),0))),""),""),"")</f>
        <v/>
      </c>
      <c r="AR34" s="62" t="str">
        <f ca="1">IF(AQ34&lt;&gt;"",IF(VALUE(IF(AQ39&lt;&gt;"",AN36-AQ39,AN36))&gt;VALUE(IF(COUNTIF(盛付札!AN34,"*キャラ*"),
VLOOKUP("*キャラ*",商品マスタ一覧!$D:$J,7,FALSE),
IF(COUNTIF(盛付札!AN34,"*赤*"),
VLOOKUP("*赤*",商品マスタ一覧!$D:$J,7,FALSE),
VLOOKUP(盛付札!AN34,商品マスタ一覧!$D:$J,7,FALSE)))*AQ34),
"+"&amp;IF(AQ39&lt;&gt;"",AN36-AQ39,AN36)-IF(COUNTIF(盛付札!AN34,"*キャラ*"),
VLOOKUP("*キャラ*",商品マスタ一覧!$D:$J,7,FALSE),
IF(COUNTIF(盛付札!AN34,"*赤*"),
VLOOKUP("*赤*",商品マスタ一覧!$D:$J,7,FALSE),
VLOOKUP(盛付札!AN34,商品マスタ一覧!$D:$J,7,FALSE)))*AQ34,
IF(AQ39&lt;&gt;"",AN36-AQ39,AN36)-IF(COUNTIF(盛付札!AN34,"*キャラ*"),
VLOOKUP("*キャラ*",商品マスタ一覧!$D:$J,7,FALSE),
IF(COUNTIF(盛付札!AN34,"*赤*"),
VLOOKUP("*赤*",商品マスタ一覧!$D:$J,7,FALSE),
VLOOKUP(盛付札!AN34,商品マスタ一覧!$D:$J,7,FALSE)))*AQ34),"")</f>
        <v/>
      </c>
      <c r="AT34" s="66"/>
      <c r="AU34" s="68" t="e">
        <f t="array" aca="1" ref="AU34" ca="1">IF(AU35&lt;&gt;100,
IF(AV36&lt;&gt;"",MATCH(AV36,INDIRECT("数出表_Excel!B"&amp;MATCH(AZ33,数出表_Excel!$A:$A,0)-1&amp;":U"&amp;MATCH(AZ33,数出表_Excel!$A:$A,0)-1&amp;""),0)+1,""),
IF(AV36&lt;&gt;"",
MATCH(
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""),
INDIRECT("数出表_Excel!B"&amp;MATCH(AZ33,数出表_Excel!$A:$A,0)-1&amp;":U"&amp;MATCH(AZ33,数出表_Excel!$A:$A,0)-1&amp;""),0)+1,""))</f>
        <v>#N/A</v>
      </c>
      <c r="AV34" s="58" t="str" cm="1">
        <f t="array" aca="1" ref="AV34" ca="1">IFERROR(INDIRECT("数出表_Excel!" &amp;
CHAR(MATCH(TRUE,
ISNUMBER(--INDIRECT("数出表_Excel!B"&amp;MATCH(AZ33,数出表_Excel!$A:$A,0)-1&amp;":U"&amp;MATCH(AZ33,数出表_Excel!$A:$A,0)-1&amp;"")),0)+65) &amp; "3"),"")</f>
        <v/>
      </c>
      <c r="AW34" s="57"/>
      <c r="AX34" s="57"/>
      <c r="AY34" s="72" t="str" cm="1">
        <f t="array" aca="1" ref="AY34" ca="1">IF(AV34&lt;&gt;"",
IF(MATCH(TRUE,
ISNUMBER(--INDIRECT("数出表_Excel!B"&amp;MATCH(AZ33,数出表_Excel!$A:$A,0)-1&amp;":U"&amp;MATCH(AZ33,数出表_Excel!$A:$A,0)-1&amp;"")),0)&gt;10,
IF(AV34&lt;&gt;"",
IF(IF(COUNTIF(盛付札!AV34,"*キャラ*"),
VLOOKUP("*キャラ*",商品マスタ一覧!$D:$J,7,FALSE),
IF(COUNTIF(盛付札!AV34,"*赤*"),
VLOOKUP("*赤*",商品マスタ一覧!$D:$J,7,FALSE),
VLOOKUP(盛付札!AV34,商品マスタ一覧!$D:$J,7,FALSE)))=0,"",
IF(ROUND(
IF(AY39&lt;&gt;"",(AV36-AY39),AV36)
/IF(COUNTIF(盛付札!AV34,"*キャラ*"),
VLOOKUP("*キャラ*",商品マスタ一覧!$D:$J,7,FALSE),
IF(COUNTIF(盛付札!AV34,"*赤*"),
VLOOKUP("*赤*",商品マスタ一覧!$D:$J,7,FALSE),
VLOOKUP(盛付札!AV34,商品マスタ一覧!$D:$J,7,FALSE))),0)&lt;=0,1,
ROUND(
IF(AY39&lt;&gt;"",(AV36-AY39),AV36)
/IF(COUNTIF(盛付札!AV34,"*キャラ*"),
VLOOKUP("*キャラ*",商品マスタ一覧!$D:$J,7,FALSE),
IF(COUNTIF(盛付札!AV34,"*赤*"),
VLOOKUP("*赤*",商品マスタ一覧!$D:$J,7,FALSE),
VLOOKUP(盛付札!AV34,商品マスタ一覧!$D:$J,7,FALSE))),0))),""),""),"")</f>
        <v/>
      </c>
      <c r="AZ34" s="62" t="str">
        <f ca="1">IF(AY34&lt;&gt;"",IF(VALUE(IF(AY39&lt;&gt;"",AV36-AY39,AV36))&gt;VALUE(IF(COUNTIF(盛付札!AV34,"*キャラ*"),
VLOOKUP("*キャラ*",商品マスタ一覧!$D:$J,7,FALSE),
IF(COUNTIF(盛付札!AV34,"*赤*"),
VLOOKUP("*赤*",商品マスタ一覧!$D:$J,7,FALSE),
VLOOKUP(盛付札!AV34,商品マスタ一覧!$D:$J,7,FALSE)))*AY34),
"+"&amp;IF(AY39&lt;&gt;"",AV36-AY39,AV36)-IF(COUNTIF(盛付札!AV34,"*キャラ*"),
VLOOKUP("*キャラ*",商品マスタ一覧!$D:$J,7,FALSE),
IF(COUNTIF(盛付札!AV34,"*赤*"),
VLOOKUP("*赤*",商品マスタ一覧!$D:$J,7,FALSE),
VLOOKUP(盛付札!AV34,商品マスタ一覧!$D:$J,7,FALSE)))*AY34,
IF(AY39&lt;&gt;"",AV36-AY39,AV36)-IF(COUNTIF(盛付札!AV34,"*キャラ*"),
VLOOKUP("*キャラ*",商品マスタ一覧!$D:$J,7,FALSE),
IF(COUNTIF(盛付札!AV34,"*赤*"),
VLOOKUP("*赤*",商品マスタ一覧!$D:$J,7,FALSE),
VLOOKUP(盛付札!AV34,商品マスタ一覧!$D:$J,7,FALSE)))*AY34),"")</f>
        <v/>
      </c>
      <c r="BA34" s="66"/>
      <c r="BB34" s="68" t="e">
        <f t="array" aca="1" ref="BB34" ca="1">IF(BB35&lt;&gt;100,
IF(BC36&lt;&gt;"",MATCH(BC36,INDIRECT("数出表_Excel!B"&amp;MATCH(BG33,数出表_Excel!$A:$A,0)-1&amp;":U"&amp;MATCH(BG33,数出表_Excel!$A:$A,0)-1&amp;""),0)+1,""),
IF(BC36&lt;&gt;"",
MATCH(
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""),
INDIRECT("数出表_Excel!B"&amp;MATCH(BG33,数出表_Excel!$A:$A,0)-1&amp;":U"&amp;MATCH(BG33,数出表_Excel!$A:$A,0)-1&amp;""),0)+1,""))</f>
        <v>#N/A</v>
      </c>
      <c r="BC34" s="58" t="str" cm="1">
        <f t="array" aca="1" ref="BC34" ca="1">IFERROR(INDIRECT("数出表_Excel!" &amp;
CHAR(MATCH(TRUE,
ISNUMBER(--INDIRECT("数出表_Excel!B"&amp;MATCH(BG33,数出表_Excel!$A:$A,0)-1&amp;":U"&amp;MATCH(BG33,数出表_Excel!$A:$A,0)-1&amp;"")),0)+65) &amp; "3"),"")</f>
        <v/>
      </c>
      <c r="BD34" s="57"/>
      <c r="BE34" s="57"/>
      <c r="BF34" s="72" t="str" cm="1">
        <f t="array" aca="1" ref="BF34" ca="1">IF(BC34&lt;&gt;"",
IF(MATCH(TRUE,
ISNUMBER(--INDIRECT("数出表_Excel!B"&amp;MATCH(BG33,数出表_Excel!$A:$A,0)-1&amp;":U"&amp;MATCH(BG33,数出表_Excel!$A:$A,0)-1&amp;"")),0)&gt;10,
IF(BC34&lt;&gt;"",
IF(IF(COUNTIF(盛付札!BC34,"*キャラ*"),
VLOOKUP("*キャラ*",商品マスタ一覧!$D:$J,7,FALSE),
IF(COUNTIF(盛付札!BC34,"*赤*"),
VLOOKUP("*赤*",商品マスタ一覧!$D:$J,7,FALSE),
VLOOKUP(盛付札!BC34,商品マスタ一覧!$D:$J,7,FALSE)))=0,"",
IF(ROUND(
IF(BF39&lt;&gt;"",(BC36-BF39),BC36)
/IF(COUNTIF(盛付札!BC34,"*キャラ*"),
VLOOKUP("*キャラ*",商品マスタ一覧!$D:$J,7,FALSE),
IF(COUNTIF(盛付札!BC34,"*赤*"),
VLOOKUP("*赤*",商品マスタ一覧!$D:$J,7,FALSE),
VLOOKUP(盛付札!BC34,商品マスタ一覧!$D:$J,7,FALSE))),0)&lt;=0,1,
ROUND(
IF(BF39&lt;&gt;"",(BC36-BF39),BC36)
/IF(COUNTIF(盛付札!BC34,"*キャラ*"),
VLOOKUP("*キャラ*",商品マスタ一覧!$D:$J,7,FALSE),
IF(COUNTIF(盛付札!BC34,"*赤*"),
VLOOKUP("*赤*",商品マスタ一覧!$D:$J,7,FALSE),
VLOOKUP(盛付札!BC34,商品マスタ一覧!$D:$J,7,FALSE))),0))),""),""),"")</f>
        <v/>
      </c>
      <c r="BG34" s="62" t="str">
        <f ca="1">IF(BF34&lt;&gt;"",IF(VALUE(IF(BF39&lt;&gt;"",BC36-BF39,BC36))&gt;VALUE(IF(COUNTIF(盛付札!BC34,"*キャラ*"),
VLOOKUP("*キャラ*",商品マスタ一覧!$D:$J,7,FALSE),
IF(COUNTIF(盛付札!BC34,"*赤*"),
VLOOKUP("*赤*",商品マスタ一覧!$D:$J,7,FALSE),
VLOOKUP(盛付札!BC34,商品マスタ一覧!$D:$J,7,FALSE)))*BF34),
"+"&amp;IF(BF39&lt;&gt;"",BC36-BF39,BC36)-IF(COUNTIF(盛付札!BC34,"*キャラ*"),
VLOOKUP("*キャラ*",商品マスタ一覧!$D:$J,7,FALSE),
IF(COUNTIF(盛付札!BC34,"*赤*"),
VLOOKUP("*赤*",商品マスタ一覧!$D:$J,7,FALSE),
VLOOKUP(盛付札!BC34,商品マスタ一覧!$D:$J,7,FALSE)))*BF34,
IF(BF39&lt;&gt;"",BC36-BF39,BC36)-IF(COUNTIF(盛付札!BC34,"*キャラ*"),
VLOOKUP("*キャラ*",商品マスタ一覧!$D:$J,7,FALSE),
IF(COUNTIF(盛付札!BC34,"*赤*"),
VLOOKUP("*赤*",商品マスタ一覧!$D:$J,7,FALSE),
VLOOKUP(盛付札!BC34,商品マスタ一覧!$D:$J,7,FALSE)))*BF34),"")</f>
        <v/>
      </c>
      <c r="BI34" s="66"/>
      <c r="BJ34" s="68" t="e">
        <f t="array" aca="1" ref="BJ34" ca="1">IF(BJ35&lt;&gt;100,
IF(BK36&lt;&gt;"",MATCH(BK36,INDIRECT("数出表_Excel!B"&amp;MATCH(BO33,数出表_Excel!$A:$A,0)-1&amp;":U"&amp;MATCH(BO33,数出表_Excel!$A:$A,0)-1&amp;""),0)+1,""),
IF(BK36&lt;&gt;"",
MATCH(
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""),
INDIRECT("数出表_Excel!B"&amp;MATCH(BO33,数出表_Excel!$A:$A,0)-1&amp;":U"&amp;MATCH(BO33,数出表_Excel!$A:$A,0)-1&amp;""),0)+1,""))</f>
        <v>#N/A</v>
      </c>
      <c r="BK34" s="58" t="str" cm="1">
        <f t="array" aca="1" ref="BK34" ca="1">IFERROR(INDIRECT("数出表_Excel!" &amp;
CHAR(MATCH(TRUE,
ISNUMBER(--INDIRECT("数出表_Excel!B"&amp;MATCH(BO33,数出表_Excel!$A:$A,0)-1&amp;":U"&amp;MATCH(BO33,数出表_Excel!$A:$A,0)-1&amp;"")),0)+65) &amp; "3"),"")</f>
        <v/>
      </c>
      <c r="BL34" s="57"/>
      <c r="BM34" s="57"/>
      <c r="BN34" s="72" t="str" cm="1">
        <f t="array" aca="1" ref="BN34" ca="1">IF(BK34&lt;&gt;"",
IF(MATCH(TRUE,
ISNUMBER(--INDIRECT("数出表_Excel!B"&amp;MATCH(BO33,数出表_Excel!$A:$A,0)-1&amp;":U"&amp;MATCH(BO33,数出表_Excel!$A:$A,0)-1&amp;"")),0)&gt;10,
IF(BK34&lt;&gt;"",
IF(IF(COUNTIF(盛付札!BK34,"*キャラ*"),
VLOOKUP("*キャラ*",商品マスタ一覧!$D:$J,7,FALSE),
IF(COUNTIF(盛付札!BK34,"*赤*"),
VLOOKUP("*赤*",商品マスタ一覧!$D:$J,7,FALSE),
VLOOKUP(盛付札!BK34,商品マスタ一覧!$D:$J,7,FALSE)))=0,"",
IF(ROUND(
IF(BN39&lt;&gt;"",(BK36-BN39),BK36)
/IF(COUNTIF(盛付札!BK34,"*キャラ*"),
VLOOKUP("*キャラ*",商品マスタ一覧!$D:$J,7,FALSE),
IF(COUNTIF(盛付札!BK34,"*赤*"),
VLOOKUP("*赤*",商品マスタ一覧!$D:$J,7,FALSE),
VLOOKUP(盛付札!BK34,商品マスタ一覧!$D:$J,7,FALSE))),0)&lt;=0,1,
ROUND(
IF(BN39&lt;&gt;"",(BK36-BN39),BK36)
/IF(COUNTIF(盛付札!BK34,"*キャラ*"),
VLOOKUP("*キャラ*",商品マスタ一覧!$D:$J,7,FALSE),
IF(COUNTIF(盛付札!BK34,"*赤*"),
VLOOKUP("*赤*",商品マスタ一覧!$D:$J,7,FALSE),
VLOOKUP(盛付札!BK34,商品マスタ一覧!$D:$J,7,FALSE))),0))),""),""),"")</f>
        <v/>
      </c>
      <c r="BO34" s="62" t="str">
        <f ca="1">IF(BN34&lt;&gt;"",IF(VALUE(IF(BN39&lt;&gt;"",BK36-BN39,BK36))&gt;VALUE(IF(COUNTIF(盛付札!BK34,"*キャラ*"),
VLOOKUP("*キャラ*",商品マスタ一覧!$D:$J,7,FALSE),
IF(COUNTIF(盛付札!BK34,"*赤*"),
VLOOKUP("*赤*",商品マスタ一覧!$D:$J,7,FALSE),
VLOOKUP(盛付札!BK34,商品マスタ一覧!$D:$J,7,FALSE)))*BN34),
"+"&amp;IF(BN39&lt;&gt;"",BK36-BN39,BK36)-IF(COUNTIF(盛付札!BK34,"*キャラ*"),
VLOOKUP("*キャラ*",商品マスタ一覧!$D:$J,7,FALSE),
IF(COUNTIF(盛付札!BK34,"*赤*"),
VLOOKUP("*赤*",商品マスタ一覧!$D:$J,7,FALSE),
VLOOKUP(盛付札!BK34,商品マスタ一覧!$D:$J,7,FALSE)))*BN34,
IF(BN39&lt;&gt;"",BK36-BN39,BK36)-IF(COUNTIF(盛付札!BK34,"*キャラ*"),
VLOOKUP("*キャラ*",商品マスタ一覧!$D:$J,7,FALSE),
IF(COUNTIF(盛付札!BK34,"*赤*"),
VLOOKUP("*赤*",商品マスタ一覧!$D:$J,7,FALSE),
VLOOKUP(盛付札!BK34,商品マスタ一覧!$D:$J,7,FALSE)))*BN34),"")</f>
        <v/>
      </c>
      <c r="BP34" s="66"/>
      <c r="BQ34" s="68" t="e">
        <f t="array" aca="1" ref="BQ34" ca="1">IF(BQ35&lt;&gt;100,
IF(BR36&lt;&gt;"",MATCH(BR36,INDIRECT("数出表_Excel!B"&amp;MATCH(BV33,数出表_Excel!$A:$A,0)-1&amp;":U"&amp;MATCH(BV33,数出表_Excel!$A:$A,0)-1&amp;""),0)+1,""),
IF(BR36&lt;&gt;"",
MATCH(
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""),
INDIRECT("数出表_Excel!B"&amp;MATCH(BV33,数出表_Excel!$A:$A,0)-1&amp;":U"&amp;MATCH(BV33,数出表_Excel!$A:$A,0)-1&amp;""),0)+1,""))</f>
        <v>#N/A</v>
      </c>
      <c r="BR34" s="58" t="str" cm="1">
        <f t="array" aca="1" ref="BR34" ca="1">IFERROR(INDIRECT("数出表_Excel!" &amp;
CHAR(MATCH(TRUE,
ISNUMBER(--INDIRECT("数出表_Excel!B"&amp;MATCH(BV33,数出表_Excel!$A:$A,0)-1&amp;":U"&amp;MATCH(BV33,数出表_Excel!$A:$A,0)-1&amp;"")),0)+65) &amp; "3"),"")</f>
        <v/>
      </c>
      <c r="BS34" s="57"/>
      <c r="BT34" s="57"/>
      <c r="BU34" s="72" t="str" cm="1">
        <f t="array" aca="1" ref="BU34" ca="1">IF(BR34&lt;&gt;"",
IF(MATCH(TRUE,
ISNUMBER(--INDIRECT("数出表_Excel!B"&amp;MATCH(BV33,数出表_Excel!$A:$A,0)-1&amp;":U"&amp;MATCH(BV33,数出表_Excel!$A:$A,0)-1&amp;"")),0)&gt;10,
IF(BR34&lt;&gt;"",
IF(IF(COUNTIF(盛付札!BR34,"*キャラ*"),
VLOOKUP("*キャラ*",商品マスタ一覧!$D:$J,7,FALSE),
IF(COUNTIF(盛付札!BR34,"*赤*"),
VLOOKUP("*赤*",商品マスタ一覧!$D:$J,7,FALSE),
VLOOKUP(盛付札!BR34,商品マスタ一覧!$D:$J,7,FALSE)))=0,"",
IF(ROUND(
IF(BU39&lt;&gt;"",(BR36-BU39),BR36)
/IF(COUNTIF(盛付札!BR34,"*キャラ*"),
VLOOKUP("*キャラ*",商品マスタ一覧!$D:$J,7,FALSE),
IF(COUNTIF(盛付札!BR34,"*赤*"),
VLOOKUP("*赤*",商品マスタ一覧!$D:$J,7,FALSE),
VLOOKUP(盛付札!BR34,商品マスタ一覧!$D:$J,7,FALSE))),0)&lt;=0,1,
ROUND(
IF(BU39&lt;&gt;"",(BR36-BU39),BR36)
/IF(COUNTIF(盛付札!BR34,"*キャラ*"),
VLOOKUP("*キャラ*",商品マスタ一覧!$D:$J,7,FALSE),
IF(COUNTIF(盛付札!BR34,"*赤*"),
VLOOKUP("*赤*",商品マスタ一覧!$D:$J,7,FALSE),
VLOOKUP(盛付札!BR34,商品マスタ一覧!$D:$J,7,FALSE))),0))),""),""),"")</f>
        <v/>
      </c>
      <c r="BV34" s="62" t="str">
        <f ca="1">IF(BU34&lt;&gt;"",IF(VALUE(IF(BU39&lt;&gt;"",BR36-BU39,BR36))&gt;VALUE(IF(COUNTIF(盛付札!BR34,"*キャラ*"),
VLOOKUP("*キャラ*",商品マスタ一覧!$D:$J,7,FALSE),
IF(COUNTIF(盛付札!BR34,"*赤*"),
VLOOKUP("*赤*",商品マスタ一覧!$D:$J,7,FALSE),
VLOOKUP(盛付札!BR34,商品マスタ一覧!$D:$J,7,FALSE)))*BU34),
"+"&amp;IF(BU39&lt;&gt;"",BR36-BU39,BR36)-IF(COUNTIF(盛付札!BR34,"*キャラ*"),
VLOOKUP("*キャラ*",商品マスタ一覧!$D:$J,7,FALSE),
IF(COUNTIF(盛付札!BR34,"*赤*"),
VLOOKUP("*赤*",商品マスタ一覧!$D:$J,7,FALSE),
VLOOKUP(盛付札!BR34,商品マスタ一覧!$D:$J,7,FALSE)))*BU34,
IF(BU39&lt;&gt;"",BR36-BU39,BR36)-IF(COUNTIF(盛付札!BR34,"*キャラ*"),
VLOOKUP("*キャラ*",商品マスタ一覧!$D:$J,7,FALSE),
IF(COUNTIF(盛付札!BR34,"*赤*"),
VLOOKUP("*赤*",商品マスタ一覧!$D:$J,7,FALSE),
VLOOKUP(盛付札!BR34,商品マスタ一覧!$D:$J,7,FALSE)))*BU34),"")</f>
        <v/>
      </c>
    </row>
    <row r="35" spans="1:74" x14ac:dyDescent="0.45">
      <c r="A35" s="69"/>
      <c r="B35" s="64" t="e" cm="1">
        <f t="array" aca="1" ref="B35" ca="1">IF(AND(LEFT(G33,2)="博多",
LEFT(INDIRECT("数出表_Excel!A"&amp;MATCH(G33,数出表_Excel!$A:$A,0)-1),2)
=LEFT(INDIRECT("数出表_Excel!A"&amp;MATCH(G33,数出表_Excel!$A:$A,0)+1),2)),100,
IF(AND(LEFT(G33,3)="奈良屋",
LEFT(INDIRECT("数出表_Excel!A"&amp;MATCH(G33,数出表_Excel!$A:$A,0)-1),2)
=LEFT(INDIRECT("数出表_Excel!A"&amp;MATCH(G33,数出表_Excel!$A:$A,0)+1),2)),200,""))</f>
        <v>#N/A</v>
      </c>
      <c r="C35" s="92" t="str">
        <f ca="1">IF(C34&lt;&gt;"",
"園児","")</f>
        <v/>
      </c>
      <c r="D35" s="90"/>
      <c r="E35" s="95" t="str">
        <f ca="1">IF(C34&lt;&gt;"",
"先生","")</f>
        <v/>
      </c>
      <c r="F35" s="90"/>
      <c r="G35" s="12"/>
      <c r="H35" s="69"/>
      <c r="I35" s="64" t="e" cm="1">
        <f t="array" aca="1" ref="I35" ca="1">IF(AND(LEFT(N33,2)="博多",
LEFT(INDIRECT("数出表_Excel!A"&amp;MATCH(N33,数出表_Excel!$A:$A,0)-1),2)
=LEFT(INDIRECT("数出表_Excel!A"&amp;MATCH(N33,数出表_Excel!$A:$A,0)+1),2)),100,
IF(AND(LEFT(N33,3)="奈良屋",
LEFT(INDIRECT("数出表_Excel!A"&amp;MATCH(N33,数出表_Excel!$A:$A,0)-1),2)
=LEFT(INDIRECT("数出表_Excel!A"&amp;MATCH(N33,数出表_Excel!$A:$A,0)+1),2)),200,""))</f>
        <v>#N/A</v>
      </c>
      <c r="J35" s="92" t="str">
        <f ca="1">IF(J34&lt;&gt;"",
"園児","")</f>
        <v/>
      </c>
      <c r="K35" s="90"/>
      <c r="L35" s="95" t="str">
        <f ca="1">IF(J34&lt;&gt;"",
"先生","")</f>
        <v/>
      </c>
      <c r="M35" s="90"/>
      <c r="N35" s="12"/>
      <c r="P35" s="69"/>
      <c r="Q35" s="64" t="e" cm="1">
        <f t="array" aca="1" ref="Q35" ca="1">IF(AND(LEFT(V33,2)="博多",
LEFT(INDIRECT("数出表_Excel!A"&amp;MATCH(V33,数出表_Excel!$A:$A,0)-1),2)
=LEFT(INDIRECT("数出表_Excel!A"&amp;MATCH(V33,数出表_Excel!$A:$A,0)+1),2)),100,
IF(AND(LEFT(V33,3)="奈良屋",
LEFT(INDIRECT("数出表_Excel!A"&amp;MATCH(V33,数出表_Excel!$A:$A,0)-1),2)
=LEFT(INDIRECT("数出表_Excel!A"&amp;MATCH(V33,数出表_Excel!$A:$A,0)+1),2)),200,""))</f>
        <v>#N/A</v>
      </c>
      <c r="R35" s="92" t="str">
        <f ca="1">IF(R34&lt;&gt;"",
"園児","")</f>
        <v/>
      </c>
      <c r="S35" s="90"/>
      <c r="T35" s="95" t="str">
        <f ca="1">IF(R34&lt;&gt;"",
"先生","")</f>
        <v/>
      </c>
      <c r="U35" s="90"/>
      <c r="V35" s="12"/>
      <c r="W35" s="69"/>
      <c r="X35" s="64" t="e" cm="1">
        <f t="array" aca="1" ref="X35" ca="1">IF(AND(LEFT(AC33,2)="博多",
LEFT(INDIRECT("数出表_Excel!A"&amp;MATCH(AC33,数出表_Excel!$A:$A,0)-1),2)
=LEFT(INDIRECT("数出表_Excel!A"&amp;MATCH(AC33,数出表_Excel!$A:$A,0)+1),2)),100,
IF(AND(LEFT(AC33,3)="奈良屋",
LEFT(INDIRECT("数出表_Excel!A"&amp;MATCH(AC33,数出表_Excel!$A:$A,0)-1),2)
=LEFT(INDIRECT("数出表_Excel!A"&amp;MATCH(AC33,数出表_Excel!$A:$A,0)+1),2)),200,""))</f>
        <v>#N/A</v>
      </c>
      <c r="Y35" s="92" t="str">
        <f ca="1">IF(Y34&lt;&gt;"",
"園児","")</f>
        <v/>
      </c>
      <c r="Z35" s="90"/>
      <c r="AA35" s="95" t="str">
        <f ca="1">IF(Y34&lt;&gt;"",
"先生","")</f>
        <v/>
      </c>
      <c r="AB35" s="90"/>
      <c r="AC35" s="12"/>
      <c r="AE35" s="69"/>
      <c r="AF35" s="64" t="e" cm="1">
        <f t="array" aca="1" ref="AF35" ca="1">IF(AND(LEFT(AK33,2)="博多",
LEFT(INDIRECT("数出表_Excel!A"&amp;MATCH(AK33,数出表_Excel!$A:$A,0)-1),2)
=LEFT(INDIRECT("数出表_Excel!A"&amp;MATCH(AK33,数出表_Excel!$A:$A,0)+1),2)),100,
IF(AND(LEFT(AK33,3)="奈良屋",
LEFT(INDIRECT("数出表_Excel!A"&amp;MATCH(AK33,数出表_Excel!$A:$A,0)-1),2)
=LEFT(INDIRECT("数出表_Excel!A"&amp;MATCH(AK33,数出表_Excel!$A:$A,0)+1),2)),200,""))</f>
        <v>#N/A</v>
      </c>
      <c r="AG35" s="92" t="str">
        <f ca="1">IF(AG34&lt;&gt;"",
"園児","")</f>
        <v/>
      </c>
      <c r="AH35" s="90"/>
      <c r="AI35" s="95" t="str">
        <f ca="1">IF(AG34&lt;&gt;"",
"先生","")</f>
        <v/>
      </c>
      <c r="AJ35" s="90"/>
      <c r="AK35" s="12"/>
      <c r="AL35" s="69"/>
      <c r="AM35" s="64" t="e" cm="1">
        <f t="array" aca="1" ref="AM35" ca="1">IF(AND(LEFT(AR33,2)="博多",
LEFT(INDIRECT("数出表_Excel!A"&amp;MATCH(AR33,数出表_Excel!$A:$A,0)-1),2)
=LEFT(INDIRECT("数出表_Excel!A"&amp;MATCH(AR33,数出表_Excel!$A:$A,0)+1),2)),100,
IF(AND(LEFT(AR33,3)="奈良屋",
LEFT(INDIRECT("数出表_Excel!A"&amp;MATCH(AR33,数出表_Excel!$A:$A,0)-1),2)
=LEFT(INDIRECT("数出表_Excel!A"&amp;MATCH(AR33,数出表_Excel!$A:$A,0)+1),2)),200,""))</f>
        <v>#N/A</v>
      </c>
      <c r="AN35" s="92" t="str">
        <f ca="1">IF(AN34&lt;&gt;"",
"園児","")</f>
        <v/>
      </c>
      <c r="AO35" s="90"/>
      <c r="AP35" s="95" t="str">
        <f ca="1">IF(AN34&lt;&gt;"",
"先生","")</f>
        <v/>
      </c>
      <c r="AQ35" s="90"/>
      <c r="AR35" s="12"/>
      <c r="AT35" s="69"/>
      <c r="AU35" s="64" t="e" cm="1">
        <f t="array" aca="1" ref="AU35" ca="1">IF(AND(LEFT(AZ33,2)="博多",
LEFT(INDIRECT("数出表_Excel!A"&amp;MATCH(AZ33,数出表_Excel!$A:$A,0)-1),2)
=LEFT(INDIRECT("数出表_Excel!A"&amp;MATCH(AZ33,数出表_Excel!$A:$A,0)+1),2)),100,
IF(AND(LEFT(AZ33,3)="奈良屋",
LEFT(INDIRECT("数出表_Excel!A"&amp;MATCH(AZ33,数出表_Excel!$A:$A,0)-1),2)
=LEFT(INDIRECT("数出表_Excel!A"&amp;MATCH(AZ33,数出表_Excel!$A:$A,0)+1),2)),200,""))</f>
        <v>#N/A</v>
      </c>
      <c r="AV35" s="92" t="str">
        <f ca="1">IF(AV34&lt;&gt;"",
"園児","")</f>
        <v/>
      </c>
      <c r="AW35" s="90"/>
      <c r="AX35" s="95" t="str">
        <f ca="1">IF(AV34&lt;&gt;"",
"先生","")</f>
        <v/>
      </c>
      <c r="AY35" s="90"/>
      <c r="AZ35" s="12"/>
      <c r="BA35" s="69"/>
      <c r="BB35" s="64" t="e" cm="1">
        <f t="array" aca="1" ref="BB35" ca="1">IF(AND(LEFT(BG33,2)="博多",
LEFT(INDIRECT("数出表_Excel!A"&amp;MATCH(BG33,数出表_Excel!$A:$A,0)-1),2)
=LEFT(INDIRECT("数出表_Excel!A"&amp;MATCH(BG33,数出表_Excel!$A:$A,0)+1),2)),100,
IF(AND(LEFT(BG33,3)="奈良屋",
LEFT(INDIRECT("数出表_Excel!A"&amp;MATCH(BG33,数出表_Excel!$A:$A,0)-1),2)
=LEFT(INDIRECT("数出表_Excel!A"&amp;MATCH(BG33,数出表_Excel!$A:$A,0)+1),2)),200,""))</f>
        <v>#N/A</v>
      </c>
      <c r="BC35" s="92" t="str">
        <f ca="1">IF(BC34&lt;&gt;"",
"園児","")</f>
        <v/>
      </c>
      <c r="BD35" s="90"/>
      <c r="BE35" s="95" t="str">
        <f ca="1">IF(BC34&lt;&gt;"",
"先生","")</f>
        <v/>
      </c>
      <c r="BF35" s="90"/>
      <c r="BG35" s="12"/>
      <c r="BI35" s="69"/>
      <c r="BJ35" s="64" t="e" cm="1">
        <f t="array" aca="1" ref="BJ35" ca="1">IF(AND(LEFT(BO33,2)="博多",
LEFT(INDIRECT("数出表_Excel!A"&amp;MATCH(BO33,数出表_Excel!$A:$A,0)-1),2)
=LEFT(INDIRECT("数出表_Excel!A"&amp;MATCH(BO33,数出表_Excel!$A:$A,0)+1),2)),100,
IF(AND(LEFT(BO33,3)="奈良屋",
LEFT(INDIRECT("数出表_Excel!A"&amp;MATCH(BO33,数出表_Excel!$A:$A,0)-1),2)
=LEFT(INDIRECT("数出表_Excel!A"&amp;MATCH(BO33,数出表_Excel!$A:$A,0)+1),2)),200,""))</f>
        <v>#N/A</v>
      </c>
      <c r="BK35" s="92" t="str">
        <f ca="1">IF(BK34&lt;&gt;"",
"園児","")</f>
        <v/>
      </c>
      <c r="BL35" s="90"/>
      <c r="BM35" s="95" t="str">
        <f ca="1">IF(BK34&lt;&gt;"",
"先生","")</f>
        <v/>
      </c>
      <c r="BN35" s="90"/>
      <c r="BO35" s="12"/>
      <c r="BP35" s="69"/>
      <c r="BQ35" s="64" t="e" cm="1">
        <f t="array" aca="1" ref="BQ35" ca="1">IF(AND(LEFT(BV33,2)="博多",
LEFT(INDIRECT("数出表_Excel!A"&amp;MATCH(BV33,数出表_Excel!$A:$A,0)-1),2)
=LEFT(INDIRECT("数出表_Excel!A"&amp;MATCH(BV33,数出表_Excel!$A:$A,0)+1),2)),100,
IF(AND(LEFT(BV33,3)="奈良屋",
LEFT(INDIRECT("数出表_Excel!A"&amp;MATCH(BV33,数出表_Excel!$A:$A,0)-1),2)
=LEFT(INDIRECT("数出表_Excel!A"&amp;MATCH(BV33,数出表_Excel!$A:$A,0)+1),2)),200,""))</f>
        <v>#N/A</v>
      </c>
      <c r="BR35" s="92" t="str">
        <f ca="1">IF(BR34&lt;&gt;"",
"園児","")</f>
        <v/>
      </c>
      <c r="BS35" s="90"/>
      <c r="BT35" s="95" t="str">
        <f ca="1">IF(BR34&lt;&gt;"",
"先生","")</f>
        <v/>
      </c>
      <c r="BU35" s="90"/>
      <c r="BV35" s="12"/>
    </row>
    <row r="36" spans="1:74" ht="18" customHeight="1" x14ac:dyDescent="1.05">
      <c r="A36" s="69"/>
      <c r="B36" s="67"/>
      <c r="C36" s="89" t="str" cm="1">
        <f t="array" aca="1" ref="C36" ca="1">IF(C34&lt;&gt;"",
IF(IFERROR(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"")=0,"",
IF(B35=100,
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
+IFERROR(
INDEX(INDIRECT("数出表_Excel!B"&amp;MATCH(G33,数出表_Excel!$A:$A,0)-1+2&amp;":U"&amp;MATCH(G33,数出表_Excel!$A:$A,0)-1+2&amp;""),
 1,
 MATCH(TRUE, ISNUMBER(--INDIRECT("数出表_Excel!B"&amp;MATCH(G33,数出表_Excel!$A:$A,0)-1+2&amp;":U"&amp;MATCH(G33,数出表_Excel!$A:$A,0)-1+2&amp;"")), 0)),
 ""),
IF(AND(B35=200,COUNTIF(数出表_Excel!$A:$A,"*奈良屋*")=2),
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
+IFERROR(
INDEX(INDIRECT("数出表_Excel!B"&amp;MATCH(G33,数出表_Excel!$A:$A,0)-1+2&amp;":U"&amp;MATCH(G33,数出表_Excel!$A:$A,0)-1+2&amp;""),
 1,
 MATCH(TRUE, ISNUMBER(--INDIRECT("数出表_Excel!B"&amp;MATCH(G33,数出表_Excel!$A:$A,0)-1+2&amp;":U"&amp;MATCH(G33,数出表_Excel!$A:$A,0)-1+2&amp;"")), 0)),
 ""),
IF(AND(B35=200,COUNTIF(数出表_Excel!$A:$A,"*奈良屋*")=3),
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
+IFERROR(
INDEX(INDIRECT("数出表_Excel!B"&amp;MATCH(G33,数出表_Excel!$A:$A,0)-1+2&amp;":U"&amp;MATCH(G33,数出表_Excel!$A:$A,0)-1+2&amp;""),
 1,
 MATCH(TRUE, ISNUMBER(--INDIRECT("数出表_Excel!B"&amp;MATCH(G33,数出表_Excel!$A:$A,0)-1+2&amp;":U"&amp;MATCH(G33,数出表_Excel!$A:$A,0)-1+2&amp;"")), 0)),
 "")
+IFERROR(
INDEX(INDIRECT("数出表_Excel!B"&amp;MATCH(G33,数出表_Excel!$A:$A,0)-1+4&amp;":U"&amp;MATCH(G33,数出表_Excel!$A:$A,0)-1+4&amp;""),
 1,
 MATCH(TRUE, ISNUMBER(--INDIRECT("数出表_Excel!B"&amp;MATCH(G33,数出表_Excel!$A:$A,0)-1+4&amp;":U"&amp;MATCH(G33,数出表_Excel!$A:$A,0)-1+4&amp;"")), 0)),
 ""),
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""))))),"")</f>
        <v/>
      </c>
      <c r="D36" s="90"/>
      <c r="E36" s="93" t="str">
        <f t="array" aca="1" ref="E36" ca="1">IF(C34&lt;&gt;"",
IF(IFERROR(
INDEX(INDIRECT("数出表_Excel!B"&amp;MATCH(G33,数出表_Excel!$A:$A,0)&amp;":U"&amp;MATCH(G33,数出表_Excel!$A:$A,0)&amp;""),
 1,B34-1),
 "")=0,"",
IFERROR(
INDEX(INDIRECT("数出表_Excel!B"&amp;MATCH(G33,数出表_Excel!$A:$A,0)&amp;":U"&amp;MATCH(G33,数出表_Excel!$A:$A,0)&amp;""),
 1,B34-1),
 "")),"")</f>
        <v/>
      </c>
      <c r="F36" s="90"/>
      <c r="G36" s="12"/>
      <c r="H36" s="69"/>
      <c r="I36" s="67"/>
      <c r="J36" s="89" t="str" cm="1">
        <f t="array" aca="1" ref="J36" ca="1">IF(J34&lt;&gt;"",
IF(IFERROR(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"")=0,"",
IF(I35=100,
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
+IFERROR(
INDEX(INDIRECT("数出表_Excel!B"&amp;MATCH(N33,数出表_Excel!$A:$A,0)-1+2&amp;":U"&amp;MATCH(N33,数出表_Excel!$A:$A,0)-1+2&amp;""),
 1,
 MATCH(TRUE, ISNUMBER(--INDIRECT("数出表_Excel!B"&amp;MATCH(N33,数出表_Excel!$A:$A,0)-1+2&amp;":U"&amp;MATCH(N33,数出表_Excel!$A:$A,0)-1+2&amp;"")), 0)),
 ""),
IF(AND(I35=200,COUNTIF(数出表_Excel!$A:$A,"*奈良屋*")=2),
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
+IFERROR(
INDEX(INDIRECT("数出表_Excel!B"&amp;MATCH(N33,数出表_Excel!$A:$A,0)-1+2&amp;":U"&amp;MATCH(N33,数出表_Excel!$A:$A,0)-1+2&amp;""),
 1,
 MATCH(TRUE, ISNUMBER(--INDIRECT("数出表_Excel!B"&amp;MATCH(N33,数出表_Excel!$A:$A,0)-1+2&amp;":U"&amp;MATCH(N33,数出表_Excel!$A:$A,0)-1+2&amp;"")), 0)),
 ""),
IF(AND(I35=200,COUNTIF(数出表_Excel!$A:$A,"*奈良屋*")=3),
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
+IFERROR(
INDEX(INDIRECT("数出表_Excel!B"&amp;MATCH(N33,数出表_Excel!$A:$A,0)-1+2&amp;":U"&amp;MATCH(N33,数出表_Excel!$A:$A,0)-1+2&amp;""),
 1,
 MATCH(TRUE, ISNUMBER(--INDIRECT("数出表_Excel!B"&amp;MATCH(N33,数出表_Excel!$A:$A,0)-1+2&amp;":U"&amp;MATCH(N33,数出表_Excel!$A:$A,0)-1+2&amp;"")), 0)),
 "")
+IFERROR(
INDEX(INDIRECT("数出表_Excel!B"&amp;MATCH(N33,数出表_Excel!$A:$A,0)-1+4&amp;":U"&amp;MATCH(N33,数出表_Excel!$A:$A,0)-1+4&amp;""),
 1,
 MATCH(TRUE, ISNUMBER(--INDIRECT("数出表_Excel!B"&amp;MATCH(N33,数出表_Excel!$A:$A,0)-1+4&amp;":U"&amp;MATCH(N33,数出表_Excel!$A:$A,0)-1+4&amp;"")), 0)),
 ""),
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""))))),"")</f>
        <v/>
      </c>
      <c r="K36" s="90"/>
      <c r="L36" s="93" t="str">
        <f t="array" aca="1" ref="L36" ca="1">IF(J34&lt;&gt;"",
IF(IFERROR(
INDEX(INDIRECT("数出表_Excel!B"&amp;MATCH(N33,数出表_Excel!$A:$A,0)&amp;":U"&amp;MATCH(N33,数出表_Excel!$A:$A,0)&amp;""),
 1,I34-1),
 "")=0,"",
IFERROR(
INDEX(INDIRECT("数出表_Excel!B"&amp;MATCH(N33,数出表_Excel!$A:$A,0)&amp;":U"&amp;MATCH(N33,数出表_Excel!$A:$A,0)&amp;""),
 1,I34-1),
 "")),"")</f>
        <v/>
      </c>
      <c r="M36" s="90"/>
      <c r="N36" s="12"/>
      <c r="P36" s="69"/>
      <c r="Q36" s="67"/>
      <c r="R36" s="89" t="str" cm="1">
        <f t="array" aca="1" ref="R36" ca="1">IF(R34&lt;&gt;"",
IF(IFERROR(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"")=0,"",
IF(Q35=100,
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
+IFERROR(
INDEX(INDIRECT("数出表_Excel!B"&amp;MATCH(V33,数出表_Excel!$A:$A,0)-1+2&amp;":U"&amp;MATCH(V33,数出表_Excel!$A:$A,0)-1+2&amp;""),
 1,
 MATCH(TRUE, ISNUMBER(--INDIRECT("数出表_Excel!B"&amp;MATCH(V33,数出表_Excel!$A:$A,0)-1+2&amp;":U"&amp;MATCH(V33,数出表_Excel!$A:$A,0)-1+2&amp;"")), 0)),
 ""),
IF(AND(Q35=200,COUNTIF(数出表_Excel!$A:$A,"*奈良屋*")=2),
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
+IFERROR(
INDEX(INDIRECT("数出表_Excel!B"&amp;MATCH(V33,数出表_Excel!$A:$A,0)-1+2&amp;":U"&amp;MATCH(V33,数出表_Excel!$A:$A,0)-1+2&amp;""),
 1,
 MATCH(TRUE, ISNUMBER(--INDIRECT("数出表_Excel!B"&amp;MATCH(V33,数出表_Excel!$A:$A,0)-1+2&amp;":U"&amp;MATCH(V33,数出表_Excel!$A:$A,0)-1+2&amp;"")), 0)),
 ""),
IF(AND(Q35=200,COUNTIF(数出表_Excel!$A:$A,"*奈良屋*")=3),
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
+IFERROR(
INDEX(INDIRECT("数出表_Excel!B"&amp;MATCH(V33,数出表_Excel!$A:$A,0)-1+2&amp;":U"&amp;MATCH(V33,数出表_Excel!$A:$A,0)-1+2&amp;""),
 1,
 MATCH(TRUE, ISNUMBER(--INDIRECT("数出表_Excel!B"&amp;MATCH(V33,数出表_Excel!$A:$A,0)-1+2&amp;":U"&amp;MATCH(V33,数出表_Excel!$A:$A,0)-1+2&amp;"")), 0)),
 "")
+IFERROR(
INDEX(INDIRECT("数出表_Excel!B"&amp;MATCH(V33,数出表_Excel!$A:$A,0)-1+4&amp;":U"&amp;MATCH(V33,数出表_Excel!$A:$A,0)-1+4&amp;""),
 1,
 MATCH(TRUE, ISNUMBER(--INDIRECT("数出表_Excel!B"&amp;MATCH(V33,数出表_Excel!$A:$A,0)-1+4&amp;":U"&amp;MATCH(V33,数出表_Excel!$A:$A,0)-1+4&amp;"")), 0)),
 ""),
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""))))),"")</f>
        <v/>
      </c>
      <c r="S36" s="90"/>
      <c r="T36" s="93" t="str">
        <f t="array" aca="1" ref="T36" ca="1">IF(R34&lt;&gt;"",
IF(IFERROR(
INDEX(INDIRECT("数出表_Excel!B"&amp;MATCH(V33,数出表_Excel!$A:$A,0)&amp;":U"&amp;MATCH(V33,数出表_Excel!$A:$A,0)&amp;""),
 1,Q34-1),
 "")=0,"",
IFERROR(
INDEX(INDIRECT("数出表_Excel!B"&amp;MATCH(V33,数出表_Excel!$A:$A,0)&amp;":U"&amp;MATCH(V33,数出表_Excel!$A:$A,0)&amp;""),
 1,Q34-1),
 "")),"")</f>
        <v/>
      </c>
      <c r="U36" s="90"/>
      <c r="V36" s="12"/>
      <c r="W36" s="69"/>
      <c r="X36" s="67"/>
      <c r="Y36" s="89" t="str" cm="1">
        <f t="array" aca="1" ref="Y36" ca="1">IF(Y34&lt;&gt;"",
IF(IFERROR(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"")=0,"",
IF(X35=100,
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
+IFERROR(
INDEX(INDIRECT("数出表_Excel!B"&amp;MATCH(AC33,数出表_Excel!$A:$A,0)-1+2&amp;":U"&amp;MATCH(AC33,数出表_Excel!$A:$A,0)-1+2&amp;""),
 1,
 MATCH(TRUE, ISNUMBER(--INDIRECT("数出表_Excel!B"&amp;MATCH(AC33,数出表_Excel!$A:$A,0)-1+2&amp;":U"&amp;MATCH(AC33,数出表_Excel!$A:$A,0)-1+2&amp;"")), 0)),
 ""),
IF(AND(X35=200,COUNTIF(数出表_Excel!$A:$A,"*奈良屋*")=2),
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
+IFERROR(
INDEX(INDIRECT("数出表_Excel!B"&amp;MATCH(AC33,数出表_Excel!$A:$A,0)-1+2&amp;":U"&amp;MATCH(AC33,数出表_Excel!$A:$A,0)-1+2&amp;""),
 1,
 MATCH(TRUE, ISNUMBER(--INDIRECT("数出表_Excel!B"&amp;MATCH(AC33,数出表_Excel!$A:$A,0)-1+2&amp;":U"&amp;MATCH(AC33,数出表_Excel!$A:$A,0)-1+2&amp;"")), 0)),
 ""),
IF(AND(X35=200,COUNTIF(数出表_Excel!$A:$A,"*奈良屋*")=3),
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
+IFERROR(
INDEX(INDIRECT("数出表_Excel!B"&amp;MATCH(AC33,数出表_Excel!$A:$A,0)-1+2&amp;":U"&amp;MATCH(AC33,数出表_Excel!$A:$A,0)-1+2&amp;""),
 1,
 MATCH(TRUE, ISNUMBER(--INDIRECT("数出表_Excel!B"&amp;MATCH(AC33,数出表_Excel!$A:$A,0)-1+2&amp;":U"&amp;MATCH(AC33,数出表_Excel!$A:$A,0)-1+2&amp;"")), 0)),
 "")
+IFERROR(
INDEX(INDIRECT("数出表_Excel!B"&amp;MATCH(AC33,数出表_Excel!$A:$A,0)-1+4&amp;":U"&amp;MATCH(AC33,数出表_Excel!$A:$A,0)-1+4&amp;""),
 1,
 MATCH(TRUE, ISNUMBER(--INDIRECT("数出表_Excel!B"&amp;MATCH(AC33,数出表_Excel!$A:$A,0)-1+4&amp;":U"&amp;MATCH(AC33,数出表_Excel!$A:$A,0)-1+4&amp;"")), 0)),
 ""),
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""))))),"")</f>
        <v/>
      </c>
      <c r="Z36" s="90"/>
      <c r="AA36" s="93" t="str">
        <f t="array" aca="1" ref="AA36" ca="1">IF(Y34&lt;&gt;"",
IF(IFERROR(
INDEX(INDIRECT("数出表_Excel!B"&amp;MATCH(AC33,数出表_Excel!$A:$A,0)&amp;":U"&amp;MATCH(AC33,数出表_Excel!$A:$A,0)&amp;""),
 1,X34-1),
 "")=0,"",
IFERROR(
INDEX(INDIRECT("数出表_Excel!B"&amp;MATCH(AC33,数出表_Excel!$A:$A,0)&amp;":U"&amp;MATCH(AC33,数出表_Excel!$A:$A,0)&amp;""),
 1,X34-1),
 "")),"")</f>
        <v/>
      </c>
      <c r="AB36" s="90"/>
      <c r="AC36" s="12"/>
      <c r="AE36" s="69"/>
      <c r="AF36" s="67"/>
      <c r="AG36" s="89" t="str" cm="1">
        <f t="array" aca="1" ref="AG36" ca="1">IF(AG34&lt;&gt;"",
IF(IFERROR(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"")=0,"",
IF(AF35=100,
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
+IFERROR(
INDEX(INDIRECT("数出表_Excel!B"&amp;MATCH(AK33,数出表_Excel!$A:$A,0)-1+2&amp;":U"&amp;MATCH(AK33,数出表_Excel!$A:$A,0)-1+2&amp;""),
 1,
 MATCH(TRUE, ISNUMBER(--INDIRECT("数出表_Excel!B"&amp;MATCH(AK33,数出表_Excel!$A:$A,0)-1+2&amp;":U"&amp;MATCH(AK33,数出表_Excel!$A:$A,0)-1+2&amp;"")), 0)),
 ""),
IF(AND(AF35=200,COUNTIF(数出表_Excel!$A:$A,"*奈良屋*")=2),
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
+IFERROR(
INDEX(INDIRECT("数出表_Excel!B"&amp;MATCH(AK33,数出表_Excel!$A:$A,0)-1+2&amp;":U"&amp;MATCH(AK33,数出表_Excel!$A:$A,0)-1+2&amp;""),
 1,
 MATCH(TRUE, ISNUMBER(--INDIRECT("数出表_Excel!B"&amp;MATCH(AK33,数出表_Excel!$A:$A,0)-1+2&amp;":U"&amp;MATCH(AK33,数出表_Excel!$A:$A,0)-1+2&amp;"")), 0)),
 ""),
IF(AND(AF35=200,COUNTIF(数出表_Excel!$A:$A,"*奈良屋*")=3),
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
+IFERROR(
INDEX(INDIRECT("数出表_Excel!B"&amp;MATCH(AK33,数出表_Excel!$A:$A,0)-1+2&amp;":U"&amp;MATCH(AK33,数出表_Excel!$A:$A,0)-1+2&amp;""),
 1,
 MATCH(TRUE, ISNUMBER(--INDIRECT("数出表_Excel!B"&amp;MATCH(AK33,数出表_Excel!$A:$A,0)-1+2&amp;":U"&amp;MATCH(AK33,数出表_Excel!$A:$A,0)-1+2&amp;"")), 0)),
 "")
+IFERROR(
INDEX(INDIRECT("数出表_Excel!B"&amp;MATCH(AK33,数出表_Excel!$A:$A,0)-1+4&amp;":U"&amp;MATCH(AK33,数出表_Excel!$A:$A,0)-1+4&amp;""),
 1,
 MATCH(TRUE, ISNUMBER(--INDIRECT("数出表_Excel!B"&amp;MATCH(AK33,数出表_Excel!$A:$A,0)-1+4&amp;":U"&amp;MATCH(AK33,数出表_Excel!$A:$A,0)-1+4&amp;"")), 0)),
 ""),
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""))))),"")</f>
        <v/>
      </c>
      <c r="AH36" s="90"/>
      <c r="AI36" s="93" t="str">
        <f t="array" aca="1" ref="AI36" ca="1">IF(AG34&lt;&gt;"",
IF(IFERROR(
INDEX(INDIRECT("数出表_Excel!B"&amp;MATCH(AK33,数出表_Excel!$A:$A,0)&amp;":U"&amp;MATCH(AK33,数出表_Excel!$A:$A,0)&amp;""),
 1,AF34-1),
 "")=0,"",
IFERROR(
INDEX(INDIRECT("数出表_Excel!B"&amp;MATCH(AK33,数出表_Excel!$A:$A,0)&amp;":U"&amp;MATCH(AK33,数出表_Excel!$A:$A,0)&amp;""),
 1,AF34-1),
 "")),"")</f>
        <v/>
      </c>
      <c r="AJ36" s="90"/>
      <c r="AK36" s="12"/>
      <c r="AL36" s="69"/>
      <c r="AM36" s="67"/>
      <c r="AN36" s="89" t="str" cm="1">
        <f t="array" aca="1" ref="AN36" ca="1">IF(AN34&lt;&gt;"",
IF(IFERROR(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"")=0,"",
IF(AM35=100,
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
+IFERROR(
INDEX(INDIRECT("数出表_Excel!B"&amp;MATCH(AR33,数出表_Excel!$A:$A,0)-1+2&amp;":U"&amp;MATCH(AR33,数出表_Excel!$A:$A,0)-1+2&amp;""),
 1,
 MATCH(TRUE, ISNUMBER(--INDIRECT("数出表_Excel!B"&amp;MATCH(AR33,数出表_Excel!$A:$A,0)-1+2&amp;":U"&amp;MATCH(AR33,数出表_Excel!$A:$A,0)-1+2&amp;"")), 0)),
 ""),
IF(AND(AM35=200,COUNTIF(数出表_Excel!$A:$A,"*奈良屋*")=2),
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
+IFERROR(
INDEX(INDIRECT("数出表_Excel!B"&amp;MATCH(AR33,数出表_Excel!$A:$A,0)-1+2&amp;":U"&amp;MATCH(AR33,数出表_Excel!$A:$A,0)-1+2&amp;""),
 1,
 MATCH(TRUE, ISNUMBER(--INDIRECT("数出表_Excel!B"&amp;MATCH(AR33,数出表_Excel!$A:$A,0)-1+2&amp;":U"&amp;MATCH(AR33,数出表_Excel!$A:$A,0)-1+2&amp;"")), 0)),
 ""),
IF(AND(AM35=200,COUNTIF(数出表_Excel!$A:$A,"*奈良屋*")=3),
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
+IFERROR(
INDEX(INDIRECT("数出表_Excel!B"&amp;MATCH(AR33,数出表_Excel!$A:$A,0)-1+2&amp;":U"&amp;MATCH(AR33,数出表_Excel!$A:$A,0)-1+2&amp;""),
 1,
 MATCH(TRUE, ISNUMBER(--INDIRECT("数出表_Excel!B"&amp;MATCH(AR33,数出表_Excel!$A:$A,0)-1+2&amp;":U"&amp;MATCH(AR33,数出表_Excel!$A:$A,0)-1+2&amp;"")), 0)),
 "")
+IFERROR(
INDEX(INDIRECT("数出表_Excel!B"&amp;MATCH(AR33,数出表_Excel!$A:$A,0)-1+4&amp;":U"&amp;MATCH(AR33,数出表_Excel!$A:$A,0)-1+4&amp;""),
 1,
 MATCH(TRUE, ISNUMBER(--INDIRECT("数出表_Excel!B"&amp;MATCH(AR33,数出表_Excel!$A:$A,0)-1+4&amp;":U"&amp;MATCH(AR33,数出表_Excel!$A:$A,0)-1+4&amp;"")), 0)),
 ""),
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""))))),"")</f>
        <v/>
      </c>
      <c r="AO36" s="90"/>
      <c r="AP36" s="93" t="str">
        <f t="array" aca="1" ref="AP36" ca="1">IF(AN34&lt;&gt;"",
IF(IFERROR(
INDEX(INDIRECT("数出表_Excel!B"&amp;MATCH(AR33,数出表_Excel!$A:$A,0)&amp;":U"&amp;MATCH(AR33,数出表_Excel!$A:$A,0)&amp;""),
 1,AM34-1),
 "")=0,"",
IFERROR(
INDEX(INDIRECT("数出表_Excel!B"&amp;MATCH(AR33,数出表_Excel!$A:$A,0)&amp;":U"&amp;MATCH(AR33,数出表_Excel!$A:$A,0)&amp;""),
 1,AM34-1),
 "")),"")</f>
        <v/>
      </c>
      <c r="AQ36" s="90"/>
      <c r="AR36" s="12"/>
      <c r="AT36" s="69"/>
      <c r="AU36" s="67"/>
      <c r="AV36" s="89" t="str" cm="1">
        <f t="array" aca="1" ref="AV36" ca="1">IF(AV34&lt;&gt;"",
IF(IFERROR(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"")=0,"",
IF(AU35=100,
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
+IFERROR(
INDEX(INDIRECT("数出表_Excel!B"&amp;MATCH(AZ33,数出表_Excel!$A:$A,0)-1+2&amp;":U"&amp;MATCH(AZ33,数出表_Excel!$A:$A,0)-1+2&amp;""),
 1,
 MATCH(TRUE, ISNUMBER(--INDIRECT("数出表_Excel!B"&amp;MATCH(AZ33,数出表_Excel!$A:$A,0)-1+2&amp;":U"&amp;MATCH(AZ33,数出表_Excel!$A:$A,0)-1+2&amp;"")), 0)),
 ""),
IF(AND(AU35=200,COUNTIF(数出表_Excel!$A:$A,"*奈良屋*")=2),
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
+IFERROR(
INDEX(INDIRECT("数出表_Excel!B"&amp;MATCH(AZ33,数出表_Excel!$A:$A,0)-1+2&amp;":U"&amp;MATCH(AZ33,数出表_Excel!$A:$A,0)-1+2&amp;""),
 1,
 MATCH(TRUE, ISNUMBER(--INDIRECT("数出表_Excel!B"&amp;MATCH(AZ33,数出表_Excel!$A:$A,0)-1+2&amp;":U"&amp;MATCH(AZ33,数出表_Excel!$A:$A,0)-1+2&amp;"")), 0)),
 ""),
IF(AND(AU35=200,COUNTIF(数出表_Excel!$A:$A,"*奈良屋*")=3),
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
+IFERROR(
INDEX(INDIRECT("数出表_Excel!B"&amp;MATCH(AZ33,数出表_Excel!$A:$A,0)-1+2&amp;":U"&amp;MATCH(AZ33,数出表_Excel!$A:$A,0)-1+2&amp;""),
 1,
 MATCH(TRUE, ISNUMBER(--INDIRECT("数出表_Excel!B"&amp;MATCH(AZ33,数出表_Excel!$A:$A,0)-1+2&amp;":U"&amp;MATCH(AZ33,数出表_Excel!$A:$A,0)-1+2&amp;"")), 0)),
 "")
+IFERROR(
INDEX(INDIRECT("数出表_Excel!B"&amp;MATCH(AZ33,数出表_Excel!$A:$A,0)-1+4&amp;":U"&amp;MATCH(AZ33,数出表_Excel!$A:$A,0)-1+4&amp;""),
 1,
 MATCH(TRUE, ISNUMBER(--INDIRECT("数出表_Excel!B"&amp;MATCH(AZ33,数出表_Excel!$A:$A,0)-1+4&amp;":U"&amp;MATCH(AZ33,数出表_Excel!$A:$A,0)-1+4&amp;"")), 0)),
 ""),
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""))))),"")</f>
        <v/>
      </c>
      <c r="AW36" s="90"/>
      <c r="AX36" s="93" t="str">
        <f t="array" aca="1" ref="AX36" ca="1">IF(AV34&lt;&gt;"",
IF(IFERROR(
INDEX(INDIRECT("数出表_Excel!B"&amp;MATCH(AZ33,数出表_Excel!$A:$A,0)&amp;":U"&amp;MATCH(AZ33,数出表_Excel!$A:$A,0)&amp;""),
 1,AU34-1),
 "")=0,"",
IFERROR(
INDEX(INDIRECT("数出表_Excel!B"&amp;MATCH(AZ33,数出表_Excel!$A:$A,0)&amp;":U"&amp;MATCH(AZ33,数出表_Excel!$A:$A,0)&amp;""),
 1,AU34-1),
 "")),"")</f>
        <v/>
      </c>
      <c r="AY36" s="90"/>
      <c r="AZ36" s="12"/>
      <c r="BA36" s="69"/>
      <c r="BB36" s="67"/>
      <c r="BC36" s="89" t="str" cm="1">
        <f t="array" aca="1" ref="BC36" ca="1">IF(BC34&lt;&gt;"",
IF(IFERROR(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"")=0,"",
IF(BB35=100,
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
+IFERROR(
INDEX(INDIRECT("数出表_Excel!B"&amp;MATCH(BG33,数出表_Excel!$A:$A,0)-1+2&amp;":U"&amp;MATCH(BG33,数出表_Excel!$A:$A,0)-1+2&amp;""),
 1,
 MATCH(TRUE, ISNUMBER(--INDIRECT("数出表_Excel!B"&amp;MATCH(BG33,数出表_Excel!$A:$A,0)-1+2&amp;":U"&amp;MATCH(BG33,数出表_Excel!$A:$A,0)-1+2&amp;"")), 0)),
 ""),
IF(AND(BB35=200,COUNTIF(数出表_Excel!$A:$A,"*奈良屋*")=2),
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
+IFERROR(
INDEX(INDIRECT("数出表_Excel!B"&amp;MATCH(BG33,数出表_Excel!$A:$A,0)-1+2&amp;":U"&amp;MATCH(BG33,数出表_Excel!$A:$A,0)-1+2&amp;""),
 1,
 MATCH(TRUE, ISNUMBER(--INDIRECT("数出表_Excel!B"&amp;MATCH(BG33,数出表_Excel!$A:$A,0)-1+2&amp;":U"&amp;MATCH(BG33,数出表_Excel!$A:$A,0)-1+2&amp;"")), 0)),
 ""),
IF(AND(BB35=200,COUNTIF(数出表_Excel!$A:$A,"*奈良屋*")=3),
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
+IFERROR(
INDEX(INDIRECT("数出表_Excel!B"&amp;MATCH(BG33,数出表_Excel!$A:$A,0)-1+2&amp;":U"&amp;MATCH(BG33,数出表_Excel!$A:$A,0)-1+2&amp;""),
 1,
 MATCH(TRUE, ISNUMBER(--INDIRECT("数出表_Excel!B"&amp;MATCH(BG33,数出表_Excel!$A:$A,0)-1+2&amp;":U"&amp;MATCH(BG33,数出表_Excel!$A:$A,0)-1+2&amp;"")), 0)),
 "")
+IFERROR(
INDEX(INDIRECT("数出表_Excel!B"&amp;MATCH(BG33,数出表_Excel!$A:$A,0)-1+4&amp;":U"&amp;MATCH(BG33,数出表_Excel!$A:$A,0)-1+4&amp;""),
 1,
 MATCH(TRUE, ISNUMBER(--INDIRECT("数出表_Excel!B"&amp;MATCH(BG33,数出表_Excel!$A:$A,0)-1+4&amp;":U"&amp;MATCH(BG33,数出表_Excel!$A:$A,0)-1+4&amp;"")), 0)),
 ""),
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""))))),"")</f>
        <v/>
      </c>
      <c r="BD36" s="90"/>
      <c r="BE36" s="93" t="str">
        <f t="array" aca="1" ref="BE36" ca="1">IF(BC34&lt;&gt;"",
IF(IFERROR(
INDEX(INDIRECT("数出表_Excel!B"&amp;MATCH(BG33,数出表_Excel!$A:$A,0)&amp;":U"&amp;MATCH(BG33,数出表_Excel!$A:$A,0)&amp;""),
 1,BB34-1),
 "")=0,"",
IFERROR(
INDEX(INDIRECT("数出表_Excel!B"&amp;MATCH(BG33,数出表_Excel!$A:$A,0)&amp;":U"&amp;MATCH(BG33,数出表_Excel!$A:$A,0)&amp;""),
 1,BB34-1),
 "")),"")</f>
        <v/>
      </c>
      <c r="BF36" s="90"/>
      <c r="BG36" s="12"/>
      <c r="BI36" s="69"/>
      <c r="BJ36" s="67"/>
      <c r="BK36" s="89" t="str" cm="1">
        <f t="array" aca="1" ref="BK36" ca="1">IF(BK34&lt;&gt;"",
IF(IFERROR(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"")=0,"",
IF(BJ35=100,
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
+IFERROR(
INDEX(INDIRECT("数出表_Excel!B"&amp;MATCH(BO33,数出表_Excel!$A:$A,0)-1+2&amp;":U"&amp;MATCH(BO33,数出表_Excel!$A:$A,0)-1+2&amp;""),
 1,
 MATCH(TRUE, ISNUMBER(--INDIRECT("数出表_Excel!B"&amp;MATCH(BO33,数出表_Excel!$A:$A,0)-1+2&amp;":U"&amp;MATCH(BO33,数出表_Excel!$A:$A,0)-1+2&amp;"")), 0)),
 ""),
IF(AND(BJ35=200,COUNTIF(数出表_Excel!$A:$A,"*奈良屋*")=2),
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
+IFERROR(
INDEX(INDIRECT("数出表_Excel!B"&amp;MATCH(BO33,数出表_Excel!$A:$A,0)-1+2&amp;":U"&amp;MATCH(BO33,数出表_Excel!$A:$A,0)-1+2&amp;""),
 1,
 MATCH(TRUE, ISNUMBER(--INDIRECT("数出表_Excel!B"&amp;MATCH(BO33,数出表_Excel!$A:$A,0)-1+2&amp;":U"&amp;MATCH(BO33,数出表_Excel!$A:$A,0)-1+2&amp;"")), 0)),
 ""),
IF(AND(BJ35=200,COUNTIF(数出表_Excel!$A:$A,"*奈良屋*")=3),
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
+IFERROR(
INDEX(INDIRECT("数出表_Excel!B"&amp;MATCH(BO33,数出表_Excel!$A:$A,0)-1+2&amp;":U"&amp;MATCH(BO33,数出表_Excel!$A:$A,0)-1+2&amp;""),
 1,
 MATCH(TRUE, ISNUMBER(--INDIRECT("数出表_Excel!B"&amp;MATCH(BO33,数出表_Excel!$A:$A,0)-1+2&amp;":U"&amp;MATCH(BO33,数出表_Excel!$A:$A,0)-1+2&amp;"")), 0)),
 "")
+IFERROR(
INDEX(INDIRECT("数出表_Excel!B"&amp;MATCH(BO33,数出表_Excel!$A:$A,0)-1+4&amp;":U"&amp;MATCH(BO33,数出表_Excel!$A:$A,0)-1+4&amp;""),
 1,
 MATCH(TRUE, ISNUMBER(--INDIRECT("数出表_Excel!B"&amp;MATCH(BO33,数出表_Excel!$A:$A,0)-1+4&amp;":U"&amp;MATCH(BO33,数出表_Excel!$A:$A,0)-1+4&amp;"")), 0)),
 ""),
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""))))),"")</f>
        <v/>
      </c>
      <c r="BL36" s="90"/>
      <c r="BM36" s="93" t="str">
        <f t="array" aca="1" ref="BM36" ca="1">IF(BK34&lt;&gt;"",
IF(IFERROR(
INDEX(INDIRECT("数出表_Excel!B"&amp;MATCH(BO33,数出表_Excel!$A:$A,0)&amp;":U"&amp;MATCH(BO33,数出表_Excel!$A:$A,0)&amp;""),
 1,BJ34-1),
 "")=0,"",
IFERROR(
INDEX(INDIRECT("数出表_Excel!B"&amp;MATCH(BO33,数出表_Excel!$A:$A,0)&amp;":U"&amp;MATCH(BO33,数出表_Excel!$A:$A,0)&amp;""),
 1,BJ34-1),
 "")),"")</f>
        <v/>
      </c>
      <c r="BN36" s="90"/>
      <c r="BO36" s="12"/>
      <c r="BP36" s="69"/>
      <c r="BQ36" s="67"/>
      <c r="BR36" s="89" t="str" cm="1">
        <f t="array" aca="1" ref="BR36" ca="1">IF(BR34&lt;&gt;"",
IF(IFERROR(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"")=0,"",
IF(BQ35=100,
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
+IFERROR(
INDEX(INDIRECT("数出表_Excel!B"&amp;MATCH(BV33,数出表_Excel!$A:$A,0)-1+2&amp;":U"&amp;MATCH(BV33,数出表_Excel!$A:$A,0)-1+2&amp;""),
 1,
 MATCH(TRUE, ISNUMBER(--INDIRECT("数出表_Excel!B"&amp;MATCH(BV33,数出表_Excel!$A:$A,0)-1+2&amp;":U"&amp;MATCH(BV33,数出表_Excel!$A:$A,0)-1+2&amp;"")), 0)),
 ""),
IF(AND(BQ35=200,COUNTIF(数出表_Excel!$A:$A,"*奈良屋*")=2),
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
+IFERROR(
INDEX(INDIRECT("数出表_Excel!B"&amp;MATCH(BV33,数出表_Excel!$A:$A,0)-1+2&amp;":U"&amp;MATCH(BV33,数出表_Excel!$A:$A,0)-1+2&amp;""),
 1,
 MATCH(TRUE, ISNUMBER(--INDIRECT("数出表_Excel!B"&amp;MATCH(BV33,数出表_Excel!$A:$A,0)-1+2&amp;":U"&amp;MATCH(BV33,数出表_Excel!$A:$A,0)-1+2&amp;"")), 0)),
 ""),
IF(AND(BQ35=200,COUNTIF(数出表_Excel!$A:$A,"*奈良屋*")=3),
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
+IFERROR(
INDEX(INDIRECT("数出表_Excel!B"&amp;MATCH(BV33,数出表_Excel!$A:$A,0)-1+2&amp;":U"&amp;MATCH(BV33,数出表_Excel!$A:$A,0)-1+2&amp;""),
 1,
 MATCH(TRUE, ISNUMBER(--INDIRECT("数出表_Excel!B"&amp;MATCH(BV33,数出表_Excel!$A:$A,0)-1+2&amp;":U"&amp;MATCH(BV33,数出表_Excel!$A:$A,0)-1+2&amp;"")), 0)),
 "")
+IFERROR(
INDEX(INDIRECT("数出表_Excel!B"&amp;MATCH(BV33,数出表_Excel!$A:$A,0)-1+4&amp;":U"&amp;MATCH(BV33,数出表_Excel!$A:$A,0)-1+4&amp;""),
 1,
 MATCH(TRUE, ISNUMBER(--INDIRECT("数出表_Excel!B"&amp;MATCH(BV33,数出表_Excel!$A:$A,0)-1+4&amp;":U"&amp;MATCH(BV33,数出表_Excel!$A:$A,0)-1+4&amp;"")), 0)),
 ""),
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""))))),"")</f>
        <v/>
      </c>
      <c r="BS36" s="90"/>
      <c r="BT36" s="93" t="str">
        <f t="array" aca="1" ref="BT36" ca="1">IF(BR34&lt;&gt;"",
IF(IFERROR(
INDEX(INDIRECT("数出表_Excel!B"&amp;MATCH(BV33,数出表_Excel!$A:$A,0)&amp;":U"&amp;MATCH(BV33,数出表_Excel!$A:$A,0)&amp;""),
 1,BQ34-1),
 "")=0,"",
IFERROR(
INDEX(INDIRECT("数出表_Excel!B"&amp;MATCH(BV33,数出表_Excel!$A:$A,0)&amp;":U"&amp;MATCH(BV33,数出表_Excel!$A:$A,0)&amp;""),
 1,BQ34-1),
 "")),"")</f>
        <v/>
      </c>
      <c r="BU36" s="90"/>
      <c r="BV36" s="12"/>
    </row>
    <row r="37" spans="1:74" ht="18" customHeight="1" x14ac:dyDescent="0.45">
      <c r="A37" s="69"/>
      <c r="B37" s="70"/>
      <c r="C37" s="91"/>
      <c r="D37" s="91"/>
      <c r="E37" s="91"/>
      <c r="F37" s="91"/>
      <c r="G37" s="9"/>
      <c r="H37" s="69"/>
      <c r="I37" s="70"/>
      <c r="J37" s="91"/>
      <c r="K37" s="91"/>
      <c r="L37" s="91"/>
      <c r="M37" s="91"/>
      <c r="N37" s="9"/>
      <c r="P37" s="69"/>
      <c r="Q37" s="70"/>
      <c r="R37" s="91"/>
      <c r="S37" s="91"/>
      <c r="T37" s="91"/>
      <c r="U37" s="91"/>
      <c r="V37" s="9"/>
      <c r="W37" s="69"/>
      <c r="X37" s="70"/>
      <c r="Y37" s="91"/>
      <c r="Z37" s="91"/>
      <c r="AA37" s="91"/>
      <c r="AB37" s="91"/>
      <c r="AC37" s="9"/>
      <c r="AE37" s="69"/>
      <c r="AF37" s="70"/>
      <c r="AG37" s="91"/>
      <c r="AH37" s="91"/>
      <c r="AI37" s="91"/>
      <c r="AJ37" s="91"/>
      <c r="AK37" s="9"/>
      <c r="AL37" s="69"/>
      <c r="AM37" s="70"/>
      <c r="AN37" s="91"/>
      <c r="AO37" s="91"/>
      <c r="AP37" s="91"/>
      <c r="AQ37" s="91"/>
      <c r="AR37" s="9"/>
      <c r="AT37" s="69"/>
      <c r="AU37" s="70"/>
      <c r="AV37" s="91"/>
      <c r="AW37" s="91"/>
      <c r="AX37" s="91"/>
      <c r="AY37" s="91"/>
      <c r="AZ37" s="9"/>
      <c r="BA37" s="69"/>
      <c r="BB37" s="70"/>
      <c r="BC37" s="91"/>
      <c r="BD37" s="91"/>
      <c r="BE37" s="91"/>
      <c r="BF37" s="91"/>
      <c r="BG37" s="9"/>
      <c r="BI37" s="69"/>
      <c r="BJ37" s="70"/>
      <c r="BK37" s="91"/>
      <c r="BL37" s="91"/>
      <c r="BM37" s="91"/>
      <c r="BN37" s="91"/>
      <c r="BO37" s="9"/>
      <c r="BP37" s="69"/>
      <c r="BQ37" s="70"/>
      <c r="BR37" s="91"/>
      <c r="BS37" s="91"/>
      <c r="BT37" s="91"/>
      <c r="BU37" s="91"/>
      <c r="BV37" s="9"/>
    </row>
    <row r="38" spans="1:74" x14ac:dyDescent="0.45">
      <c r="B38" s="56" t="str">
        <f ca="1">IF(C34&lt;&gt;"",
"パン箱","")</f>
        <v/>
      </c>
      <c r="C38" s="12" t="str">
        <f ca="1">IF(C34&lt;&gt;"",
IF(OR(COUNTIF(盛付札!C34,"*キャラ*"),COUNTIF(盛付札!C34,"*赤*")),24,
VLOOKUP(盛付札!C34,商品マスタ一覧!$D:$I,6,FALSE)),"")</f>
        <v/>
      </c>
      <c r="D38" s="56" t="str">
        <f ca="1">IF(C34&lt;&gt;"",
" 端数","")</f>
        <v/>
      </c>
      <c r="E38" s="12"/>
      <c r="F38" s="56" t="str">
        <f ca="1">IF(C34&lt;&gt;"",
"アレルギー","")</f>
        <v/>
      </c>
      <c r="G38" s="12"/>
      <c r="I38" s="56" t="str">
        <f ca="1">IF(J34&lt;&gt;"",
"パン箱","")</f>
        <v/>
      </c>
      <c r="J38" s="12" t="str">
        <f ca="1">IF(J34&lt;&gt;"",
IF(OR(COUNTIF(盛付札!J34,"*キャラ*"),COUNTIF(盛付札!J34,"*赤*")),24,
VLOOKUP(盛付札!J34,商品マスタ一覧!$D:$I,6,FALSE)),"")</f>
        <v/>
      </c>
      <c r="K38" s="56" t="str">
        <f ca="1">IF(J34&lt;&gt;"",
" 端数","")</f>
        <v/>
      </c>
      <c r="L38" s="12"/>
      <c r="M38" s="56" t="str">
        <f ca="1">IF(J34&lt;&gt;"",
"アレルギー","")</f>
        <v/>
      </c>
      <c r="N38" s="12"/>
      <c r="Q38" s="56" t="str">
        <f ca="1">IF(R34&lt;&gt;"",
"パン箱","")</f>
        <v/>
      </c>
      <c r="R38" s="12" t="str">
        <f ca="1">IF(R34&lt;&gt;"",
IF(OR(COUNTIF(盛付札!R34,"*キャラ*"),COUNTIF(盛付札!R34,"*赤*")),24,
VLOOKUP(盛付札!R34,商品マスタ一覧!$D:$I,6,FALSE)),"")</f>
        <v/>
      </c>
      <c r="S38" s="56" t="str">
        <f ca="1">IF(R34&lt;&gt;"",
" 端数","")</f>
        <v/>
      </c>
      <c r="T38" s="12"/>
      <c r="U38" s="56" t="str">
        <f ca="1">IF(R34&lt;&gt;"",
"アレルギー","")</f>
        <v/>
      </c>
      <c r="V38" s="12"/>
      <c r="X38" s="56" t="str">
        <f ca="1">IF(Y34&lt;&gt;"",
"パン箱","")</f>
        <v/>
      </c>
      <c r="Y38" s="12" t="str">
        <f ca="1">IF(Y34&lt;&gt;"",
IF(OR(COUNTIF(盛付札!Y34,"*キャラ*"),COUNTIF(盛付札!Y34,"*赤*")),24,
VLOOKUP(盛付札!Y34,商品マスタ一覧!$D:$I,6,FALSE)),"")</f>
        <v/>
      </c>
      <c r="Z38" s="56" t="str">
        <f ca="1">IF(Y34&lt;&gt;"",
" 端数","")</f>
        <v/>
      </c>
      <c r="AA38" s="12"/>
      <c r="AB38" s="56" t="str">
        <f ca="1">IF(Y34&lt;&gt;"",
"アレルギー","")</f>
        <v/>
      </c>
      <c r="AC38" s="12"/>
      <c r="AF38" s="56" t="str">
        <f ca="1">IF(AG34&lt;&gt;"",
"パン箱","")</f>
        <v/>
      </c>
      <c r="AG38" s="12" t="str">
        <f ca="1">IF(AG34&lt;&gt;"",
IF(OR(COUNTIF(盛付札!AG34,"*キャラ*"),COUNTIF(盛付札!AG34,"*赤*")),24,
VLOOKUP(盛付札!AG34,商品マスタ一覧!$D:$I,6,FALSE)),"")</f>
        <v/>
      </c>
      <c r="AH38" s="56" t="str">
        <f ca="1">IF(AG34&lt;&gt;"",
" 端数","")</f>
        <v/>
      </c>
      <c r="AI38" s="12"/>
      <c r="AJ38" s="56" t="str">
        <f ca="1">IF(AG34&lt;&gt;"",
"アレルギー","")</f>
        <v/>
      </c>
      <c r="AK38" s="12"/>
      <c r="AM38" s="56" t="str">
        <f ca="1">IF(AN34&lt;&gt;"",
"パン箱","")</f>
        <v/>
      </c>
      <c r="AN38" s="12" t="str">
        <f ca="1">IF(AN34&lt;&gt;"",
IF(OR(COUNTIF(盛付札!AN34,"*キャラ*"),COUNTIF(盛付札!AN34,"*赤*")),24,
VLOOKUP(盛付札!AN34,商品マスタ一覧!$D:$I,6,FALSE)),"")</f>
        <v/>
      </c>
      <c r="AO38" s="56" t="str">
        <f ca="1">IF(AN34&lt;&gt;"",
" 端数","")</f>
        <v/>
      </c>
      <c r="AP38" s="12"/>
      <c r="AQ38" s="56" t="str">
        <f ca="1">IF(AN34&lt;&gt;"",
"アレルギー","")</f>
        <v/>
      </c>
      <c r="AR38" s="12"/>
      <c r="AU38" s="56" t="str">
        <f ca="1">IF(AV34&lt;&gt;"",
"パン箱","")</f>
        <v/>
      </c>
      <c r="AV38" s="12" t="str">
        <f ca="1">IF(AV34&lt;&gt;"",
IF(OR(COUNTIF(盛付札!AV34,"*キャラ*"),COUNTIF(盛付札!AV34,"*赤*")),24,
VLOOKUP(盛付札!AV34,商品マスタ一覧!$D:$I,6,FALSE)),"")</f>
        <v/>
      </c>
      <c r="AW38" s="56" t="str">
        <f ca="1">IF(AV34&lt;&gt;"",
" 端数","")</f>
        <v/>
      </c>
      <c r="AX38" s="12"/>
      <c r="AY38" s="56" t="str">
        <f ca="1">IF(AV34&lt;&gt;"",
"アレルギー","")</f>
        <v/>
      </c>
      <c r="AZ38" s="12"/>
      <c r="BB38" s="56" t="str">
        <f ca="1">IF(BC34&lt;&gt;"",
"パン箱","")</f>
        <v/>
      </c>
      <c r="BC38" s="12" t="str">
        <f ca="1">IF(BC34&lt;&gt;"",
IF(OR(COUNTIF(盛付札!BC34,"*キャラ*"),COUNTIF(盛付札!BC34,"*赤*")),24,
VLOOKUP(盛付札!BC34,商品マスタ一覧!$D:$I,6,FALSE)),"")</f>
        <v/>
      </c>
      <c r="BD38" s="56" t="str">
        <f ca="1">IF(BC34&lt;&gt;"",
" 端数","")</f>
        <v/>
      </c>
      <c r="BE38" s="12"/>
      <c r="BF38" s="56" t="str">
        <f ca="1">IF(BC34&lt;&gt;"",
"アレルギー","")</f>
        <v/>
      </c>
      <c r="BG38" s="12"/>
      <c r="BJ38" s="56" t="str">
        <f ca="1">IF(BK34&lt;&gt;"",
"パン箱","")</f>
        <v/>
      </c>
      <c r="BK38" s="12" t="str">
        <f ca="1">IF(BK34&lt;&gt;"",
IF(OR(COUNTIF(盛付札!BK34,"*キャラ*"),COUNTIF(盛付札!BK34,"*赤*")),24,
VLOOKUP(盛付札!BK34,商品マスタ一覧!$D:$I,6,FALSE)),"")</f>
        <v/>
      </c>
      <c r="BL38" s="56" t="str">
        <f ca="1">IF(BK34&lt;&gt;"",
" 端数","")</f>
        <v/>
      </c>
      <c r="BM38" s="12"/>
      <c r="BN38" s="56" t="str">
        <f ca="1">IF(BK34&lt;&gt;"",
"アレルギー","")</f>
        <v/>
      </c>
      <c r="BO38" s="12"/>
      <c r="BQ38" s="56" t="str">
        <f ca="1">IF(BR34&lt;&gt;"",
"パン箱","")</f>
        <v/>
      </c>
      <c r="BR38" s="12" t="str">
        <f ca="1">IF(BR34&lt;&gt;"",
IF(OR(COUNTIF(盛付札!BR34,"*キャラ*"),COUNTIF(盛付札!BR34,"*赤*")),24,
VLOOKUP(盛付札!BR34,商品マスタ一覧!$D:$I,6,FALSE)),"")</f>
        <v/>
      </c>
      <c r="BS38" s="56" t="str">
        <f ca="1">IF(BR34&lt;&gt;"",
" 端数","")</f>
        <v/>
      </c>
      <c r="BT38" s="12"/>
      <c r="BU38" s="56" t="str">
        <f ca="1">IF(BR34&lt;&gt;"",
"アレルギー","")</f>
        <v/>
      </c>
      <c r="BV38" s="12"/>
    </row>
    <row r="39" spans="1:74" ht="18" customHeight="1" x14ac:dyDescent="0.45">
      <c r="B39" s="94" t="str">
        <f ca="1">IF(C36&lt;&gt;"",
IFERROR(INT(C36/C38),""),"")</f>
        <v/>
      </c>
      <c r="C39" s="88"/>
      <c r="D39" s="94" t="str">
        <f ca="1">IF(IFERROR(INT(C36/C38),"")&lt;=0,0,
IFERROR(MOD(C36,C38),""))</f>
        <v/>
      </c>
      <c r="E39" s="88"/>
      <c r="F39" s="87" t="str" cm="1">
        <f t="array" aca="1" ref="F39" ca="1">IF(IFERROR(
INDEX(INDIRECT("'数出表_Excel（アレルギー入力）'!B"&amp;MATCH(G33,'数出表_Excel（アレルギー入力）'!$A:$A,0)-1&amp;":AC"&amp;MATCH(G33,'数出表_Excel（アレルギー入力）'!$A:$A,0)-1&amp;""),
 1,
IF(MATCH(C34,'数出表_Excel（アレルギー入力）'!$3:$3,0)&lt;=11,11,
MATCH(C34,'数出表_Excel（アレルギー入力）'!$3:$3,0))),
 "")&lt;&gt;0,
IFERROR(
INDEX(INDIRECT("'数出表_Excel（アレルギー入力）'!B"&amp;MATCH(G33,'数出表_Excel（アレルギー入力）'!$A:$A,0)-1&amp;":AC"&amp;MATCH(G33,'数出表_Excel（アレルギー入力）'!$A:$A,0)-1&amp;""),
 1,
IF(MATCH(C34,'数出表_Excel（アレルギー入力）'!$3:$3,0)&lt;=11,11,
MATCH(C34,'数出表_Excel（アレルギー入力）'!$3:$3,0))),
 ""),"")</f>
        <v/>
      </c>
      <c r="G39" s="88"/>
      <c r="I39" s="94" t="str">
        <f ca="1">IF(J36&lt;&gt;"",
IFERROR(INT(J36/J38),""),"")</f>
        <v/>
      </c>
      <c r="J39" s="88"/>
      <c r="K39" s="94" t="str">
        <f ca="1">IF(IFERROR(INT(J36/J38),"")&lt;=0,0,
IFERROR(MOD(J36,J38),""))</f>
        <v/>
      </c>
      <c r="L39" s="88"/>
      <c r="M39" s="87" t="str" cm="1">
        <f t="array" aca="1" ref="M39" ca="1">IF(IFERROR(
INDEX(INDIRECT("'数出表_Excel（アレルギー入力）'!B"&amp;MATCH(N33,'数出表_Excel（アレルギー入力）'!$A:$A,0)-1&amp;":AC"&amp;MATCH(N33,'数出表_Excel（アレルギー入力）'!$A:$A,0)-1&amp;""),
 1,
IF(MATCH(J34,'数出表_Excel（アレルギー入力）'!$3:$3,0)&lt;=11,11,
MATCH(J34,'数出表_Excel（アレルギー入力）'!$3:$3,0))),
 "")&lt;&gt;0,
IFERROR(
INDEX(INDIRECT("'数出表_Excel（アレルギー入力）'!B"&amp;MATCH(N33,'数出表_Excel（アレルギー入力）'!$A:$A,0)-1&amp;":AC"&amp;MATCH(N33,'数出表_Excel（アレルギー入力）'!$A:$A,0)-1&amp;""),
 1,
IF(MATCH(J34,'数出表_Excel（アレルギー入力）'!$3:$3,0)&lt;=11,11,
MATCH(J34,'数出表_Excel（アレルギー入力）'!$3:$3,0))),
 ""),"")</f>
        <v/>
      </c>
      <c r="N39" s="88"/>
      <c r="Q39" s="94" t="str">
        <f ca="1">IF(R36&lt;&gt;"",
IFERROR(INT(R36/R38),""),"")</f>
        <v/>
      </c>
      <c r="R39" s="88"/>
      <c r="S39" s="94" t="str">
        <f ca="1">IF(IFERROR(INT(R36/R38),"")&lt;=0,0,
IFERROR(MOD(R36,R38),""))</f>
        <v/>
      </c>
      <c r="T39" s="88"/>
      <c r="U39" s="87" t="str" cm="1">
        <f t="array" aca="1" ref="U39" ca="1">IF(IFERROR(
INDEX(INDIRECT("'数出表_Excel（アレルギー入力）'!B"&amp;MATCH(V33,'数出表_Excel（アレルギー入力）'!$A:$A,0)-1&amp;":AC"&amp;MATCH(V33,'数出表_Excel（アレルギー入力）'!$A:$A,0)-1&amp;""),
 1,
IF(MATCH(R34,'数出表_Excel（アレルギー入力）'!$3:$3,0)&lt;=11,11,
MATCH(R34,'数出表_Excel（アレルギー入力）'!$3:$3,0))),
 "")&lt;&gt;0,
IFERROR(
INDEX(INDIRECT("'数出表_Excel（アレルギー入力）'!B"&amp;MATCH(V33,'数出表_Excel（アレルギー入力）'!$A:$A,0)-1&amp;":AC"&amp;MATCH(V33,'数出表_Excel（アレルギー入力）'!$A:$A,0)-1&amp;""),
 1,
IF(MATCH(R34,'数出表_Excel（アレルギー入力）'!$3:$3,0)&lt;=11,11,
MATCH(R34,'数出表_Excel（アレルギー入力）'!$3:$3,0))),
 ""),"")</f>
        <v/>
      </c>
      <c r="V39" s="88"/>
      <c r="X39" s="94" t="str">
        <f ca="1">IF(Y36&lt;&gt;"",
IFERROR(INT(Y36/Y38),""),"")</f>
        <v/>
      </c>
      <c r="Y39" s="88"/>
      <c r="Z39" s="94" t="str">
        <f ca="1">IF(IFERROR(INT(Y36/Y38),"")&lt;=0,0,
IFERROR(MOD(Y36,Y38),""))</f>
        <v/>
      </c>
      <c r="AA39" s="88"/>
      <c r="AB39" s="87" t="str" cm="1">
        <f t="array" aca="1" ref="AB39" ca="1">IF(IFERROR(
INDEX(INDIRECT("'数出表_Excel（アレルギー入力）'!B"&amp;MATCH(AC33,'数出表_Excel（アレルギー入力）'!$A:$A,0)-1&amp;":AC"&amp;MATCH(AC33,'数出表_Excel（アレルギー入力）'!$A:$A,0)-1&amp;""),
 1,
IF(MATCH(Y34,'数出表_Excel（アレルギー入力）'!$3:$3,0)&lt;=11,11,
MATCH(Y34,'数出表_Excel（アレルギー入力）'!$3:$3,0))),
 "")&lt;&gt;0,
IFERROR(
INDEX(INDIRECT("'数出表_Excel（アレルギー入力）'!B"&amp;MATCH(AC33,'数出表_Excel（アレルギー入力）'!$A:$A,0)-1&amp;":AC"&amp;MATCH(AC33,'数出表_Excel（アレルギー入力）'!$A:$A,0)-1&amp;""),
 1,
IF(MATCH(Y34,'数出表_Excel（アレルギー入力）'!$3:$3,0)&lt;=11,11,
MATCH(Y34,'数出表_Excel（アレルギー入力）'!$3:$3,0))),
 ""),"")</f>
        <v/>
      </c>
      <c r="AC39" s="88"/>
      <c r="AF39" s="94" t="str">
        <f ca="1">IF(AG36&lt;&gt;"",
IFERROR(INT(AG36/AG38),""),"")</f>
        <v/>
      </c>
      <c r="AG39" s="88"/>
      <c r="AH39" s="94" t="str">
        <f ca="1">IF(IFERROR(INT(AG36/AG38),"")&lt;=0,0,
IFERROR(MOD(AG36,AG38),""))</f>
        <v/>
      </c>
      <c r="AI39" s="88"/>
      <c r="AJ39" s="87" t="str" cm="1">
        <f t="array" aca="1" ref="AJ39" ca="1">IF(IFERROR(
INDEX(INDIRECT("'数出表_Excel（アレルギー入力）'!B"&amp;MATCH(AK33,'数出表_Excel（アレルギー入力）'!$A:$A,0)-1&amp;":AC"&amp;MATCH(AK33,'数出表_Excel（アレルギー入力）'!$A:$A,0)-1&amp;""),
 1,
IF(MATCH(AG34,'数出表_Excel（アレルギー入力）'!$3:$3,0)&lt;=11,11,
MATCH(AG34,'数出表_Excel（アレルギー入力）'!$3:$3,0))),
 "")&lt;&gt;0,
IFERROR(
INDEX(INDIRECT("'数出表_Excel（アレルギー入力）'!B"&amp;MATCH(AK33,'数出表_Excel（アレルギー入力）'!$A:$A,0)-1&amp;":AC"&amp;MATCH(AK33,'数出表_Excel（アレルギー入力）'!$A:$A,0)-1&amp;""),
 1,
IF(MATCH(AG34,'数出表_Excel（アレルギー入力）'!$3:$3,0)&lt;=11,11,
MATCH(AG34,'数出表_Excel（アレルギー入力）'!$3:$3,0))),
 ""),"")</f>
        <v/>
      </c>
      <c r="AK39" s="88"/>
      <c r="AM39" s="94" t="str">
        <f ca="1">IF(AN36&lt;&gt;"",
IFERROR(INT(AN36/AN38),""),"")</f>
        <v/>
      </c>
      <c r="AN39" s="88"/>
      <c r="AO39" s="94" t="str">
        <f ca="1">IF(IFERROR(INT(AN36/AN38),"")&lt;=0,0,
IFERROR(MOD(AN36,AN38),""))</f>
        <v/>
      </c>
      <c r="AP39" s="88"/>
      <c r="AQ39" s="87" t="str" cm="1">
        <f t="array" aca="1" ref="AQ39" ca="1">IF(IFERROR(
INDEX(INDIRECT("'数出表_Excel（アレルギー入力）'!B"&amp;MATCH(AR33,'数出表_Excel（アレルギー入力）'!$A:$A,0)-1&amp;":AC"&amp;MATCH(AR33,'数出表_Excel（アレルギー入力）'!$A:$A,0)-1&amp;""),
 1,
IF(MATCH(AN34,'数出表_Excel（アレルギー入力）'!$3:$3,0)&lt;=11,11,
MATCH(AN34,'数出表_Excel（アレルギー入力）'!$3:$3,0))),
 "")&lt;&gt;0,
IFERROR(
INDEX(INDIRECT("'数出表_Excel（アレルギー入力）'!B"&amp;MATCH(AR33,'数出表_Excel（アレルギー入力）'!$A:$A,0)-1&amp;":AC"&amp;MATCH(AR33,'数出表_Excel（アレルギー入力）'!$A:$A,0)-1&amp;""),
 1,
IF(MATCH(AN34,'数出表_Excel（アレルギー入力）'!$3:$3,0)&lt;=11,11,
MATCH(AN34,'数出表_Excel（アレルギー入力）'!$3:$3,0))),
 ""),"")</f>
        <v/>
      </c>
      <c r="AR39" s="88"/>
      <c r="AU39" s="94" t="str">
        <f ca="1">IF(AV36&lt;&gt;"",
IFERROR(INT(AV36/AV38),""),"")</f>
        <v/>
      </c>
      <c r="AV39" s="88"/>
      <c r="AW39" s="94" t="str">
        <f ca="1">IF(IFERROR(INT(AV36/AV38),"")&lt;=0,0,
IFERROR(MOD(AV36,AV38),""))</f>
        <v/>
      </c>
      <c r="AX39" s="88"/>
      <c r="AY39" s="87" t="str" cm="1">
        <f t="array" aca="1" ref="AY39" ca="1">IF(IFERROR(
INDEX(INDIRECT("'数出表_Excel（アレルギー入力）'!B"&amp;MATCH(AZ33,'数出表_Excel（アレルギー入力）'!$A:$A,0)-1&amp;":AC"&amp;MATCH(AZ33,'数出表_Excel（アレルギー入力）'!$A:$A,0)-1&amp;""),
 1,
IF(MATCH(AV34,'数出表_Excel（アレルギー入力）'!$3:$3,0)&lt;=11,11,
MATCH(AV34,'数出表_Excel（アレルギー入力）'!$3:$3,0))),
 "")&lt;&gt;0,
IFERROR(
INDEX(INDIRECT("'数出表_Excel（アレルギー入力）'!B"&amp;MATCH(AZ33,'数出表_Excel（アレルギー入力）'!$A:$A,0)-1&amp;":AC"&amp;MATCH(AZ33,'数出表_Excel（アレルギー入力）'!$A:$A,0)-1&amp;""),
 1,
IF(MATCH(AV34,'数出表_Excel（アレルギー入力）'!$3:$3,0)&lt;=11,11,
MATCH(AV34,'数出表_Excel（アレルギー入力）'!$3:$3,0))),
 ""),"")</f>
        <v/>
      </c>
      <c r="AZ39" s="88"/>
      <c r="BB39" s="94" t="str">
        <f ca="1">IF(BC36&lt;&gt;"",
IFERROR(INT(BC36/BC38),""),"")</f>
        <v/>
      </c>
      <c r="BC39" s="88"/>
      <c r="BD39" s="94" t="str">
        <f ca="1">IF(IFERROR(INT(BC36/BC38),"")&lt;=0,0,
IFERROR(MOD(BC36,BC38),""))</f>
        <v/>
      </c>
      <c r="BE39" s="88"/>
      <c r="BF39" s="87" t="str" cm="1">
        <f t="array" aca="1" ref="BF39" ca="1">IF(IFERROR(
INDEX(INDIRECT("'数出表_Excel（アレルギー入力）'!B"&amp;MATCH(BG33,'数出表_Excel（アレルギー入力）'!$A:$A,0)-1&amp;":AC"&amp;MATCH(BG33,'数出表_Excel（アレルギー入力）'!$A:$A,0)-1&amp;""),
 1,
IF(MATCH(BC34,'数出表_Excel（アレルギー入力）'!$3:$3,0)&lt;=11,11,
MATCH(BC34,'数出表_Excel（アレルギー入力）'!$3:$3,0))),
 "")&lt;&gt;0,
IFERROR(
INDEX(INDIRECT("'数出表_Excel（アレルギー入力）'!B"&amp;MATCH(BG33,'数出表_Excel（アレルギー入力）'!$A:$A,0)-1&amp;":AC"&amp;MATCH(BG33,'数出表_Excel（アレルギー入力）'!$A:$A,0)-1&amp;""),
 1,
IF(MATCH(BC34,'数出表_Excel（アレルギー入力）'!$3:$3,0)&lt;=11,11,
MATCH(BC34,'数出表_Excel（アレルギー入力）'!$3:$3,0))),
 ""),"")</f>
        <v/>
      </c>
      <c r="BG39" s="88"/>
      <c r="BJ39" s="94" t="str">
        <f ca="1">IF(BK36&lt;&gt;"",
IFERROR(INT(BK36/BK38),""),"")</f>
        <v/>
      </c>
      <c r="BK39" s="88"/>
      <c r="BL39" s="94" t="str">
        <f ca="1">IF(IFERROR(INT(BK36/BK38),"")&lt;=0,0,
IFERROR(MOD(BK36,BK38),""))</f>
        <v/>
      </c>
      <c r="BM39" s="88"/>
      <c r="BN39" s="87" t="str" cm="1">
        <f t="array" aca="1" ref="BN39" ca="1">IF(IFERROR(
INDEX(INDIRECT("'数出表_Excel（アレルギー入力）'!B"&amp;MATCH(BO33,'数出表_Excel（アレルギー入力）'!$A:$A,0)-1&amp;":AC"&amp;MATCH(BO33,'数出表_Excel（アレルギー入力）'!$A:$A,0)-1&amp;""),
 1,
IF(MATCH(BK34,'数出表_Excel（アレルギー入力）'!$3:$3,0)&lt;=11,11,
MATCH(BK34,'数出表_Excel（アレルギー入力）'!$3:$3,0))),
 "")&lt;&gt;0,
IFERROR(
INDEX(INDIRECT("'数出表_Excel（アレルギー入力）'!B"&amp;MATCH(BO33,'数出表_Excel（アレルギー入力）'!$A:$A,0)-1&amp;":AC"&amp;MATCH(BO33,'数出表_Excel（アレルギー入力）'!$A:$A,0)-1&amp;""),
 1,
IF(MATCH(BK34,'数出表_Excel（アレルギー入力）'!$3:$3,0)&lt;=11,11,
MATCH(BK34,'数出表_Excel（アレルギー入力）'!$3:$3,0))),
 ""),"")</f>
        <v/>
      </c>
      <c r="BO39" s="88"/>
      <c r="BQ39" s="94" t="str">
        <f ca="1">IF(BR36&lt;&gt;"",
IFERROR(INT(BR36/BR38),""),"")</f>
        <v/>
      </c>
      <c r="BR39" s="88"/>
      <c r="BS39" s="94" t="str">
        <f ca="1">IF(IFERROR(INT(BR36/BR38),"")&lt;=0,0,
IFERROR(MOD(BR36,BR38),""))</f>
        <v/>
      </c>
      <c r="BT39" s="88"/>
      <c r="BU39" s="87" t="str" cm="1">
        <f t="array" aca="1" ref="BU39" ca="1">IF(IFERROR(
INDEX(INDIRECT("'数出表_Excel（アレルギー入力）'!B"&amp;MATCH(BV33,'数出表_Excel（アレルギー入力）'!$A:$A,0)-1&amp;":AC"&amp;MATCH(BV33,'数出表_Excel（アレルギー入力）'!$A:$A,0)-1&amp;""),
 1,
IF(MATCH(BR34,'数出表_Excel（アレルギー入力）'!$3:$3,0)&lt;=11,11,
MATCH(BR34,'数出表_Excel（アレルギー入力）'!$3:$3,0))),
 "")&lt;&gt;0,
IFERROR(
INDEX(INDIRECT("'数出表_Excel（アレルギー入力）'!B"&amp;MATCH(BV33,'数出表_Excel（アレルギー入力）'!$A:$A,0)-1&amp;":AC"&amp;MATCH(BV33,'数出表_Excel（アレルギー入力）'!$A:$A,0)-1&amp;""),
 1,
IF(MATCH(BR34,'数出表_Excel（アレルギー入力）'!$3:$3,0)&lt;=11,11,
MATCH(BR34,'数出表_Excel（アレルギー入力）'!$3:$3,0))),
 ""),"")</f>
        <v/>
      </c>
      <c r="BV39" s="88"/>
    </row>
    <row r="40" spans="1:74" ht="13.8" customHeight="1" x14ac:dyDescent="0.45"/>
    <row r="41" spans="1:74" ht="19.2" customHeight="1" x14ac:dyDescent="0.45">
      <c r="A41" s="66" t="e" cm="1">
        <f t="array" aca="1" ref="A41" ca="1">IF(LEFT(N33,2)="博多",
IF(LEFT(INDIRECT("数出表_Excel!A"&amp;I33+2),2)="博多",
IF(LEFT(INDIRECT("数出表_Excel!A"&amp;I33+4),2)="博多",
I33+6,
I33+4),
I33+2),
IF(LEFT(N33,3)="奈良屋",
IF(LEFT(INDIRECT("数出表_Excel!A"&amp;I33+2),3)="奈良屋",
IF(LEFT(INDIRECT("数出表_Excel!A"&amp;I33+4),3)="奈良屋",
I33+6,
I33+4),
I33+2),
I33+2))</f>
        <v>#N/A</v>
      </c>
      <c r="B41" s="63" t="e" cm="1">
        <f t="array" aca="1" ref="B41" ca="1">_xlfn.LET(
    _xlpm.baseCell, "数出表_Excel!",
    _xlpm.checkRow, _xlfn.LAMBDA(_xlpm.rowOffset,
        _xlfn.LET(
            _xlpm.currentA, INDIRECT(_xlpm.baseCell &amp; "A" &amp; A41+_xlpm.rowOffset),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A41+20,
                                          A41+18),
                                       A41+16),
                                    A41+14),
                                 A41+12),
                              A41+10),
                           A41+8),
                        A41+6),
                     A41+4),
                  A41+2),
               A41),
    _xlpm.result
)</f>
        <v>#N/A</v>
      </c>
      <c r="C41" s="85" t="str">
        <f ca="1">IF(C42&lt;&gt;"",
IF(LEFT(G41,2)="博多",
LEFT(G41,FIND("週",G41)-1),
G41),"")</f>
        <v/>
      </c>
      <c r="D41" s="86"/>
      <c r="E41" s="86"/>
      <c r="F41" s="86"/>
      <c r="G41" s="71" t="e" cm="1">
        <f t="array" aca="1" ref="G41" ca="1">INDIRECT("数出表_Excel!A"&amp;B41)</f>
        <v>#N/A</v>
      </c>
      <c r="H41" s="66" t="e" cm="1">
        <f t="array" aca="1" ref="H41" ca="1">IF(LEFT(G41,2)="博多",
IF(LEFT(INDIRECT("数出表_Excel!A"&amp;B41+2),2)="博多",
IF(LEFT(INDIRECT("数出表_Excel!A"&amp;B41+4),2)="博多",
B41+6,
B41+4),
B41+2),
IF(LEFT(G41,3)="奈良屋",
IF(LEFT(INDIRECT("数出表_Excel!A"&amp;B41+2),3)="奈良屋",
IF(LEFT(INDIRECT("数出表_Excel!A"&amp;B41+4),3)="奈良屋",
B41+6,
B41+4),
B41+2),
B41+2))</f>
        <v>#N/A</v>
      </c>
      <c r="I41" s="63" t="e" cm="1">
        <f t="array" aca="1" ref="I41" ca="1">_xlfn.LET(
    _xlpm.baseCell, "数出表_Excel!",
    _xlpm.checkRow, _xlfn.LAMBDA(_xlpm.rowOffset,
        _xlfn.LET(
            _xlpm.currentA, INDIRECT(_xlpm.baseCell &amp; "A" &amp; H41+_xlpm.rowOffset),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H41+20,
                                          H41+18),
                                       H41+16),
                                    H41+14),
                                 H41+12),
                              H41+10),
                           H41+8),
                        H41+6),
                     H41+4),
                  H41+2),
               H41),
    _xlpm.result
)</f>
        <v>#N/A</v>
      </c>
      <c r="J41" s="85" t="str">
        <f ca="1">IF(J42&lt;&gt;"",
IF(LEFT(N41,2)="博多",
LEFT(N41,FIND("週",N41)-1),
N41),"")</f>
        <v/>
      </c>
      <c r="K41" s="86"/>
      <c r="L41" s="86"/>
      <c r="M41" s="86"/>
      <c r="N41" s="71" t="e">
        <f t="array" aca="1" ref="N41" ca="1">INDIRECT("数出表_Excel!A"&amp;I41)</f>
        <v>#N/A</v>
      </c>
      <c r="P41" s="66" t="e">
        <f t="array" aca="1" ref="P41" ca="1">IF(LEFT(AC33,2)="博多",
IF(LEFT(INDIRECT("数出表_Excel!A"&amp;X33+2),2)="博多",
IF(LEFT(INDIRECT("数出表_Excel!A"&amp;X33+4),2)="博多",
X33+6,
X33+4),
X33+2),
X33+2)</f>
        <v>#N/A</v>
      </c>
      <c r="Q41" s="63" t="e" cm="1">
        <f t="array" aca="1" ref="Q41" ca="1">_xlfn.LET(
    _xlpm.baseCell, "数出表_Excel!",
    _xlpm.checkRow, _xlfn.LAMBDA(_xlpm.rowOffset,
        _xlfn.LET(
            _xlpm.currentA, INDIRECT(_xlpm.baseCell &amp; "A" &amp; P41+_xlpm.rowOffset),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P41+20,
                                          P41+18),
                                       P41+16),
                                    P41+14),
                                 P41+12),
                              P41+10),
                           P41+8),
                        P41+6),
                     P41+4),
                  P41+2),
               P41),
    _xlpm.result
)</f>
        <v>#N/A</v>
      </c>
      <c r="R41" s="85" t="str">
        <f ca="1">IF(R42&lt;&gt;"",
IF(LEFT(V41,2)="博多",
LEFT(V41,FIND("週",V41)-1),
V41),"")</f>
        <v/>
      </c>
      <c r="S41" s="86"/>
      <c r="T41" s="86"/>
      <c r="U41" s="86"/>
      <c r="V41" s="71" t="e" cm="1">
        <f t="array" aca="1" ref="V41" ca="1">INDIRECT("数出表_Excel!A"&amp;Q41)</f>
        <v>#N/A</v>
      </c>
      <c r="W41" s="66" t="e" cm="1">
        <f t="array" aca="1" ref="W41" ca="1">IF(LEFT(V41,2)="博多",
IF(LEFT(INDIRECT("数出表_Excel!A"&amp;Q41+2),2)="博多",
IF(LEFT(INDIRECT("数出表_Excel!A"&amp;Q41+4),2)="博多",
Q41+6,
Q41+4),
Q41+2),
IF(LEFT(V41,3)="奈良屋",
IF(LEFT(INDIRECT("数出表_Excel!A"&amp;Q41+2),3)="奈良屋",
IF(LEFT(INDIRECT("数出表_Excel!A"&amp;Q41+4),3)="奈良屋",
Q41+6,
Q41+4),
Q41+2),
Q41+2))</f>
        <v>#N/A</v>
      </c>
      <c r="X41" s="63" t="e" cm="1">
        <f t="array" aca="1" ref="X41" ca="1">_xlfn.LET(
    _xlpm.baseCell, "数出表_Excel!",
    _xlpm.checkRow, _xlfn.LAMBDA(_xlpm.rowOffset,
        _xlfn.LET(
            _xlpm.currentA, INDIRECT(_xlpm.baseCell &amp; "A" &amp; W41+_xlpm.rowOffset),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W41+20,
                                          W41+18),
                                       W41+16),
                                    W41+14),
                                 W41+12),
                              W41+10),
                           W41+8),
                        W41+6),
                     W41+4),
                  W41+2),
               W41),
    _xlpm.result
)</f>
        <v>#N/A</v>
      </c>
      <c r="Y41" s="85" t="str">
        <f ca="1">IF(Y42&lt;&gt;"",
IF(LEFT(AC41,2)="博多",
LEFT(AC41,FIND("週",AC41)-1),
AC41),"")</f>
        <v/>
      </c>
      <c r="Z41" s="86"/>
      <c r="AA41" s="86"/>
      <c r="AB41" s="86"/>
      <c r="AC41" s="71" t="e">
        <f t="array" aca="1" ref="AC41" ca="1">INDIRECT("数出表_Excel!A"&amp;X41)</f>
        <v>#N/A</v>
      </c>
      <c r="AE41" s="66" t="e">
        <f t="array" aca="1" ref="AE41" ca="1">IF(LEFT(AR33,2)="博多",
IF(LEFT(INDIRECT("数出表_Excel!A"&amp;AM33+2),2)="博多",
IF(LEFT(INDIRECT("数出表_Excel!A"&amp;AM33+4),2)="博多",
AM33+6,
AM33+4),
AM33+2),
AM33+2)</f>
        <v>#N/A</v>
      </c>
      <c r="AF41" s="63" t="e" cm="1">
        <f t="array" aca="1" ref="AF41" ca="1">_xlfn.LET(
    _xlpm.baseCell, "数出表_Excel!",
    _xlpm.checkRow, _xlfn.LAMBDA(_xlpm.rowOffset,
        _xlfn.LET(
            _xlpm.currentA, INDIRECT(_xlpm.baseCell &amp; "A" &amp; AE41+_xlpm.rowOffset),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AE41+20,
                                          AE41+18),
                                       AE41+16),
                                    AE41+14),
                                 AE41+12),
                              AE41+10),
                           AE41+8),
                        AE41+6),
                     AE41+4),
                  AE41+2),
               AE41),
    _xlpm.result
)</f>
        <v>#N/A</v>
      </c>
      <c r="AG41" s="85" t="str">
        <f ca="1">IF(AG42&lt;&gt;"",
IF(LEFT(AK41,2)="博多",
LEFT(AK41,FIND("週",AK41)-1),
AK41),"")</f>
        <v/>
      </c>
      <c r="AH41" s="86"/>
      <c r="AI41" s="86"/>
      <c r="AJ41" s="86"/>
      <c r="AK41" s="71" t="e" cm="1">
        <f t="array" aca="1" ref="AK41" ca="1">INDIRECT("数出表_Excel!A"&amp;AF41)</f>
        <v>#N/A</v>
      </c>
      <c r="AL41" s="66" t="e" cm="1">
        <f t="array" aca="1" ref="AL41" ca="1">IF(LEFT(AK41,2)="博多",
IF(LEFT(INDIRECT("数出表_Excel!A"&amp;AF41+2),2)="博多",
IF(LEFT(INDIRECT("数出表_Excel!A"&amp;AF41+4),2)="博多",
AF41+6,
AF41+4),
AF41+2),
IF(LEFT(AK41,3)="奈良屋",
IF(LEFT(INDIRECT("数出表_Excel!A"&amp;AF41+2),3)="奈良屋",
IF(LEFT(INDIRECT("数出表_Excel!A"&amp;AF41+4),3)="奈良屋",
AF41+6,
AF41+4),
AF41+2),
AF41+2))</f>
        <v>#N/A</v>
      </c>
      <c r="AM41" s="63" t="e" cm="1">
        <f t="array" aca="1" ref="AM41" ca="1">_xlfn.LET(
    _xlpm.baseCell, "数出表_Excel!",
    _xlpm.checkRow, _xlfn.LAMBDA(_xlpm.rowOffset,
        _xlfn.LET(
            _xlpm.currentA, INDIRECT(_xlpm.baseCell &amp; "A" &amp; AL41+_xlpm.rowOffset),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AL41+20,
                                          AL41+18),
                                       AL41+16),
                                    AL41+14),
                                 AL41+12),
                              AL41+10),
                           AL41+8),
                        AL41+6),
                     AL41+4),
                  AL41+2),
               AL41),
    _xlpm.result
)</f>
        <v>#N/A</v>
      </c>
      <c r="AN41" s="85" t="str">
        <f ca="1">IF(AN42&lt;&gt;"",
IF(LEFT(AR41,2)="博多",
LEFT(AR41,FIND("週",AR41)-1),
AR41),"")</f>
        <v/>
      </c>
      <c r="AO41" s="86"/>
      <c r="AP41" s="86"/>
      <c r="AQ41" s="86"/>
      <c r="AR41" s="71" t="e">
        <f t="array" aca="1" ref="AR41" ca="1">INDIRECT("数出表_Excel!A"&amp;AM41)</f>
        <v>#N/A</v>
      </c>
      <c r="AT41" s="66" t="e">
        <f t="array" aca="1" ref="AT41" ca="1">IF(LEFT(BG33,2)="博多",
IF(LEFT(INDIRECT("数出表_Excel!A"&amp;BB33+2),2)="博多",
IF(LEFT(INDIRECT("数出表_Excel!A"&amp;BB33+4),2)="博多",
BB33+6,
BB33+4),
BB33+2),
BB33+2)</f>
        <v>#N/A</v>
      </c>
      <c r="AU41" s="63" t="e" cm="1">
        <f t="array" aca="1" ref="AU41" ca="1">_xlfn.LET(
    _xlpm.baseCell, "数出表_Excel!",
    _xlpm.checkRow, _xlfn.LAMBDA(_xlpm.rowOffset,
        _xlfn.LET(
            _xlpm.currentA, INDIRECT(_xlpm.baseCell &amp; "A" &amp; AT41+_xlpm.rowOffset),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AT41+20,
                                          AT41+18),
                                       AT41+16),
                                    AT41+14),
                                 AT41+12),
                              AT41+10),
                           AT41+8),
                        AT41+6),
                     AT41+4),
                  AT41+2),
               AT41),
    _xlpm.result
)</f>
        <v>#N/A</v>
      </c>
      <c r="AV41" s="85" t="str">
        <f ca="1">IF(AV42&lt;&gt;"",
IF(LEFT(AZ41,2)="博多",
LEFT(AZ41,FIND("週",AZ41)-1),
AZ41),"")</f>
        <v/>
      </c>
      <c r="AW41" s="86"/>
      <c r="AX41" s="86"/>
      <c r="AY41" s="86"/>
      <c r="AZ41" s="71" t="e" cm="1">
        <f t="array" aca="1" ref="AZ41" ca="1">INDIRECT("数出表_Excel!A"&amp;AU41)</f>
        <v>#N/A</v>
      </c>
      <c r="BA41" s="66" t="e" cm="1">
        <f t="array" aca="1" ref="BA41" ca="1">IF(LEFT(AZ41,2)="博多",
IF(LEFT(INDIRECT("数出表_Excel!A"&amp;AU41+2),2)="博多",
IF(LEFT(INDIRECT("数出表_Excel!A"&amp;AU41+4),2)="博多",
AU41+6,
AU41+4),
AU41+2),
IF(LEFT(AZ41,3)="奈良屋",
IF(LEFT(INDIRECT("数出表_Excel!A"&amp;AU41+2),3)="奈良屋",
IF(LEFT(INDIRECT("数出表_Excel!A"&amp;AU41+4),3)="奈良屋",
AU41+6,
AU41+4),
AU41+2),
AU41+2))</f>
        <v>#N/A</v>
      </c>
      <c r="BB41" s="63" t="e" cm="1">
        <f t="array" aca="1" ref="BB41" ca="1">_xlfn.LET(
    _xlpm.baseCell, "数出表_Excel!",
    _xlpm.checkRow, _xlfn.LAMBDA(_xlpm.rowOffset,
        _xlfn.LET(
            _xlpm.currentA, INDIRECT(_xlpm.baseCell &amp; "A" &amp; BA41+_xlpm.rowOffset),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BA41+20,
                                          BA41+18),
                                       BA41+16),
                                    BA41+14),
                                 BA41+12),
                              BA41+10),
                           BA41+8),
                        BA41+6),
                     BA41+4),
                  BA41+2),
               BA41),
    _xlpm.result
)</f>
        <v>#N/A</v>
      </c>
      <c r="BC41" s="85" t="str">
        <f ca="1">IF(BC42&lt;&gt;"",
IF(LEFT(BG41,2)="博多",
LEFT(BG41,FIND("週",BG41)-1),
BG41),"")</f>
        <v/>
      </c>
      <c r="BD41" s="86"/>
      <c r="BE41" s="86"/>
      <c r="BF41" s="86"/>
      <c r="BG41" s="71" t="e">
        <f t="array" aca="1" ref="BG41" ca="1">INDIRECT("数出表_Excel!A"&amp;BB41)</f>
        <v>#N/A</v>
      </c>
      <c r="BI41" s="66" t="e">
        <f t="array" aca="1" ref="BI41" ca="1">IF(LEFT(BV33,2)="博多",
IF(LEFT(INDIRECT("数出表_Excel!A"&amp;BQ33+2),2)="博多",
IF(LEFT(INDIRECT("数出表_Excel!A"&amp;BQ33+4),2)="博多",
BQ33+6,
BQ33+4),
BQ33+2),
BQ33+2)</f>
        <v>#N/A</v>
      </c>
      <c r="BJ41" s="63" t="e" cm="1">
        <f t="array" aca="1" ref="BJ41" ca="1">_xlfn.LET(
    _xlpm.baseCell, "数出表_Excel!",
    _xlpm.checkRow, _xlfn.LAMBDA(_xlpm.rowOffset,
        _xlfn.LET(
            _xlpm.currentA, INDIRECT(_xlpm.baseCell &amp; "A" &amp; BI41+_xlpm.rowOffset),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BI41+20,
                                          BI41+18),
                                       BI41+16),
                                    BI41+14),
                                 BI41+12),
                              BI41+10),
                           BI41+8),
                        BI41+6),
                     BI41+4),
                  BI41+2),
               BI41),
    _xlpm.result
)</f>
        <v>#N/A</v>
      </c>
      <c r="BK41" s="85" t="str">
        <f ca="1">IF(BK42&lt;&gt;"",
IF(LEFT(BO41,2)="博多",
LEFT(BO41,FIND("週",BO41)-1),
BO41),"")</f>
        <v/>
      </c>
      <c r="BL41" s="86"/>
      <c r="BM41" s="86"/>
      <c r="BN41" s="86"/>
      <c r="BO41" s="71" t="e" cm="1">
        <f t="array" aca="1" ref="BO41" ca="1">INDIRECT("数出表_Excel!A"&amp;BJ41)</f>
        <v>#N/A</v>
      </c>
      <c r="BP41" s="66" t="e" cm="1">
        <f t="array" aca="1" ref="BP41" ca="1">IF(LEFT(BO41,2)="博多",
IF(LEFT(INDIRECT("数出表_Excel!A"&amp;BJ41+2),2)="博多",
IF(LEFT(INDIRECT("数出表_Excel!A"&amp;BJ41+4),2)="博多",
BJ41+6,
BJ41+4),
BJ41+2),
IF(LEFT(BO41,3)="奈良屋",
IF(LEFT(INDIRECT("数出表_Excel!A"&amp;BJ41+2),3)="奈良屋",
IF(LEFT(INDIRECT("数出表_Excel!A"&amp;BJ41+4),3)="奈良屋",
BJ41+6,
BJ41+4),
BJ41+2),
BJ41+2))</f>
        <v>#N/A</v>
      </c>
      <c r="BQ41" s="63" t="e" cm="1">
        <f t="array" aca="1" ref="BQ41" ca="1">_xlfn.LET(
    _xlpm.baseCell, "数出表_Excel!",
    _xlpm.checkRow, _xlfn.LAMBDA(_xlpm.rowOffset,
        _xlfn.LET(
            _xlpm.currentA, INDIRECT(_xlpm.baseCell &amp; "A" &amp; BP41+_xlpm.rowOffset),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BP41+20,
                                          BP41+18),
                                       BP41+16),
                                    BP41+14),
                                 BP41+12),
                              BP41+10),
                           BP41+8),
                        BP41+6),
                     BP41+4),
                  BP41+2),
               BP41),
    _xlpm.result
)</f>
        <v>#N/A</v>
      </c>
      <c r="BR41" s="85" t="str">
        <f ca="1">IF(BR42&lt;&gt;"",
IF(LEFT(BV41,2)="博多",
LEFT(BV41,FIND("週",BV41)-1),
BV41),"")</f>
        <v/>
      </c>
      <c r="BS41" s="86"/>
      <c r="BT41" s="86"/>
      <c r="BU41" s="86"/>
      <c r="BV41" s="71" t="e">
        <f t="array" aca="1" ref="BV41" ca="1">INDIRECT("数出表_Excel!A"&amp;BQ41)</f>
        <v>#N/A</v>
      </c>
    </row>
    <row r="42" spans="1:74" ht="19.2" customHeight="1" x14ac:dyDescent="0.55000000000000004">
      <c r="A42" s="66"/>
      <c r="B42" s="68" t="e">
        <f t="array" aca="1" ref="B42" ca="1">IF(B43&lt;&gt;100,
IF(C44&lt;&gt;"",MATCH(C44,INDIRECT("数出表_Excel!B"&amp;MATCH(G41,数出表_Excel!$A:$A,0)-1&amp;":U"&amp;MATCH(G41,数出表_Excel!$A:$A,0)-1&amp;""),0)+1,""),
IF(C44&lt;&gt;"",
MATCH(
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""),
INDIRECT("数出表_Excel!B"&amp;MATCH(G41,数出表_Excel!$A:$A,0)-1&amp;":U"&amp;MATCH(G41,数出表_Excel!$A:$A,0)-1&amp;""),0)+1,""))</f>
        <v>#N/A</v>
      </c>
      <c r="C42" s="58" t="str" cm="1">
        <f t="array" aca="1" ref="C42" ca="1">IFERROR(INDIRECT("数出表_Excel!" &amp;
CHAR(MATCH(TRUE,
ISNUMBER(--INDIRECT("数出表_Excel!B"&amp;MATCH(G41,数出表_Excel!$A:$A,0)-1&amp;":U"&amp;MATCH(G41,数出表_Excel!$A:$A,0)-1&amp;"")),0)+65) &amp; "3"),"")</f>
        <v/>
      </c>
      <c r="D42" s="57"/>
      <c r="E42" s="57"/>
      <c r="F42" s="72" t="str" cm="1">
        <f t="array" aca="1" ref="F42" ca="1">IF(C42&lt;&gt;"",
IF(MATCH(TRUE,
ISNUMBER(--INDIRECT("数出表_Excel!B"&amp;MATCH(G41,数出表_Excel!$A:$A,0)-1&amp;":U"&amp;MATCH(G41,数出表_Excel!$A:$A,0)-1&amp;"")),0)&gt;10,
IF(C42&lt;&gt;"",
IF(IF(COUNTIF(盛付札!C42,"*キャラ*"),
VLOOKUP("*キャラ*",商品マスタ一覧!$D:$J,7,FALSE),
IF(COUNTIF(盛付札!C42,"*赤*"),
VLOOKUP("*赤*",商品マスタ一覧!$D:$J,7,FALSE),
VLOOKUP(盛付札!C42,商品マスタ一覧!$D:$J,7,FALSE)))=0,"",
IF(ROUND(
IF(F47&lt;&gt;"",(C44-F47),C44)
/IF(COUNTIF(盛付札!C42,"*キャラ*"),
VLOOKUP("*キャラ*",商品マスタ一覧!$D:$J,7,FALSE),
IF(COUNTIF(盛付札!C42,"*赤*"),
VLOOKUP("*赤*",商品マスタ一覧!$D:$J,7,FALSE),
VLOOKUP(盛付札!C42,商品マスタ一覧!$D:$J,7,FALSE))),0)&lt;=0,1,
ROUND(
IF(F47&lt;&gt;"",(C44-F47),C44)
/IF(COUNTIF(盛付札!C42,"*キャラ*"),
VLOOKUP("*キャラ*",商品マスタ一覧!$D:$J,7,FALSE),
IF(COUNTIF(盛付札!C42,"*赤*"),
VLOOKUP("*赤*",商品マスタ一覧!$D:$J,7,FALSE),
VLOOKUP(盛付札!C42,商品マスタ一覧!$D:$J,7,FALSE))),0))),""),""),"")</f>
        <v/>
      </c>
      <c r="G42" s="62" t="str">
        <f ca="1">IF(F42&lt;&gt;"",IF(VALUE(IF(F47&lt;&gt;"",C44-F47,C44))&gt;VALUE(IF(COUNTIF(盛付札!C42,"*キャラ*"),
VLOOKUP("*キャラ*",商品マスタ一覧!$D:$J,7,FALSE),
IF(COUNTIF(盛付札!C42,"*赤*"),
VLOOKUP("*赤*",商品マスタ一覧!$D:$J,7,FALSE),
VLOOKUP(盛付札!C42,商品マスタ一覧!$D:$J,7,FALSE)))*F42),
"+"&amp;IF(F47&lt;&gt;"",C44-F47,C44)-IF(COUNTIF(盛付札!C42,"*キャラ*"),
VLOOKUP("*キャラ*",商品マスタ一覧!$D:$J,7,FALSE),
IF(COUNTIF(盛付札!C42,"*赤*"),
VLOOKUP("*赤*",商品マスタ一覧!$D:$J,7,FALSE),
VLOOKUP(盛付札!C42,商品マスタ一覧!$D:$J,7,FALSE)))*F42,
IF(F47&lt;&gt;"",C44-F47,C44)-IF(COUNTIF(盛付札!C42,"*キャラ*"),
VLOOKUP("*キャラ*",商品マスタ一覧!$D:$J,7,FALSE),
IF(COUNTIF(盛付札!C42,"*赤*"),
VLOOKUP("*赤*",商品マスタ一覧!$D:$J,7,FALSE),
VLOOKUP(盛付札!C42,商品マスタ一覧!$D:$J,7,FALSE)))*F42),"")</f>
        <v/>
      </c>
      <c r="H42" s="66"/>
      <c r="I42" s="68" t="e">
        <f t="array" aca="1" ref="I42" ca="1">IF(I43&lt;&gt;100,
IF(J44&lt;&gt;"",MATCH(J44,INDIRECT("数出表_Excel!B"&amp;MATCH(N41,数出表_Excel!$A:$A,0)-1&amp;":U"&amp;MATCH(N41,数出表_Excel!$A:$A,0)-1&amp;""),0)+1,""),
IF(J44&lt;&gt;"",
MATCH(
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""),
INDIRECT("数出表_Excel!B"&amp;MATCH(N41,数出表_Excel!$A:$A,0)-1&amp;":U"&amp;MATCH(N41,数出表_Excel!$A:$A,0)-1&amp;""),0)+1,""))</f>
        <v>#N/A</v>
      </c>
      <c r="J42" s="58" t="str" cm="1">
        <f t="array" aca="1" ref="J42" ca="1">IFERROR(INDIRECT("数出表_Excel!" &amp;
CHAR(MATCH(TRUE,
ISNUMBER(--INDIRECT("数出表_Excel!B"&amp;MATCH(N41,数出表_Excel!$A:$A,0)-1&amp;":U"&amp;MATCH(N41,数出表_Excel!$A:$A,0)-1&amp;"")),0)+65) &amp; "3"),"")</f>
        <v/>
      </c>
      <c r="K42" s="57"/>
      <c r="L42" s="57"/>
      <c r="M42" s="72" t="str" cm="1">
        <f t="array" aca="1" ref="M42" ca="1">IF(J42&lt;&gt;"",
IF(MATCH(TRUE,
ISNUMBER(--INDIRECT("数出表_Excel!B"&amp;MATCH(N41,数出表_Excel!$A:$A,0)-1&amp;":U"&amp;MATCH(N41,数出表_Excel!$A:$A,0)-1&amp;"")),0)&gt;10,
IF(J42&lt;&gt;"",
IF(IF(COUNTIF(盛付札!J42,"*キャラ*"),
VLOOKUP("*キャラ*",商品マスタ一覧!$D:$J,7,FALSE),
IF(COUNTIF(盛付札!J42,"*赤*"),
VLOOKUP("*赤*",商品マスタ一覧!$D:$J,7,FALSE),
VLOOKUP(盛付札!J42,商品マスタ一覧!$D:$J,7,FALSE)))=0,"",
IF(ROUND(
IF(M47&lt;&gt;"",(J44-M47),J44)
/IF(COUNTIF(盛付札!J42,"*キャラ*"),
VLOOKUP("*キャラ*",商品マスタ一覧!$D:$J,7,FALSE),
IF(COUNTIF(盛付札!J42,"*赤*"),
VLOOKUP("*赤*",商品マスタ一覧!$D:$J,7,FALSE),
VLOOKUP(盛付札!J42,商品マスタ一覧!$D:$J,7,FALSE))),0)&lt;=0,1,
ROUND(
IF(M47&lt;&gt;"",(J44-M47),J44)
/IF(COUNTIF(盛付札!J42,"*キャラ*"),
VLOOKUP("*キャラ*",商品マスタ一覧!$D:$J,7,FALSE),
IF(COUNTIF(盛付札!J42,"*赤*"),
VLOOKUP("*赤*",商品マスタ一覧!$D:$J,7,FALSE),
VLOOKUP(盛付札!J42,商品マスタ一覧!$D:$J,7,FALSE))),0))),""),""),"")</f>
        <v/>
      </c>
      <c r="N42" s="62" t="str">
        <f ca="1">IF(M42&lt;&gt;"",IF(VALUE(IF(M47&lt;&gt;"",J44-M47,J44))&gt;VALUE(IF(COUNTIF(盛付札!J42,"*キャラ*"),
VLOOKUP("*キャラ*",商品マスタ一覧!$D:$J,7,FALSE),
IF(COUNTIF(盛付札!J42,"*赤*"),
VLOOKUP("*赤*",商品マスタ一覧!$D:$J,7,FALSE),
VLOOKUP(盛付札!J42,商品マスタ一覧!$D:$J,7,FALSE)))*M42),
"+"&amp;IF(M47&lt;&gt;"",J44-M47,J44)-IF(COUNTIF(盛付札!J42,"*キャラ*"),
VLOOKUP("*キャラ*",商品マスタ一覧!$D:$J,7,FALSE),
IF(COUNTIF(盛付札!J42,"*赤*"),
VLOOKUP("*赤*",商品マスタ一覧!$D:$J,7,FALSE),
VLOOKUP(盛付札!J42,商品マスタ一覧!$D:$J,7,FALSE)))*M42,
IF(M47&lt;&gt;"",J44-M47,J44)-IF(COUNTIF(盛付札!J42,"*キャラ*"),
VLOOKUP("*キャラ*",商品マスタ一覧!$D:$J,7,FALSE),
IF(COUNTIF(盛付札!J42,"*赤*"),
VLOOKUP("*赤*",商品マスタ一覧!$D:$J,7,FALSE),
VLOOKUP(盛付札!J42,商品マスタ一覧!$D:$J,7,FALSE)))*M42),"")</f>
        <v/>
      </c>
      <c r="P42" s="66"/>
      <c r="Q42" s="68" t="e">
        <f t="array" aca="1" ref="Q42" ca="1">IF(Q43&lt;&gt;100,
IF(R44&lt;&gt;"",MATCH(R44,INDIRECT("数出表_Excel!B"&amp;MATCH(V41,数出表_Excel!$A:$A,0)-1&amp;":U"&amp;MATCH(V41,数出表_Excel!$A:$A,0)-1&amp;""),0)+1,""),
IF(R44&lt;&gt;"",
MATCH(
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""),
INDIRECT("数出表_Excel!B"&amp;MATCH(V41,数出表_Excel!$A:$A,0)-1&amp;":U"&amp;MATCH(V41,数出表_Excel!$A:$A,0)-1&amp;""),0)+1,""))</f>
        <v>#N/A</v>
      </c>
      <c r="R42" s="58" t="str" cm="1">
        <f t="array" aca="1" ref="R42" ca="1">IFERROR(INDIRECT("数出表_Excel!" &amp;
CHAR(MATCH(TRUE,
ISNUMBER(--INDIRECT("数出表_Excel!B"&amp;MATCH(V41,数出表_Excel!$A:$A,0)-1&amp;":U"&amp;MATCH(V41,数出表_Excel!$A:$A,0)-1&amp;"")),0)+65) &amp; "3"),"")</f>
        <v/>
      </c>
      <c r="S42" s="57"/>
      <c r="T42" s="57"/>
      <c r="U42" s="72" t="str" cm="1">
        <f t="array" aca="1" ref="U42" ca="1">IF(R42&lt;&gt;"",
IF(MATCH(TRUE,
ISNUMBER(--INDIRECT("数出表_Excel!B"&amp;MATCH(V41,数出表_Excel!$A:$A,0)-1&amp;":U"&amp;MATCH(V41,数出表_Excel!$A:$A,0)-1&amp;"")),0)&gt;10,
IF(R42&lt;&gt;"",
IF(IF(COUNTIF(盛付札!R42,"*キャラ*"),
VLOOKUP("*キャラ*",商品マスタ一覧!$D:$J,7,FALSE),
IF(COUNTIF(盛付札!R42,"*赤*"),
VLOOKUP("*赤*",商品マスタ一覧!$D:$J,7,FALSE),
VLOOKUP(盛付札!R42,商品マスタ一覧!$D:$J,7,FALSE)))=0,"",
IF(ROUND(
IF(U47&lt;&gt;"",(R44-U47),R44)
/IF(COUNTIF(盛付札!R42,"*キャラ*"),
VLOOKUP("*キャラ*",商品マスタ一覧!$D:$J,7,FALSE),
IF(COUNTIF(盛付札!R42,"*赤*"),
VLOOKUP("*赤*",商品マスタ一覧!$D:$J,7,FALSE),
VLOOKUP(盛付札!R42,商品マスタ一覧!$D:$J,7,FALSE))),0)&lt;=0,1,
ROUND(
IF(U47&lt;&gt;"",(R44-U47),R44)
/IF(COUNTIF(盛付札!R42,"*キャラ*"),
VLOOKUP("*キャラ*",商品マスタ一覧!$D:$J,7,FALSE),
IF(COUNTIF(盛付札!R42,"*赤*"),
VLOOKUP("*赤*",商品マスタ一覧!$D:$J,7,FALSE),
VLOOKUP(盛付札!R42,商品マスタ一覧!$D:$J,7,FALSE))),0))),""),""),"")</f>
        <v/>
      </c>
      <c r="V42" s="62" t="str">
        <f ca="1">IF(U42&lt;&gt;"",IF(VALUE(IF(U47&lt;&gt;"",R44-U47,R44))&gt;VALUE(IF(COUNTIF(盛付札!R42,"*キャラ*"),
VLOOKUP("*キャラ*",商品マスタ一覧!$D:$J,7,FALSE),
IF(COUNTIF(盛付札!R42,"*赤*"),
VLOOKUP("*赤*",商品マスタ一覧!$D:$J,7,FALSE),
VLOOKUP(盛付札!R42,商品マスタ一覧!$D:$J,7,FALSE)))*U42),
"+"&amp;IF(U47&lt;&gt;"",R44-U47,R44)-IF(COUNTIF(盛付札!R42,"*キャラ*"),
VLOOKUP("*キャラ*",商品マスタ一覧!$D:$J,7,FALSE),
IF(COUNTIF(盛付札!R42,"*赤*"),
VLOOKUP("*赤*",商品マスタ一覧!$D:$J,7,FALSE),
VLOOKUP(盛付札!R42,商品マスタ一覧!$D:$J,7,FALSE)))*U42,
IF(U47&lt;&gt;"",R44-U47,R44)-IF(COUNTIF(盛付札!R42,"*キャラ*"),
VLOOKUP("*キャラ*",商品マスタ一覧!$D:$J,7,FALSE),
IF(COUNTIF(盛付札!R42,"*赤*"),
VLOOKUP("*赤*",商品マスタ一覧!$D:$J,7,FALSE),
VLOOKUP(盛付札!R42,商品マスタ一覧!$D:$J,7,FALSE)))*U42),"")</f>
        <v/>
      </c>
      <c r="W42" s="66"/>
      <c r="X42" s="68" t="e">
        <f t="array" aca="1" ref="X42" ca="1">IF(X43&lt;&gt;100,
IF(Y44&lt;&gt;"",MATCH(Y44,INDIRECT("数出表_Excel!B"&amp;MATCH(AC41,数出表_Excel!$A:$A,0)-1&amp;":U"&amp;MATCH(AC41,数出表_Excel!$A:$A,0)-1&amp;""),0)+1,""),
IF(Y44&lt;&gt;"",
MATCH(
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""),
INDIRECT("数出表_Excel!B"&amp;MATCH(AC41,数出表_Excel!$A:$A,0)-1&amp;":U"&amp;MATCH(AC41,数出表_Excel!$A:$A,0)-1&amp;""),0)+1,""))</f>
        <v>#N/A</v>
      </c>
      <c r="Y42" s="58" t="str" cm="1">
        <f t="array" aca="1" ref="Y42" ca="1">IFERROR(INDIRECT("数出表_Excel!" &amp;
CHAR(MATCH(TRUE,
ISNUMBER(--INDIRECT("数出表_Excel!B"&amp;MATCH(AC41,数出表_Excel!$A:$A,0)-1&amp;":U"&amp;MATCH(AC41,数出表_Excel!$A:$A,0)-1&amp;"")),0)+65) &amp; "3"),"")</f>
        <v/>
      </c>
      <c r="Z42" s="57"/>
      <c r="AA42" s="57"/>
      <c r="AB42" s="72" t="str" cm="1">
        <f t="array" aca="1" ref="AB42" ca="1">IF(Y42&lt;&gt;"",
IF(MATCH(TRUE,
ISNUMBER(--INDIRECT("数出表_Excel!B"&amp;MATCH(AC41,数出表_Excel!$A:$A,0)-1&amp;":U"&amp;MATCH(AC41,数出表_Excel!$A:$A,0)-1&amp;"")),0)&gt;10,
IF(Y42&lt;&gt;"",
IF(IF(COUNTIF(盛付札!Y42,"*キャラ*"),
VLOOKUP("*キャラ*",商品マスタ一覧!$D:$J,7,FALSE),
IF(COUNTIF(盛付札!Y42,"*赤*"),
VLOOKUP("*赤*",商品マスタ一覧!$D:$J,7,FALSE),
VLOOKUP(盛付札!Y42,商品マスタ一覧!$D:$J,7,FALSE)))=0,"",
IF(ROUND(
IF(AB47&lt;&gt;"",(Y44-AB47),Y44)
/IF(COUNTIF(盛付札!Y42,"*キャラ*"),
VLOOKUP("*キャラ*",商品マスタ一覧!$D:$J,7,FALSE),
IF(COUNTIF(盛付札!Y42,"*赤*"),
VLOOKUP("*赤*",商品マスタ一覧!$D:$J,7,FALSE),
VLOOKUP(盛付札!Y42,商品マスタ一覧!$D:$J,7,FALSE))),0)&lt;=0,1,
ROUND(
IF(AB47&lt;&gt;"",(Y44-AB47),Y44)
/IF(COUNTIF(盛付札!Y42,"*キャラ*"),
VLOOKUP("*キャラ*",商品マスタ一覧!$D:$J,7,FALSE),
IF(COUNTIF(盛付札!Y42,"*赤*"),
VLOOKUP("*赤*",商品マスタ一覧!$D:$J,7,FALSE),
VLOOKUP(盛付札!Y42,商品マスタ一覧!$D:$J,7,FALSE))),0))),""),""),"")</f>
        <v/>
      </c>
      <c r="AC42" s="62" t="str">
        <f ca="1">IF(AB42&lt;&gt;"",IF(VALUE(IF(AB47&lt;&gt;"",Y44-AB47,Y44))&gt;VALUE(IF(COUNTIF(盛付札!Y42,"*キャラ*"),
VLOOKUP("*キャラ*",商品マスタ一覧!$D:$J,7,FALSE),
IF(COUNTIF(盛付札!Y42,"*赤*"),
VLOOKUP("*赤*",商品マスタ一覧!$D:$J,7,FALSE),
VLOOKUP(盛付札!Y42,商品マスタ一覧!$D:$J,7,FALSE)))*AB42),
"+"&amp;IF(AB47&lt;&gt;"",Y44-AB47,Y44)-IF(COUNTIF(盛付札!Y42,"*キャラ*"),
VLOOKUP("*キャラ*",商品マスタ一覧!$D:$J,7,FALSE),
IF(COUNTIF(盛付札!Y42,"*赤*"),
VLOOKUP("*赤*",商品マスタ一覧!$D:$J,7,FALSE),
VLOOKUP(盛付札!Y42,商品マスタ一覧!$D:$J,7,FALSE)))*AB42,
IF(AB47&lt;&gt;"",Y44-AB47,Y44)-IF(COUNTIF(盛付札!Y42,"*キャラ*"),
VLOOKUP("*キャラ*",商品マスタ一覧!$D:$J,7,FALSE),
IF(COUNTIF(盛付札!Y42,"*赤*"),
VLOOKUP("*赤*",商品マスタ一覧!$D:$J,7,FALSE),
VLOOKUP(盛付札!Y42,商品マスタ一覧!$D:$J,7,FALSE)))*AB42),"")</f>
        <v/>
      </c>
      <c r="AE42" s="66"/>
      <c r="AF42" s="68" t="e">
        <f t="array" aca="1" ref="AF42" ca="1">IF(AF43&lt;&gt;100,
IF(AG44&lt;&gt;"",MATCH(AG44,INDIRECT("数出表_Excel!B"&amp;MATCH(AK41,数出表_Excel!$A:$A,0)-1&amp;":U"&amp;MATCH(AK41,数出表_Excel!$A:$A,0)-1&amp;""),0)+1,""),
IF(AG44&lt;&gt;"",
MATCH(
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""),
INDIRECT("数出表_Excel!B"&amp;MATCH(AK41,数出表_Excel!$A:$A,0)-1&amp;":U"&amp;MATCH(AK41,数出表_Excel!$A:$A,0)-1&amp;""),0)+1,""))</f>
        <v>#N/A</v>
      </c>
      <c r="AG42" s="58" t="str" cm="1">
        <f t="array" aca="1" ref="AG42" ca="1">IFERROR(INDIRECT("数出表_Excel!" &amp;
CHAR(MATCH(TRUE,
ISNUMBER(--INDIRECT("数出表_Excel!B"&amp;MATCH(AK41,数出表_Excel!$A:$A,0)-1&amp;":U"&amp;MATCH(AK41,数出表_Excel!$A:$A,0)-1&amp;"")),0)+65) &amp; "3"),"")</f>
        <v/>
      </c>
      <c r="AH42" s="57"/>
      <c r="AI42" s="57"/>
      <c r="AJ42" s="72" t="str" cm="1">
        <f t="array" aca="1" ref="AJ42" ca="1">IF(AG42&lt;&gt;"",
IF(MATCH(TRUE,
ISNUMBER(--INDIRECT("数出表_Excel!B"&amp;MATCH(AK41,数出表_Excel!$A:$A,0)-1&amp;":U"&amp;MATCH(AK41,数出表_Excel!$A:$A,0)-1&amp;"")),0)&gt;10,
IF(AG42&lt;&gt;"",
IF(IF(COUNTIF(盛付札!AG42,"*キャラ*"),
VLOOKUP("*キャラ*",商品マスタ一覧!$D:$J,7,FALSE),
IF(COUNTIF(盛付札!AG42,"*赤*"),
VLOOKUP("*赤*",商品マスタ一覧!$D:$J,7,FALSE),
VLOOKUP(盛付札!AG42,商品マスタ一覧!$D:$J,7,FALSE)))=0,"",
IF(ROUND(
IF(AJ47&lt;&gt;"",(AG44-AJ47),AG44)
/IF(COUNTIF(盛付札!AG42,"*キャラ*"),
VLOOKUP("*キャラ*",商品マスタ一覧!$D:$J,7,FALSE),
IF(COUNTIF(盛付札!AG42,"*赤*"),
VLOOKUP("*赤*",商品マスタ一覧!$D:$J,7,FALSE),
VLOOKUP(盛付札!AG42,商品マスタ一覧!$D:$J,7,FALSE))),0)&lt;=0,1,
ROUND(
IF(AJ47&lt;&gt;"",(AG44-AJ47),AG44)
/IF(COUNTIF(盛付札!AG42,"*キャラ*"),
VLOOKUP("*キャラ*",商品マスタ一覧!$D:$J,7,FALSE),
IF(COUNTIF(盛付札!AG42,"*赤*"),
VLOOKUP("*赤*",商品マスタ一覧!$D:$J,7,FALSE),
VLOOKUP(盛付札!AG42,商品マスタ一覧!$D:$J,7,FALSE))),0))),""),""),"")</f>
        <v/>
      </c>
      <c r="AK42" s="62" t="str">
        <f ca="1">IF(AJ42&lt;&gt;"",IF(VALUE(IF(AJ47&lt;&gt;"",AG44-AJ47,AG44))&gt;VALUE(IF(COUNTIF(盛付札!AG42,"*キャラ*"),
VLOOKUP("*キャラ*",商品マスタ一覧!$D:$J,7,FALSE),
IF(COUNTIF(盛付札!AG42,"*赤*"),
VLOOKUP("*赤*",商品マスタ一覧!$D:$J,7,FALSE),
VLOOKUP(盛付札!AG42,商品マスタ一覧!$D:$J,7,FALSE)))*AJ42),
"+"&amp;IF(AJ47&lt;&gt;"",AG44-AJ47,AG44)-IF(COUNTIF(盛付札!AG42,"*キャラ*"),
VLOOKUP("*キャラ*",商品マスタ一覧!$D:$J,7,FALSE),
IF(COUNTIF(盛付札!AG42,"*赤*"),
VLOOKUP("*赤*",商品マスタ一覧!$D:$J,7,FALSE),
VLOOKUP(盛付札!AG42,商品マスタ一覧!$D:$J,7,FALSE)))*AJ42,
IF(AJ47&lt;&gt;"",AG44-AJ47,AG44)-IF(COUNTIF(盛付札!AG42,"*キャラ*"),
VLOOKUP("*キャラ*",商品マスタ一覧!$D:$J,7,FALSE),
IF(COUNTIF(盛付札!AG42,"*赤*"),
VLOOKUP("*赤*",商品マスタ一覧!$D:$J,7,FALSE),
VLOOKUP(盛付札!AG42,商品マスタ一覧!$D:$J,7,FALSE)))*AJ42),"")</f>
        <v/>
      </c>
      <c r="AL42" s="66"/>
      <c r="AM42" s="68" t="e">
        <f t="array" aca="1" ref="AM42" ca="1">IF(AM43&lt;&gt;100,
IF(AN44&lt;&gt;"",MATCH(AN44,INDIRECT("数出表_Excel!B"&amp;MATCH(AR41,数出表_Excel!$A:$A,0)-1&amp;":U"&amp;MATCH(AR41,数出表_Excel!$A:$A,0)-1&amp;""),0)+1,""),
IF(AN44&lt;&gt;"",
MATCH(
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""),
INDIRECT("数出表_Excel!B"&amp;MATCH(AR41,数出表_Excel!$A:$A,0)-1&amp;":U"&amp;MATCH(AR41,数出表_Excel!$A:$A,0)-1&amp;""),0)+1,""))</f>
        <v>#N/A</v>
      </c>
      <c r="AN42" s="58" t="str" cm="1">
        <f t="array" aca="1" ref="AN42" ca="1">IFERROR(INDIRECT("数出表_Excel!" &amp;
CHAR(MATCH(TRUE,
ISNUMBER(--INDIRECT("数出表_Excel!B"&amp;MATCH(AR41,数出表_Excel!$A:$A,0)-1&amp;":U"&amp;MATCH(AR41,数出表_Excel!$A:$A,0)-1&amp;"")),0)+65) &amp; "3"),"")</f>
        <v/>
      </c>
      <c r="AO42" s="57"/>
      <c r="AP42" s="57"/>
      <c r="AQ42" s="72" t="str" cm="1">
        <f t="array" aca="1" ref="AQ42" ca="1">IF(AN42&lt;&gt;"",
IF(MATCH(TRUE,
ISNUMBER(--INDIRECT("数出表_Excel!B"&amp;MATCH(AR41,数出表_Excel!$A:$A,0)-1&amp;":U"&amp;MATCH(AR41,数出表_Excel!$A:$A,0)-1&amp;"")),0)&gt;10,
IF(AN42&lt;&gt;"",
IF(IF(COUNTIF(盛付札!AN42,"*キャラ*"),
VLOOKUP("*キャラ*",商品マスタ一覧!$D:$J,7,FALSE),
IF(COUNTIF(盛付札!AN42,"*赤*"),
VLOOKUP("*赤*",商品マスタ一覧!$D:$J,7,FALSE),
VLOOKUP(盛付札!AN42,商品マスタ一覧!$D:$J,7,FALSE)))=0,"",
IF(ROUND(
IF(AQ47&lt;&gt;"",(AN44-AQ47),AN44)
/IF(COUNTIF(盛付札!AN42,"*キャラ*"),
VLOOKUP("*キャラ*",商品マスタ一覧!$D:$J,7,FALSE),
IF(COUNTIF(盛付札!AN42,"*赤*"),
VLOOKUP("*赤*",商品マスタ一覧!$D:$J,7,FALSE),
VLOOKUP(盛付札!AN42,商品マスタ一覧!$D:$J,7,FALSE))),0)&lt;=0,1,
ROUND(
IF(AQ47&lt;&gt;"",(AN44-AQ47),AN44)
/IF(COUNTIF(盛付札!AN42,"*キャラ*"),
VLOOKUP("*キャラ*",商品マスタ一覧!$D:$J,7,FALSE),
IF(COUNTIF(盛付札!AN42,"*赤*"),
VLOOKUP("*赤*",商品マスタ一覧!$D:$J,7,FALSE),
VLOOKUP(盛付札!AN42,商品マスタ一覧!$D:$J,7,FALSE))),0))),""),""),"")</f>
        <v/>
      </c>
      <c r="AR42" s="62" t="str">
        <f ca="1">IF(AQ42&lt;&gt;"",IF(VALUE(IF(AQ47&lt;&gt;"",AN44-AQ47,AN44))&gt;VALUE(IF(COUNTIF(盛付札!AN42,"*キャラ*"),
VLOOKUP("*キャラ*",商品マスタ一覧!$D:$J,7,FALSE),
IF(COUNTIF(盛付札!AN42,"*赤*"),
VLOOKUP("*赤*",商品マスタ一覧!$D:$J,7,FALSE),
VLOOKUP(盛付札!AN42,商品マスタ一覧!$D:$J,7,FALSE)))*AQ42),
"+"&amp;IF(AQ47&lt;&gt;"",AN44-AQ47,AN44)-IF(COUNTIF(盛付札!AN42,"*キャラ*"),
VLOOKUP("*キャラ*",商品マスタ一覧!$D:$J,7,FALSE),
IF(COUNTIF(盛付札!AN42,"*赤*"),
VLOOKUP("*赤*",商品マスタ一覧!$D:$J,7,FALSE),
VLOOKUP(盛付札!AN42,商品マスタ一覧!$D:$J,7,FALSE)))*AQ42,
IF(AQ47&lt;&gt;"",AN44-AQ47,AN44)-IF(COUNTIF(盛付札!AN42,"*キャラ*"),
VLOOKUP("*キャラ*",商品マスタ一覧!$D:$J,7,FALSE),
IF(COUNTIF(盛付札!AN42,"*赤*"),
VLOOKUP("*赤*",商品マスタ一覧!$D:$J,7,FALSE),
VLOOKUP(盛付札!AN42,商品マスタ一覧!$D:$J,7,FALSE)))*AQ42),"")</f>
        <v/>
      </c>
      <c r="AT42" s="66"/>
      <c r="AU42" s="68" t="e">
        <f t="array" aca="1" ref="AU42" ca="1">IF(AU43&lt;&gt;100,
IF(AV44&lt;&gt;"",MATCH(AV44,INDIRECT("数出表_Excel!B"&amp;MATCH(AZ41,数出表_Excel!$A:$A,0)-1&amp;":U"&amp;MATCH(AZ41,数出表_Excel!$A:$A,0)-1&amp;""),0)+1,""),
IF(AV44&lt;&gt;"",
MATCH(
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""),
INDIRECT("数出表_Excel!B"&amp;MATCH(AZ41,数出表_Excel!$A:$A,0)-1&amp;":U"&amp;MATCH(AZ41,数出表_Excel!$A:$A,0)-1&amp;""),0)+1,""))</f>
        <v>#N/A</v>
      </c>
      <c r="AV42" s="58" t="str" cm="1">
        <f t="array" aca="1" ref="AV42" ca="1">IFERROR(INDIRECT("数出表_Excel!" &amp;
CHAR(MATCH(TRUE,
ISNUMBER(--INDIRECT("数出表_Excel!B"&amp;MATCH(AZ41,数出表_Excel!$A:$A,0)-1&amp;":U"&amp;MATCH(AZ41,数出表_Excel!$A:$A,0)-1&amp;"")),0)+65) &amp; "3"),"")</f>
        <v/>
      </c>
      <c r="AW42" s="57"/>
      <c r="AX42" s="57"/>
      <c r="AY42" s="72" t="str" cm="1">
        <f t="array" aca="1" ref="AY42" ca="1">IF(AV42&lt;&gt;"",
IF(MATCH(TRUE,
ISNUMBER(--INDIRECT("数出表_Excel!B"&amp;MATCH(AZ41,数出表_Excel!$A:$A,0)-1&amp;":U"&amp;MATCH(AZ41,数出表_Excel!$A:$A,0)-1&amp;"")),0)&gt;10,
IF(AV42&lt;&gt;"",
IF(IF(COUNTIF(盛付札!AV42,"*キャラ*"),
VLOOKUP("*キャラ*",商品マスタ一覧!$D:$J,7,FALSE),
IF(COUNTIF(盛付札!AV42,"*赤*"),
VLOOKUP("*赤*",商品マスタ一覧!$D:$J,7,FALSE),
VLOOKUP(盛付札!AV42,商品マスタ一覧!$D:$J,7,FALSE)))=0,"",
IF(ROUND(
IF(AY47&lt;&gt;"",(AV44-AY47),AV44)
/IF(COUNTIF(盛付札!AV42,"*キャラ*"),
VLOOKUP("*キャラ*",商品マスタ一覧!$D:$J,7,FALSE),
IF(COUNTIF(盛付札!AV42,"*赤*"),
VLOOKUP("*赤*",商品マスタ一覧!$D:$J,7,FALSE),
VLOOKUP(盛付札!AV42,商品マスタ一覧!$D:$J,7,FALSE))),0)&lt;=0,1,
ROUND(
IF(AY47&lt;&gt;"",(AV44-AY47),AV44)
/IF(COUNTIF(盛付札!AV42,"*キャラ*"),
VLOOKUP("*キャラ*",商品マスタ一覧!$D:$J,7,FALSE),
IF(COUNTIF(盛付札!AV42,"*赤*"),
VLOOKUP("*赤*",商品マスタ一覧!$D:$J,7,FALSE),
VLOOKUP(盛付札!AV42,商品マスタ一覧!$D:$J,7,FALSE))),0))),""),""),"")</f>
        <v/>
      </c>
      <c r="AZ42" s="62" t="str">
        <f ca="1">IF(AY42&lt;&gt;"",IF(VALUE(IF(AY47&lt;&gt;"",AV44-AY47,AV44))&gt;VALUE(IF(COUNTIF(盛付札!AV42,"*キャラ*"),
VLOOKUP("*キャラ*",商品マスタ一覧!$D:$J,7,FALSE),
IF(COUNTIF(盛付札!AV42,"*赤*"),
VLOOKUP("*赤*",商品マスタ一覧!$D:$J,7,FALSE),
VLOOKUP(盛付札!AV42,商品マスタ一覧!$D:$J,7,FALSE)))*AY42),
"+"&amp;IF(AY47&lt;&gt;"",AV44-AY47,AV44)-IF(COUNTIF(盛付札!AV42,"*キャラ*"),
VLOOKUP("*キャラ*",商品マスタ一覧!$D:$J,7,FALSE),
IF(COUNTIF(盛付札!AV42,"*赤*"),
VLOOKUP("*赤*",商品マスタ一覧!$D:$J,7,FALSE),
VLOOKUP(盛付札!AV42,商品マスタ一覧!$D:$J,7,FALSE)))*AY42,
IF(AY47&lt;&gt;"",AV44-AY47,AV44)-IF(COUNTIF(盛付札!AV42,"*キャラ*"),
VLOOKUP("*キャラ*",商品マスタ一覧!$D:$J,7,FALSE),
IF(COUNTIF(盛付札!AV42,"*赤*"),
VLOOKUP("*赤*",商品マスタ一覧!$D:$J,7,FALSE),
VLOOKUP(盛付札!AV42,商品マスタ一覧!$D:$J,7,FALSE)))*AY42),"")</f>
        <v/>
      </c>
      <c r="BA42" s="66"/>
      <c r="BB42" s="68" t="e">
        <f t="array" aca="1" ref="BB42" ca="1">IF(BB43&lt;&gt;100,
IF(BC44&lt;&gt;"",MATCH(BC44,INDIRECT("数出表_Excel!B"&amp;MATCH(BG41,数出表_Excel!$A:$A,0)-1&amp;":U"&amp;MATCH(BG41,数出表_Excel!$A:$A,0)-1&amp;""),0)+1,""),
IF(BC44&lt;&gt;"",
MATCH(
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""),
INDIRECT("数出表_Excel!B"&amp;MATCH(BG41,数出表_Excel!$A:$A,0)-1&amp;":U"&amp;MATCH(BG41,数出表_Excel!$A:$A,0)-1&amp;""),0)+1,""))</f>
        <v>#N/A</v>
      </c>
      <c r="BC42" s="58" t="str" cm="1">
        <f t="array" aca="1" ref="BC42" ca="1">IFERROR(INDIRECT("数出表_Excel!" &amp;
CHAR(MATCH(TRUE,
ISNUMBER(--INDIRECT("数出表_Excel!B"&amp;MATCH(BG41,数出表_Excel!$A:$A,0)-1&amp;":U"&amp;MATCH(BG41,数出表_Excel!$A:$A,0)-1&amp;"")),0)+65) &amp; "3"),"")</f>
        <v/>
      </c>
      <c r="BD42" s="57"/>
      <c r="BE42" s="57"/>
      <c r="BF42" s="72" t="str" cm="1">
        <f t="array" aca="1" ref="BF42" ca="1">IF(BC42&lt;&gt;"",
IF(MATCH(TRUE,
ISNUMBER(--INDIRECT("数出表_Excel!B"&amp;MATCH(BG41,数出表_Excel!$A:$A,0)-1&amp;":U"&amp;MATCH(BG41,数出表_Excel!$A:$A,0)-1&amp;"")),0)&gt;10,
IF(BC42&lt;&gt;"",
IF(IF(COUNTIF(盛付札!BC42,"*キャラ*"),
VLOOKUP("*キャラ*",商品マスタ一覧!$D:$J,7,FALSE),
IF(COUNTIF(盛付札!BC42,"*赤*"),
VLOOKUP("*赤*",商品マスタ一覧!$D:$J,7,FALSE),
VLOOKUP(盛付札!BC42,商品マスタ一覧!$D:$J,7,FALSE)))=0,"",
IF(ROUND(
IF(BF47&lt;&gt;"",(BC44-BF47),BC44)
/IF(COUNTIF(盛付札!BC42,"*キャラ*"),
VLOOKUP("*キャラ*",商品マスタ一覧!$D:$J,7,FALSE),
IF(COUNTIF(盛付札!BC42,"*赤*"),
VLOOKUP("*赤*",商品マスタ一覧!$D:$J,7,FALSE),
VLOOKUP(盛付札!BC42,商品マスタ一覧!$D:$J,7,FALSE))),0)&lt;=0,1,
ROUND(
IF(BF47&lt;&gt;"",(BC44-BF47),BC44)
/IF(COUNTIF(盛付札!BC42,"*キャラ*"),
VLOOKUP("*キャラ*",商品マスタ一覧!$D:$J,7,FALSE),
IF(COUNTIF(盛付札!BC42,"*赤*"),
VLOOKUP("*赤*",商品マスタ一覧!$D:$J,7,FALSE),
VLOOKUP(盛付札!BC42,商品マスタ一覧!$D:$J,7,FALSE))),0))),""),""),"")</f>
        <v/>
      </c>
      <c r="BG42" s="62" t="str">
        <f ca="1">IF(BF42&lt;&gt;"",IF(VALUE(IF(BF47&lt;&gt;"",BC44-BF47,BC44))&gt;VALUE(IF(COUNTIF(盛付札!BC42,"*キャラ*"),
VLOOKUP("*キャラ*",商品マスタ一覧!$D:$J,7,FALSE),
IF(COUNTIF(盛付札!BC42,"*赤*"),
VLOOKUP("*赤*",商品マスタ一覧!$D:$J,7,FALSE),
VLOOKUP(盛付札!BC42,商品マスタ一覧!$D:$J,7,FALSE)))*BF42),
"+"&amp;IF(BF47&lt;&gt;"",BC44-BF47,BC44)-IF(COUNTIF(盛付札!BC42,"*キャラ*"),
VLOOKUP("*キャラ*",商品マスタ一覧!$D:$J,7,FALSE),
IF(COUNTIF(盛付札!BC42,"*赤*"),
VLOOKUP("*赤*",商品マスタ一覧!$D:$J,7,FALSE),
VLOOKUP(盛付札!BC42,商品マスタ一覧!$D:$J,7,FALSE)))*BF42,
IF(BF47&lt;&gt;"",BC44-BF47,BC44)-IF(COUNTIF(盛付札!BC42,"*キャラ*"),
VLOOKUP("*キャラ*",商品マスタ一覧!$D:$J,7,FALSE),
IF(COUNTIF(盛付札!BC42,"*赤*"),
VLOOKUP("*赤*",商品マスタ一覧!$D:$J,7,FALSE),
VLOOKUP(盛付札!BC42,商品マスタ一覧!$D:$J,7,FALSE)))*BF42),"")</f>
        <v/>
      </c>
      <c r="BI42" s="66"/>
      <c r="BJ42" s="68" t="e">
        <f t="array" aca="1" ref="BJ42" ca="1">IF(BJ43&lt;&gt;100,
IF(BK44&lt;&gt;"",MATCH(BK44,INDIRECT("数出表_Excel!B"&amp;MATCH(BO41,数出表_Excel!$A:$A,0)-1&amp;":U"&amp;MATCH(BO41,数出表_Excel!$A:$A,0)-1&amp;""),0)+1,""),
IF(BK44&lt;&gt;"",
MATCH(
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""),
INDIRECT("数出表_Excel!B"&amp;MATCH(BO41,数出表_Excel!$A:$A,0)-1&amp;":U"&amp;MATCH(BO41,数出表_Excel!$A:$A,0)-1&amp;""),0)+1,""))</f>
        <v>#N/A</v>
      </c>
      <c r="BK42" s="58" t="str" cm="1">
        <f t="array" aca="1" ref="BK42" ca="1">IFERROR(INDIRECT("数出表_Excel!" &amp;
CHAR(MATCH(TRUE,
ISNUMBER(--INDIRECT("数出表_Excel!B"&amp;MATCH(BO41,数出表_Excel!$A:$A,0)-1&amp;":U"&amp;MATCH(BO41,数出表_Excel!$A:$A,0)-1&amp;"")),0)+65) &amp; "3"),"")</f>
        <v/>
      </c>
      <c r="BL42" s="57"/>
      <c r="BM42" s="57"/>
      <c r="BN42" s="72" t="str" cm="1">
        <f t="array" aca="1" ref="BN42" ca="1">IF(BK42&lt;&gt;"",
IF(MATCH(TRUE,
ISNUMBER(--INDIRECT("数出表_Excel!B"&amp;MATCH(BO41,数出表_Excel!$A:$A,0)-1&amp;":U"&amp;MATCH(BO41,数出表_Excel!$A:$A,0)-1&amp;"")),0)&gt;10,
IF(BK42&lt;&gt;"",
IF(IF(COUNTIF(盛付札!BK42,"*キャラ*"),
VLOOKUP("*キャラ*",商品マスタ一覧!$D:$J,7,FALSE),
IF(COUNTIF(盛付札!BK42,"*赤*"),
VLOOKUP("*赤*",商品マスタ一覧!$D:$J,7,FALSE),
VLOOKUP(盛付札!BK42,商品マスタ一覧!$D:$J,7,FALSE)))=0,"",
IF(ROUND(
IF(BN47&lt;&gt;"",(BK44-BN47),BK44)
/IF(COUNTIF(盛付札!BK42,"*キャラ*"),
VLOOKUP("*キャラ*",商品マスタ一覧!$D:$J,7,FALSE),
IF(COUNTIF(盛付札!BK42,"*赤*"),
VLOOKUP("*赤*",商品マスタ一覧!$D:$J,7,FALSE),
VLOOKUP(盛付札!BK42,商品マスタ一覧!$D:$J,7,FALSE))),0)&lt;=0,1,
ROUND(
IF(BN47&lt;&gt;"",(BK44-BN47),BK44)
/IF(COUNTIF(盛付札!BK42,"*キャラ*"),
VLOOKUP("*キャラ*",商品マスタ一覧!$D:$J,7,FALSE),
IF(COUNTIF(盛付札!BK42,"*赤*"),
VLOOKUP("*赤*",商品マスタ一覧!$D:$J,7,FALSE),
VLOOKUP(盛付札!BK42,商品マスタ一覧!$D:$J,7,FALSE))),0))),""),""),"")</f>
        <v/>
      </c>
      <c r="BO42" s="62" t="str">
        <f ca="1">IF(BN42&lt;&gt;"",IF(VALUE(IF(BN47&lt;&gt;"",BK44-BN47,BK44))&gt;VALUE(IF(COUNTIF(盛付札!BK42,"*キャラ*"),
VLOOKUP("*キャラ*",商品マスタ一覧!$D:$J,7,FALSE),
IF(COUNTIF(盛付札!BK42,"*赤*"),
VLOOKUP("*赤*",商品マスタ一覧!$D:$J,7,FALSE),
VLOOKUP(盛付札!BK42,商品マスタ一覧!$D:$J,7,FALSE)))*BN42),
"+"&amp;IF(BN47&lt;&gt;"",BK44-BN47,BK44)-IF(COUNTIF(盛付札!BK42,"*キャラ*"),
VLOOKUP("*キャラ*",商品マスタ一覧!$D:$J,7,FALSE),
IF(COUNTIF(盛付札!BK42,"*赤*"),
VLOOKUP("*赤*",商品マスタ一覧!$D:$J,7,FALSE),
VLOOKUP(盛付札!BK42,商品マスタ一覧!$D:$J,7,FALSE)))*BN42,
IF(BN47&lt;&gt;"",BK44-BN47,BK44)-IF(COUNTIF(盛付札!BK42,"*キャラ*"),
VLOOKUP("*キャラ*",商品マスタ一覧!$D:$J,7,FALSE),
IF(COUNTIF(盛付札!BK42,"*赤*"),
VLOOKUP("*赤*",商品マスタ一覧!$D:$J,7,FALSE),
VLOOKUP(盛付札!BK42,商品マスタ一覧!$D:$J,7,FALSE)))*BN42),"")</f>
        <v/>
      </c>
      <c r="BP42" s="66"/>
      <c r="BQ42" s="68" t="e">
        <f t="array" aca="1" ref="BQ42" ca="1">IF(BQ43&lt;&gt;100,
IF(BR44&lt;&gt;"",MATCH(BR44,INDIRECT("数出表_Excel!B"&amp;MATCH(BV41,数出表_Excel!$A:$A,0)-1&amp;":U"&amp;MATCH(BV41,数出表_Excel!$A:$A,0)-1&amp;""),0)+1,""),
IF(BR44&lt;&gt;"",
MATCH(
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""),
INDIRECT("数出表_Excel!B"&amp;MATCH(BV41,数出表_Excel!$A:$A,0)-1&amp;":U"&amp;MATCH(BV41,数出表_Excel!$A:$A,0)-1&amp;""),0)+1,""))</f>
        <v>#N/A</v>
      </c>
      <c r="BR42" s="58" t="str" cm="1">
        <f t="array" aca="1" ref="BR42" ca="1">IFERROR(INDIRECT("数出表_Excel!" &amp;
CHAR(MATCH(TRUE,
ISNUMBER(--INDIRECT("数出表_Excel!B"&amp;MATCH(BV41,数出表_Excel!$A:$A,0)-1&amp;":U"&amp;MATCH(BV41,数出表_Excel!$A:$A,0)-1&amp;"")),0)+65) &amp; "3"),"")</f>
        <v/>
      </c>
      <c r="BS42" s="57"/>
      <c r="BT42" s="57"/>
      <c r="BU42" s="72" t="str" cm="1">
        <f t="array" aca="1" ref="BU42" ca="1">IF(BR42&lt;&gt;"",
IF(MATCH(TRUE,
ISNUMBER(--INDIRECT("数出表_Excel!B"&amp;MATCH(BV41,数出表_Excel!$A:$A,0)-1&amp;":U"&amp;MATCH(BV41,数出表_Excel!$A:$A,0)-1&amp;"")),0)&gt;10,
IF(BR42&lt;&gt;"",
IF(IF(COUNTIF(盛付札!BR42,"*キャラ*"),
VLOOKUP("*キャラ*",商品マスタ一覧!$D:$J,7,FALSE),
IF(COUNTIF(盛付札!BR42,"*赤*"),
VLOOKUP("*赤*",商品マスタ一覧!$D:$J,7,FALSE),
VLOOKUP(盛付札!BR42,商品マスタ一覧!$D:$J,7,FALSE)))=0,"",
IF(ROUND(
IF(BU47&lt;&gt;"",(BR44-BU47),BR44)
/IF(COUNTIF(盛付札!BR42,"*キャラ*"),
VLOOKUP("*キャラ*",商品マスタ一覧!$D:$J,7,FALSE),
IF(COUNTIF(盛付札!BR42,"*赤*"),
VLOOKUP("*赤*",商品マスタ一覧!$D:$J,7,FALSE),
VLOOKUP(盛付札!BR42,商品マスタ一覧!$D:$J,7,FALSE))),0)&lt;=0,1,
ROUND(
IF(BU47&lt;&gt;"",(BR44-BU47),BR44)
/IF(COUNTIF(盛付札!BR42,"*キャラ*"),
VLOOKUP("*キャラ*",商品マスタ一覧!$D:$J,7,FALSE),
IF(COUNTIF(盛付札!BR42,"*赤*"),
VLOOKUP("*赤*",商品マスタ一覧!$D:$J,7,FALSE),
VLOOKUP(盛付札!BR42,商品マスタ一覧!$D:$J,7,FALSE))),0))),""),""),"")</f>
        <v/>
      </c>
      <c r="BV42" s="62" t="str">
        <f ca="1">IF(BU42&lt;&gt;"",IF(VALUE(IF(BU47&lt;&gt;"",BR44-BU47,BR44))&gt;VALUE(IF(COUNTIF(盛付札!BR42,"*キャラ*"),
VLOOKUP("*キャラ*",商品マスタ一覧!$D:$J,7,FALSE),
IF(COUNTIF(盛付札!BR42,"*赤*"),
VLOOKUP("*赤*",商品マスタ一覧!$D:$J,7,FALSE),
VLOOKUP(盛付札!BR42,商品マスタ一覧!$D:$J,7,FALSE)))*BU42),
"+"&amp;IF(BU47&lt;&gt;"",BR44-BU47,BR44)-IF(COUNTIF(盛付札!BR42,"*キャラ*"),
VLOOKUP("*キャラ*",商品マスタ一覧!$D:$J,7,FALSE),
IF(COUNTIF(盛付札!BR42,"*赤*"),
VLOOKUP("*赤*",商品マスタ一覧!$D:$J,7,FALSE),
VLOOKUP(盛付札!BR42,商品マスタ一覧!$D:$J,7,FALSE)))*BU42,
IF(BU47&lt;&gt;"",BR44-BU47,BR44)-IF(COUNTIF(盛付札!BR42,"*キャラ*"),
VLOOKUP("*キャラ*",商品マスタ一覧!$D:$J,7,FALSE),
IF(COUNTIF(盛付札!BR42,"*赤*"),
VLOOKUP("*赤*",商品マスタ一覧!$D:$J,7,FALSE),
VLOOKUP(盛付札!BR42,商品マスタ一覧!$D:$J,7,FALSE)))*BU42),"")</f>
        <v/>
      </c>
    </row>
    <row r="43" spans="1:74" x14ac:dyDescent="0.45">
      <c r="A43" s="69"/>
      <c r="B43" s="64" t="e" cm="1">
        <f t="array" aca="1" ref="B43" ca="1">IF(AND(LEFT(G41,2)="博多",
LEFT(INDIRECT("数出表_Excel!A"&amp;MATCH(G41,数出表_Excel!$A:$A,0)-1),2)
=LEFT(INDIRECT("数出表_Excel!A"&amp;MATCH(G41,数出表_Excel!$A:$A,0)+1),2)),100,
IF(AND(LEFT(G41,3)="奈良屋",
LEFT(INDIRECT("数出表_Excel!A"&amp;MATCH(G41,数出表_Excel!$A:$A,0)-1),2)
=LEFT(INDIRECT("数出表_Excel!A"&amp;MATCH(G41,数出表_Excel!$A:$A,0)+1),2)),200,""))</f>
        <v>#N/A</v>
      </c>
      <c r="C43" s="92" t="str">
        <f ca="1">IF(C42&lt;&gt;"",
"園児","")</f>
        <v/>
      </c>
      <c r="D43" s="90"/>
      <c r="E43" s="95" t="str">
        <f ca="1">IF(C42&lt;&gt;"",
"先生","")</f>
        <v/>
      </c>
      <c r="F43" s="90"/>
      <c r="G43" s="12"/>
      <c r="H43" s="69"/>
      <c r="I43" s="64" t="e" cm="1">
        <f t="array" aca="1" ref="I43" ca="1">IF(AND(LEFT(N41,2)="博多",
LEFT(INDIRECT("数出表_Excel!A"&amp;MATCH(N41,数出表_Excel!$A:$A,0)-1),2)
=LEFT(INDIRECT("数出表_Excel!A"&amp;MATCH(N41,数出表_Excel!$A:$A,0)+1),2)),100,
IF(AND(LEFT(N41,3)="奈良屋",
LEFT(INDIRECT("数出表_Excel!A"&amp;MATCH(N41,数出表_Excel!$A:$A,0)-1),2)
=LEFT(INDIRECT("数出表_Excel!A"&amp;MATCH(N41,数出表_Excel!$A:$A,0)+1),2)),200,""))</f>
        <v>#N/A</v>
      </c>
      <c r="J43" s="92" t="str">
        <f ca="1">IF(J42&lt;&gt;"",
"園児","")</f>
        <v/>
      </c>
      <c r="K43" s="90"/>
      <c r="L43" s="95" t="str">
        <f ca="1">IF(J42&lt;&gt;"",
"先生","")</f>
        <v/>
      </c>
      <c r="M43" s="90"/>
      <c r="N43" s="12"/>
      <c r="P43" s="69"/>
      <c r="Q43" s="64" t="e" cm="1">
        <f t="array" aca="1" ref="Q43" ca="1">IF(AND(LEFT(V41,2)="博多",
LEFT(INDIRECT("数出表_Excel!A"&amp;MATCH(V41,数出表_Excel!$A:$A,0)-1),2)
=LEFT(INDIRECT("数出表_Excel!A"&amp;MATCH(V41,数出表_Excel!$A:$A,0)+1),2)),100,
IF(AND(LEFT(V41,3)="奈良屋",
LEFT(INDIRECT("数出表_Excel!A"&amp;MATCH(V41,数出表_Excel!$A:$A,0)-1),2)
=LEFT(INDIRECT("数出表_Excel!A"&amp;MATCH(V41,数出表_Excel!$A:$A,0)+1),2)),200,""))</f>
        <v>#N/A</v>
      </c>
      <c r="R43" s="92" t="str">
        <f ca="1">IF(R42&lt;&gt;"",
"園児","")</f>
        <v/>
      </c>
      <c r="S43" s="90"/>
      <c r="T43" s="95" t="str">
        <f ca="1">IF(R42&lt;&gt;"",
"先生","")</f>
        <v/>
      </c>
      <c r="U43" s="90"/>
      <c r="V43" s="12"/>
      <c r="W43" s="69"/>
      <c r="X43" s="64" t="e" cm="1">
        <f t="array" aca="1" ref="X43" ca="1">IF(AND(LEFT(AC41,2)="博多",
LEFT(INDIRECT("数出表_Excel!A"&amp;MATCH(AC41,数出表_Excel!$A:$A,0)-1),2)
=LEFT(INDIRECT("数出表_Excel!A"&amp;MATCH(AC41,数出表_Excel!$A:$A,0)+1),2)),100,
IF(AND(LEFT(AC41,3)="奈良屋",
LEFT(INDIRECT("数出表_Excel!A"&amp;MATCH(AC41,数出表_Excel!$A:$A,0)-1),2)
=LEFT(INDIRECT("数出表_Excel!A"&amp;MATCH(AC41,数出表_Excel!$A:$A,0)+1),2)),200,""))</f>
        <v>#N/A</v>
      </c>
      <c r="Y43" s="92" t="str">
        <f ca="1">IF(Y42&lt;&gt;"",
"園児","")</f>
        <v/>
      </c>
      <c r="Z43" s="90"/>
      <c r="AA43" s="95" t="str">
        <f ca="1">IF(Y42&lt;&gt;"",
"先生","")</f>
        <v/>
      </c>
      <c r="AB43" s="90"/>
      <c r="AC43" s="12"/>
      <c r="AE43" s="69"/>
      <c r="AF43" s="64" t="e" cm="1">
        <f t="array" aca="1" ref="AF43" ca="1">IF(AND(LEFT(AK41,2)="博多",
LEFT(INDIRECT("数出表_Excel!A"&amp;MATCH(AK41,数出表_Excel!$A:$A,0)-1),2)
=LEFT(INDIRECT("数出表_Excel!A"&amp;MATCH(AK41,数出表_Excel!$A:$A,0)+1),2)),100,
IF(AND(LEFT(AK41,3)="奈良屋",
LEFT(INDIRECT("数出表_Excel!A"&amp;MATCH(AK41,数出表_Excel!$A:$A,0)-1),2)
=LEFT(INDIRECT("数出表_Excel!A"&amp;MATCH(AK41,数出表_Excel!$A:$A,0)+1),2)),200,""))</f>
        <v>#N/A</v>
      </c>
      <c r="AG43" s="92" t="str">
        <f ca="1">IF(AG42&lt;&gt;"",
"園児","")</f>
        <v/>
      </c>
      <c r="AH43" s="90"/>
      <c r="AI43" s="95" t="str">
        <f ca="1">IF(AG42&lt;&gt;"",
"先生","")</f>
        <v/>
      </c>
      <c r="AJ43" s="90"/>
      <c r="AK43" s="12"/>
      <c r="AL43" s="69"/>
      <c r="AM43" s="64" t="e" cm="1">
        <f t="array" aca="1" ref="AM43" ca="1">IF(AND(LEFT(AR41,2)="博多",
LEFT(INDIRECT("数出表_Excel!A"&amp;MATCH(AR41,数出表_Excel!$A:$A,0)-1),2)
=LEFT(INDIRECT("数出表_Excel!A"&amp;MATCH(AR41,数出表_Excel!$A:$A,0)+1),2)),100,
IF(AND(LEFT(AR41,3)="奈良屋",
LEFT(INDIRECT("数出表_Excel!A"&amp;MATCH(AR41,数出表_Excel!$A:$A,0)-1),2)
=LEFT(INDIRECT("数出表_Excel!A"&amp;MATCH(AR41,数出表_Excel!$A:$A,0)+1),2)),200,""))</f>
        <v>#N/A</v>
      </c>
      <c r="AN43" s="92" t="str">
        <f ca="1">IF(AN42&lt;&gt;"",
"園児","")</f>
        <v/>
      </c>
      <c r="AO43" s="90"/>
      <c r="AP43" s="95" t="str">
        <f ca="1">IF(AN42&lt;&gt;"",
"先生","")</f>
        <v/>
      </c>
      <c r="AQ43" s="90"/>
      <c r="AR43" s="12"/>
      <c r="AT43" s="69"/>
      <c r="AU43" s="64" t="e" cm="1">
        <f t="array" aca="1" ref="AU43" ca="1">IF(AND(LEFT(AZ41,2)="博多",
LEFT(INDIRECT("数出表_Excel!A"&amp;MATCH(AZ41,数出表_Excel!$A:$A,0)-1),2)
=LEFT(INDIRECT("数出表_Excel!A"&amp;MATCH(AZ41,数出表_Excel!$A:$A,0)+1),2)),100,
IF(AND(LEFT(AZ41,3)="奈良屋",
LEFT(INDIRECT("数出表_Excel!A"&amp;MATCH(AZ41,数出表_Excel!$A:$A,0)-1),2)
=LEFT(INDIRECT("数出表_Excel!A"&amp;MATCH(AZ41,数出表_Excel!$A:$A,0)+1),2)),200,""))</f>
        <v>#N/A</v>
      </c>
      <c r="AV43" s="92" t="str">
        <f ca="1">IF(AV42&lt;&gt;"",
"園児","")</f>
        <v/>
      </c>
      <c r="AW43" s="90"/>
      <c r="AX43" s="95" t="str">
        <f ca="1">IF(AV42&lt;&gt;"",
"先生","")</f>
        <v/>
      </c>
      <c r="AY43" s="90"/>
      <c r="AZ43" s="12"/>
      <c r="BA43" s="69"/>
      <c r="BB43" s="64" t="e" cm="1">
        <f t="array" aca="1" ref="BB43" ca="1">IF(AND(LEFT(BG41,2)="博多",
LEFT(INDIRECT("数出表_Excel!A"&amp;MATCH(BG41,数出表_Excel!$A:$A,0)-1),2)
=LEFT(INDIRECT("数出表_Excel!A"&amp;MATCH(BG41,数出表_Excel!$A:$A,0)+1),2)),100,
IF(AND(LEFT(BG41,3)="奈良屋",
LEFT(INDIRECT("数出表_Excel!A"&amp;MATCH(BG41,数出表_Excel!$A:$A,0)-1),2)
=LEFT(INDIRECT("数出表_Excel!A"&amp;MATCH(BG41,数出表_Excel!$A:$A,0)+1),2)),200,""))</f>
        <v>#N/A</v>
      </c>
      <c r="BC43" s="92" t="str">
        <f ca="1">IF(BC42&lt;&gt;"",
"園児","")</f>
        <v/>
      </c>
      <c r="BD43" s="90"/>
      <c r="BE43" s="95" t="str">
        <f ca="1">IF(BC42&lt;&gt;"",
"先生","")</f>
        <v/>
      </c>
      <c r="BF43" s="90"/>
      <c r="BG43" s="12"/>
      <c r="BI43" s="69"/>
      <c r="BJ43" s="64" t="e" cm="1">
        <f t="array" aca="1" ref="BJ43" ca="1">IF(AND(LEFT(BO41,2)="博多",
LEFT(INDIRECT("数出表_Excel!A"&amp;MATCH(BO41,数出表_Excel!$A:$A,0)-1),2)
=LEFT(INDIRECT("数出表_Excel!A"&amp;MATCH(BO41,数出表_Excel!$A:$A,0)+1),2)),100,
IF(AND(LEFT(BO41,3)="奈良屋",
LEFT(INDIRECT("数出表_Excel!A"&amp;MATCH(BO41,数出表_Excel!$A:$A,0)-1),2)
=LEFT(INDIRECT("数出表_Excel!A"&amp;MATCH(BO41,数出表_Excel!$A:$A,0)+1),2)),200,""))</f>
        <v>#N/A</v>
      </c>
      <c r="BK43" s="92" t="str">
        <f ca="1">IF(BK42&lt;&gt;"",
"園児","")</f>
        <v/>
      </c>
      <c r="BL43" s="90"/>
      <c r="BM43" s="95" t="str">
        <f ca="1">IF(BK42&lt;&gt;"",
"先生","")</f>
        <v/>
      </c>
      <c r="BN43" s="90"/>
      <c r="BO43" s="12"/>
      <c r="BP43" s="69"/>
      <c r="BQ43" s="64" t="e" cm="1">
        <f t="array" aca="1" ref="BQ43" ca="1">IF(AND(LEFT(BV41,2)="博多",
LEFT(INDIRECT("数出表_Excel!A"&amp;MATCH(BV41,数出表_Excel!$A:$A,0)-1),2)
=LEFT(INDIRECT("数出表_Excel!A"&amp;MATCH(BV41,数出表_Excel!$A:$A,0)+1),2)),100,
IF(AND(LEFT(BV41,3)="奈良屋",
LEFT(INDIRECT("数出表_Excel!A"&amp;MATCH(BV41,数出表_Excel!$A:$A,0)-1),2)
=LEFT(INDIRECT("数出表_Excel!A"&amp;MATCH(BV41,数出表_Excel!$A:$A,0)+1),2)),200,""))</f>
        <v>#N/A</v>
      </c>
      <c r="BR43" s="92" t="str">
        <f ca="1">IF(BR42&lt;&gt;"",
"園児","")</f>
        <v/>
      </c>
      <c r="BS43" s="90"/>
      <c r="BT43" s="95" t="str">
        <f ca="1">IF(BR42&lt;&gt;"",
"先生","")</f>
        <v/>
      </c>
      <c r="BU43" s="90"/>
      <c r="BV43" s="12"/>
    </row>
    <row r="44" spans="1:74" ht="18" customHeight="1" x14ac:dyDescent="1.05">
      <c r="A44" s="69"/>
      <c r="B44" s="67"/>
      <c r="C44" s="89" t="str" cm="1">
        <f t="array" aca="1" ref="C44" ca="1">IF(C42&lt;&gt;"",
IF(IFERROR(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"")=0,"",
IF(B43=100,
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
+IFERROR(
INDEX(INDIRECT("数出表_Excel!B"&amp;MATCH(G41,数出表_Excel!$A:$A,0)-1+2&amp;":U"&amp;MATCH(G41,数出表_Excel!$A:$A,0)-1+2&amp;""),
 1,
 MATCH(TRUE, ISNUMBER(--INDIRECT("数出表_Excel!B"&amp;MATCH(G41,数出表_Excel!$A:$A,0)-1+2&amp;":U"&amp;MATCH(G41,数出表_Excel!$A:$A,0)-1+2&amp;"")), 0)),
 ""),
IF(AND(B43=200,COUNTIF(数出表_Excel!$A:$A,"*奈良屋*")=2),
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
+IFERROR(
INDEX(INDIRECT("数出表_Excel!B"&amp;MATCH(G41,数出表_Excel!$A:$A,0)-1+2&amp;":U"&amp;MATCH(G41,数出表_Excel!$A:$A,0)-1+2&amp;""),
 1,
 MATCH(TRUE, ISNUMBER(--INDIRECT("数出表_Excel!B"&amp;MATCH(G41,数出表_Excel!$A:$A,0)-1+2&amp;":U"&amp;MATCH(G41,数出表_Excel!$A:$A,0)-1+2&amp;"")), 0)),
 ""),
IF(AND(B43=200,COUNTIF(数出表_Excel!$A:$A,"*奈良屋*")=3),
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
+IFERROR(
INDEX(INDIRECT("数出表_Excel!B"&amp;MATCH(G41,数出表_Excel!$A:$A,0)-1+2&amp;":U"&amp;MATCH(G41,数出表_Excel!$A:$A,0)-1+2&amp;""),
 1,
 MATCH(TRUE, ISNUMBER(--INDIRECT("数出表_Excel!B"&amp;MATCH(G41,数出表_Excel!$A:$A,0)-1+2&amp;":U"&amp;MATCH(G41,数出表_Excel!$A:$A,0)-1+2&amp;"")), 0)),
 "")
+IFERROR(
INDEX(INDIRECT("数出表_Excel!B"&amp;MATCH(G41,数出表_Excel!$A:$A,0)-1+4&amp;":U"&amp;MATCH(G41,数出表_Excel!$A:$A,0)-1+4&amp;""),
 1,
 MATCH(TRUE, ISNUMBER(--INDIRECT("数出表_Excel!B"&amp;MATCH(G41,数出表_Excel!$A:$A,0)-1+4&amp;":U"&amp;MATCH(G41,数出表_Excel!$A:$A,0)-1+4&amp;"")), 0)),
 ""),
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""))))),"")</f>
        <v/>
      </c>
      <c r="D44" s="90"/>
      <c r="E44" s="93" t="str">
        <f t="array" aca="1" ref="E44" ca="1">IF(C42&lt;&gt;"",
IF(IFERROR(
INDEX(INDIRECT("数出表_Excel!B"&amp;MATCH(G41,数出表_Excel!$A:$A,0)&amp;":U"&amp;MATCH(G41,数出表_Excel!$A:$A,0)&amp;""),
 1,B42-1),
 "")=0,"",
IFERROR(
INDEX(INDIRECT("数出表_Excel!B"&amp;MATCH(G41,数出表_Excel!$A:$A,0)&amp;":U"&amp;MATCH(G41,数出表_Excel!$A:$A,0)&amp;""),
 1,B42-1),
 "")),"")</f>
        <v/>
      </c>
      <c r="F44" s="90"/>
      <c r="G44" s="12"/>
      <c r="H44" s="69"/>
      <c r="I44" s="67"/>
      <c r="J44" s="89" t="str" cm="1">
        <f t="array" aca="1" ref="J44" ca="1">IF(J42&lt;&gt;"",
IF(IFERROR(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"")=0,"",
IF(I43=100,
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
+IFERROR(
INDEX(INDIRECT("数出表_Excel!B"&amp;MATCH(N41,数出表_Excel!$A:$A,0)-1+2&amp;":U"&amp;MATCH(N41,数出表_Excel!$A:$A,0)-1+2&amp;""),
 1,
 MATCH(TRUE, ISNUMBER(--INDIRECT("数出表_Excel!B"&amp;MATCH(N41,数出表_Excel!$A:$A,0)-1+2&amp;":U"&amp;MATCH(N41,数出表_Excel!$A:$A,0)-1+2&amp;"")), 0)),
 ""),
IF(AND(I43=200,COUNTIF(数出表_Excel!$A:$A,"*奈良屋*")=2),
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
+IFERROR(
INDEX(INDIRECT("数出表_Excel!B"&amp;MATCH(N41,数出表_Excel!$A:$A,0)-1+2&amp;":U"&amp;MATCH(N41,数出表_Excel!$A:$A,0)-1+2&amp;""),
 1,
 MATCH(TRUE, ISNUMBER(--INDIRECT("数出表_Excel!B"&amp;MATCH(N41,数出表_Excel!$A:$A,0)-1+2&amp;":U"&amp;MATCH(N41,数出表_Excel!$A:$A,0)-1+2&amp;"")), 0)),
 ""),
IF(AND(I43=200,COUNTIF(数出表_Excel!$A:$A,"*奈良屋*")=3),
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
+IFERROR(
INDEX(INDIRECT("数出表_Excel!B"&amp;MATCH(N41,数出表_Excel!$A:$A,0)-1+2&amp;":U"&amp;MATCH(N41,数出表_Excel!$A:$A,0)-1+2&amp;""),
 1,
 MATCH(TRUE, ISNUMBER(--INDIRECT("数出表_Excel!B"&amp;MATCH(N41,数出表_Excel!$A:$A,0)-1+2&amp;":U"&amp;MATCH(N41,数出表_Excel!$A:$A,0)-1+2&amp;"")), 0)),
 "")
+IFERROR(
INDEX(INDIRECT("数出表_Excel!B"&amp;MATCH(N41,数出表_Excel!$A:$A,0)-1+4&amp;":U"&amp;MATCH(N41,数出表_Excel!$A:$A,0)-1+4&amp;""),
 1,
 MATCH(TRUE, ISNUMBER(--INDIRECT("数出表_Excel!B"&amp;MATCH(N41,数出表_Excel!$A:$A,0)-1+4&amp;":U"&amp;MATCH(N41,数出表_Excel!$A:$A,0)-1+4&amp;"")), 0)),
 ""),
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""))))),"")</f>
        <v/>
      </c>
      <c r="K44" s="90"/>
      <c r="L44" s="93" t="str">
        <f t="array" aca="1" ref="L44" ca="1">IF(J42&lt;&gt;"",
IF(IFERROR(
INDEX(INDIRECT("数出表_Excel!B"&amp;MATCH(N41,数出表_Excel!$A:$A,0)&amp;":U"&amp;MATCH(N41,数出表_Excel!$A:$A,0)&amp;""),
 1,I42-1),
 "")=0,"",
IFERROR(
INDEX(INDIRECT("数出表_Excel!B"&amp;MATCH(N41,数出表_Excel!$A:$A,0)&amp;":U"&amp;MATCH(N41,数出表_Excel!$A:$A,0)&amp;""),
 1,I42-1),
 "")),"")</f>
        <v/>
      </c>
      <c r="M44" s="90"/>
      <c r="N44" s="12"/>
      <c r="P44" s="69"/>
      <c r="Q44" s="67"/>
      <c r="R44" s="89" t="str" cm="1">
        <f t="array" aca="1" ref="R44" ca="1">IF(R42&lt;&gt;"",
IF(IFERROR(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"")=0,"",
IF(Q43=100,
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
+IFERROR(
INDEX(INDIRECT("数出表_Excel!B"&amp;MATCH(V41,数出表_Excel!$A:$A,0)-1+2&amp;":U"&amp;MATCH(V41,数出表_Excel!$A:$A,0)-1+2&amp;""),
 1,
 MATCH(TRUE, ISNUMBER(--INDIRECT("数出表_Excel!B"&amp;MATCH(V41,数出表_Excel!$A:$A,0)-1+2&amp;":U"&amp;MATCH(V41,数出表_Excel!$A:$A,0)-1+2&amp;"")), 0)),
 ""),
IF(AND(Q43=200,COUNTIF(数出表_Excel!$A:$A,"*奈良屋*")=2),
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
+IFERROR(
INDEX(INDIRECT("数出表_Excel!B"&amp;MATCH(V41,数出表_Excel!$A:$A,0)-1+2&amp;":U"&amp;MATCH(V41,数出表_Excel!$A:$A,0)-1+2&amp;""),
 1,
 MATCH(TRUE, ISNUMBER(--INDIRECT("数出表_Excel!B"&amp;MATCH(V41,数出表_Excel!$A:$A,0)-1+2&amp;":U"&amp;MATCH(V41,数出表_Excel!$A:$A,0)-1+2&amp;"")), 0)),
 ""),
IF(AND(Q43=200,COUNTIF(数出表_Excel!$A:$A,"*奈良屋*")=3),
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
+IFERROR(
INDEX(INDIRECT("数出表_Excel!B"&amp;MATCH(V41,数出表_Excel!$A:$A,0)-1+2&amp;":U"&amp;MATCH(V41,数出表_Excel!$A:$A,0)-1+2&amp;""),
 1,
 MATCH(TRUE, ISNUMBER(--INDIRECT("数出表_Excel!B"&amp;MATCH(V41,数出表_Excel!$A:$A,0)-1+2&amp;":U"&amp;MATCH(V41,数出表_Excel!$A:$A,0)-1+2&amp;"")), 0)),
 "")
+IFERROR(
INDEX(INDIRECT("数出表_Excel!B"&amp;MATCH(V41,数出表_Excel!$A:$A,0)-1+4&amp;":U"&amp;MATCH(V41,数出表_Excel!$A:$A,0)-1+4&amp;""),
 1,
 MATCH(TRUE, ISNUMBER(--INDIRECT("数出表_Excel!B"&amp;MATCH(V41,数出表_Excel!$A:$A,0)-1+4&amp;":U"&amp;MATCH(V41,数出表_Excel!$A:$A,0)-1+4&amp;"")), 0)),
 ""),
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""))))),"")</f>
        <v/>
      </c>
      <c r="S44" s="90"/>
      <c r="T44" s="93" t="str">
        <f t="array" aca="1" ref="T44" ca="1">IF(R42&lt;&gt;"",
IF(IFERROR(
INDEX(INDIRECT("数出表_Excel!B"&amp;MATCH(V41,数出表_Excel!$A:$A,0)&amp;":U"&amp;MATCH(V41,数出表_Excel!$A:$A,0)&amp;""),
 1,Q42-1),
 "")=0,"",
IFERROR(
INDEX(INDIRECT("数出表_Excel!B"&amp;MATCH(V41,数出表_Excel!$A:$A,0)&amp;":U"&amp;MATCH(V41,数出表_Excel!$A:$A,0)&amp;""),
 1,Q42-1),
 "")),"")</f>
        <v/>
      </c>
      <c r="U44" s="90"/>
      <c r="V44" s="12"/>
      <c r="W44" s="69"/>
      <c r="X44" s="67"/>
      <c r="Y44" s="89" t="str" cm="1">
        <f t="array" aca="1" ref="Y44" ca="1">IF(Y42&lt;&gt;"",
IF(IFERROR(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"")=0,"",
IF(X43=100,
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
+IFERROR(
INDEX(INDIRECT("数出表_Excel!B"&amp;MATCH(AC41,数出表_Excel!$A:$A,0)-1+2&amp;":U"&amp;MATCH(AC41,数出表_Excel!$A:$A,0)-1+2&amp;""),
 1,
 MATCH(TRUE, ISNUMBER(--INDIRECT("数出表_Excel!B"&amp;MATCH(AC41,数出表_Excel!$A:$A,0)-1+2&amp;":U"&amp;MATCH(AC41,数出表_Excel!$A:$A,0)-1+2&amp;"")), 0)),
 ""),
IF(AND(X43=200,COUNTIF(数出表_Excel!$A:$A,"*奈良屋*")=2),
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
+IFERROR(
INDEX(INDIRECT("数出表_Excel!B"&amp;MATCH(AC41,数出表_Excel!$A:$A,0)-1+2&amp;":U"&amp;MATCH(AC41,数出表_Excel!$A:$A,0)-1+2&amp;""),
 1,
 MATCH(TRUE, ISNUMBER(--INDIRECT("数出表_Excel!B"&amp;MATCH(AC41,数出表_Excel!$A:$A,0)-1+2&amp;":U"&amp;MATCH(AC41,数出表_Excel!$A:$A,0)-1+2&amp;"")), 0)),
 ""),
IF(AND(X43=200,COUNTIF(数出表_Excel!$A:$A,"*奈良屋*")=3),
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
+IFERROR(
INDEX(INDIRECT("数出表_Excel!B"&amp;MATCH(AC41,数出表_Excel!$A:$A,0)-1+2&amp;":U"&amp;MATCH(AC41,数出表_Excel!$A:$A,0)-1+2&amp;""),
 1,
 MATCH(TRUE, ISNUMBER(--INDIRECT("数出表_Excel!B"&amp;MATCH(AC41,数出表_Excel!$A:$A,0)-1+2&amp;":U"&amp;MATCH(AC41,数出表_Excel!$A:$A,0)-1+2&amp;"")), 0)),
 "")
+IFERROR(
INDEX(INDIRECT("数出表_Excel!B"&amp;MATCH(AC41,数出表_Excel!$A:$A,0)-1+4&amp;":U"&amp;MATCH(AC41,数出表_Excel!$A:$A,0)-1+4&amp;""),
 1,
 MATCH(TRUE, ISNUMBER(--INDIRECT("数出表_Excel!B"&amp;MATCH(AC41,数出表_Excel!$A:$A,0)-1+4&amp;":U"&amp;MATCH(AC41,数出表_Excel!$A:$A,0)-1+4&amp;"")), 0)),
 ""),
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""))))),"")</f>
        <v/>
      </c>
      <c r="Z44" s="90"/>
      <c r="AA44" s="93" t="str">
        <f t="array" aca="1" ref="AA44" ca="1">IF(Y42&lt;&gt;"",
IF(IFERROR(
INDEX(INDIRECT("数出表_Excel!B"&amp;MATCH(AC41,数出表_Excel!$A:$A,0)&amp;":U"&amp;MATCH(AC41,数出表_Excel!$A:$A,0)&amp;""),
 1,X42-1),
 "")=0,"",
IFERROR(
INDEX(INDIRECT("数出表_Excel!B"&amp;MATCH(AC41,数出表_Excel!$A:$A,0)&amp;":U"&amp;MATCH(AC41,数出表_Excel!$A:$A,0)&amp;""),
 1,X42-1),
 "")),"")</f>
        <v/>
      </c>
      <c r="AB44" s="90"/>
      <c r="AC44" s="12"/>
      <c r="AE44" s="69"/>
      <c r="AF44" s="67"/>
      <c r="AG44" s="89" t="str" cm="1">
        <f t="array" aca="1" ref="AG44" ca="1">IF(AG42&lt;&gt;"",
IF(IFERROR(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"")=0,"",
IF(AF43=100,
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
+IFERROR(
INDEX(INDIRECT("数出表_Excel!B"&amp;MATCH(AK41,数出表_Excel!$A:$A,0)-1+2&amp;":U"&amp;MATCH(AK41,数出表_Excel!$A:$A,0)-1+2&amp;""),
 1,
 MATCH(TRUE, ISNUMBER(--INDIRECT("数出表_Excel!B"&amp;MATCH(AK41,数出表_Excel!$A:$A,0)-1+2&amp;":U"&amp;MATCH(AK41,数出表_Excel!$A:$A,0)-1+2&amp;"")), 0)),
 ""),
IF(AND(AF43=200,COUNTIF(数出表_Excel!$A:$A,"*奈良屋*")=2),
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
+IFERROR(
INDEX(INDIRECT("数出表_Excel!B"&amp;MATCH(AK41,数出表_Excel!$A:$A,0)-1+2&amp;":U"&amp;MATCH(AK41,数出表_Excel!$A:$A,0)-1+2&amp;""),
 1,
 MATCH(TRUE, ISNUMBER(--INDIRECT("数出表_Excel!B"&amp;MATCH(AK41,数出表_Excel!$A:$A,0)-1+2&amp;":U"&amp;MATCH(AK41,数出表_Excel!$A:$A,0)-1+2&amp;"")), 0)),
 ""),
IF(AND(AF43=200,COUNTIF(数出表_Excel!$A:$A,"*奈良屋*")=3),
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
+IFERROR(
INDEX(INDIRECT("数出表_Excel!B"&amp;MATCH(AK41,数出表_Excel!$A:$A,0)-1+2&amp;":U"&amp;MATCH(AK41,数出表_Excel!$A:$A,0)-1+2&amp;""),
 1,
 MATCH(TRUE, ISNUMBER(--INDIRECT("数出表_Excel!B"&amp;MATCH(AK41,数出表_Excel!$A:$A,0)-1+2&amp;":U"&amp;MATCH(AK41,数出表_Excel!$A:$A,0)-1+2&amp;"")), 0)),
 "")
+IFERROR(
INDEX(INDIRECT("数出表_Excel!B"&amp;MATCH(AK41,数出表_Excel!$A:$A,0)-1+4&amp;":U"&amp;MATCH(AK41,数出表_Excel!$A:$A,0)-1+4&amp;""),
 1,
 MATCH(TRUE, ISNUMBER(--INDIRECT("数出表_Excel!B"&amp;MATCH(AK41,数出表_Excel!$A:$A,0)-1+4&amp;":U"&amp;MATCH(AK41,数出表_Excel!$A:$A,0)-1+4&amp;"")), 0)),
 ""),
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""))))),"")</f>
        <v/>
      </c>
      <c r="AH44" s="90"/>
      <c r="AI44" s="93" t="str">
        <f t="array" aca="1" ref="AI44" ca="1">IF(AG42&lt;&gt;"",
IF(IFERROR(
INDEX(INDIRECT("数出表_Excel!B"&amp;MATCH(AK41,数出表_Excel!$A:$A,0)&amp;":U"&amp;MATCH(AK41,数出表_Excel!$A:$A,0)&amp;""),
 1,AF42-1),
 "")=0,"",
IFERROR(
INDEX(INDIRECT("数出表_Excel!B"&amp;MATCH(AK41,数出表_Excel!$A:$A,0)&amp;":U"&amp;MATCH(AK41,数出表_Excel!$A:$A,0)&amp;""),
 1,AF42-1),
 "")),"")</f>
        <v/>
      </c>
      <c r="AJ44" s="90"/>
      <c r="AK44" s="12"/>
      <c r="AL44" s="69"/>
      <c r="AM44" s="67"/>
      <c r="AN44" s="89" t="str" cm="1">
        <f t="array" aca="1" ref="AN44" ca="1">IF(AN42&lt;&gt;"",
IF(IFERROR(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"")=0,"",
IF(AM43=100,
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
+IFERROR(
INDEX(INDIRECT("数出表_Excel!B"&amp;MATCH(AR41,数出表_Excel!$A:$A,0)-1+2&amp;":U"&amp;MATCH(AR41,数出表_Excel!$A:$A,0)-1+2&amp;""),
 1,
 MATCH(TRUE, ISNUMBER(--INDIRECT("数出表_Excel!B"&amp;MATCH(AR41,数出表_Excel!$A:$A,0)-1+2&amp;":U"&amp;MATCH(AR41,数出表_Excel!$A:$A,0)-1+2&amp;"")), 0)),
 ""),
IF(AND(AM43=200,COUNTIF(数出表_Excel!$A:$A,"*奈良屋*")=2),
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
+IFERROR(
INDEX(INDIRECT("数出表_Excel!B"&amp;MATCH(AR41,数出表_Excel!$A:$A,0)-1+2&amp;":U"&amp;MATCH(AR41,数出表_Excel!$A:$A,0)-1+2&amp;""),
 1,
 MATCH(TRUE, ISNUMBER(--INDIRECT("数出表_Excel!B"&amp;MATCH(AR41,数出表_Excel!$A:$A,0)-1+2&amp;":U"&amp;MATCH(AR41,数出表_Excel!$A:$A,0)-1+2&amp;"")), 0)),
 ""),
IF(AND(AM43=200,COUNTIF(数出表_Excel!$A:$A,"*奈良屋*")=3),
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
+IFERROR(
INDEX(INDIRECT("数出表_Excel!B"&amp;MATCH(AR41,数出表_Excel!$A:$A,0)-1+2&amp;":U"&amp;MATCH(AR41,数出表_Excel!$A:$A,0)-1+2&amp;""),
 1,
 MATCH(TRUE, ISNUMBER(--INDIRECT("数出表_Excel!B"&amp;MATCH(AR41,数出表_Excel!$A:$A,0)-1+2&amp;":U"&amp;MATCH(AR41,数出表_Excel!$A:$A,0)-1+2&amp;"")), 0)),
 "")
+IFERROR(
INDEX(INDIRECT("数出表_Excel!B"&amp;MATCH(AR41,数出表_Excel!$A:$A,0)-1+4&amp;":U"&amp;MATCH(AR41,数出表_Excel!$A:$A,0)-1+4&amp;""),
 1,
 MATCH(TRUE, ISNUMBER(--INDIRECT("数出表_Excel!B"&amp;MATCH(AR41,数出表_Excel!$A:$A,0)-1+4&amp;":U"&amp;MATCH(AR41,数出表_Excel!$A:$A,0)-1+4&amp;"")), 0)),
 ""),
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""))))),"")</f>
        <v/>
      </c>
      <c r="AO44" s="90"/>
      <c r="AP44" s="93" t="str">
        <f t="array" aca="1" ref="AP44" ca="1">IF(AN42&lt;&gt;"",
IF(IFERROR(
INDEX(INDIRECT("数出表_Excel!B"&amp;MATCH(AR41,数出表_Excel!$A:$A,0)&amp;":U"&amp;MATCH(AR41,数出表_Excel!$A:$A,0)&amp;""),
 1,AM42-1),
 "")=0,"",
IFERROR(
INDEX(INDIRECT("数出表_Excel!B"&amp;MATCH(AR41,数出表_Excel!$A:$A,0)&amp;":U"&amp;MATCH(AR41,数出表_Excel!$A:$A,0)&amp;""),
 1,AM42-1),
 "")),"")</f>
        <v/>
      </c>
      <c r="AQ44" s="90"/>
      <c r="AR44" s="12"/>
      <c r="AT44" s="69"/>
      <c r="AU44" s="67"/>
      <c r="AV44" s="89" t="str" cm="1">
        <f t="array" aca="1" ref="AV44" ca="1">IF(AV42&lt;&gt;"",
IF(IFERROR(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"")=0,"",
IF(AU43=100,
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
+IFERROR(
INDEX(INDIRECT("数出表_Excel!B"&amp;MATCH(AZ41,数出表_Excel!$A:$A,0)-1+2&amp;":U"&amp;MATCH(AZ41,数出表_Excel!$A:$A,0)-1+2&amp;""),
 1,
 MATCH(TRUE, ISNUMBER(--INDIRECT("数出表_Excel!B"&amp;MATCH(AZ41,数出表_Excel!$A:$A,0)-1+2&amp;":U"&amp;MATCH(AZ41,数出表_Excel!$A:$A,0)-1+2&amp;"")), 0)),
 ""),
IF(AND(AU43=200,COUNTIF(数出表_Excel!$A:$A,"*奈良屋*")=2),
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
+IFERROR(
INDEX(INDIRECT("数出表_Excel!B"&amp;MATCH(AZ41,数出表_Excel!$A:$A,0)-1+2&amp;":U"&amp;MATCH(AZ41,数出表_Excel!$A:$A,0)-1+2&amp;""),
 1,
 MATCH(TRUE, ISNUMBER(--INDIRECT("数出表_Excel!B"&amp;MATCH(AZ41,数出表_Excel!$A:$A,0)-1+2&amp;":U"&amp;MATCH(AZ41,数出表_Excel!$A:$A,0)-1+2&amp;"")), 0)),
 ""),
IF(AND(AU43=200,COUNTIF(数出表_Excel!$A:$A,"*奈良屋*")=3),
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
+IFERROR(
INDEX(INDIRECT("数出表_Excel!B"&amp;MATCH(AZ41,数出表_Excel!$A:$A,0)-1+2&amp;":U"&amp;MATCH(AZ41,数出表_Excel!$A:$A,0)-1+2&amp;""),
 1,
 MATCH(TRUE, ISNUMBER(--INDIRECT("数出表_Excel!B"&amp;MATCH(AZ41,数出表_Excel!$A:$A,0)-1+2&amp;":U"&amp;MATCH(AZ41,数出表_Excel!$A:$A,0)-1+2&amp;"")), 0)),
 "")
+IFERROR(
INDEX(INDIRECT("数出表_Excel!B"&amp;MATCH(AZ41,数出表_Excel!$A:$A,0)-1+4&amp;":U"&amp;MATCH(AZ41,数出表_Excel!$A:$A,0)-1+4&amp;""),
 1,
 MATCH(TRUE, ISNUMBER(--INDIRECT("数出表_Excel!B"&amp;MATCH(AZ41,数出表_Excel!$A:$A,0)-1+4&amp;":U"&amp;MATCH(AZ41,数出表_Excel!$A:$A,0)-1+4&amp;"")), 0)),
 ""),
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""))))),"")</f>
        <v/>
      </c>
      <c r="AW44" s="90"/>
      <c r="AX44" s="93" t="str">
        <f t="array" aca="1" ref="AX44" ca="1">IF(AV42&lt;&gt;"",
IF(IFERROR(
INDEX(INDIRECT("数出表_Excel!B"&amp;MATCH(AZ41,数出表_Excel!$A:$A,0)&amp;":U"&amp;MATCH(AZ41,数出表_Excel!$A:$A,0)&amp;""),
 1,AU42-1),
 "")=0,"",
IFERROR(
INDEX(INDIRECT("数出表_Excel!B"&amp;MATCH(AZ41,数出表_Excel!$A:$A,0)&amp;":U"&amp;MATCH(AZ41,数出表_Excel!$A:$A,0)&amp;""),
 1,AU42-1),
 "")),"")</f>
        <v/>
      </c>
      <c r="AY44" s="90"/>
      <c r="AZ44" s="12"/>
      <c r="BA44" s="69"/>
      <c r="BB44" s="67"/>
      <c r="BC44" s="89" t="str" cm="1">
        <f t="array" aca="1" ref="BC44" ca="1">IF(BC42&lt;&gt;"",
IF(IFERROR(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"")=0,"",
IF(BB43=100,
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
+IFERROR(
INDEX(INDIRECT("数出表_Excel!B"&amp;MATCH(BG41,数出表_Excel!$A:$A,0)-1+2&amp;":U"&amp;MATCH(BG41,数出表_Excel!$A:$A,0)-1+2&amp;""),
 1,
 MATCH(TRUE, ISNUMBER(--INDIRECT("数出表_Excel!B"&amp;MATCH(BG41,数出表_Excel!$A:$A,0)-1+2&amp;":U"&amp;MATCH(BG41,数出表_Excel!$A:$A,0)-1+2&amp;"")), 0)),
 ""),
IF(AND(BB43=200,COUNTIF(数出表_Excel!$A:$A,"*奈良屋*")=2),
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
+IFERROR(
INDEX(INDIRECT("数出表_Excel!B"&amp;MATCH(BG41,数出表_Excel!$A:$A,0)-1+2&amp;":U"&amp;MATCH(BG41,数出表_Excel!$A:$A,0)-1+2&amp;""),
 1,
 MATCH(TRUE, ISNUMBER(--INDIRECT("数出表_Excel!B"&amp;MATCH(BG41,数出表_Excel!$A:$A,0)-1+2&amp;":U"&amp;MATCH(BG41,数出表_Excel!$A:$A,0)-1+2&amp;"")), 0)),
 ""),
IF(AND(BB43=200,COUNTIF(数出表_Excel!$A:$A,"*奈良屋*")=3),
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
+IFERROR(
INDEX(INDIRECT("数出表_Excel!B"&amp;MATCH(BG41,数出表_Excel!$A:$A,0)-1+2&amp;":U"&amp;MATCH(BG41,数出表_Excel!$A:$A,0)-1+2&amp;""),
 1,
 MATCH(TRUE, ISNUMBER(--INDIRECT("数出表_Excel!B"&amp;MATCH(BG41,数出表_Excel!$A:$A,0)-1+2&amp;":U"&amp;MATCH(BG41,数出表_Excel!$A:$A,0)-1+2&amp;"")), 0)),
 "")
+IFERROR(
INDEX(INDIRECT("数出表_Excel!B"&amp;MATCH(BG41,数出表_Excel!$A:$A,0)-1+4&amp;":U"&amp;MATCH(BG41,数出表_Excel!$A:$A,0)-1+4&amp;""),
 1,
 MATCH(TRUE, ISNUMBER(--INDIRECT("数出表_Excel!B"&amp;MATCH(BG41,数出表_Excel!$A:$A,0)-1+4&amp;":U"&amp;MATCH(BG41,数出表_Excel!$A:$A,0)-1+4&amp;"")), 0)),
 ""),
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""))))),"")</f>
        <v/>
      </c>
      <c r="BD44" s="90"/>
      <c r="BE44" s="93" t="str">
        <f t="array" aca="1" ref="BE44" ca="1">IF(BC42&lt;&gt;"",
IF(IFERROR(
INDEX(INDIRECT("数出表_Excel!B"&amp;MATCH(BG41,数出表_Excel!$A:$A,0)&amp;":U"&amp;MATCH(BG41,数出表_Excel!$A:$A,0)&amp;""),
 1,BB42-1),
 "")=0,"",
IFERROR(
INDEX(INDIRECT("数出表_Excel!B"&amp;MATCH(BG41,数出表_Excel!$A:$A,0)&amp;":U"&amp;MATCH(BG41,数出表_Excel!$A:$A,0)&amp;""),
 1,BB42-1),
 "")),"")</f>
        <v/>
      </c>
      <c r="BF44" s="90"/>
      <c r="BG44" s="12"/>
      <c r="BI44" s="69"/>
      <c r="BJ44" s="67"/>
      <c r="BK44" s="89" t="str" cm="1">
        <f t="array" aca="1" ref="BK44" ca="1">IF(BK42&lt;&gt;"",
IF(IFERROR(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"")=0,"",
IF(BJ43=100,
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
+IFERROR(
INDEX(INDIRECT("数出表_Excel!B"&amp;MATCH(BO41,数出表_Excel!$A:$A,0)-1+2&amp;":U"&amp;MATCH(BO41,数出表_Excel!$A:$A,0)-1+2&amp;""),
 1,
 MATCH(TRUE, ISNUMBER(--INDIRECT("数出表_Excel!B"&amp;MATCH(BO41,数出表_Excel!$A:$A,0)-1+2&amp;":U"&amp;MATCH(BO41,数出表_Excel!$A:$A,0)-1+2&amp;"")), 0)),
 ""),
IF(AND(BJ43=200,COUNTIF(数出表_Excel!$A:$A,"*奈良屋*")=2),
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
+IFERROR(
INDEX(INDIRECT("数出表_Excel!B"&amp;MATCH(BO41,数出表_Excel!$A:$A,0)-1+2&amp;":U"&amp;MATCH(BO41,数出表_Excel!$A:$A,0)-1+2&amp;""),
 1,
 MATCH(TRUE, ISNUMBER(--INDIRECT("数出表_Excel!B"&amp;MATCH(BO41,数出表_Excel!$A:$A,0)-1+2&amp;":U"&amp;MATCH(BO41,数出表_Excel!$A:$A,0)-1+2&amp;"")), 0)),
 ""),
IF(AND(BJ43=200,COUNTIF(数出表_Excel!$A:$A,"*奈良屋*")=3),
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
+IFERROR(
INDEX(INDIRECT("数出表_Excel!B"&amp;MATCH(BO41,数出表_Excel!$A:$A,0)-1+2&amp;":U"&amp;MATCH(BO41,数出表_Excel!$A:$A,0)-1+2&amp;""),
 1,
 MATCH(TRUE, ISNUMBER(--INDIRECT("数出表_Excel!B"&amp;MATCH(BO41,数出表_Excel!$A:$A,0)-1+2&amp;":U"&amp;MATCH(BO41,数出表_Excel!$A:$A,0)-1+2&amp;"")), 0)),
 "")
+IFERROR(
INDEX(INDIRECT("数出表_Excel!B"&amp;MATCH(BO41,数出表_Excel!$A:$A,0)-1+4&amp;":U"&amp;MATCH(BO41,数出表_Excel!$A:$A,0)-1+4&amp;""),
 1,
 MATCH(TRUE, ISNUMBER(--INDIRECT("数出表_Excel!B"&amp;MATCH(BO41,数出表_Excel!$A:$A,0)-1+4&amp;":U"&amp;MATCH(BO41,数出表_Excel!$A:$A,0)-1+4&amp;"")), 0)),
 ""),
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""))))),"")</f>
        <v/>
      </c>
      <c r="BL44" s="90"/>
      <c r="BM44" s="93" t="str">
        <f t="array" aca="1" ref="BM44" ca="1">IF(BK42&lt;&gt;"",
IF(IFERROR(
INDEX(INDIRECT("数出表_Excel!B"&amp;MATCH(BO41,数出表_Excel!$A:$A,0)&amp;":U"&amp;MATCH(BO41,数出表_Excel!$A:$A,0)&amp;""),
 1,BJ42-1),
 "")=0,"",
IFERROR(
INDEX(INDIRECT("数出表_Excel!B"&amp;MATCH(BO41,数出表_Excel!$A:$A,0)&amp;":U"&amp;MATCH(BO41,数出表_Excel!$A:$A,0)&amp;""),
 1,BJ42-1),
 "")),"")</f>
        <v/>
      </c>
      <c r="BN44" s="90"/>
      <c r="BO44" s="12"/>
      <c r="BP44" s="69"/>
      <c r="BQ44" s="67"/>
      <c r="BR44" s="89" t="str" cm="1">
        <f t="array" aca="1" ref="BR44" ca="1">IF(BR42&lt;&gt;"",
IF(IFERROR(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"")=0,"",
IF(BQ43=100,
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
+IFERROR(
INDEX(INDIRECT("数出表_Excel!B"&amp;MATCH(BV41,数出表_Excel!$A:$A,0)-1+2&amp;":U"&amp;MATCH(BV41,数出表_Excel!$A:$A,0)-1+2&amp;""),
 1,
 MATCH(TRUE, ISNUMBER(--INDIRECT("数出表_Excel!B"&amp;MATCH(BV41,数出表_Excel!$A:$A,0)-1+2&amp;":U"&amp;MATCH(BV41,数出表_Excel!$A:$A,0)-1+2&amp;"")), 0)),
 ""),
IF(AND(BQ43=200,COUNTIF(数出表_Excel!$A:$A,"*奈良屋*")=2),
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
+IFERROR(
INDEX(INDIRECT("数出表_Excel!B"&amp;MATCH(BV41,数出表_Excel!$A:$A,0)-1+2&amp;":U"&amp;MATCH(BV41,数出表_Excel!$A:$A,0)-1+2&amp;""),
 1,
 MATCH(TRUE, ISNUMBER(--INDIRECT("数出表_Excel!B"&amp;MATCH(BV41,数出表_Excel!$A:$A,0)-1+2&amp;":U"&amp;MATCH(BV41,数出表_Excel!$A:$A,0)-1+2&amp;"")), 0)),
 ""),
IF(AND(BQ43=200,COUNTIF(数出表_Excel!$A:$A,"*奈良屋*")=3),
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
+IFERROR(
INDEX(INDIRECT("数出表_Excel!B"&amp;MATCH(BV41,数出表_Excel!$A:$A,0)-1+2&amp;":U"&amp;MATCH(BV41,数出表_Excel!$A:$A,0)-1+2&amp;""),
 1,
 MATCH(TRUE, ISNUMBER(--INDIRECT("数出表_Excel!B"&amp;MATCH(BV41,数出表_Excel!$A:$A,0)-1+2&amp;":U"&amp;MATCH(BV41,数出表_Excel!$A:$A,0)-1+2&amp;"")), 0)),
 "")
+IFERROR(
INDEX(INDIRECT("数出表_Excel!B"&amp;MATCH(BV41,数出表_Excel!$A:$A,0)-1+4&amp;":U"&amp;MATCH(BV41,数出表_Excel!$A:$A,0)-1+4&amp;""),
 1,
 MATCH(TRUE, ISNUMBER(--INDIRECT("数出表_Excel!B"&amp;MATCH(BV41,数出表_Excel!$A:$A,0)-1+4&amp;":U"&amp;MATCH(BV41,数出表_Excel!$A:$A,0)-1+4&amp;"")), 0)),
 ""),
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""))))),"")</f>
        <v/>
      </c>
      <c r="BS44" s="90"/>
      <c r="BT44" s="93" t="str">
        <f t="array" aca="1" ref="BT44" ca="1">IF(BR42&lt;&gt;"",
IF(IFERROR(
INDEX(INDIRECT("数出表_Excel!B"&amp;MATCH(BV41,数出表_Excel!$A:$A,0)&amp;":U"&amp;MATCH(BV41,数出表_Excel!$A:$A,0)&amp;""),
 1,BQ42-1),
 "")=0,"",
IFERROR(
INDEX(INDIRECT("数出表_Excel!B"&amp;MATCH(BV41,数出表_Excel!$A:$A,0)&amp;":U"&amp;MATCH(BV41,数出表_Excel!$A:$A,0)&amp;""),
 1,BQ42-1),
 "")),"")</f>
        <v/>
      </c>
      <c r="BU44" s="90"/>
      <c r="BV44" s="12"/>
    </row>
    <row r="45" spans="1:74" ht="18" customHeight="1" x14ac:dyDescent="0.45">
      <c r="A45" s="69"/>
      <c r="B45" s="70"/>
      <c r="C45" s="91"/>
      <c r="D45" s="91"/>
      <c r="E45" s="91"/>
      <c r="F45" s="91"/>
      <c r="G45" s="9"/>
      <c r="H45" s="69"/>
      <c r="I45" s="70"/>
      <c r="J45" s="91"/>
      <c r="K45" s="91"/>
      <c r="L45" s="91"/>
      <c r="M45" s="91"/>
      <c r="N45" s="9"/>
      <c r="P45" s="69"/>
      <c r="Q45" s="70"/>
      <c r="R45" s="91"/>
      <c r="S45" s="91"/>
      <c r="T45" s="91"/>
      <c r="U45" s="91"/>
      <c r="V45" s="9"/>
      <c r="W45" s="69"/>
      <c r="X45" s="70"/>
      <c r="Y45" s="91"/>
      <c r="Z45" s="91"/>
      <c r="AA45" s="91"/>
      <c r="AB45" s="91"/>
      <c r="AC45" s="9"/>
      <c r="AE45" s="69"/>
      <c r="AF45" s="70"/>
      <c r="AG45" s="91"/>
      <c r="AH45" s="91"/>
      <c r="AI45" s="91"/>
      <c r="AJ45" s="91"/>
      <c r="AK45" s="9"/>
      <c r="AL45" s="69"/>
      <c r="AM45" s="70"/>
      <c r="AN45" s="91"/>
      <c r="AO45" s="91"/>
      <c r="AP45" s="91"/>
      <c r="AQ45" s="91"/>
      <c r="AR45" s="9"/>
      <c r="AT45" s="69"/>
      <c r="AU45" s="70"/>
      <c r="AV45" s="91"/>
      <c r="AW45" s="91"/>
      <c r="AX45" s="91"/>
      <c r="AY45" s="91"/>
      <c r="AZ45" s="9"/>
      <c r="BA45" s="69"/>
      <c r="BB45" s="70"/>
      <c r="BC45" s="91"/>
      <c r="BD45" s="91"/>
      <c r="BE45" s="91"/>
      <c r="BF45" s="91"/>
      <c r="BG45" s="9"/>
      <c r="BI45" s="69"/>
      <c r="BJ45" s="70"/>
      <c r="BK45" s="91"/>
      <c r="BL45" s="91"/>
      <c r="BM45" s="91"/>
      <c r="BN45" s="91"/>
      <c r="BO45" s="9"/>
      <c r="BP45" s="69"/>
      <c r="BQ45" s="70"/>
      <c r="BR45" s="91"/>
      <c r="BS45" s="91"/>
      <c r="BT45" s="91"/>
      <c r="BU45" s="91"/>
      <c r="BV45" s="9"/>
    </row>
    <row r="46" spans="1:74" x14ac:dyDescent="0.45">
      <c r="B46" s="56" t="str">
        <f ca="1">IF(C42&lt;&gt;"",
"パン箱","")</f>
        <v/>
      </c>
      <c r="C46" s="12" t="str">
        <f ca="1">IF(C42&lt;&gt;"",
IF(OR(COUNTIF(盛付札!C42,"*キャラ*"),COUNTIF(盛付札!C42,"*赤*")),24,
VLOOKUP(盛付札!C42,商品マスタ一覧!$D:$I,6,FALSE)),"")</f>
        <v/>
      </c>
      <c r="D46" s="56" t="str">
        <f ca="1">IF(C42&lt;&gt;"",
" 端数","")</f>
        <v/>
      </c>
      <c r="E46" s="12"/>
      <c r="F46" s="56" t="str">
        <f ca="1">IF(C42&lt;&gt;"",
"アレルギー","")</f>
        <v/>
      </c>
      <c r="G46" s="12"/>
      <c r="I46" s="56" t="str">
        <f ca="1">IF(J42&lt;&gt;"",
"パン箱","")</f>
        <v/>
      </c>
      <c r="J46" s="12" t="str">
        <f ca="1">IF(J42&lt;&gt;"",
IF(OR(COUNTIF(盛付札!J42,"*キャラ*"),COUNTIF(盛付札!J42,"*赤*")),24,
VLOOKUP(盛付札!J42,商品マスタ一覧!$D:$I,6,FALSE)),"")</f>
        <v/>
      </c>
      <c r="K46" s="56" t="str">
        <f ca="1">IF(J42&lt;&gt;"",
" 端数","")</f>
        <v/>
      </c>
      <c r="L46" s="12"/>
      <c r="M46" s="56" t="str">
        <f ca="1">IF(J42&lt;&gt;"",
"アレルギー","")</f>
        <v/>
      </c>
      <c r="N46" s="12"/>
      <c r="Q46" s="56" t="str">
        <f ca="1">IF(R42&lt;&gt;"",
"パン箱","")</f>
        <v/>
      </c>
      <c r="R46" s="12" t="str">
        <f ca="1">IF(R42&lt;&gt;"",
IF(OR(COUNTIF(盛付札!R42,"*キャラ*"),COUNTIF(盛付札!R42,"*赤*")),24,
VLOOKUP(盛付札!R42,商品マスタ一覧!$D:$I,6,FALSE)),"")</f>
        <v/>
      </c>
      <c r="S46" s="56" t="str">
        <f ca="1">IF(R42&lt;&gt;"",
" 端数","")</f>
        <v/>
      </c>
      <c r="T46" s="12"/>
      <c r="U46" s="56" t="str">
        <f ca="1">IF(R42&lt;&gt;"",
"アレルギー","")</f>
        <v/>
      </c>
      <c r="V46" s="12"/>
      <c r="X46" s="56" t="str">
        <f ca="1">IF(Y42&lt;&gt;"",
"パン箱","")</f>
        <v/>
      </c>
      <c r="Y46" s="12" t="str">
        <f ca="1">IF(Y42&lt;&gt;"",
IF(OR(COUNTIF(盛付札!Y42,"*キャラ*"),COUNTIF(盛付札!Y42,"*赤*")),24,
VLOOKUP(盛付札!Y42,商品マスタ一覧!$D:$I,6,FALSE)),"")</f>
        <v/>
      </c>
      <c r="Z46" s="56" t="str">
        <f ca="1">IF(Y42&lt;&gt;"",
" 端数","")</f>
        <v/>
      </c>
      <c r="AA46" s="12"/>
      <c r="AB46" s="56" t="str">
        <f ca="1">IF(Y42&lt;&gt;"",
"アレルギー","")</f>
        <v/>
      </c>
      <c r="AC46" s="12"/>
      <c r="AF46" s="56" t="str">
        <f ca="1">IF(AG42&lt;&gt;"",
"パン箱","")</f>
        <v/>
      </c>
      <c r="AG46" s="12" t="str">
        <f ca="1">IF(AG42&lt;&gt;"",
IF(OR(COUNTIF(盛付札!AG42,"*キャラ*"),COUNTIF(盛付札!AG42,"*赤*")),24,
VLOOKUP(盛付札!AG42,商品マスタ一覧!$D:$I,6,FALSE)),"")</f>
        <v/>
      </c>
      <c r="AH46" s="56" t="str">
        <f ca="1">IF(AG42&lt;&gt;"",
" 端数","")</f>
        <v/>
      </c>
      <c r="AI46" s="12"/>
      <c r="AJ46" s="56" t="str">
        <f ca="1">IF(AG42&lt;&gt;"",
"アレルギー","")</f>
        <v/>
      </c>
      <c r="AK46" s="12"/>
      <c r="AM46" s="56" t="str">
        <f ca="1">IF(AN42&lt;&gt;"",
"パン箱","")</f>
        <v/>
      </c>
      <c r="AN46" s="12" t="str">
        <f ca="1">IF(AN42&lt;&gt;"",
IF(OR(COUNTIF(盛付札!AN42,"*キャラ*"),COUNTIF(盛付札!AN42,"*赤*")),24,
VLOOKUP(盛付札!AN42,商品マスタ一覧!$D:$I,6,FALSE)),"")</f>
        <v/>
      </c>
      <c r="AO46" s="56" t="str">
        <f ca="1">IF(AN42&lt;&gt;"",
" 端数","")</f>
        <v/>
      </c>
      <c r="AP46" s="12"/>
      <c r="AQ46" s="56" t="str">
        <f ca="1">IF(AN42&lt;&gt;"",
"アレルギー","")</f>
        <v/>
      </c>
      <c r="AR46" s="12"/>
      <c r="AU46" s="56" t="str">
        <f ca="1">IF(AV42&lt;&gt;"",
"パン箱","")</f>
        <v/>
      </c>
      <c r="AV46" s="12" t="str">
        <f ca="1">IF(AV42&lt;&gt;"",
IF(OR(COUNTIF(盛付札!AV42,"*キャラ*"),COUNTIF(盛付札!AV42,"*赤*")),24,
VLOOKUP(盛付札!AV42,商品マスタ一覧!$D:$I,6,FALSE)),"")</f>
        <v/>
      </c>
      <c r="AW46" s="56" t="str">
        <f ca="1">IF(AV42&lt;&gt;"",
" 端数","")</f>
        <v/>
      </c>
      <c r="AX46" s="12"/>
      <c r="AY46" s="56" t="str">
        <f ca="1">IF(AV42&lt;&gt;"",
"アレルギー","")</f>
        <v/>
      </c>
      <c r="AZ46" s="12"/>
      <c r="BB46" s="56" t="str">
        <f ca="1">IF(BC42&lt;&gt;"",
"パン箱","")</f>
        <v/>
      </c>
      <c r="BC46" s="12" t="str">
        <f ca="1">IF(BC42&lt;&gt;"",
IF(OR(COUNTIF(盛付札!BC42,"*キャラ*"),COUNTIF(盛付札!BC42,"*赤*")),24,
VLOOKUP(盛付札!BC42,商品マスタ一覧!$D:$I,6,FALSE)),"")</f>
        <v/>
      </c>
      <c r="BD46" s="56" t="str">
        <f ca="1">IF(BC42&lt;&gt;"",
" 端数","")</f>
        <v/>
      </c>
      <c r="BE46" s="12"/>
      <c r="BF46" s="56" t="str">
        <f ca="1">IF(BC42&lt;&gt;"",
"アレルギー","")</f>
        <v/>
      </c>
      <c r="BG46" s="12"/>
      <c r="BJ46" s="56" t="str">
        <f ca="1">IF(BK42&lt;&gt;"",
"パン箱","")</f>
        <v/>
      </c>
      <c r="BK46" s="12" t="str">
        <f ca="1">IF(BK42&lt;&gt;"",
IF(OR(COUNTIF(盛付札!BK42,"*キャラ*"),COUNTIF(盛付札!BK42,"*赤*")),24,
VLOOKUP(盛付札!BK42,商品マスタ一覧!$D:$I,6,FALSE)),"")</f>
        <v/>
      </c>
      <c r="BL46" s="56" t="str">
        <f ca="1">IF(BK42&lt;&gt;"",
" 端数","")</f>
        <v/>
      </c>
      <c r="BM46" s="12"/>
      <c r="BN46" s="56" t="str">
        <f ca="1">IF(BK42&lt;&gt;"",
"アレルギー","")</f>
        <v/>
      </c>
      <c r="BO46" s="12"/>
      <c r="BQ46" s="56" t="str">
        <f ca="1">IF(BR42&lt;&gt;"",
"パン箱","")</f>
        <v/>
      </c>
      <c r="BR46" s="12" t="str">
        <f ca="1">IF(BR42&lt;&gt;"",
IF(OR(COUNTIF(盛付札!BR42,"*キャラ*"),COUNTIF(盛付札!BR42,"*赤*")),24,
VLOOKUP(盛付札!BR42,商品マスタ一覧!$D:$I,6,FALSE)),"")</f>
        <v/>
      </c>
      <c r="BS46" s="56" t="str">
        <f ca="1">IF(BR42&lt;&gt;"",
" 端数","")</f>
        <v/>
      </c>
      <c r="BT46" s="12"/>
      <c r="BU46" s="56" t="str">
        <f ca="1">IF(BR42&lt;&gt;"",
"アレルギー","")</f>
        <v/>
      </c>
      <c r="BV46" s="12"/>
    </row>
    <row r="47" spans="1:74" ht="18" customHeight="1" x14ac:dyDescent="0.45">
      <c r="B47" s="94" t="str">
        <f ca="1">IF(C44&lt;&gt;"",
IFERROR(INT(C44/C46),""),"")</f>
        <v/>
      </c>
      <c r="C47" s="88"/>
      <c r="D47" s="94" t="str">
        <f ca="1">IF(IFERROR(INT(C44/C46),"")&lt;=0,0,
IFERROR(MOD(C44,C46),""))</f>
        <v/>
      </c>
      <c r="E47" s="88"/>
      <c r="F47" s="87" t="str" cm="1">
        <f t="array" aca="1" ref="F47" ca="1">IF(IFERROR(
INDEX(INDIRECT("'数出表_Excel（アレルギー入力）'!B"&amp;MATCH(G41,'数出表_Excel（アレルギー入力）'!$A:$A,0)-1&amp;":AC"&amp;MATCH(G41,'数出表_Excel（アレルギー入力）'!$A:$A,0)-1&amp;""),
 1,
IF(MATCH(C42,'数出表_Excel（アレルギー入力）'!$3:$3,0)&lt;=11,11,
MATCH(C42,'数出表_Excel（アレルギー入力）'!$3:$3,0))),
 "")&lt;&gt;0,
IFERROR(
INDEX(INDIRECT("'数出表_Excel（アレルギー入力）'!B"&amp;MATCH(G41,'数出表_Excel（アレルギー入力）'!$A:$A,0)-1&amp;":AC"&amp;MATCH(G41,'数出表_Excel（アレルギー入力）'!$A:$A,0)-1&amp;""),
 1,
IF(MATCH(C42,'数出表_Excel（アレルギー入力）'!$3:$3,0)&lt;=11,11,
MATCH(C42,'数出表_Excel（アレルギー入力）'!$3:$3,0))),
 ""),"")</f>
        <v/>
      </c>
      <c r="G47" s="88"/>
      <c r="I47" s="94" t="str">
        <f ca="1">IF(J44&lt;&gt;"",
IFERROR(INT(J44/J46),""),"")</f>
        <v/>
      </c>
      <c r="J47" s="88"/>
      <c r="K47" s="94" t="str">
        <f ca="1">IF(IFERROR(INT(J44/J46),"")&lt;=0,0,
IFERROR(MOD(J44,J46),""))</f>
        <v/>
      </c>
      <c r="L47" s="88"/>
      <c r="M47" s="87" t="str" cm="1">
        <f t="array" aca="1" ref="M47" ca="1">IF(IFERROR(
INDEX(INDIRECT("'数出表_Excel（アレルギー入力）'!B"&amp;MATCH(N41,'数出表_Excel（アレルギー入力）'!$A:$A,0)-1&amp;":AC"&amp;MATCH(N41,'数出表_Excel（アレルギー入力）'!$A:$A,0)-1&amp;""),
 1,
IF(MATCH(J42,'数出表_Excel（アレルギー入力）'!$3:$3,0)&lt;=11,11,
MATCH(J42,'数出表_Excel（アレルギー入力）'!$3:$3,0))),
 "")&lt;&gt;0,
IFERROR(
INDEX(INDIRECT("'数出表_Excel（アレルギー入力）'!B"&amp;MATCH(N41,'数出表_Excel（アレルギー入力）'!$A:$A,0)-1&amp;":AC"&amp;MATCH(N41,'数出表_Excel（アレルギー入力）'!$A:$A,0)-1&amp;""),
 1,
IF(MATCH(J42,'数出表_Excel（アレルギー入力）'!$3:$3,0)&lt;=11,11,
MATCH(J42,'数出表_Excel（アレルギー入力）'!$3:$3,0))),
 ""),"")</f>
        <v/>
      </c>
      <c r="N47" s="88"/>
      <c r="Q47" s="94" t="str">
        <f ca="1">IF(R44&lt;&gt;"",
IFERROR(INT(R44/R46),""),"")</f>
        <v/>
      </c>
      <c r="R47" s="88"/>
      <c r="S47" s="94" t="str">
        <f ca="1">IF(IFERROR(INT(R44/R46),"")&lt;=0,0,
IFERROR(MOD(R44,R46),""))</f>
        <v/>
      </c>
      <c r="T47" s="88"/>
      <c r="U47" s="87" t="str" cm="1">
        <f t="array" aca="1" ref="U47" ca="1">IF(IFERROR(
INDEX(INDIRECT("'数出表_Excel（アレルギー入力）'!B"&amp;MATCH(V41,'数出表_Excel（アレルギー入力）'!$A:$A,0)-1&amp;":AC"&amp;MATCH(V41,'数出表_Excel（アレルギー入力）'!$A:$A,0)-1&amp;""),
 1,
IF(MATCH(R42,'数出表_Excel（アレルギー入力）'!$3:$3,0)&lt;=11,11,
MATCH(R42,'数出表_Excel（アレルギー入力）'!$3:$3,0))),
 "")&lt;&gt;0,
IFERROR(
INDEX(INDIRECT("'数出表_Excel（アレルギー入力）'!B"&amp;MATCH(V41,'数出表_Excel（アレルギー入力）'!$A:$A,0)-1&amp;":AC"&amp;MATCH(V41,'数出表_Excel（アレルギー入力）'!$A:$A,0)-1&amp;""),
 1,
IF(MATCH(R42,'数出表_Excel（アレルギー入力）'!$3:$3,0)&lt;=11,11,
MATCH(R42,'数出表_Excel（アレルギー入力）'!$3:$3,0))),
 ""),"")</f>
        <v/>
      </c>
      <c r="V47" s="88"/>
      <c r="X47" s="94" t="str">
        <f ca="1">IF(Y44&lt;&gt;"",
IFERROR(INT(Y44/Y46),""),"")</f>
        <v/>
      </c>
      <c r="Y47" s="88"/>
      <c r="Z47" s="94" t="str">
        <f ca="1">IF(IFERROR(INT(Y44/Y46),"")&lt;=0,0,
IFERROR(MOD(Y44,Y46),""))</f>
        <v/>
      </c>
      <c r="AA47" s="88"/>
      <c r="AB47" s="87" t="str" cm="1">
        <f t="array" aca="1" ref="AB47" ca="1">IF(IFERROR(
INDEX(INDIRECT("'数出表_Excel（アレルギー入力）'!B"&amp;MATCH(AC41,'数出表_Excel（アレルギー入力）'!$A:$A,0)-1&amp;":AC"&amp;MATCH(AC41,'数出表_Excel（アレルギー入力）'!$A:$A,0)-1&amp;""),
 1,
IF(MATCH(Y42,'数出表_Excel（アレルギー入力）'!$3:$3,0)&lt;=11,11,
MATCH(Y42,'数出表_Excel（アレルギー入力）'!$3:$3,0))),
 "")&lt;&gt;0,
IFERROR(
INDEX(INDIRECT("'数出表_Excel（アレルギー入力）'!B"&amp;MATCH(AC41,'数出表_Excel（アレルギー入力）'!$A:$A,0)-1&amp;":AC"&amp;MATCH(AC41,'数出表_Excel（アレルギー入力）'!$A:$A,0)-1&amp;""),
 1,
IF(MATCH(Y42,'数出表_Excel（アレルギー入力）'!$3:$3,0)&lt;=11,11,
MATCH(Y42,'数出表_Excel（アレルギー入力）'!$3:$3,0))),
 ""),"")</f>
        <v/>
      </c>
      <c r="AC47" s="88"/>
      <c r="AF47" s="94" t="str">
        <f ca="1">IF(AG44&lt;&gt;"",
IFERROR(INT(AG44/AG46),""),"")</f>
        <v/>
      </c>
      <c r="AG47" s="88"/>
      <c r="AH47" s="94" t="str">
        <f ca="1">IF(IFERROR(INT(AG44/AG46),"")&lt;=0,0,
IFERROR(MOD(AG44,AG46),""))</f>
        <v/>
      </c>
      <c r="AI47" s="88"/>
      <c r="AJ47" s="87" t="str" cm="1">
        <f t="array" aca="1" ref="AJ47" ca="1">IF(IFERROR(
INDEX(INDIRECT("'数出表_Excel（アレルギー入力）'!B"&amp;MATCH(AK41,'数出表_Excel（アレルギー入力）'!$A:$A,0)-1&amp;":AC"&amp;MATCH(AK41,'数出表_Excel（アレルギー入力）'!$A:$A,0)-1&amp;""),
 1,
IF(MATCH(AG42,'数出表_Excel（アレルギー入力）'!$3:$3,0)&lt;=11,11,
MATCH(AG42,'数出表_Excel（アレルギー入力）'!$3:$3,0))),
 "")&lt;&gt;0,
IFERROR(
INDEX(INDIRECT("'数出表_Excel（アレルギー入力）'!B"&amp;MATCH(AK41,'数出表_Excel（アレルギー入力）'!$A:$A,0)-1&amp;":AC"&amp;MATCH(AK41,'数出表_Excel（アレルギー入力）'!$A:$A,0)-1&amp;""),
 1,
IF(MATCH(AG42,'数出表_Excel（アレルギー入力）'!$3:$3,0)&lt;=11,11,
MATCH(AG42,'数出表_Excel（アレルギー入力）'!$3:$3,0))),
 ""),"")</f>
        <v/>
      </c>
      <c r="AK47" s="88"/>
      <c r="AM47" s="94" t="str">
        <f ca="1">IF(AN44&lt;&gt;"",
IFERROR(INT(AN44/AN46),""),"")</f>
        <v/>
      </c>
      <c r="AN47" s="88"/>
      <c r="AO47" s="94" t="str">
        <f ca="1">IF(IFERROR(INT(AN44/AN46),"")&lt;=0,0,
IFERROR(MOD(AN44,AN46),""))</f>
        <v/>
      </c>
      <c r="AP47" s="88"/>
      <c r="AQ47" s="87" t="str" cm="1">
        <f t="array" aca="1" ref="AQ47" ca="1">IF(IFERROR(
INDEX(INDIRECT("'数出表_Excel（アレルギー入力）'!B"&amp;MATCH(AR41,'数出表_Excel（アレルギー入力）'!$A:$A,0)-1&amp;":AC"&amp;MATCH(AR41,'数出表_Excel（アレルギー入力）'!$A:$A,0)-1&amp;""),
 1,
IF(MATCH(AN42,'数出表_Excel（アレルギー入力）'!$3:$3,0)&lt;=11,11,
MATCH(AN42,'数出表_Excel（アレルギー入力）'!$3:$3,0))),
 "")&lt;&gt;0,
IFERROR(
INDEX(INDIRECT("'数出表_Excel（アレルギー入力）'!B"&amp;MATCH(AR41,'数出表_Excel（アレルギー入力）'!$A:$A,0)-1&amp;":AC"&amp;MATCH(AR41,'数出表_Excel（アレルギー入力）'!$A:$A,0)-1&amp;""),
 1,
IF(MATCH(AN42,'数出表_Excel（アレルギー入力）'!$3:$3,0)&lt;=11,11,
MATCH(AN42,'数出表_Excel（アレルギー入力）'!$3:$3,0))),
 ""),"")</f>
        <v/>
      </c>
      <c r="AR47" s="88"/>
      <c r="AU47" s="94" t="str">
        <f ca="1">IF(AV44&lt;&gt;"",
IFERROR(INT(AV44/AV46),""),"")</f>
        <v/>
      </c>
      <c r="AV47" s="88"/>
      <c r="AW47" s="94" t="str">
        <f ca="1">IF(IFERROR(INT(AV44/AV46),"")&lt;=0,0,
IFERROR(MOD(AV44,AV46),""))</f>
        <v/>
      </c>
      <c r="AX47" s="88"/>
      <c r="AY47" s="87" t="str" cm="1">
        <f t="array" aca="1" ref="AY47" ca="1">IF(IFERROR(
INDEX(INDIRECT("'数出表_Excel（アレルギー入力）'!B"&amp;MATCH(AZ41,'数出表_Excel（アレルギー入力）'!$A:$A,0)-1&amp;":AC"&amp;MATCH(AZ41,'数出表_Excel（アレルギー入力）'!$A:$A,0)-1&amp;""),
 1,
IF(MATCH(AV42,'数出表_Excel（アレルギー入力）'!$3:$3,0)&lt;=11,11,
MATCH(AV42,'数出表_Excel（アレルギー入力）'!$3:$3,0))),
 "")&lt;&gt;0,
IFERROR(
INDEX(INDIRECT("'数出表_Excel（アレルギー入力）'!B"&amp;MATCH(AZ41,'数出表_Excel（アレルギー入力）'!$A:$A,0)-1&amp;":AC"&amp;MATCH(AZ41,'数出表_Excel（アレルギー入力）'!$A:$A,0)-1&amp;""),
 1,
IF(MATCH(AV42,'数出表_Excel（アレルギー入力）'!$3:$3,0)&lt;=11,11,
MATCH(AV42,'数出表_Excel（アレルギー入力）'!$3:$3,0))),
 ""),"")</f>
        <v/>
      </c>
      <c r="AZ47" s="88"/>
      <c r="BB47" s="94" t="str">
        <f ca="1">IF(BC44&lt;&gt;"",
IFERROR(INT(BC44/BC46),""),"")</f>
        <v/>
      </c>
      <c r="BC47" s="88"/>
      <c r="BD47" s="94" t="str">
        <f ca="1">IF(IFERROR(INT(BC44/BC46),"")&lt;=0,0,
IFERROR(MOD(BC44,BC46),""))</f>
        <v/>
      </c>
      <c r="BE47" s="88"/>
      <c r="BF47" s="87" t="str" cm="1">
        <f t="array" aca="1" ref="BF47" ca="1">IF(IFERROR(
INDEX(INDIRECT("'数出表_Excel（アレルギー入力）'!B"&amp;MATCH(BG41,'数出表_Excel（アレルギー入力）'!$A:$A,0)-1&amp;":AC"&amp;MATCH(BG41,'数出表_Excel（アレルギー入力）'!$A:$A,0)-1&amp;""),
 1,
IF(MATCH(BC42,'数出表_Excel（アレルギー入力）'!$3:$3,0)&lt;=11,11,
MATCH(BC42,'数出表_Excel（アレルギー入力）'!$3:$3,0))),
 "")&lt;&gt;0,
IFERROR(
INDEX(INDIRECT("'数出表_Excel（アレルギー入力）'!B"&amp;MATCH(BG41,'数出表_Excel（アレルギー入力）'!$A:$A,0)-1&amp;":AC"&amp;MATCH(BG41,'数出表_Excel（アレルギー入力）'!$A:$A,0)-1&amp;""),
 1,
IF(MATCH(BC42,'数出表_Excel（アレルギー入力）'!$3:$3,0)&lt;=11,11,
MATCH(BC42,'数出表_Excel（アレルギー入力）'!$3:$3,0))),
 ""),"")</f>
        <v/>
      </c>
      <c r="BG47" s="88"/>
      <c r="BJ47" s="94" t="str">
        <f ca="1">IF(BK44&lt;&gt;"",
IFERROR(INT(BK44/BK46),""),"")</f>
        <v/>
      </c>
      <c r="BK47" s="88"/>
      <c r="BL47" s="94" t="str">
        <f ca="1">IF(IFERROR(INT(BK44/BK46),"")&lt;=0,0,
IFERROR(MOD(BK44,BK46),""))</f>
        <v/>
      </c>
      <c r="BM47" s="88"/>
      <c r="BN47" s="87" t="str" cm="1">
        <f t="array" aca="1" ref="BN47" ca="1">IF(IFERROR(
INDEX(INDIRECT("'数出表_Excel（アレルギー入力）'!B"&amp;MATCH(BO41,'数出表_Excel（アレルギー入力）'!$A:$A,0)-1&amp;":AC"&amp;MATCH(BO41,'数出表_Excel（アレルギー入力）'!$A:$A,0)-1&amp;""),
 1,
IF(MATCH(BK42,'数出表_Excel（アレルギー入力）'!$3:$3,0)&lt;=11,11,
MATCH(BK42,'数出表_Excel（アレルギー入力）'!$3:$3,0))),
 "")&lt;&gt;0,
IFERROR(
INDEX(INDIRECT("'数出表_Excel（アレルギー入力）'!B"&amp;MATCH(BO41,'数出表_Excel（アレルギー入力）'!$A:$A,0)-1&amp;":AC"&amp;MATCH(BO41,'数出表_Excel（アレルギー入力）'!$A:$A,0)-1&amp;""),
 1,
IF(MATCH(BK42,'数出表_Excel（アレルギー入力）'!$3:$3,0)&lt;=11,11,
MATCH(BK42,'数出表_Excel（アレルギー入力）'!$3:$3,0))),
 ""),"")</f>
        <v/>
      </c>
      <c r="BO47" s="88"/>
      <c r="BQ47" s="94" t="str">
        <f ca="1">IF(BR44&lt;&gt;"",
IFERROR(INT(BR44/BR46),""),"")</f>
        <v/>
      </c>
      <c r="BR47" s="88"/>
      <c r="BS47" s="94" t="str">
        <f ca="1">IF(IFERROR(INT(BR44/BR46),"")&lt;=0,0,
IFERROR(MOD(BR44,BR46),""))</f>
        <v/>
      </c>
      <c r="BT47" s="88"/>
      <c r="BU47" s="87" t="str" cm="1">
        <f t="array" aca="1" ref="BU47" ca="1">IF(IFERROR(
INDEX(INDIRECT("'数出表_Excel（アレルギー入力）'!B"&amp;MATCH(BV41,'数出表_Excel（アレルギー入力）'!$A:$A,0)-1&amp;":AC"&amp;MATCH(BV41,'数出表_Excel（アレルギー入力）'!$A:$A,0)-1&amp;""),
 1,
IF(MATCH(BR42,'数出表_Excel（アレルギー入力）'!$3:$3,0)&lt;=11,11,
MATCH(BR42,'数出表_Excel（アレルギー入力）'!$3:$3,0))),
 "")&lt;&gt;0,
IFERROR(
INDEX(INDIRECT("'数出表_Excel（アレルギー入力）'!B"&amp;MATCH(BV41,'数出表_Excel（アレルギー入力）'!$A:$A,0)-1&amp;":AC"&amp;MATCH(BV41,'数出表_Excel（アレルギー入力）'!$A:$A,0)-1&amp;""),
 1,
IF(MATCH(BR42,'数出表_Excel（アレルギー入力）'!$3:$3,0)&lt;=11,11,
MATCH(BR42,'数出表_Excel（アレルギー入力）'!$3:$3,0))),
 ""),"")</f>
        <v/>
      </c>
      <c r="BV47" s="88"/>
    </row>
    <row r="48" spans="1:74" ht="18" customHeight="1" x14ac:dyDescent="0.45">
      <c r="B48" s="63" t="str" cm="1">
        <f t="array" aca="1" ref="B48" ca="1">IFERROR(
SUBSTITUTE(ADDRESS(1,
COLUMN(INDIRECT("数出表_Excel!B" &amp; (MATCH(G1,数出表_Excel!$A:$A,0)-1))) - 1 +
MATCH(TRUE, ISNUMBER(--INDIRECT("数出表_Excel!B" &amp; (MATCH(G1,数出表_Excel!$A:$A,0)-1) &amp; ":U" &amp; (MATCH(G1,数出表_Excel!$A:$A,0)-1))), 0)+1,4),"1",""),
"")</f>
        <v/>
      </c>
      <c r="C48" s="85" t="str">
        <f ca="1">IF(C51&lt;&gt;"",C1,"")</f>
        <v/>
      </c>
      <c r="D48" s="86"/>
      <c r="E48" s="86"/>
      <c r="F48" s="86"/>
      <c r="G48" s="65"/>
      <c r="I48" s="63" t="str" cm="1">
        <f t="array" aca="1" ref="I48" ca="1">IFERROR(
SUBSTITUTE(ADDRESS(1,
COLUMN(INDIRECT("数出表_Excel!B" &amp; (MATCH(N1,数出表_Excel!$A:$A,0)-1))) - 1 +
MATCH(TRUE, ISNUMBER(--INDIRECT("数出表_Excel!B" &amp; (MATCH(N1,数出表_Excel!$A:$A,0)-1) &amp; ":U" &amp; (MATCH(N1,数出表_Excel!$A:$A,0)-1))), 0)+1,4),"1",""),
"")</f>
        <v/>
      </c>
      <c r="J48" s="85" t="str">
        <f ca="1">IF(J51&lt;&gt;"",J1,"")</f>
        <v/>
      </c>
      <c r="K48" s="86"/>
      <c r="L48" s="86"/>
      <c r="M48" s="86"/>
      <c r="N48" s="65"/>
      <c r="Q48" s="63" t="str" cm="1">
        <f t="array" aca="1" ref="Q48" ca="1">IFERROR(
SUBSTITUTE(ADDRESS(1,
COLUMN(INDIRECT("数出表_Excel!B" &amp; (MATCH(V1,数出表_Excel!$A:$A,0)-1))) - 1 +
MATCH(TRUE, ISNUMBER(--INDIRECT("数出表_Excel!B" &amp; (MATCH(V1,数出表_Excel!$A:$A,0)-1) &amp; ":U" &amp; (MATCH(V1,数出表_Excel!$A:$A,0)-1))), 0)+1,4),"1",""),
"")</f>
        <v/>
      </c>
      <c r="R48" s="85" t="str">
        <f ca="1">IF(R51&lt;&gt;"",R1,"")</f>
        <v/>
      </c>
      <c r="S48" s="86"/>
      <c r="T48" s="86"/>
      <c r="U48" s="86"/>
      <c r="V48" s="65"/>
      <c r="X48" s="63" t="str" cm="1">
        <f t="array" aca="1" ref="X48" ca="1">IFERROR(
SUBSTITUTE(ADDRESS(1,
COLUMN(INDIRECT("数出表_Excel!B" &amp; (MATCH(AC1,数出表_Excel!$A:$A,0)-1))) - 1 +
MATCH(TRUE, ISNUMBER(--INDIRECT("数出表_Excel!B" &amp; (MATCH(AC1,数出表_Excel!$A:$A,0)-1) &amp; ":U" &amp; (MATCH(AC1,数出表_Excel!$A:$A,0)-1))), 0)+1,4),"1",""),
"")</f>
        <v/>
      </c>
      <c r="Y48" s="85" t="str">
        <f ca="1">IF(Y51&lt;&gt;"",Y1,"")</f>
        <v/>
      </c>
      <c r="Z48" s="86"/>
      <c r="AA48" s="86"/>
      <c r="AB48" s="86"/>
      <c r="AC48" s="65"/>
      <c r="AF48" s="63" t="str" cm="1">
        <f t="array" aca="1" ref="AF48" ca="1">IFERROR(
SUBSTITUTE(ADDRESS(1,
COLUMN(INDIRECT("数出表_Excel!B" &amp; (MATCH(AK1,数出表_Excel!$A:$A,0)-1))) - 1 +
MATCH(TRUE, ISNUMBER(--INDIRECT("数出表_Excel!B" &amp; (MATCH(AK1,数出表_Excel!$A:$A,0)-1) &amp; ":U" &amp; (MATCH(AK1,数出表_Excel!$A:$A,0)-1))), 0)+1,4),"1",""),
"")</f>
        <v/>
      </c>
      <c r="AG48" s="85" t="str">
        <f ca="1">IF(AG51&lt;&gt;"",AG1,"")</f>
        <v/>
      </c>
      <c r="AH48" s="86"/>
      <c r="AI48" s="86"/>
      <c r="AJ48" s="86"/>
      <c r="AK48" s="65"/>
      <c r="AM48" s="63" t="str" cm="1">
        <f t="array" aca="1" ref="AM48" ca="1">IFERROR(
SUBSTITUTE(ADDRESS(1,
COLUMN(INDIRECT("数出表_Excel!B" &amp; (MATCH(AR1,数出表_Excel!$A:$A,0)-1))) - 1 +
MATCH(TRUE, ISNUMBER(--INDIRECT("数出表_Excel!B" &amp; (MATCH(AR1,数出表_Excel!$A:$A,0)-1) &amp; ":U" &amp; (MATCH(AR1,数出表_Excel!$A:$A,0)-1))), 0)+1,4),"1",""),
"")</f>
        <v/>
      </c>
      <c r="AN48" s="85" t="str">
        <f ca="1">IF(AN51&lt;&gt;"",AN1,"")</f>
        <v/>
      </c>
      <c r="AO48" s="86"/>
      <c r="AP48" s="86"/>
      <c r="AQ48" s="86"/>
      <c r="AR48" s="65"/>
      <c r="AU48" s="63" t="str" cm="1">
        <f t="array" aca="1" ref="AU48" ca="1">IFERROR(
SUBSTITUTE(ADDRESS(1,
COLUMN(INDIRECT("数出表_Excel!B" &amp; (MATCH(AZ1,数出表_Excel!$A:$A,0)-1))) - 1 +
MATCH(TRUE, ISNUMBER(--INDIRECT("数出表_Excel!B" &amp; (MATCH(AZ1,数出表_Excel!$A:$A,0)-1) &amp; ":U" &amp; (MATCH(AZ1,数出表_Excel!$A:$A,0)-1))), 0)+1,4),"1",""),
"")</f>
        <v/>
      </c>
      <c r="AV48" s="85" t="str">
        <f ca="1">IF(AV51&lt;&gt;"",AV1,"")</f>
        <v/>
      </c>
      <c r="AW48" s="86"/>
      <c r="AX48" s="86"/>
      <c r="AY48" s="86"/>
      <c r="AZ48" s="65"/>
      <c r="BB48" s="63" t="str" cm="1">
        <f t="array" aca="1" ref="BB48" ca="1">IFERROR(
SUBSTITUTE(ADDRESS(1,
COLUMN(INDIRECT("数出表_Excel!B" &amp; (MATCH(BG1,数出表_Excel!$A:$A,0)-1))) - 1 +
MATCH(TRUE, ISNUMBER(--INDIRECT("数出表_Excel!B" &amp; (MATCH(BG1,数出表_Excel!$A:$A,0)-1) &amp; ":U" &amp; (MATCH(BG1,数出表_Excel!$A:$A,0)-1))), 0)+1,4),"1",""),
"")</f>
        <v/>
      </c>
      <c r="BC48" s="85" t="str">
        <f ca="1">IF(BC51&lt;&gt;"",BC1,"")</f>
        <v/>
      </c>
      <c r="BD48" s="86"/>
      <c r="BE48" s="86"/>
      <c r="BF48" s="86"/>
      <c r="BG48" s="65"/>
      <c r="BJ48" s="63" t="str" cm="1">
        <f t="array" aca="1" ref="BJ48" ca="1">IFERROR(
SUBSTITUTE(ADDRESS(1,
COLUMN(INDIRECT("数出表_Excel!B" &amp; (MATCH(BO1,数出表_Excel!$A:$A,0)-1))) - 1 +
MATCH(TRUE, ISNUMBER(--INDIRECT("数出表_Excel!B" &amp; (MATCH(BO1,数出表_Excel!$A:$A,0)-1) &amp; ":U" &amp; (MATCH(BO1,数出表_Excel!$A:$A,0)-1))), 0)+1,4),"1",""),
"")</f>
        <v/>
      </c>
      <c r="BK48" s="85" t="str">
        <f ca="1">IF(BK51&lt;&gt;"",BK1,"")</f>
        <v/>
      </c>
      <c r="BL48" s="86"/>
      <c r="BM48" s="86"/>
      <c r="BN48" s="86"/>
      <c r="BO48" s="65"/>
      <c r="BQ48" s="63" t="str" cm="1">
        <f t="array" aca="1" ref="BQ48" ca="1">IFERROR(
SUBSTITUTE(ADDRESS(1,
COLUMN(INDIRECT("数出表_Excel!B" &amp; (MATCH(BV1,数出表_Excel!$A:$A,0)-1))) - 1 +
MATCH(TRUE, ISNUMBER(--INDIRECT("数出表_Excel!B" &amp; (MATCH(BV1,数出表_Excel!$A:$A,0)-1) &amp; ":U" &amp; (MATCH(BV1,数出表_Excel!$A:$A,0)-1))), 0)+1,4),"1",""),
"")</f>
        <v/>
      </c>
      <c r="BR48" s="85" t="str">
        <f ca="1">IF(BR51&lt;&gt;"",BR1,"")</f>
        <v/>
      </c>
      <c r="BS48" s="86"/>
      <c r="BT48" s="86"/>
      <c r="BU48" s="86"/>
      <c r="BV48" s="65"/>
    </row>
    <row r="49" spans="2:74" ht="18" customHeight="1" x14ac:dyDescent="0.55000000000000004">
      <c r="B49" s="68" t="e">
        <f t="array" aca="1" ref="B49" ca="1">IF(B3&lt;&gt;100,
IF(C51&lt;&gt;"",MATCH(C51,INDIRECT("数出表_Excel!B"&amp;MATCH(G1,数出表_Excel!$A:$A,0)-1&amp;":U"&amp;MATCH(G1,数出表_Excel!$A:$A,0)-1&amp;""),0)+1,""),
IF(C51&lt;&gt;"",
MATCH(
IFERROR(
INDEX(INDIRECT("数出表_Excel!"&amp;B48&amp;MATCH(G1,数出表_Excel!$A:$A,0)-1&amp;":U"&amp;MATCH(G1,数出表_Excel!$A:$A,0)-1&amp;""),
 1,
 MATCH(TRUE, ISNUMBER(--INDIRECT("数出表_Excel!"&amp;B48&amp;MATCH(G1,数出表_Excel!$A:$A,0)-1&amp;":U"&amp;MATCH(G1,数出表_Excel!$A:$A,0)-1&amp;"")), 0)),
 ""),
INDIRECT("数出表_Excel!B"&amp;MATCH(G1,数出表_Excel!$A:$A,0)-1&amp;":U"&amp;MATCH(G1,数出表_Excel!$A:$A,0)-1&amp;""),0)+1,""))</f>
        <v>#N/A</v>
      </c>
      <c r="C49" s="58" t="str" cm="1">
        <f t="array" aca="1" ref="C49" ca="1">IFERROR(IF(C51&lt;&gt;"",INDIRECT("数出表_Excel!" &amp;
CHAR(MATCH(TRUE,
ISNUMBER(--INDIRECT("数出表_Excel!"&amp;B48&amp;MATCH(G1,数出表_Excel!$A:$A,0)-1&amp;":U"&amp;MATCH(G1,数出表_Excel!$A:$A,0)-1&amp;"")),0)
+MATCH(TRUE, ISNUMBER(--INDIRECT("数出表_Excel!B" &amp; (MATCH(G1,数出表_Excel!$A:$A,0)-1) &amp; ":U" &amp; (MATCH(G1,数出表_Excel!$A:$A,0)-1))), 0)
+65) &amp; "3"),""),"")</f>
        <v/>
      </c>
      <c r="D49" s="57"/>
      <c r="E49" s="57"/>
      <c r="F49" s="72" t="str" cm="1">
        <f t="array" aca="1" ref="F49" ca="1">IF(C49&lt;&gt;"",
IF(MATCH(TRUE,
ISNUMBER(--INDIRECT("数出表_Excel!B"&amp;MATCH(G1,数出表_Excel!$A:$A,0)-1&amp;":U"&amp;MATCH(G1,数出表_Excel!$A:$A,0)-1&amp;"")),0)&gt;10,
IF(C49&lt;&gt;"",
IF(IF(COUNTIF(盛付札!C49,"*キャラ*"),
VLOOKUP("*キャラ*",商品マスタ一覧!$D:$J,7,FALSE),
IF(COUNTIF(盛付札!C49,"*赤*"),
VLOOKUP("*赤*",商品マスタ一覧!$D:$J,7,FALSE),
VLOOKUP(盛付札!C49,商品マスタ一覧!$D:$J,7,FALSE)))=0,"",
IF(ROUND(
IF(F54&lt;&gt;"",(C51-F54),C51)
/IF(COUNTIF(盛付札!C49,"*キャラ*"),
VLOOKUP("*キャラ*",商品マスタ一覧!$D:$J,7,FALSE),
IF(COUNTIF(盛付札!C49,"*赤*"),
VLOOKUP("*赤*",商品マスタ一覧!$D:$J,7,FALSE),
VLOOKUP(盛付札!C49,商品マスタ一覧!$D:$J,7,FALSE))),0)&lt;=0,1,
ROUND(
IF(F54&lt;&gt;"",(C51-F54),C51)
/IF(COUNTIF(盛付札!C49,"*キャラ*"),
VLOOKUP("*キャラ*",商品マスタ一覧!$D:$J,7,FALSE),
IF(COUNTIF(盛付札!C49,"*赤*"),
VLOOKUP("*赤*",商品マスタ一覧!$D:$J,7,FALSE),
VLOOKUP(盛付札!C49,商品マスタ一覧!$D:$J,7,FALSE))),0))),""),""),"")</f>
        <v/>
      </c>
      <c r="G49" s="62" t="str">
        <f ca="1">IF(F49&lt;&gt;"",IF(C51&lt;&gt;"",IF(VALUE(IF(F54&lt;&gt;"",C51-F54,C51))&gt;VALUE(IF(COUNTIF(盛付札!C49,"*キャラ*"),
VLOOKUP("*キャラ*",商品マスタ一覧!$D:$J,7,FALSE),
IF(COUNTIF(盛付札!C49,"*赤*"),
VLOOKUP("*赤*",商品マスタ一覧!$D:$J,7,FALSE),
VLOOKUP(盛付札!C49,商品マスタ一覧!$D:$J,7,FALSE)))*F49),
"+"&amp;IF(F54&lt;&gt;"",C51-F54,C51)-IF(COUNTIF(盛付札!C49,"*キャラ*"),
VLOOKUP("*キャラ*",商品マスタ一覧!$D:$J,7,FALSE),
IF(COUNTIF(盛付札!C49,"*赤*"),
VLOOKUP("*赤*",商品マスタ一覧!$D:$J,7,FALSE),
VLOOKUP(盛付札!C49,商品マスタ一覧!$D:$J,7,FALSE)))*F49,
IF(F54&lt;&gt;"",C51-F54,C51)-IF(COUNTIF(盛付札!C49,"*キャラ*"),
VLOOKUP("*キャラ*",商品マスタ一覧!$D:$J,7,FALSE),
IF(COUNTIF(盛付札!C49,"*赤*"),
VLOOKUP("*赤*",商品マスタ一覧!$D:$J,7,FALSE),
VLOOKUP(盛付札!C49,商品マスタ一覧!$D:$J,7,FALSE)))*F49),""),"")</f>
        <v/>
      </c>
      <c r="I49" s="68" t="e" cm="1">
        <f t="array" aca="1" ref="I49" ca="1">IF(I3&lt;&gt;100,
IF(J51&lt;&gt;"",MATCH(J51,INDIRECT("数出表_Excel!B"&amp;MATCH(N1,数出表_Excel!$A:$A,0)-1&amp;":U"&amp;MATCH(N1,数出表_Excel!$A:$A,0)-1&amp;""),0)+1,""),
IF(J51&lt;&gt;"",
MATCH(
IFERROR(
INDEX(INDIRECT("数出表_Excel!"&amp;I48&amp;MATCH(N1,数出表_Excel!$A:$A,0)-1&amp;":U"&amp;MATCH(N1,数出表_Excel!$A:$A,0)-1&amp;""),
 1,
 MATCH(TRUE, ISNUMBER(--INDIRECT("数出表_Excel!"&amp;I48&amp;MATCH(N1,数出表_Excel!$A:$A,0)-1&amp;":U"&amp;MATCH(N1,数出表_Excel!$A:$A,0)-1&amp;"")), 0)),
 ""),
INDIRECT("数出表_Excel!B"&amp;MATCH(N1,数出表_Excel!$A:$A,0)-1&amp;":U"&amp;MATCH(N1,数出表_Excel!$A:$A,0)-1&amp;""),0)+1,""))</f>
        <v>#N/A</v>
      </c>
      <c r="J49" s="58" t="str" cm="1">
        <f t="array" aca="1" ref="J49" ca="1">IFERROR(IF(J51&lt;&gt;"",INDIRECT("数出表_Excel!" &amp;
CHAR(MATCH(TRUE,
ISNUMBER(--INDIRECT("数出表_Excel!"&amp;I48&amp;MATCH(N1,数出表_Excel!$A:$A,0)-1&amp;":U"&amp;MATCH(N1,数出表_Excel!$A:$A,0)-1&amp;"")),0)
+MATCH(TRUE, ISNUMBER(--INDIRECT("数出表_Excel!B" &amp; (MATCH(N1,数出表_Excel!$A:$A,0)-1) &amp; ":U" &amp; (MATCH(N1,数出表_Excel!$A:$A,0)-1))), 0)
+65) &amp; "3"),""),"")</f>
        <v/>
      </c>
      <c r="K49" s="57"/>
      <c r="L49" s="57"/>
      <c r="M49" s="72" t="str" cm="1">
        <f t="array" aca="1" ref="M49" ca="1">IF(J49&lt;&gt;"",
IF(MATCH(TRUE,
ISNUMBER(--INDIRECT("数出表_Excel!B"&amp;MATCH(N1,数出表_Excel!$A:$A,0)-1&amp;":U"&amp;MATCH(N1,数出表_Excel!$A:$A,0)-1&amp;"")),0)&gt;10,
IF(J49&lt;&gt;"",
IF(IF(COUNTIF(盛付札!J49,"*キャラ*"),
VLOOKUP("*キャラ*",商品マスタ一覧!$D:$J,7,FALSE),
IF(COUNTIF(盛付札!J49,"*赤*"),
VLOOKUP("*赤*",商品マスタ一覧!$D:$J,7,FALSE),
VLOOKUP(盛付札!J49,商品マスタ一覧!$D:$J,7,FALSE)))=0,"",
IF(ROUND(
IF(M54&lt;&gt;"",(J51-M54),J51)
/IF(COUNTIF(盛付札!J49,"*キャラ*"),
VLOOKUP("*キャラ*",商品マスタ一覧!$D:$J,7,FALSE),
IF(COUNTIF(盛付札!J49,"*赤*"),
VLOOKUP("*赤*",商品マスタ一覧!$D:$J,7,FALSE),
VLOOKUP(盛付札!J49,商品マスタ一覧!$D:$J,7,FALSE))),0)&lt;=0,1,
ROUND(
IF(M54&lt;&gt;"",(J51-M54),J51)
/IF(COUNTIF(盛付札!J49,"*キャラ*"),
VLOOKUP("*キャラ*",商品マスタ一覧!$D:$J,7,FALSE),
IF(COUNTIF(盛付札!J49,"*赤*"),
VLOOKUP("*赤*",商品マスタ一覧!$D:$J,7,FALSE),
VLOOKUP(盛付札!J49,商品マスタ一覧!$D:$J,7,FALSE))),0))),""),""),"")</f>
        <v/>
      </c>
      <c r="N49" s="62" t="str">
        <f ca="1">IF(M49&lt;&gt;"",IF(J51&lt;&gt;"",IF(VALUE(IF(M54&lt;&gt;"",J51-M54,J51))&gt;VALUE(IF(COUNTIF(盛付札!J49,"*キャラ*"),
VLOOKUP("*キャラ*",商品マスタ一覧!$D:$J,7,FALSE),
IF(COUNTIF(盛付札!J49,"*赤*"),
VLOOKUP("*赤*",商品マスタ一覧!$D:$J,7,FALSE),
VLOOKUP(盛付札!J49,商品マスタ一覧!$D:$J,7,FALSE)))*M49),
"+"&amp;IF(M54&lt;&gt;"",J51-M54,J51)-IF(COUNTIF(盛付札!J49,"*キャラ*"),
VLOOKUP("*キャラ*",商品マスタ一覧!$D:$J,7,FALSE),
IF(COUNTIF(盛付札!J49,"*赤*"),
VLOOKUP("*赤*",商品マスタ一覧!$D:$J,7,FALSE),
VLOOKUP(盛付札!J49,商品マスタ一覧!$D:$J,7,FALSE)))*M49,
IF(M54&lt;&gt;"",J51-M54,J51)-IF(COUNTIF(盛付札!J49,"*キャラ*"),
VLOOKUP("*キャラ*",商品マスタ一覧!$D:$J,7,FALSE),
IF(COUNTIF(盛付札!J49,"*赤*"),
VLOOKUP("*赤*",商品マスタ一覧!$D:$J,7,FALSE),
VLOOKUP(盛付札!J49,商品マスタ一覧!$D:$J,7,FALSE)))*M49),""),"")</f>
        <v/>
      </c>
      <c r="Q49" s="68" t="e">
        <f t="array" aca="1" ref="Q49" ca="1">IF(Q3&lt;&gt;100,
IF(R51&lt;&gt;"",MATCH(R51,INDIRECT("数出表_Excel!B"&amp;MATCH(V1,数出表_Excel!$A:$A,0)-1&amp;":U"&amp;MATCH(V1,数出表_Excel!$A:$A,0)-1&amp;""),0)+1,""),
IF(R51&lt;&gt;"",
MATCH(
IFERROR(
INDEX(INDIRECT("数出表_Excel!"&amp;Q48&amp;MATCH(V1,数出表_Excel!$A:$A,0)-1&amp;":U"&amp;MATCH(V1,数出表_Excel!$A:$A,0)-1&amp;""),
 1,
 MATCH(TRUE, ISNUMBER(--INDIRECT("数出表_Excel!"&amp;Q48&amp;MATCH(V1,数出表_Excel!$A:$A,0)-1&amp;":U"&amp;MATCH(V1,数出表_Excel!$A:$A,0)-1&amp;"")), 0)),
 ""),
INDIRECT("数出表_Excel!B"&amp;MATCH(V1,数出表_Excel!$A:$A,0)-1&amp;":U"&amp;MATCH(V1,数出表_Excel!$A:$A,0)-1&amp;""),0)+1,""))</f>
        <v>#N/A</v>
      </c>
      <c r="R49" s="58" t="str" cm="1">
        <f t="array" aca="1" ref="R49" ca="1">IFERROR(IF(R51&lt;&gt;"",INDIRECT("数出表_Excel!" &amp;
CHAR(MATCH(TRUE,
ISNUMBER(--INDIRECT("数出表_Excel!"&amp;Q48&amp;MATCH(V1,数出表_Excel!$A:$A,0)-1&amp;":U"&amp;MATCH(V1,数出表_Excel!$A:$A,0)-1&amp;"")),0)
+MATCH(TRUE, ISNUMBER(--INDIRECT("数出表_Excel!B" &amp; (MATCH(V1,数出表_Excel!$A:$A,0)-1) &amp; ":U" &amp; (MATCH(V1,数出表_Excel!$A:$A,0)-1))), 0)
+65) &amp; "3"),""),"")</f>
        <v/>
      </c>
      <c r="S49" s="57"/>
      <c r="T49" s="57"/>
      <c r="U49" s="72" t="str" cm="1">
        <f t="array" aca="1" ref="U49" ca="1">IF(R49&lt;&gt;"",
IF(MATCH(TRUE,
ISNUMBER(--INDIRECT("数出表_Excel!B"&amp;MATCH(V1,数出表_Excel!$A:$A,0)-1&amp;":U"&amp;MATCH(V1,数出表_Excel!$A:$A,0)-1&amp;"")),0)&gt;10,
IF(R49&lt;&gt;"",
IF(IF(COUNTIF(盛付札!R49,"*キャラ*"),
VLOOKUP("*キャラ*",商品マスタ一覧!$D:$J,7,FALSE),
IF(COUNTIF(盛付札!R49,"*赤*"),
VLOOKUP("*赤*",商品マスタ一覧!$D:$J,7,FALSE),
VLOOKUP(盛付札!R49,商品マスタ一覧!$D:$J,7,FALSE)))=0,"",
IF(ROUND(
IF(U54&lt;&gt;"",(R51-U54),R51)
/IF(COUNTIF(盛付札!R49,"*キャラ*"),
VLOOKUP("*キャラ*",商品マスタ一覧!$D:$J,7,FALSE),
IF(COUNTIF(盛付札!R49,"*赤*"),
VLOOKUP("*赤*",商品マスタ一覧!$D:$J,7,FALSE),
VLOOKUP(盛付札!R49,商品マスタ一覧!$D:$J,7,FALSE))),0)&lt;=0,1,
ROUND(
IF(U54&lt;&gt;"",(R51-U54),R51)
/IF(COUNTIF(盛付札!R49,"*キャラ*"),
VLOOKUP("*キャラ*",商品マスタ一覧!$D:$J,7,FALSE),
IF(COUNTIF(盛付札!R49,"*赤*"),
VLOOKUP("*赤*",商品マスタ一覧!$D:$J,7,FALSE),
VLOOKUP(盛付札!R49,商品マスタ一覧!$D:$J,7,FALSE))),0))),""),""),"")</f>
        <v/>
      </c>
      <c r="V49" s="62" t="str">
        <f ca="1">IF(U49&lt;&gt;"",IF(R51&lt;&gt;"",IF(VALUE(IF(U54&lt;&gt;"",R51-U54,R51))&gt;VALUE(IF(COUNTIF(盛付札!R49,"*キャラ*"),
VLOOKUP("*キャラ*",商品マスタ一覧!$D:$J,7,FALSE),
IF(COUNTIF(盛付札!R49,"*赤*"),
VLOOKUP("*赤*",商品マスタ一覧!$D:$J,7,FALSE),
VLOOKUP(盛付札!R49,商品マスタ一覧!$D:$J,7,FALSE)))*U49),
"+"&amp;IF(U54&lt;&gt;"",R51-U54,R51)-IF(COUNTIF(盛付札!R49,"*キャラ*"),
VLOOKUP("*キャラ*",商品マスタ一覧!$D:$J,7,FALSE),
IF(COUNTIF(盛付札!R49,"*赤*"),
VLOOKUP("*赤*",商品マスタ一覧!$D:$J,7,FALSE),
VLOOKUP(盛付札!R49,商品マスタ一覧!$D:$J,7,FALSE)))*U49,
IF(U54&lt;&gt;"",R51-U54,R51)-IF(COUNTIF(盛付札!R49,"*キャラ*"),
VLOOKUP("*キャラ*",商品マスタ一覧!$D:$J,7,FALSE),
IF(COUNTIF(盛付札!R49,"*赤*"),
VLOOKUP("*赤*",商品マスタ一覧!$D:$J,7,FALSE),
VLOOKUP(盛付札!R49,商品マスタ一覧!$D:$J,7,FALSE)))*U49),""),"")</f>
        <v/>
      </c>
      <c r="X49" s="68" t="e" cm="1">
        <f t="array" aca="1" ref="X49" ca="1">IF(X3&lt;&gt;100,
IF(Y51&lt;&gt;"",MATCH(Y51,INDIRECT("数出表_Excel!B"&amp;MATCH(AC1,数出表_Excel!$A:$A,0)-1&amp;":U"&amp;MATCH(AC1,数出表_Excel!$A:$A,0)-1&amp;""),0)+1,""),
IF(Y51&lt;&gt;"",
MATCH(
IFERROR(
INDEX(INDIRECT("数出表_Excel!"&amp;X48&amp;MATCH(AC1,数出表_Excel!$A:$A,0)-1&amp;":U"&amp;MATCH(AC1,数出表_Excel!$A:$A,0)-1&amp;""),
 1,
 MATCH(TRUE, ISNUMBER(--INDIRECT("数出表_Excel!"&amp;X48&amp;MATCH(AC1,数出表_Excel!$A:$A,0)-1&amp;":U"&amp;MATCH(AC1,数出表_Excel!$A:$A,0)-1&amp;"")), 0)),
 ""),
INDIRECT("数出表_Excel!B"&amp;MATCH(AC1,数出表_Excel!$A:$A,0)-1&amp;":U"&amp;MATCH(AC1,数出表_Excel!$A:$A,0)-1&amp;""),0)+1,""))</f>
        <v>#N/A</v>
      </c>
      <c r="Y49" s="58" t="str" cm="1">
        <f t="array" aca="1" ref="Y49" ca="1">IFERROR(IF(Y51&lt;&gt;"",INDIRECT("数出表_Excel!" &amp;
CHAR(MATCH(TRUE,
ISNUMBER(--INDIRECT("数出表_Excel!"&amp;X48&amp;MATCH(AC1,数出表_Excel!$A:$A,0)-1&amp;":U"&amp;MATCH(AC1,数出表_Excel!$A:$A,0)-1&amp;"")),0)
+MATCH(TRUE, ISNUMBER(--INDIRECT("数出表_Excel!B" &amp; (MATCH(AC1,数出表_Excel!$A:$A,0)-1) &amp; ":U" &amp; (MATCH(AC1,数出表_Excel!$A:$A,0)-1))), 0)
+65) &amp; "3"),""),"")</f>
        <v/>
      </c>
      <c r="Z49" s="57"/>
      <c r="AA49" s="57"/>
      <c r="AB49" s="72" t="str" cm="1">
        <f t="array" aca="1" ref="AB49" ca="1">IF(Y49&lt;&gt;"",
IF(MATCH(TRUE,
ISNUMBER(--INDIRECT("数出表_Excel!B"&amp;MATCH(AC1,数出表_Excel!$A:$A,0)-1&amp;":U"&amp;MATCH(AC1,数出表_Excel!$A:$A,0)-1&amp;"")),0)&gt;10,
IF(Y49&lt;&gt;"",
IF(IF(COUNTIF(盛付札!Y49,"*キャラ*"),
VLOOKUP("*キャラ*",商品マスタ一覧!$D:$J,7,FALSE),
IF(COUNTIF(盛付札!Y49,"*赤*"),
VLOOKUP("*赤*",商品マスタ一覧!$D:$J,7,FALSE),
VLOOKUP(盛付札!Y49,商品マスタ一覧!$D:$J,7,FALSE)))=0,"",
IF(ROUND(
IF(AB54&lt;&gt;"",(Y51-AB54),Y51)
/IF(COUNTIF(盛付札!Y49,"*キャラ*"),
VLOOKUP("*キャラ*",商品マスタ一覧!$D:$J,7,FALSE),
IF(COUNTIF(盛付札!Y49,"*赤*"),
VLOOKUP("*赤*",商品マスタ一覧!$D:$J,7,FALSE),
VLOOKUP(盛付札!Y49,商品マスタ一覧!$D:$J,7,FALSE))),0)&lt;=0,1,
ROUND(
IF(AB54&lt;&gt;"",(Y51-AB54),Y51)
/IF(COUNTIF(盛付札!Y49,"*キャラ*"),
VLOOKUP("*キャラ*",商品マスタ一覧!$D:$J,7,FALSE),
IF(COUNTIF(盛付札!Y49,"*赤*"),
VLOOKUP("*赤*",商品マスタ一覧!$D:$J,7,FALSE),
VLOOKUP(盛付札!Y49,商品マスタ一覧!$D:$J,7,FALSE))),0))),""),""),"")</f>
        <v/>
      </c>
      <c r="AC49" s="62" t="str">
        <f ca="1">IF(AB49&lt;&gt;"",IF(Y51&lt;&gt;"",IF(VALUE(IF(AB54&lt;&gt;"",Y51-AB54,Y51))&gt;VALUE(IF(COUNTIF(盛付札!Y49,"*キャラ*"),
VLOOKUP("*キャラ*",商品マスタ一覧!$D:$J,7,FALSE),
IF(COUNTIF(盛付札!Y49,"*赤*"),
VLOOKUP("*赤*",商品マスタ一覧!$D:$J,7,FALSE),
VLOOKUP(盛付札!Y49,商品マスタ一覧!$D:$J,7,FALSE)))*AB49),
"+"&amp;IF(AB54&lt;&gt;"",Y51-AB54,Y51)-IF(COUNTIF(盛付札!Y49,"*キャラ*"),
VLOOKUP("*キャラ*",商品マスタ一覧!$D:$J,7,FALSE),
IF(COUNTIF(盛付札!Y49,"*赤*"),
VLOOKUP("*赤*",商品マスタ一覧!$D:$J,7,FALSE),
VLOOKUP(盛付札!Y49,商品マスタ一覧!$D:$J,7,FALSE)))*AB49,
IF(AB54&lt;&gt;"",Y51-AB54,Y51)-IF(COUNTIF(盛付札!Y49,"*キャラ*"),
VLOOKUP("*キャラ*",商品マスタ一覧!$D:$J,7,FALSE),
IF(COUNTIF(盛付札!Y49,"*赤*"),
VLOOKUP("*赤*",商品マスタ一覧!$D:$J,7,FALSE),
VLOOKUP(盛付札!Y49,商品マスタ一覧!$D:$J,7,FALSE)))*AB49),""),"")</f>
        <v/>
      </c>
      <c r="AF49" s="68" t="e">
        <f t="array" aca="1" ref="AF49" ca="1">IF(AF3&lt;&gt;100,
IF(AG51&lt;&gt;"",MATCH(AG51,INDIRECT("数出表_Excel!B"&amp;MATCH(AK1,数出表_Excel!$A:$A,0)-1&amp;":U"&amp;MATCH(AK1,数出表_Excel!$A:$A,0)-1&amp;""),0)+1,""),
IF(AG51&lt;&gt;"",
MATCH(
IFERROR(
INDEX(INDIRECT("数出表_Excel!"&amp;AF48&amp;MATCH(AK1,数出表_Excel!$A:$A,0)-1&amp;":U"&amp;MATCH(AK1,数出表_Excel!$A:$A,0)-1&amp;""),
 1,
 MATCH(TRUE, ISNUMBER(--INDIRECT("数出表_Excel!"&amp;AF48&amp;MATCH(AK1,数出表_Excel!$A:$A,0)-1&amp;":U"&amp;MATCH(AK1,数出表_Excel!$A:$A,0)-1&amp;"")), 0)),
 ""),
INDIRECT("数出表_Excel!B"&amp;MATCH(AK1,数出表_Excel!$A:$A,0)-1&amp;":U"&amp;MATCH(AK1,数出表_Excel!$A:$A,0)-1&amp;""),0)+1,""))</f>
        <v>#N/A</v>
      </c>
      <c r="AG49" s="58" t="str" cm="1">
        <f t="array" aca="1" ref="AG49" ca="1">IFERROR(IF(AG51&lt;&gt;"",INDIRECT("数出表_Excel!" &amp;
CHAR(MATCH(TRUE,
ISNUMBER(--INDIRECT("数出表_Excel!"&amp;AF48&amp;MATCH(AK1,数出表_Excel!$A:$A,0)-1&amp;":U"&amp;MATCH(AK1,数出表_Excel!$A:$A,0)-1&amp;"")),0)
+MATCH(TRUE, ISNUMBER(--INDIRECT("数出表_Excel!B" &amp; (MATCH(AK1,数出表_Excel!$A:$A,0)-1) &amp; ":U" &amp; (MATCH(AK1,数出表_Excel!$A:$A,0)-1))), 0)
+65) &amp; "3"),""),"")</f>
        <v/>
      </c>
      <c r="AH49" s="57"/>
      <c r="AI49" s="57"/>
      <c r="AJ49" s="72" t="str" cm="1">
        <f t="array" aca="1" ref="AJ49" ca="1">IF(AG49&lt;&gt;"",
IF(MATCH(TRUE,
ISNUMBER(--INDIRECT("数出表_Excel!B"&amp;MATCH(AK1,数出表_Excel!$A:$A,0)-1&amp;":U"&amp;MATCH(AK1,数出表_Excel!$A:$A,0)-1&amp;"")),0)&gt;10,
IF(AG49&lt;&gt;"",
IF(IF(COUNTIF(盛付札!AG49,"*キャラ*"),
VLOOKUP("*キャラ*",商品マスタ一覧!$D:$J,7,FALSE),
IF(COUNTIF(盛付札!AG49,"*赤*"),
VLOOKUP("*赤*",商品マスタ一覧!$D:$J,7,FALSE),
VLOOKUP(盛付札!AG49,商品マスタ一覧!$D:$J,7,FALSE)))=0,"",
IF(ROUND(
IF(AJ54&lt;&gt;"",(AG51-AJ54),AG51)
/IF(COUNTIF(盛付札!AG49,"*キャラ*"),
VLOOKUP("*キャラ*",商品マスタ一覧!$D:$J,7,FALSE),
IF(COUNTIF(盛付札!AG49,"*赤*"),
VLOOKUP("*赤*",商品マスタ一覧!$D:$J,7,FALSE),
VLOOKUP(盛付札!AG49,商品マスタ一覧!$D:$J,7,FALSE))),0)&lt;=0,1,
ROUND(
IF(AJ54&lt;&gt;"",(AG51-AJ54),AG51)
/IF(COUNTIF(盛付札!AG49,"*キャラ*"),
VLOOKUP("*キャラ*",商品マスタ一覧!$D:$J,7,FALSE),
IF(COUNTIF(盛付札!AG49,"*赤*"),
VLOOKUP("*赤*",商品マスタ一覧!$D:$J,7,FALSE),
VLOOKUP(盛付札!AG49,商品マスタ一覧!$D:$J,7,FALSE))),0))),""),""),"")</f>
        <v/>
      </c>
      <c r="AK49" s="62" t="str">
        <f ca="1">IF(AJ49&lt;&gt;"",IF(AG51&lt;&gt;"",IF(VALUE(IF(AJ54&lt;&gt;"",AG51-AJ54,AG51))&gt;VALUE(IF(COUNTIF(盛付札!AG49,"*キャラ*"),
VLOOKUP("*キャラ*",商品マスタ一覧!$D:$J,7,FALSE),
IF(COUNTIF(盛付札!AG49,"*赤*"),
VLOOKUP("*赤*",商品マスタ一覧!$D:$J,7,FALSE),
VLOOKUP(盛付札!AG49,商品マスタ一覧!$D:$J,7,FALSE)))*AJ49),
"+"&amp;IF(AJ54&lt;&gt;"",AG51-AJ54,AG51)-IF(COUNTIF(盛付札!AG49,"*キャラ*"),
VLOOKUP("*キャラ*",商品マスタ一覧!$D:$J,7,FALSE),
IF(COUNTIF(盛付札!AG49,"*赤*"),
VLOOKUP("*赤*",商品マスタ一覧!$D:$J,7,FALSE),
VLOOKUP(盛付札!AG49,商品マスタ一覧!$D:$J,7,FALSE)))*AJ49,
IF(AJ54&lt;&gt;"",AG51-AJ54,AG51)-IF(COUNTIF(盛付札!AG49,"*キャラ*"),
VLOOKUP("*キャラ*",商品マスタ一覧!$D:$J,7,FALSE),
IF(COUNTIF(盛付札!AG49,"*赤*"),
VLOOKUP("*赤*",商品マスタ一覧!$D:$J,7,FALSE),
VLOOKUP(盛付札!AG49,商品マスタ一覧!$D:$J,7,FALSE)))*AJ49),""),"")</f>
        <v/>
      </c>
      <c r="AM49" s="68" t="e" cm="1">
        <f t="array" aca="1" ref="AM49" ca="1">IF(AM3&lt;&gt;100,
IF(AN51&lt;&gt;"",MATCH(AN51,INDIRECT("数出表_Excel!B"&amp;MATCH(AR1,数出表_Excel!$A:$A,0)-1&amp;":U"&amp;MATCH(AR1,数出表_Excel!$A:$A,0)-1&amp;""),0)+1,""),
IF(AN51&lt;&gt;"",
MATCH(
IFERROR(
INDEX(INDIRECT("数出表_Excel!"&amp;AM48&amp;MATCH(AR1,数出表_Excel!$A:$A,0)-1&amp;":U"&amp;MATCH(AR1,数出表_Excel!$A:$A,0)-1&amp;""),
 1,
 MATCH(TRUE, ISNUMBER(--INDIRECT("数出表_Excel!"&amp;AM48&amp;MATCH(AR1,数出表_Excel!$A:$A,0)-1&amp;":U"&amp;MATCH(AR1,数出表_Excel!$A:$A,0)-1&amp;"")), 0)),
 ""),
INDIRECT("数出表_Excel!B"&amp;MATCH(AR1,数出表_Excel!$A:$A,0)-1&amp;":U"&amp;MATCH(AR1,数出表_Excel!$A:$A,0)-1&amp;""),0)+1,""))</f>
        <v>#N/A</v>
      </c>
      <c r="AN49" s="58" t="str" cm="1">
        <f t="array" aca="1" ref="AN49" ca="1">IFERROR(IF(AN51&lt;&gt;"",INDIRECT("数出表_Excel!" &amp;
CHAR(MATCH(TRUE,
ISNUMBER(--INDIRECT("数出表_Excel!"&amp;AM48&amp;MATCH(AR1,数出表_Excel!$A:$A,0)-1&amp;":U"&amp;MATCH(AR1,数出表_Excel!$A:$A,0)-1&amp;"")),0)
+MATCH(TRUE, ISNUMBER(--INDIRECT("数出表_Excel!B" &amp; (MATCH(AR1,数出表_Excel!$A:$A,0)-1) &amp; ":U" &amp; (MATCH(AR1,数出表_Excel!$A:$A,0)-1))), 0)
+65) &amp; "3"),""),"")</f>
        <v/>
      </c>
      <c r="AO49" s="57"/>
      <c r="AP49" s="57"/>
      <c r="AQ49" s="72" t="str" cm="1">
        <f t="array" aca="1" ref="AQ49" ca="1">IF(AN49&lt;&gt;"",
IF(MATCH(TRUE,
ISNUMBER(--INDIRECT("数出表_Excel!B"&amp;MATCH(AR1,数出表_Excel!$A:$A,0)-1&amp;":U"&amp;MATCH(AR1,数出表_Excel!$A:$A,0)-1&amp;"")),0)&gt;10,
IF(AN49&lt;&gt;"",
IF(IF(COUNTIF(盛付札!AN49,"*キャラ*"),
VLOOKUP("*キャラ*",商品マスタ一覧!$D:$J,7,FALSE),
IF(COUNTIF(盛付札!AN49,"*赤*"),
VLOOKUP("*赤*",商品マスタ一覧!$D:$J,7,FALSE),
VLOOKUP(盛付札!AN49,商品マスタ一覧!$D:$J,7,FALSE)))=0,"",
IF(ROUND(
IF(AQ54&lt;&gt;"",(AN51-AQ54),AN51)
/IF(COUNTIF(盛付札!AN49,"*キャラ*"),
VLOOKUP("*キャラ*",商品マスタ一覧!$D:$J,7,FALSE),
IF(COUNTIF(盛付札!AN49,"*赤*"),
VLOOKUP("*赤*",商品マスタ一覧!$D:$J,7,FALSE),
VLOOKUP(盛付札!AN49,商品マスタ一覧!$D:$J,7,FALSE))),0)&lt;=0,1,
ROUND(
IF(AQ54&lt;&gt;"",(AN51-AQ54),AN51)
/IF(COUNTIF(盛付札!AN49,"*キャラ*"),
VLOOKUP("*キャラ*",商品マスタ一覧!$D:$J,7,FALSE),
IF(COUNTIF(盛付札!AN49,"*赤*"),
VLOOKUP("*赤*",商品マスタ一覧!$D:$J,7,FALSE),
VLOOKUP(盛付札!AN49,商品マスタ一覧!$D:$J,7,FALSE))),0))),""),""),"")</f>
        <v/>
      </c>
      <c r="AR49" s="62" t="str">
        <f ca="1">IF(AQ49&lt;&gt;"",IF(AN51&lt;&gt;"",IF(VALUE(IF(AQ54&lt;&gt;"",AN51-AQ54,AN51))&gt;VALUE(IF(COUNTIF(盛付札!AN49,"*キャラ*"),
VLOOKUP("*キャラ*",商品マスタ一覧!$D:$J,7,FALSE),
IF(COUNTIF(盛付札!AN49,"*赤*"),
VLOOKUP("*赤*",商品マスタ一覧!$D:$J,7,FALSE),
VLOOKUP(盛付札!AN49,商品マスタ一覧!$D:$J,7,FALSE)))*AQ49),
"+"&amp;IF(AQ54&lt;&gt;"",AN51-AQ54,AN51)-IF(COUNTIF(盛付札!AN49,"*キャラ*"),
VLOOKUP("*キャラ*",商品マスタ一覧!$D:$J,7,FALSE),
IF(COUNTIF(盛付札!AN49,"*赤*"),
VLOOKUP("*赤*",商品マスタ一覧!$D:$J,7,FALSE),
VLOOKUP(盛付札!AN49,商品マスタ一覧!$D:$J,7,FALSE)))*AQ49,
IF(AQ54&lt;&gt;"",AN51-AQ54,AN51)-IF(COUNTIF(盛付札!AN49,"*キャラ*"),
VLOOKUP("*キャラ*",商品マスタ一覧!$D:$J,7,FALSE),
IF(COUNTIF(盛付札!AN49,"*赤*"),
VLOOKUP("*赤*",商品マスタ一覧!$D:$J,7,FALSE),
VLOOKUP(盛付札!AN49,商品マスタ一覧!$D:$J,7,FALSE)))*AQ49),""),"")</f>
        <v/>
      </c>
      <c r="AU49" s="68" t="e">
        <f t="array" aca="1" ref="AU49" ca="1">IF(AU3&lt;&gt;100,
IF(AV51&lt;&gt;"",MATCH(AV51,INDIRECT("数出表_Excel!B"&amp;MATCH(AZ1,数出表_Excel!$A:$A,0)-1&amp;":U"&amp;MATCH(AZ1,数出表_Excel!$A:$A,0)-1&amp;""),0)+1,""),
IF(AV51&lt;&gt;"",
MATCH(
IFERROR(
INDEX(INDIRECT("数出表_Excel!"&amp;AU48&amp;MATCH(AZ1,数出表_Excel!$A:$A,0)-1&amp;":U"&amp;MATCH(AZ1,数出表_Excel!$A:$A,0)-1&amp;""),
 1,
 MATCH(TRUE, ISNUMBER(--INDIRECT("数出表_Excel!"&amp;AU48&amp;MATCH(AZ1,数出表_Excel!$A:$A,0)-1&amp;":U"&amp;MATCH(AZ1,数出表_Excel!$A:$A,0)-1&amp;"")), 0)),
 ""),
INDIRECT("数出表_Excel!B"&amp;MATCH(AZ1,数出表_Excel!$A:$A,0)-1&amp;":U"&amp;MATCH(AZ1,数出表_Excel!$A:$A,0)-1&amp;""),0)+1,""))</f>
        <v>#N/A</v>
      </c>
      <c r="AV49" s="58" t="str" cm="1">
        <f t="array" aca="1" ref="AV49" ca="1">IFERROR(IF(AV51&lt;&gt;"",INDIRECT("数出表_Excel!" &amp;
CHAR(MATCH(TRUE,
ISNUMBER(--INDIRECT("数出表_Excel!"&amp;AU48&amp;MATCH(AZ1,数出表_Excel!$A:$A,0)-1&amp;":U"&amp;MATCH(AZ1,数出表_Excel!$A:$A,0)-1&amp;"")),0)
+MATCH(TRUE, ISNUMBER(--INDIRECT("数出表_Excel!B" &amp; (MATCH(AZ1,数出表_Excel!$A:$A,0)-1) &amp; ":U" &amp; (MATCH(AZ1,数出表_Excel!$A:$A,0)-1))), 0)
+65) &amp; "3"),""),"")</f>
        <v/>
      </c>
      <c r="AW49" s="57"/>
      <c r="AX49" s="57"/>
      <c r="AY49" s="72" t="str" cm="1">
        <f t="array" aca="1" ref="AY49" ca="1">IF(AV49&lt;&gt;"",
IF(MATCH(TRUE,
ISNUMBER(--INDIRECT("数出表_Excel!B"&amp;MATCH(AZ1,数出表_Excel!$A:$A,0)-1&amp;":U"&amp;MATCH(AZ1,数出表_Excel!$A:$A,0)-1&amp;"")),0)&gt;10,
IF(AV49&lt;&gt;"",
IF(IF(COUNTIF(盛付札!AV49,"*キャラ*"),
VLOOKUP("*キャラ*",商品マスタ一覧!$D:$J,7,FALSE),
IF(COUNTIF(盛付札!AV49,"*赤*"),
VLOOKUP("*赤*",商品マスタ一覧!$D:$J,7,FALSE),
VLOOKUP(盛付札!AV49,商品マスタ一覧!$D:$J,7,FALSE)))=0,"",
IF(ROUND(
IF(AY54&lt;&gt;"",(AV51-AY54),AV51)
/IF(COUNTIF(盛付札!AV49,"*キャラ*"),
VLOOKUP("*キャラ*",商品マスタ一覧!$D:$J,7,FALSE),
IF(COUNTIF(盛付札!AV49,"*赤*"),
VLOOKUP("*赤*",商品マスタ一覧!$D:$J,7,FALSE),
VLOOKUP(盛付札!AV49,商品マスタ一覧!$D:$J,7,FALSE))),0)&lt;=0,1,
ROUND(
IF(AY54&lt;&gt;"",(AV51-AY54),AV51)
/IF(COUNTIF(盛付札!AV49,"*キャラ*"),
VLOOKUP("*キャラ*",商品マスタ一覧!$D:$J,7,FALSE),
IF(COUNTIF(盛付札!AV49,"*赤*"),
VLOOKUP("*赤*",商品マスタ一覧!$D:$J,7,FALSE),
VLOOKUP(盛付札!AV49,商品マスタ一覧!$D:$J,7,FALSE))),0))),""),""),"")</f>
        <v/>
      </c>
      <c r="AZ49" s="62" t="str">
        <f ca="1">IF(AY49&lt;&gt;"",IF(AV51&lt;&gt;"",IF(VALUE(IF(AY54&lt;&gt;"",AV51-AY54,AV51))&gt;VALUE(IF(COUNTIF(盛付札!AV49,"*キャラ*"),
VLOOKUP("*キャラ*",商品マスタ一覧!$D:$J,7,FALSE),
IF(COUNTIF(盛付札!AV49,"*赤*"),
VLOOKUP("*赤*",商品マスタ一覧!$D:$J,7,FALSE),
VLOOKUP(盛付札!AV49,商品マスタ一覧!$D:$J,7,FALSE)))*AY49),
"+"&amp;IF(AY54&lt;&gt;"",AV51-AY54,AV51)-IF(COUNTIF(盛付札!AV49,"*キャラ*"),
VLOOKUP("*キャラ*",商品マスタ一覧!$D:$J,7,FALSE),
IF(COUNTIF(盛付札!AV49,"*赤*"),
VLOOKUP("*赤*",商品マスタ一覧!$D:$J,7,FALSE),
VLOOKUP(盛付札!AV49,商品マスタ一覧!$D:$J,7,FALSE)))*AY49,
IF(AY54&lt;&gt;"",AV51-AY54,AV51)-IF(COUNTIF(盛付札!AV49,"*キャラ*"),
VLOOKUP("*キャラ*",商品マスタ一覧!$D:$J,7,FALSE),
IF(COUNTIF(盛付札!AV49,"*赤*"),
VLOOKUP("*赤*",商品マスタ一覧!$D:$J,7,FALSE),
VLOOKUP(盛付札!AV49,商品マスタ一覧!$D:$J,7,FALSE)))*AY49),""),"")</f>
        <v/>
      </c>
      <c r="BB49" s="68" t="e" cm="1">
        <f t="array" aca="1" ref="BB49" ca="1">IF(BB3&lt;&gt;100,
IF(BC51&lt;&gt;"",MATCH(BC51,INDIRECT("数出表_Excel!B"&amp;MATCH(BG1,数出表_Excel!$A:$A,0)-1&amp;":U"&amp;MATCH(BG1,数出表_Excel!$A:$A,0)-1&amp;""),0)+1,""),
IF(BC51&lt;&gt;"",
MATCH(
IFERROR(
INDEX(INDIRECT("数出表_Excel!"&amp;BB48&amp;MATCH(BG1,数出表_Excel!$A:$A,0)-1&amp;":U"&amp;MATCH(BG1,数出表_Excel!$A:$A,0)-1&amp;""),
 1,
 MATCH(TRUE, ISNUMBER(--INDIRECT("数出表_Excel!"&amp;BB48&amp;MATCH(BG1,数出表_Excel!$A:$A,0)-1&amp;":U"&amp;MATCH(BG1,数出表_Excel!$A:$A,0)-1&amp;"")), 0)),
 ""),
INDIRECT("数出表_Excel!B"&amp;MATCH(BG1,数出表_Excel!$A:$A,0)-1&amp;":U"&amp;MATCH(BG1,数出表_Excel!$A:$A,0)-1&amp;""),0)+1,""))</f>
        <v>#N/A</v>
      </c>
      <c r="BC49" s="58" t="str" cm="1">
        <f t="array" aca="1" ref="BC49" ca="1">IFERROR(IF(BC51&lt;&gt;"",INDIRECT("数出表_Excel!" &amp;
CHAR(MATCH(TRUE,
ISNUMBER(--INDIRECT("数出表_Excel!"&amp;BB48&amp;MATCH(BG1,数出表_Excel!$A:$A,0)-1&amp;":U"&amp;MATCH(BG1,数出表_Excel!$A:$A,0)-1&amp;"")),0)
+MATCH(TRUE, ISNUMBER(--INDIRECT("数出表_Excel!B" &amp; (MATCH(BG1,数出表_Excel!$A:$A,0)-1) &amp; ":U" &amp; (MATCH(BG1,数出表_Excel!$A:$A,0)-1))), 0)
+65) &amp; "3"),""),"")</f>
        <v/>
      </c>
      <c r="BD49" s="57"/>
      <c r="BE49" s="57"/>
      <c r="BF49" s="72" t="str" cm="1">
        <f t="array" aca="1" ref="BF49" ca="1">IF(BC49&lt;&gt;"",
IF(MATCH(TRUE,
ISNUMBER(--INDIRECT("数出表_Excel!B"&amp;MATCH(BG1,数出表_Excel!$A:$A,0)-1&amp;":U"&amp;MATCH(BG1,数出表_Excel!$A:$A,0)-1&amp;"")),0)&gt;10,
IF(BC49&lt;&gt;"",
IF(IF(COUNTIF(盛付札!BC49,"*キャラ*"),
VLOOKUP("*キャラ*",商品マスタ一覧!$D:$J,7,FALSE),
IF(COUNTIF(盛付札!BC49,"*赤*"),
VLOOKUP("*赤*",商品マスタ一覧!$D:$J,7,FALSE),
VLOOKUP(盛付札!BC49,商品マスタ一覧!$D:$J,7,FALSE)))=0,"",
IF(ROUND(
IF(BF54&lt;&gt;"",(BC51-BF54),BC51)
/IF(COUNTIF(盛付札!BC49,"*キャラ*"),
VLOOKUP("*キャラ*",商品マスタ一覧!$D:$J,7,FALSE),
IF(COUNTIF(盛付札!BC49,"*赤*"),
VLOOKUP("*赤*",商品マスタ一覧!$D:$J,7,FALSE),
VLOOKUP(盛付札!BC49,商品マスタ一覧!$D:$J,7,FALSE))),0)&lt;=0,1,
ROUND(
IF(BF54&lt;&gt;"",(BC51-BF54),BC51)
/IF(COUNTIF(盛付札!BC49,"*キャラ*"),
VLOOKUP("*キャラ*",商品マスタ一覧!$D:$J,7,FALSE),
IF(COUNTIF(盛付札!BC49,"*赤*"),
VLOOKUP("*赤*",商品マスタ一覧!$D:$J,7,FALSE),
VLOOKUP(盛付札!BC49,商品マスタ一覧!$D:$J,7,FALSE))),0))),""),""),"")</f>
        <v/>
      </c>
      <c r="BG49" s="62" t="str">
        <f ca="1">IF(BF49&lt;&gt;"",IF(BC51&lt;&gt;"",IF(VALUE(IF(BF54&lt;&gt;"",BC51-BF54,BC51))&gt;VALUE(IF(COUNTIF(盛付札!BC49,"*キャラ*"),
VLOOKUP("*キャラ*",商品マスタ一覧!$D:$J,7,FALSE),
IF(COUNTIF(盛付札!BC49,"*赤*"),
VLOOKUP("*赤*",商品マスタ一覧!$D:$J,7,FALSE),
VLOOKUP(盛付札!BC49,商品マスタ一覧!$D:$J,7,FALSE)))*BF49),
"+"&amp;IF(BF54&lt;&gt;"",BC51-BF54,BC51)-IF(COUNTIF(盛付札!BC49,"*キャラ*"),
VLOOKUP("*キャラ*",商品マスタ一覧!$D:$J,7,FALSE),
IF(COUNTIF(盛付札!BC49,"*赤*"),
VLOOKUP("*赤*",商品マスタ一覧!$D:$J,7,FALSE),
VLOOKUP(盛付札!BC49,商品マスタ一覧!$D:$J,7,FALSE)))*BF49,
IF(BF54&lt;&gt;"",BC51-BF54,BC51)-IF(COUNTIF(盛付札!BC49,"*キャラ*"),
VLOOKUP("*キャラ*",商品マスタ一覧!$D:$J,7,FALSE),
IF(COUNTIF(盛付札!BC49,"*赤*"),
VLOOKUP("*赤*",商品マスタ一覧!$D:$J,7,FALSE),
VLOOKUP(盛付札!BC49,商品マスタ一覧!$D:$J,7,FALSE)))*BF49),""),"")</f>
        <v/>
      </c>
      <c r="BJ49" s="68" t="e">
        <f t="array" aca="1" ref="BJ49" ca="1">IF(BJ3&lt;&gt;100,
IF(BK51&lt;&gt;"",MATCH(BK51,INDIRECT("数出表_Excel!B"&amp;MATCH(BO1,数出表_Excel!$A:$A,0)-1&amp;":U"&amp;MATCH(BO1,数出表_Excel!$A:$A,0)-1&amp;""),0)+1,""),
IF(BK51&lt;&gt;"",
MATCH(
IFERROR(
INDEX(INDIRECT("数出表_Excel!"&amp;BJ48&amp;MATCH(BO1,数出表_Excel!$A:$A,0)-1&amp;":U"&amp;MATCH(BO1,数出表_Excel!$A:$A,0)-1&amp;""),
 1,
 MATCH(TRUE, ISNUMBER(--INDIRECT("数出表_Excel!"&amp;BJ48&amp;MATCH(BO1,数出表_Excel!$A:$A,0)-1&amp;":U"&amp;MATCH(BO1,数出表_Excel!$A:$A,0)-1&amp;"")), 0)),
 ""),
INDIRECT("数出表_Excel!B"&amp;MATCH(BO1,数出表_Excel!$A:$A,0)-1&amp;":U"&amp;MATCH(BO1,数出表_Excel!$A:$A,0)-1&amp;""),0)+1,""))</f>
        <v>#N/A</v>
      </c>
      <c r="BK49" s="58" t="str" cm="1">
        <f t="array" aca="1" ref="BK49" ca="1">IFERROR(IF(BK51&lt;&gt;"",INDIRECT("数出表_Excel!" &amp;
CHAR(MATCH(TRUE,
ISNUMBER(--INDIRECT("数出表_Excel!"&amp;BJ48&amp;MATCH(BO1,数出表_Excel!$A:$A,0)-1&amp;":U"&amp;MATCH(BO1,数出表_Excel!$A:$A,0)-1&amp;"")),0)
+MATCH(TRUE, ISNUMBER(--INDIRECT("数出表_Excel!B" &amp; (MATCH(BO1,数出表_Excel!$A:$A,0)-1) &amp; ":U" &amp; (MATCH(BO1,数出表_Excel!$A:$A,0)-1))), 0)
+65) &amp; "3"),""),"")</f>
        <v/>
      </c>
      <c r="BL49" s="57"/>
      <c r="BM49" s="57"/>
      <c r="BN49" s="72" t="str" cm="1">
        <f t="array" aca="1" ref="BN49" ca="1">IF(BK49&lt;&gt;"",
IF(MATCH(TRUE,
ISNUMBER(--INDIRECT("数出表_Excel!B"&amp;MATCH(BO1,数出表_Excel!$A:$A,0)-1&amp;":U"&amp;MATCH(BO1,数出表_Excel!$A:$A,0)-1&amp;"")),0)&gt;10,
IF(BK49&lt;&gt;"",
IF(IF(COUNTIF(盛付札!BK49,"*キャラ*"),
VLOOKUP("*キャラ*",商品マスタ一覧!$D:$J,7,FALSE),
IF(COUNTIF(盛付札!BK49,"*赤*"),
VLOOKUP("*赤*",商品マスタ一覧!$D:$J,7,FALSE),
VLOOKUP(盛付札!BK49,商品マスタ一覧!$D:$J,7,FALSE)))=0,"",
IF(ROUND(
IF(BN54&lt;&gt;"",(BK51-BN54),BK51)
/IF(COUNTIF(盛付札!BK49,"*キャラ*"),
VLOOKUP("*キャラ*",商品マスタ一覧!$D:$J,7,FALSE),
IF(COUNTIF(盛付札!BK49,"*赤*"),
VLOOKUP("*赤*",商品マスタ一覧!$D:$J,7,FALSE),
VLOOKUP(盛付札!BK49,商品マスタ一覧!$D:$J,7,FALSE))),0)&lt;=0,1,
ROUND(
IF(BN54&lt;&gt;"",(BK51-BN54),BK51)
/IF(COUNTIF(盛付札!BK49,"*キャラ*"),
VLOOKUP("*キャラ*",商品マスタ一覧!$D:$J,7,FALSE),
IF(COUNTIF(盛付札!BK49,"*赤*"),
VLOOKUP("*赤*",商品マスタ一覧!$D:$J,7,FALSE),
VLOOKUP(盛付札!BK49,商品マスタ一覧!$D:$J,7,FALSE))),0))),""),""),"")</f>
        <v/>
      </c>
      <c r="BO49" s="62" t="str">
        <f ca="1">IF(BN49&lt;&gt;"",IF(BK51&lt;&gt;"",IF(VALUE(IF(BN54&lt;&gt;"",BK51-BN54,BK51))&gt;VALUE(IF(COUNTIF(盛付札!BK49,"*キャラ*"),
VLOOKUP("*キャラ*",商品マスタ一覧!$D:$J,7,FALSE),
IF(COUNTIF(盛付札!BK49,"*赤*"),
VLOOKUP("*赤*",商品マスタ一覧!$D:$J,7,FALSE),
VLOOKUP(盛付札!BK49,商品マスタ一覧!$D:$J,7,FALSE)))*BN49),
"+"&amp;IF(BN54&lt;&gt;"",BK51-BN54,BK51)-IF(COUNTIF(盛付札!BK49,"*キャラ*"),
VLOOKUP("*キャラ*",商品マスタ一覧!$D:$J,7,FALSE),
IF(COUNTIF(盛付札!BK49,"*赤*"),
VLOOKUP("*赤*",商品マスタ一覧!$D:$J,7,FALSE),
VLOOKUP(盛付札!BK49,商品マスタ一覧!$D:$J,7,FALSE)))*BN49,
IF(BN54&lt;&gt;"",BK51-BN54,BK51)-IF(COUNTIF(盛付札!BK49,"*キャラ*"),
VLOOKUP("*キャラ*",商品マスタ一覧!$D:$J,7,FALSE),
IF(COUNTIF(盛付札!BK49,"*赤*"),
VLOOKUP("*赤*",商品マスタ一覧!$D:$J,7,FALSE),
VLOOKUP(盛付札!BK49,商品マスタ一覧!$D:$J,7,FALSE)))*BN49),""),"")</f>
        <v/>
      </c>
      <c r="BQ49" s="68" t="e" cm="1">
        <f t="array" aca="1" ref="BQ49" ca="1">IF(BQ3&lt;&gt;100,
IF(BR51&lt;&gt;"",MATCH(BR51,INDIRECT("数出表_Excel!B"&amp;MATCH(BV1,数出表_Excel!$A:$A,0)-1&amp;":U"&amp;MATCH(BV1,数出表_Excel!$A:$A,0)-1&amp;""),0)+1,""),
IF(BR51&lt;&gt;"",
MATCH(
IFERROR(
INDEX(INDIRECT("数出表_Excel!"&amp;BQ48&amp;MATCH(BV1,数出表_Excel!$A:$A,0)-1&amp;":U"&amp;MATCH(BV1,数出表_Excel!$A:$A,0)-1&amp;""),
 1,
 MATCH(TRUE, ISNUMBER(--INDIRECT("数出表_Excel!"&amp;BQ48&amp;MATCH(BV1,数出表_Excel!$A:$A,0)-1&amp;":U"&amp;MATCH(BV1,数出表_Excel!$A:$A,0)-1&amp;"")), 0)),
 ""),
INDIRECT("数出表_Excel!B"&amp;MATCH(BV1,数出表_Excel!$A:$A,0)-1&amp;":U"&amp;MATCH(BV1,数出表_Excel!$A:$A,0)-1&amp;""),0)+1,""))</f>
        <v>#N/A</v>
      </c>
      <c r="BR49" s="58" t="str" cm="1">
        <f t="array" aca="1" ref="BR49" ca="1">IFERROR(IF(BR51&lt;&gt;"",INDIRECT("数出表_Excel!" &amp;
CHAR(MATCH(TRUE,
ISNUMBER(--INDIRECT("数出表_Excel!"&amp;BQ48&amp;MATCH(BV1,数出表_Excel!$A:$A,0)-1&amp;":U"&amp;MATCH(BV1,数出表_Excel!$A:$A,0)-1&amp;"")),0)
+MATCH(TRUE, ISNUMBER(--INDIRECT("数出表_Excel!B" &amp; (MATCH(BV1,数出表_Excel!$A:$A,0)-1) &amp; ":U" &amp; (MATCH(BV1,数出表_Excel!$A:$A,0)-1))), 0)
+65) &amp; "3"),""),"")</f>
        <v/>
      </c>
      <c r="BS49" s="57"/>
      <c r="BT49" s="57"/>
      <c r="BU49" s="72" t="str" cm="1">
        <f t="array" aca="1" ref="BU49" ca="1">IF(BR49&lt;&gt;"",
IF(MATCH(TRUE,
ISNUMBER(--INDIRECT("数出表_Excel!B"&amp;MATCH(BV1,数出表_Excel!$A:$A,0)-1&amp;":U"&amp;MATCH(BV1,数出表_Excel!$A:$A,0)-1&amp;"")),0)&gt;10,
IF(BR49&lt;&gt;"",
IF(IF(COUNTIF(盛付札!BR49,"*キャラ*"),
VLOOKUP("*キャラ*",商品マスタ一覧!$D:$J,7,FALSE),
IF(COUNTIF(盛付札!BR49,"*赤*"),
VLOOKUP("*赤*",商品マスタ一覧!$D:$J,7,FALSE),
VLOOKUP(盛付札!BR49,商品マスタ一覧!$D:$J,7,FALSE)))=0,"",
IF(ROUND(
IF(BU54&lt;&gt;"",(BR51-BU54),BR51)
/IF(COUNTIF(盛付札!BR49,"*キャラ*"),
VLOOKUP("*キャラ*",商品マスタ一覧!$D:$J,7,FALSE),
IF(COUNTIF(盛付札!BR49,"*赤*"),
VLOOKUP("*赤*",商品マスタ一覧!$D:$J,7,FALSE),
VLOOKUP(盛付札!BR49,商品マスタ一覧!$D:$J,7,FALSE))),0)&lt;=0,1,
ROUND(
IF(BU54&lt;&gt;"",(BR51-BU54),BR51)
/IF(COUNTIF(盛付札!BR49,"*キャラ*"),
VLOOKUP("*キャラ*",商品マスタ一覧!$D:$J,7,FALSE),
IF(COUNTIF(盛付札!BR49,"*赤*"),
VLOOKUP("*赤*",商品マスタ一覧!$D:$J,7,FALSE),
VLOOKUP(盛付札!BR49,商品マスタ一覧!$D:$J,7,FALSE))),0))),""),""),"")</f>
        <v/>
      </c>
      <c r="BV49" s="62" t="str">
        <f ca="1">IF(BU49&lt;&gt;"",IF(BR51&lt;&gt;"",IF(VALUE(IF(BU54&lt;&gt;"",BR51-BU54,BR51))&gt;VALUE(IF(COUNTIF(盛付札!BR49,"*キャラ*"),
VLOOKUP("*キャラ*",商品マスタ一覧!$D:$J,7,FALSE),
IF(COUNTIF(盛付札!BR49,"*赤*"),
VLOOKUP("*赤*",商品マスタ一覧!$D:$J,7,FALSE),
VLOOKUP(盛付札!BR49,商品マスタ一覧!$D:$J,7,FALSE)))*BU49),
"+"&amp;IF(BU54&lt;&gt;"",BR51-BU54,BR51)-IF(COUNTIF(盛付札!BR49,"*キャラ*"),
VLOOKUP("*キャラ*",商品マスタ一覧!$D:$J,7,FALSE),
IF(COUNTIF(盛付札!BR49,"*赤*"),
VLOOKUP("*赤*",商品マスタ一覧!$D:$J,7,FALSE),
VLOOKUP(盛付札!BR49,商品マスタ一覧!$D:$J,7,FALSE)))*BU49,
IF(BU54&lt;&gt;"",BR51-BU54,BR51)-IF(COUNTIF(盛付札!BR49,"*キャラ*"),
VLOOKUP("*キャラ*",商品マスタ一覧!$D:$J,7,FALSE),
IF(COUNTIF(盛付札!BR49,"*赤*"),
VLOOKUP("*赤*",商品マスタ一覧!$D:$J,7,FALSE),
VLOOKUP(盛付札!BR49,商品マスタ一覧!$D:$J,7,FALSE)))*BU49),""),"")</f>
        <v/>
      </c>
    </row>
    <row r="50" spans="2:74" x14ac:dyDescent="0.45">
      <c r="B50" s="11"/>
      <c r="C50" s="92" t="str">
        <f ca="1">IF(C51&lt;&gt;"","園児","")</f>
        <v/>
      </c>
      <c r="D50" s="90"/>
      <c r="E50" s="95" t="str">
        <f ca="1">IF(C51&lt;&gt;"","先生","")</f>
        <v/>
      </c>
      <c r="F50" s="90"/>
      <c r="G50" s="12"/>
      <c r="I50" s="11"/>
      <c r="J50" s="92" t="str">
        <f ca="1">IF(J51&lt;&gt;"","園児","")</f>
        <v/>
      </c>
      <c r="K50" s="90"/>
      <c r="L50" s="95" t="str">
        <f ca="1">IF(J51&lt;&gt;"","先生","")</f>
        <v/>
      </c>
      <c r="M50" s="90"/>
      <c r="N50" s="12"/>
      <c r="Q50" s="11"/>
      <c r="R50" s="92" t="str">
        <f ca="1">IF(R51&lt;&gt;"","園児","")</f>
        <v/>
      </c>
      <c r="S50" s="90"/>
      <c r="T50" s="95" t="str">
        <f ca="1">IF(R51&lt;&gt;"","先生","")</f>
        <v/>
      </c>
      <c r="U50" s="90"/>
      <c r="V50" s="12"/>
      <c r="X50" s="11"/>
      <c r="Y50" s="92" t="str">
        <f ca="1">IF(Y51&lt;&gt;"","園児","")</f>
        <v/>
      </c>
      <c r="Z50" s="90"/>
      <c r="AA50" s="95" t="str">
        <f ca="1">IF(Y51&lt;&gt;"","先生","")</f>
        <v/>
      </c>
      <c r="AB50" s="90"/>
      <c r="AC50" s="12"/>
      <c r="AF50" s="11"/>
      <c r="AG50" s="92" t="str">
        <f ca="1">IF(AG51&lt;&gt;"","園児","")</f>
        <v/>
      </c>
      <c r="AH50" s="90"/>
      <c r="AI50" s="95" t="str">
        <f ca="1">IF(AG51&lt;&gt;"","先生","")</f>
        <v/>
      </c>
      <c r="AJ50" s="90"/>
      <c r="AK50" s="12"/>
      <c r="AM50" s="11"/>
      <c r="AN50" s="92" t="str">
        <f ca="1">IF(AN51&lt;&gt;"","園児","")</f>
        <v/>
      </c>
      <c r="AO50" s="90"/>
      <c r="AP50" s="95" t="str">
        <f ca="1">IF(AN51&lt;&gt;"","先生","")</f>
        <v/>
      </c>
      <c r="AQ50" s="90"/>
      <c r="AR50" s="12"/>
      <c r="AU50" s="11"/>
      <c r="AV50" s="92" t="str">
        <f ca="1">IF(AV51&lt;&gt;"","園児","")</f>
        <v/>
      </c>
      <c r="AW50" s="90"/>
      <c r="AX50" s="95" t="str">
        <f ca="1">IF(AV51&lt;&gt;"","先生","")</f>
        <v/>
      </c>
      <c r="AY50" s="90"/>
      <c r="AZ50" s="12"/>
      <c r="BB50" s="11"/>
      <c r="BC50" s="92" t="str">
        <f ca="1">IF(BC51&lt;&gt;"","園児","")</f>
        <v/>
      </c>
      <c r="BD50" s="90"/>
      <c r="BE50" s="95" t="str">
        <f ca="1">IF(BC51&lt;&gt;"","先生","")</f>
        <v/>
      </c>
      <c r="BF50" s="90"/>
      <c r="BG50" s="12"/>
      <c r="BJ50" s="11"/>
      <c r="BK50" s="92" t="str">
        <f ca="1">IF(BK51&lt;&gt;"","園児","")</f>
        <v/>
      </c>
      <c r="BL50" s="90"/>
      <c r="BM50" s="95" t="str">
        <f ca="1">IF(BK51&lt;&gt;"","先生","")</f>
        <v/>
      </c>
      <c r="BN50" s="90"/>
      <c r="BO50" s="12"/>
      <c r="BQ50" s="11"/>
      <c r="BR50" s="92" t="str">
        <f ca="1">IF(BR51&lt;&gt;"","園児","")</f>
        <v/>
      </c>
      <c r="BS50" s="90"/>
      <c r="BT50" s="95" t="str">
        <f ca="1">IF(BR51&lt;&gt;"","先生","")</f>
        <v/>
      </c>
      <c r="BU50" s="90"/>
      <c r="BV50" s="12"/>
    </row>
    <row r="51" spans="2:74" ht="18" customHeight="1" x14ac:dyDescent="0.45">
      <c r="B51" s="11"/>
      <c r="C51" s="89" t="str" cm="1">
        <f t="array" aca="1" ref="C51" ca="1">IF(B48&lt;&gt;"",
IF(IFERROR(
INDEX(INDIRECT("数出表_Excel!"&amp;B48&amp;MATCH(G1,数出表_Excel!$A:$A,0)-1&amp;":U"&amp;MATCH(G1,数出表_Excel!$A:$A,0)-1&amp;""),
 1,
 MATCH(TRUE, ISNUMBER(--INDIRECT("数出表_Excel!"&amp;B48&amp;MATCH(G1,数出表_Excel!$A:$A,0)-1&amp;":U"&amp;MATCH(G1,数出表_Excel!$A:$A,0)-1&amp;"")), 0)),
 "")=0,"",
IF(B3=100,
IFERROR(
INDEX(INDIRECT("数出表_Excel!"&amp;B48&amp;MATCH(G1,数出表_Excel!$A:$A,0)-1+2&amp;":U"&amp;MATCH(G1,数出表_Excel!$A:$A,0)-1+2&amp;""),
 1,
 MATCH(TRUE, ISNUMBER(--INDIRECT("数出表_Excel!"&amp;B48&amp;MATCH(G1,数出表_Excel!$A:$A,0)-1+2&amp;":U"&amp;MATCH(G1,数出表_Excel!$A:$A,0)-1+2&amp;"")), 0)),
 "")
+IFERROR(
INDEX(INDIRECT("数出表_Excel!"&amp;B48&amp;MATCH(G1,数出表_Excel!$A:$A,0)-1&amp;":U"&amp;MATCH(G1,数出表_Excel!$A:$A,0)-1&amp;""),
 1,
 MATCH(TRUE, ISNUMBER(--INDIRECT("数出表_Excel!"&amp;B48&amp;MATCH(G1,数出表_Excel!$A:$A,0)-1&amp;":U"&amp;MATCH(G1,数出表_Excel!$A:$A,0)-1&amp;"")), 0)),
 ""),
IFERROR(
INDEX(INDIRECT("数出表_Excel!"&amp;B48&amp;MATCH(G1,数出表_Excel!$A:$A,0)-1&amp;":U"&amp;MATCH(G1,数出表_Excel!$A:$A,0)-1&amp;""),
 1,
 MATCH(TRUE, ISNUMBER(--INDIRECT("数出表_Excel!"&amp;B48&amp;MATCH(G1,数出表_Excel!$A:$A,0)-1&amp;":U"&amp;MATCH(G1,数出表_Excel!$A:$A,0)-1&amp;"")), 0)),
 ""))),"")</f>
        <v/>
      </c>
      <c r="D51" s="90"/>
      <c r="E51" s="93" t="str">
        <f t="array" aca="1" ref="E51" ca="1">IF(C2&lt;&gt;"",
IF(IFERROR(
INDEX(INDIRECT("数出表_Excel!B"&amp;MATCH(G1,数出表_Excel!$A:$A,0)&amp;":U"&amp;MATCH(G1,数出表_Excel!$A:$A,0)&amp;""),
 1,B49-1),
 "")=0,"",
IFERROR(
INDEX(INDIRECT("数出表_Excel!B"&amp;MATCH(G1,数出表_Excel!$A:$A,0)&amp;":U"&amp;MATCH(G1,数出表_Excel!$A:$A,0)&amp;""),
 1,B49-1),
 "")),"")</f>
        <v/>
      </c>
      <c r="F51" s="90"/>
      <c r="G51" s="12"/>
      <c r="I51" s="11"/>
      <c r="J51" s="89" t="str" cm="1">
        <f t="array" aca="1" ref="J51" ca="1">IF(I48&lt;&gt;"",
IF(IFERROR(
INDEX(INDIRECT("数出表_Excel!"&amp;I48&amp;MATCH(N1,数出表_Excel!$A:$A,0)-1&amp;":U"&amp;MATCH(N1,数出表_Excel!$A:$A,0)-1&amp;""),
 1,
 MATCH(TRUE, ISNUMBER(--INDIRECT("数出表_Excel!"&amp;I48&amp;MATCH(N1,数出表_Excel!$A:$A,0)-1&amp;":U"&amp;MATCH(N1,数出表_Excel!$A:$A,0)-1&amp;"")), 0)),
 "")=0,"",
IF(I3=100,
IFERROR(
INDEX(INDIRECT("数出表_Excel!"&amp;I48&amp;MATCH(N1,数出表_Excel!$A:$A,0)-1+2&amp;":U"&amp;MATCH(N1,数出表_Excel!$A:$A,0)-1+2&amp;""),
 1,
 MATCH(TRUE, ISNUMBER(--INDIRECT("数出表_Excel!"&amp;I48&amp;MATCH(N1,数出表_Excel!$A:$A,0)-1+2&amp;":U"&amp;MATCH(N1,数出表_Excel!$A:$A,0)-1+2&amp;"")), 0)),
 "")
+IFERROR(
INDEX(INDIRECT("数出表_Excel!"&amp;I48&amp;MATCH(N1,数出表_Excel!$A:$A,0)-1&amp;":U"&amp;MATCH(N1,数出表_Excel!$A:$A,0)-1&amp;""),
 1,
 MATCH(TRUE, ISNUMBER(--INDIRECT("数出表_Excel!"&amp;I48&amp;MATCH(N1,数出表_Excel!$A:$A,0)-1&amp;":U"&amp;MATCH(N1,数出表_Excel!$A:$A,0)-1&amp;"")), 0)),
 ""),
IFERROR(
INDEX(INDIRECT("数出表_Excel!"&amp;I48&amp;MATCH(N1,数出表_Excel!$A:$A,0)-1&amp;":U"&amp;MATCH(N1,数出表_Excel!$A:$A,0)-1&amp;""),
 1,
 MATCH(TRUE, ISNUMBER(--INDIRECT("数出表_Excel!"&amp;I48&amp;MATCH(N1,数出表_Excel!$A:$A,0)-1&amp;":U"&amp;MATCH(N1,数出表_Excel!$A:$A,0)-1&amp;"")), 0)),
 ""))),"")</f>
        <v/>
      </c>
      <c r="K51" s="90"/>
      <c r="L51" s="93" t="str">
        <f t="array" aca="1" ref="L51" ca="1">IF(J2&lt;&gt;"",
IF(IFERROR(
INDEX(INDIRECT("数出表_Excel!B"&amp;MATCH(N1,数出表_Excel!$A:$A,0)&amp;":U"&amp;MATCH(N1,数出表_Excel!$A:$A,0)&amp;""),
 1,I49-1),
 "")=0,"",
IFERROR(
INDEX(INDIRECT("数出表_Excel!B"&amp;MATCH(N1,数出表_Excel!$A:$A,0)&amp;":U"&amp;MATCH(N1,数出表_Excel!$A:$A,0)&amp;""),
 1,I49-1),
 "")),"")</f>
        <v/>
      </c>
      <c r="M51" s="90"/>
      <c r="N51" s="12"/>
      <c r="Q51" s="11"/>
      <c r="R51" s="89" t="str" cm="1">
        <f t="array" aca="1" ref="R51" ca="1">IF(Q48&lt;&gt;"",
IF(IFERROR(
INDEX(INDIRECT("数出表_Excel!"&amp;Q48&amp;MATCH(V1,数出表_Excel!$A:$A,0)-1&amp;":U"&amp;MATCH(V1,数出表_Excel!$A:$A,0)-1&amp;""),
 1,
 MATCH(TRUE, ISNUMBER(--INDIRECT("数出表_Excel!"&amp;Q48&amp;MATCH(V1,数出表_Excel!$A:$A,0)-1&amp;":U"&amp;MATCH(V1,数出表_Excel!$A:$A,0)-1&amp;"")), 0)),
 "")=0,"",
IF(Q3=100,
IFERROR(
INDEX(INDIRECT("数出表_Excel!"&amp;Q48&amp;MATCH(V1,数出表_Excel!$A:$A,0)-1+2&amp;":U"&amp;MATCH(V1,数出表_Excel!$A:$A,0)-1+2&amp;""),
 1,
 MATCH(TRUE, ISNUMBER(--INDIRECT("数出表_Excel!"&amp;Q48&amp;MATCH(V1,数出表_Excel!$A:$A,0)-1+2&amp;":U"&amp;MATCH(V1,数出表_Excel!$A:$A,0)-1+2&amp;"")), 0)),
 "")
+IFERROR(
INDEX(INDIRECT("数出表_Excel!"&amp;Q48&amp;MATCH(V1,数出表_Excel!$A:$A,0)-1&amp;":U"&amp;MATCH(V1,数出表_Excel!$A:$A,0)-1&amp;""),
 1,
 MATCH(TRUE, ISNUMBER(--INDIRECT("数出表_Excel!"&amp;Q48&amp;MATCH(V1,数出表_Excel!$A:$A,0)-1&amp;":U"&amp;MATCH(V1,数出表_Excel!$A:$A,0)-1&amp;"")), 0)),
 ""),
IFERROR(
INDEX(INDIRECT("数出表_Excel!"&amp;Q48&amp;MATCH(V1,数出表_Excel!$A:$A,0)-1&amp;":U"&amp;MATCH(V1,数出表_Excel!$A:$A,0)-1&amp;""),
 1,
 MATCH(TRUE, ISNUMBER(--INDIRECT("数出表_Excel!"&amp;Q48&amp;MATCH(V1,数出表_Excel!$A:$A,0)-1&amp;":U"&amp;MATCH(V1,数出表_Excel!$A:$A,0)-1&amp;"")), 0)),
 ""))),"")</f>
        <v/>
      </c>
      <c r="S51" s="90"/>
      <c r="T51" s="93" t="str">
        <f t="array" aca="1" ref="T51" ca="1">IF(R2&lt;&gt;"",
IF(IFERROR(
INDEX(INDIRECT("数出表_Excel!B"&amp;MATCH(V1,数出表_Excel!$A:$A,0)&amp;":U"&amp;MATCH(V1,数出表_Excel!$A:$A,0)&amp;""),
 1,Q49-1),
 "")=0,"",
IFERROR(
INDEX(INDIRECT("数出表_Excel!B"&amp;MATCH(V1,数出表_Excel!$A:$A,0)&amp;":U"&amp;MATCH(V1,数出表_Excel!$A:$A,0)&amp;""),
 1,Q49-1),
 "")),"")</f>
        <v/>
      </c>
      <c r="U51" s="90"/>
      <c r="V51" s="12"/>
      <c r="X51" s="11"/>
      <c r="Y51" s="89" t="str" cm="1">
        <f t="array" aca="1" ref="Y51" ca="1">IF(X48&lt;&gt;"",
IF(IFERROR(
INDEX(INDIRECT("数出表_Excel!"&amp;X48&amp;MATCH(AC1,数出表_Excel!$A:$A,0)-1&amp;":U"&amp;MATCH(AC1,数出表_Excel!$A:$A,0)-1&amp;""),
 1,
 MATCH(TRUE, ISNUMBER(--INDIRECT("数出表_Excel!"&amp;X48&amp;MATCH(AC1,数出表_Excel!$A:$A,0)-1&amp;":U"&amp;MATCH(AC1,数出表_Excel!$A:$A,0)-1&amp;"")), 0)),
 "")=0,"",
IF(X3=100,
IFERROR(
INDEX(INDIRECT("数出表_Excel!"&amp;X48&amp;MATCH(AC1,数出表_Excel!$A:$A,0)-1+2&amp;":U"&amp;MATCH(AC1,数出表_Excel!$A:$A,0)-1+2&amp;""),
 1,
 MATCH(TRUE, ISNUMBER(--INDIRECT("数出表_Excel!"&amp;X48&amp;MATCH(AC1,数出表_Excel!$A:$A,0)-1+2&amp;":U"&amp;MATCH(AC1,数出表_Excel!$A:$A,0)-1+2&amp;"")), 0)),
 "")
+IFERROR(
INDEX(INDIRECT("数出表_Excel!"&amp;X48&amp;MATCH(AC1,数出表_Excel!$A:$A,0)-1&amp;":U"&amp;MATCH(AC1,数出表_Excel!$A:$A,0)-1&amp;""),
 1,
 MATCH(TRUE, ISNUMBER(--INDIRECT("数出表_Excel!"&amp;X48&amp;MATCH(AC1,数出表_Excel!$A:$A,0)-1&amp;":U"&amp;MATCH(AC1,数出表_Excel!$A:$A,0)-1&amp;"")), 0)),
 ""),
IFERROR(
INDEX(INDIRECT("数出表_Excel!"&amp;X48&amp;MATCH(AC1,数出表_Excel!$A:$A,0)-1&amp;":U"&amp;MATCH(AC1,数出表_Excel!$A:$A,0)-1&amp;""),
 1,
 MATCH(TRUE, ISNUMBER(--INDIRECT("数出表_Excel!"&amp;X48&amp;MATCH(AC1,数出表_Excel!$A:$A,0)-1&amp;":U"&amp;MATCH(AC1,数出表_Excel!$A:$A,0)-1&amp;"")), 0)),
 ""))),"")</f>
        <v/>
      </c>
      <c r="Z51" s="90"/>
      <c r="AA51" s="93" t="str">
        <f t="array" aca="1" ref="AA51" ca="1">IF(Y2&lt;&gt;"",
IF(IFERROR(
INDEX(INDIRECT("数出表_Excel!B"&amp;MATCH(AC1,数出表_Excel!$A:$A,0)&amp;":U"&amp;MATCH(AC1,数出表_Excel!$A:$A,0)&amp;""),
 1,X49-1),
 "")=0,"",
IFERROR(
INDEX(INDIRECT("数出表_Excel!B"&amp;MATCH(AC1,数出表_Excel!$A:$A,0)&amp;":U"&amp;MATCH(AC1,数出表_Excel!$A:$A,0)&amp;""),
 1,X49-1),
 "")),"")</f>
        <v/>
      </c>
      <c r="AB51" s="90"/>
      <c r="AC51" s="12"/>
      <c r="AF51" s="11"/>
      <c r="AG51" s="89" t="str" cm="1">
        <f t="array" aca="1" ref="AG51" ca="1">IF(AF48&lt;&gt;"",
IF(IFERROR(
INDEX(INDIRECT("数出表_Excel!"&amp;AF48&amp;MATCH(AK1,数出表_Excel!$A:$A,0)-1&amp;":U"&amp;MATCH(AK1,数出表_Excel!$A:$A,0)-1&amp;""),
 1,
 MATCH(TRUE, ISNUMBER(--INDIRECT("数出表_Excel!"&amp;AF48&amp;MATCH(AK1,数出表_Excel!$A:$A,0)-1&amp;":U"&amp;MATCH(AK1,数出表_Excel!$A:$A,0)-1&amp;"")), 0)),
 "")=0,"",
IF(AF3=100,
IFERROR(
INDEX(INDIRECT("数出表_Excel!"&amp;AF48&amp;MATCH(AK1,数出表_Excel!$A:$A,0)-1+2&amp;":U"&amp;MATCH(AK1,数出表_Excel!$A:$A,0)-1+2&amp;""),
 1,
 MATCH(TRUE, ISNUMBER(--INDIRECT("数出表_Excel!"&amp;AF48&amp;MATCH(AK1,数出表_Excel!$A:$A,0)-1+2&amp;":U"&amp;MATCH(AK1,数出表_Excel!$A:$A,0)-1+2&amp;"")), 0)),
 "")
+IFERROR(
INDEX(INDIRECT("数出表_Excel!"&amp;AF48&amp;MATCH(AK1,数出表_Excel!$A:$A,0)-1&amp;":U"&amp;MATCH(AK1,数出表_Excel!$A:$A,0)-1&amp;""),
 1,
 MATCH(TRUE, ISNUMBER(--INDIRECT("数出表_Excel!"&amp;AF48&amp;MATCH(AK1,数出表_Excel!$A:$A,0)-1&amp;":U"&amp;MATCH(AK1,数出表_Excel!$A:$A,0)-1&amp;"")), 0)),
 ""),
IFERROR(
INDEX(INDIRECT("数出表_Excel!"&amp;AF48&amp;MATCH(AK1,数出表_Excel!$A:$A,0)-1&amp;":U"&amp;MATCH(AK1,数出表_Excel!$A:$A,0)-1&amp;""),
 1,
 MATCH(TRUE, ISNUMBER(--INDIRECT("数出表_Excel!"&amp;AF48&amp;MATCH(AK1,数出表_Excel!$A:$A,0)-1&amp;":U"&amp;MATCH(AK1,数出表_Excel!$A:$A,0)-1&amp;"")), 0)),
 ""))),"")</f>
        <v/>
      </c>
      <c r="AH51" s="90"/>
      <c r="AI51" s="93" t="str">
        <f t="array" aca="1" ref="AI51" ca="1">IF(AG2&lt;&gt;"",
IF(IFERROR(
INDEX(INDIRECT("数出表_Excel!B"&amp;MATCH(AK1,数出表_Excel!$A:$A,0)&amp;":U"&amp;MATCH(AK1,数出表_Excel!$A:$A,0)&amp;""),
 1,AF49-1),
 "")=0,"",
IFERROR(
INDEX(INDIRECT("数出表_Excel!B"&amp;MATCH(AK1,数出表_Excel!$A:$A,0)&amp;":U"&amp;MATCH(AK1,数出表_Excel!$A:$A,0)&amp;""),
 1,AF49-1),
 "")),"")</f>
        <v/>
      </c>
      <c r="AJ51" s="90"/>
      <c r="AK51" s="12"/>
      <c r="AM51" s="11"/>
      <c r="AN51" s="89" t="str" cm="1">
        <f t="array" aca="1" ref="AN51" ca="1">IF(AM48&lt;&gt;"",
IF(IFERROR(
INDEX(INDIRECT("数出表_Excel!"&amp;AM48&amp;MATCH(AR1,数出表_Excel!$A:$A,0)-1&amp;":U"&amp;MATCH(AR1,数出表_Excel!$A:$A,0)-1&amp;""),
 1,
 MATCH(TRUE, ISNUMBER(--INDIRECT("数出表_Excel!"&amp;AM48&amp;MATCH(AR1,数出表_Excel!$A:$A,0)-1&amp;":U"&amp;MATCH(AR1,数出表_Excel!$A:$A,0)-1&amp;"")), 0)),
 "")=0,"",
IF(AM3=100,
IFERROR(
INDEX(INDIRECT("数出表_Excel!"&amp;AM48&amp;MATCH(AR1,数出表_Excel!$A:$A,0)-1+2&amp;":U"&amp;MATCH(AR1,数出表_Excel!$A:$A,0)-1+2&amp;""),
 1,
 MATCH(TRUE, ISNUMBER(--INDIRECT("数出表_Excel!"&amp;AM48&amp;MATCH(AR1,数出表_Excel!$A:$A,0)-1+2&amp;":U"&amp;MATCH(AR1,数出表_Excel!$A:$A,0)-1+2&amp;"")), 0)),
 "")
+IFERROR(
INDEX(INDIRECT("数出表_Excel!"&amp;AM48&amp;MATCH(AR1,数出表_Excel!$A:$A,0)-1&amp;":U"&amp;MATCH(AR1,数出表_Excel!$A:$A,0)-1&amp;""),
 1,
 MATCH(TRUE, ISNUMBER(--INDIRECT("数出表_Excel!"&amp;AM48&amp;MATCH(AR1,数出表_Excel!$A:$A,0)-1&amp;":U"&amp;MATCH(AR1,数出表_Excel!$A:$A,0)-1&amp;"")), 0)),
 ""),
IFERROR(
INDEX(INDIRECT("数出表_Excel!"&amp;AM48&amp;MATCH(AR1,数出表_Excel!$A:$A,0)-1&amp;":U"&amp;MATCH(AR1,数出表_Excel!$A:$A,0)-1&amp;""),
 1,
 MATCH(TRUE, ISNUMBER(--INDIRECT("数出表_Excel!"&amp;AM48&amp;MATCH(AR1,数出表_Excel!$A:$A,0)-1&amp;":U"&amp;MATCH(AR1,数出表_Excel!$A:$A,0)-1&amp;"")), 0)),
 ""))),"")</f>
        <v/>
      </c>
      <c r="AO51" s="90"/>
      <c r="AP51" s="93" t="str">
        <f t="array" aca="1" ref="AP51" ca="1">IF(AN2&lt;&gt;"",
IF(IFERROR(
INDEX(INDIRECT("数出表_Excel!B"&amp;MATCH(AR1,数出表_Excel!$A:$A,0)&amp;":U"&amp;MATCH(AR1,数出表_Excel!$A:$A,0)&amp;""),
 1,AM49-1),
 "")=0,"",
IFERROR(
INDEX(INDIRECT("数出表_Excel!B"&amp;MATCH(AR1,数出表_Excel!$A:$A,0)&amp;":U"&amp;MATCH(AR1,数出表_Excel!$A:$A,0)&amp;""),
 1,AM49-1),
 "")),"")</f>
        <v/>
      </c>
      <c r="AQ51" s="90"/>
      <c r="AR51" s="12"/>
      <c r="AU51" s="11"/>
      <c r="AV51" s="89" t="str" cm="1">
        <f t="array" aca="1" ref="AV51" ca="1">IF(AU48&lt;&gt;"",
IF(IFERROR(
INDEX(INDIRECT("数出表_Excel!"&amp;AU48&amp;MATCH(AZ1,数出表_Excel!$A:$A,0)-1&amp;":U"&amp;MATCH(AZ1,数出表_Excel!$A:$A,0)-1&amp;""),
 1,
 MATCH(TRUE, ISNUMBER(--INDIRECT("数出表_Excel!"&amp;AU48&amp;MATCH(AZ1,数出表_Excel!$A:$A,0)-1&amp;":U"&amp;MATCH(AZ1,数出表_Excel!$A:$A,0)-1&amp;"")), 0)),
 "")=0,"",
IF(AU3=100,
IFERROR(
INDEX(INDIRECT("数出表_Excel!"&amp;AU48&amp;MATCH(AZ1,数出表_Excel!$A:$A,0)-1+2&amp;":U"&amp;MATCH(AZ1,数出表_Excel!$A:$A,0)-1+2&amp;""),
 1,
 MATCH(TRUE, ISNUMBER(--INDIRECT("数出表_Excel!"&amp;AU48&amp;MATCH(AZ1,数出表_Excel!$A:$A,0)-1+2&amp;":U"&amp;MATCH(AZ1,数出表_Excel!$A:$A,0)-1+2&amp;"")), 0)),
 "")
+IFERROR(
INDEX(INDIRECT("数出表_Excel!"&amp;AU48&amp;MATCH(AZ1,数出表_Excel!$A:$A,0)-1&amp;":U"&amp;MATCH(AZ1,数出表_Excel!$A:$A,0)-1&amp;""),
 1,
 MATCH(TRUE, ISNUMBER(--INDIRECT("数出表_Excel!"&amp;AU48&amp;MATCH(AZ1,数出表_Excel!$A:$A,0)-1&amp;":U"&amp;MATCH(AZ1,数出表_Excel!$A:$A,0)-1&amp;"")), 0)),
 ""),
IFERROR(
INDEX(INDIRECT("数出表_Excel!"&amp;AU48&amp;MATCH(AZ1,数出表_Excel!$A:$A,0)-1&amp;":U"&amp;MATCH(AZ1,数出表_Excel!$A:$A,0)-1&amp;""),
 1,
 MATCH(TRUE, ISNUMBER(--INDIRECT("数出表_Excel!"&amp;AU48&amp;MATCH(AZ1,数出表_Excel!$A:$A,0)-1&amp;":U"&amp;MATCH(AZ1,数出表_Excel!$A:$A,0)-1&amp;"")), 0)),
 ""))),"")</f>
        <v/>
      </c>
      <c r="AW51" s="90"/>
      <c r="AX51" s="93" t="str">
        <f t="array" aca="1" ref="AX51" ca="1">IF(AV2&lt;&gt;"",
IF(IFERROR(
INDEX(INDIRECT("数出表_Excel!B"&amp;MATCH(AZ1,数出表_Excel!$A:$A,0)&amp;":U"&amp;MATCH(AZ1,数出表_Excel!$A:$A,0)&amp;""),
 1,AU49-1),
 "")=0,"",
IFERROR(
INDEX(INDIRECT("数出表_Excel!B"&amp;MATCH(AZ1,数出表_Excel!$A:$A,0)&amp;":U"&amp;MATCH(AZ1,数出表_Excel!$A:$A,0)&amp;""),
 1,AU49-1),
 "")),"")</f>
        <v/>
      </c>
      <c r="AY51" s="90"/>
      <c r="AZ51" s="12"/>
      <c r="BB51" s="11"/>
      <c r="BC51" s="89" t="str" cm="1">
        <f t="array" aca="1" ref="BC51" ca="1">IF(BB48&lt;&gt;"",
IF(IFERROR(
INDEX(INDIRECT("数出表_Excel!"&amp;BB48&amp;MATCH(BG1,数出表_Excel!$A:$A,0)-1&amp;":U"&amp;MATCH(BG1,数出表_Excel!$A:$A,0)-1&amp;""),
 1,
 MATCH(TRUE, ISNUMBER(--INDIRECT("数出表_Excel!"&amp;BB48&amp;MATCH(BG1,数出表_Excel!$A:$A,0)-1&amp;":U"&amp;MATCH(BG1,数出表_Excel!$A:$A,0)-1&amp;"")), 0)),
 "")=0,"",
IF(BB3=100,
IFERROR(
INDEX(INDIRECT("数出表_Excel!"&amp;BB48&amp;MATCH(BG1,数出表_Excel!$A:$A,0)-1+2&amp;":U"&amp;MATCH(BG1,数出表_Excel!$A:$A,0)-1+2&amp;""),
 1,
 MATCH(TRUE, ISNUMBER(--INDIRECT("数出表_Excel!"&amp;BB48&amp;MATCH(BG1,数出表_Excel!$A:$A,0)-1+2&amp;":U"&amp;MATCH(BG1,数出表_Excel!$A:$A,0)-1+2&amp;"")), 0)),
 "")
+IFERROR(
INDEX(INDIRECT("数出表_Excel!"&amp;BB48&amp;MATCH(BG1,数出表_Excel!$A:$A,0)-1&amp;":U"&amp;MATCH(BG1,数出表_Excel!$A:$A,0)-1&amp;""),
 1,
 MATCH(TRUE, ISNUMBER(--INDIRECT("数出表_Excel!"&amp;BB48&amp;MATCH(BG1,数出表_Excel!$A:$A,0)-1&amp;":U"&amp;MATCH(BG1,数出表_Excel!$A:$A,0)-1&amp;"")), 0)),
 ""),
IFERROR(
INDEX(INDIRECT("数出表_Excel!"&amp;BB48&amp;MATCH(BG1,数出表_Excel!$A:$A,0)-1&amp;":U"&amp;MATCH(BG1,数出表_Excel!$A:$A,0)-1&amp;""),
 1,
 MATCH(TRUE, ISNUMBER(--INDIRECT("数出表_Excel!"&amp;BB48&amp;MATCH(BG1,数出表_Excel!$A:$A,0)-1&amp;":U"&amp;MATCH(BG1,数出表_Excel!$A:$A,0)-1&amp;"")), 0)),
 ""))),"")</f>
        <v/>
      </c>
      <c r="BD51" s="90"/>
      <c r="BE51" s="93" t="str">
        <f t="array" aca="1" ref="BE51" ca="1">IF(BC2&lt;&gt;"",
IF(IFERROR(
INDEX(INDIRECT("数出表_Excel!B"&amp;MATCH(BG1,数出表_Excel!$A:$A,0)&amp;":U"&amp;MATCH(BG1,数出表_Excel!$A:$A,0)&amp;""),
 1,BB49-1),
 "")=0,"",
IFERROR(
INDEX(INDIRECT("数出表_Excel!B"&amp;MATCH(BG1,数出表_Excel!$A:$A,0)&amp;":U"&amp;MATCH(BG1,数出表_Excel!$A:$A,0)&amp;""),
 1,BB49-1),
 "")),"")</f>
        <v/>
      </c>
      <c r="BF51" s="90"/>
      <c r="BG51" s="12"/>
      <c r="BJ51" s="11"/>
      <c r="BK51" s="89" t="str" cm="1">
        <f t="array" aca="1" ref="BK51" ca="1">IF(BJ48&lt;&gt;"",
IF(IFERROR(
INDEX(INDIRECT("数出表_Excel!"&amp;BJ48&amp;MATCH(BO1,数出表_Excel!$A:$A,0)-1&amp;":U"&amp;MATCH(BO1,数出表_Excel!$A:$A,0)-1&amp;""),
 1,
 MATCH(TRUE, ISNUMBER(--INDIRECT("数出表_Excel!"&amp;BJ48&amp;MATCH(BO1,数出表_Excel!$A:$A,0)-1&amp;":U"&amp;MATCH(BO1,数出表_Excel!$A:$A,0)-1&amp;"")), 0)),
 "")=0,"",
IF(BJ3=100,
IFERROR(
INDEX(INDIRECT("数出表_Excel!"&amp;BJ48&amp;MATCH(BO1,数出表_Excel!$A:$A,0)-1+2&amp;":U"&amp;MATCH(BO1,数出表_Excel!$A:$A,0)-1+2&amp;""),
 1,
 MATCH(TRUE, ISNUMBER(--INDIRECT("数出表_Excel!"&amp;BJ48&amp;MATCH(BO1,数出表_Excel!$A:$A,0)-1+2&amp;":U"&amp;MATCH(BO1,数出表_Excel!$A:$A,0)-1+2&amp;"")), 0)),
 "")
+IFERROR(
INDEX(INDIRECT("数出表_Excel!"&amp;BJ48&amp;MATCH(BO1,数出表_Excel!$A:$A,0)-1&amp;":U"&amp;MATCH(BO1,数出表_Excel!$A:$A,0)-1&amp;""),
 1,
 MATCH(TRUE, ISNUMBER(--INDIRECT("数出表_Excel!"&amp;BJ48&amp;MATCH(BO1,数出表_Excel!$A:$A,0)-1&amp;":U"&amp;MATCH(BO1,数出表_Excel!$A:$A,0)-1&amp;"")), 0)),
 ""),
IFERROR(
INDEX(INDIRECT("数出表_Excel!"&amp;BJ48&amp;MATCH(BO1,数出表_Excel!$A:$A,0)-1&amp;":U"&amp;MATCH(BO1,数出表_Excel!$A:$A,0)-1&amp;""),
 1,
 MATCH(TRUE, ISNUMBER(--INDIRECT("数出表_Excel!"&amp;BJ48&amp;MATCH(BO1,数出表_Excel!$A:$A,0)-1&amp;":U"&amp;MATCH(BO1,数出表_Excel!$A:$A,0)-1&amp;"")), 0)),
 ""))),"")</f>
        <v/>
      </c>
      <c r="BL51" s="90"/>
      <c r="BM51" s="93" t="str">
        <f t="array" aca="1" ref="BM51" ca="1">IF(BK2&lt;&gt;"",
IF(IFERROR(
INDEX(INDIRECT("数出表_Excel!B"&amp;MATCH(BO1,数出表_Excel!$A:$A,0)&amp;":U"&amp;MATCH(BO1,数出表_Excel!$A:$A,0)&amp;""),
 1,BJ49-1),
 "")=0,"",
IFERROR(
INDEX(INDIRECT("数出表_Excel!B"&amp;MATCH(BO1,数出表_Excel!$A:$A,0)&amp;":U"&amp;MATCH(BO1,数出表_Excel!$A:$A,0)&amp;""),
 1,BJ49-1),
 "")),"")</f>
        <v/>
      </c>
      <c r="BN51" s="90"/>
      <c r="BO51" s="12"/>
      <c r="BQ51" s="11"/>
      <c r="BR51" s="89" t="str" cm="1">
        <f t="array" aca="1" ref="BR51" ca="1">IF(BQ48&lt;&gt;"",
IF(IFERROR(
INDEX(INDIRECT("数出表_Excel!"&amp;BQ48&amp;MATCH(BV1,数出表_Excel!$A:$A,0)-1&amp;":U"&amp;MATCH(BV1,数出表_Excel!$A:$A,0)-1&amp;""),
 1,
 MATCH(TRUE, ISNUMBER(--INDIRECT("数出表_Excel!"&amp;BQ48&amp;MATCH(BV1,数出表_Excel!$A:$A,0)-1&amp;":U"&amp;MATCH(BV1,数出表_Excel!$A:$A,0)-1&amp;"")), 0)),
 "")=0,"",
IF(BQ3=100,
IFERROR(
INDEX(INDIRECT("数出表_Excel!"&amp;BQ48&amp;MATCH(BV1,数出表_Excel!$A:$A,0)-1+2&amp;":U"&amp;MATCH(BV1,数出表_Excel!$A:$A,0)-1+2&amp;""),
 1,
 MATCH(TRUE, ISNUMBER(--INDIRECT("数出表_Excel!"&amp;BQ48&amp;MATCH(BV1,数出表_Excel!$A:$A,0)-1+2&amp;":U"&amp;MATCH(BV1,数出表_Excel!$A:$A,0)-1+2&amp;"")), 0)),
 "")
+IFERROR(
INDEX(INDIRECT("数出表_Excel!"&amp;BQ48&amp;MATCH(BV1,数出表_Excel!$A:$A,0)-1&amp;":U"&amp;MATCH(BV1,数出表_Excel!$A:$A,0)-1&amp;""),
 1,
 MATCH(TRUE, ISNUMBER(--INDIRECT("数出表_Excel!"&amp;BQ48&amp;MATCH(BV1,数出表_Excel!$A:$A,0)-1&amp;":U"&amp;MATCH(BV1,数出表_Excel!$A:$A,0)-1&amp;"")), 0)),
 ""),
IFERROR(
INDEX(INDIRECT("数出表_Excel!"&amp;BQ48&amp;MATCH(BV1,数出表_Excel!$A:$A,0)-1&amp;":U"&amp;MATCH(BV1,数出表_Excel!$A:$A,0)-1&amp;""),
 1,
 MATCH(TRUE, ISNUMBER(--INDIRECT("数出表_Excel!"&amp;BQ48&amp;MATCH(BV1,数出表_Excel!$A:$A,0)-1&amp;":U"&amp;MATCH(BV1,数出表_Excel!$A:$A,0)-1&amp;"")), 0)),
 ""))),"")</f>
        <v/>
      </c>
      <c r="BS51" s="90"/>
      <c r="BT51" s="93" t="str">
        <f t="array" aca="1" ref="BT51" ca="1">IF(BR2&lt;&gt;"",
IF(IFERROR(
INDEX(INDIRECT("数出表_Excel!B"&amp;MATCH(BV1,数出表_Excel!$A:$A,0)&amp;":U"&amp;MATCH(BV1,数出表_Excel!$A:$A,0)&amp;""),
 1,BQ49-1),
 "")=0,"",
IFERROR(
INDEX(INDIRECT("数出表_Excel!B"&amp;MATCH(BV1,数出表_Excel!$A:$A,0)&amp;":U"&amp;MATCH(BV1,数出表_Excel!$A:$A,0)&amp;""),
 1,BQ49-1),
 "")),"")</f>
        <v/>
      </c>
      <c r="BU51" s="90"/>
      <c r="BV51" s="12"/>
    </row>
    <row r="52" spans="2:74" ht="18" customHeight="1" x14ac:dyDescent="0.45">
      <c r="B52" s="8"/>
      <c r="C52" s="91"/>
      <c r="D52" s="91"/>
      <c r="E52" s="91"/>
      <c r="F52" s="91"/>
      <c r="G52" s="9"/>
      <c r="I52" s="8"/>
      <c r="J52" s="91"/>
      <c r="K52" s="91"/>
      <c r="L52" s="91"/>
      <c r="M52" s="91"/>
      <c r="N52" s="9"/>
      <c r="Q52" s="8"/>
      <c r="R52" s="91"/>
      <c r="S52" s="91"/>
      <c r="T52" s="91"/>
      <c r="U52" s="91"/>
      <c r="V52" s="9"/>
      <c r="X52" s="8"/>
      <c r="Y52" s="91"/>
      <c r="Z52" s="91"/>
      <c r="AA52" s="91"/>
      <c r="AB52" s="91"/>
      <c r="AC52" s="9"/>
      <c r="AF52" s="8"/>
      <c r="AG52" s="91"/>
      <c r="AH52" s="91"/>
      <c r="AI52" s="91"/>
      <c r="AJ52" s="91"/>
      <c r="AK52" s="9"/>
      <c r="AM52" s="8"/>
      <c r="AN52" s="91"/>
      <c r="AO52" s="91"/>
      <c r="AP52" s="91"/>
      <c r="AQ52" s="91"/>
      <c r="AR52" s="9"/>
      <c r="AU52" s="8"/>
      <c r="AV52" s="91"/>
      <c r="AW52" s="91"/>
      <c r="AX52" s="91"/>
      <c r="AY52" s="91"/>
      <c r="AZ52" s="9"/>
      <c r="BB52" s="8"/>
      <c r="BC52" s="91"/>
      <c r="BD52" s="91"/>
      <c r="BE52" s="91"/>
      <c r="BF52" s="91"/>
      <c r="BG52" s="9"/>
      <c r="BJ52" s="8"/>
      <c r="BK52" s="91"/>
      <c r="BL52" s="91"/>
      <c r="BM52" s="91"/>
      <c r="BN52" s="91"/>
      <c r="BO52" s="9"/>
      <c r="BQ52" s="8"/>
      <c r="BR52" s="91"/>
      <c r="BS52" s="91"/>
      <c r="BT52" s="91"/>
      <c r="BU52" s="91"/>
      <c r="BV52" s="9"/>
    </row>
    <row r="53" spans="2:74" x14ac:dyDescent="0.45">
      <c r="B53" s="56" t="str">
        <f ca="1">IF(C51&lt;&gt;"","パン箱","")</f>
        <v/>
      </c>
      <c r="C53" s="12" t="str">
        <f ca="1">IF(C51&lt;&gt;"",IF(OR(COUNTIF(盛付札!C49,"*キャラ*"),COUNTIF(盛付札!C49,"*赤*")),24,
VLOOKUP(盛付札!C49,商品マスタ一覧!$D:$I,6,FALSE)),"")</f>
        <v/>
      </c>
      <c r="D53" s="56" t="str">
        <f ca="1">IF(C51&lt;&gt;"","　端数","")</f>
        <v/>
      </c>
      <c r="E53" s="12"/>
      <c r="F53" s="56" t="str">
        <f ca="1">IF(C51&lt;&gt;"","アレルギー","")</f>
        <v/>
      </c>
      <c r="G53" s="12"/>
      <c r="I53" s="56" t="str">
        <f ca="1">IF(J51&lt;&gt;"","パン箱","")</f>
        <v/>
      </c>
      <c r="J53" s="12" t="str">
        <f ca="1">IF(J51&lt;&gt;"",IF(OR(COUNTIF(盛付札!J49,"*キャラ*"),COUNTIF(盛付札!J49,"*赤*")),24,
VLOOKUP(盛付札!J49,商品マスタ一覧!$D:$I,6,FALSE)),"")</f>
        <v/>
      </c>
      <c r="K53" s="56" t="str">
        <f ca="1">IF(J51&lt;&gt;"","　端数","")</f>
        <v/>
      </c>
      <c r="L53" s="12"/>
      <c r="M53" s="56" t="str">
        <f ca="1">IF(J51&lt;&gt;"","アレルギー","")</f>
        <v/>
      </c>
      <c r="N53" s="12"/>
      <c r="Q53" s="56" t="str">
        <f ca="1">IF(R51&lt;&gt;"","パン箱","")</f>
        <v/>
      </c>
      <c r="R53" s="12" t="str">
        <f ca="1">IF(R51&lt;&gt;"",IF(OR(COUNTIF(盛付札!R49,"*キャラ*"),COUNTIF(盛付札!R49,"*赤*")),24,
VLOOKUP(盛付札!R49,商品マスタ一覧!$D:$I,6,FALSE)),"")</f>
        <v/>
      </c>
      <c r="S53" s="56" t="str">
        <f ca="1">IF(R51&lt;&gt;"","　端数","")</f>
        <v/>
      </c>
      <c r="T53" s="12"/>
      <c r="U53" s="56" t="str">
        <f ca="1">IF(R51&lt;&gt;"","アレルギー","")</f>
        <v/>
      </c>
      <c r="V53" s="12"/>
      <c r="X53" s="56" t="str">
        <f ca="1">IF(Y51&lt;&gt;"","パン箱","")</f>
        <v/>
      </c>
      <c r="Y53" s="12" t="str">
        <f ca="1">IF(Y51&lt;&gt;"",IF(OR(COUNTIF(盛付札!Y49,"*キャラ*"),COUNTIF(盛付札!Y49,"*赤*")),24,
VLOOKUP(盛付札!Y49,商品マスタ一覧!$D:$I,6,FALSE)),"")</f>
        <v/>
      </c>
      <c r="Z53" s="56" t="str">
        <f ca="1">IF(Y51&lt;&gt;"","　端数","")</f>
        <v/>
      </c>
      <c r="AA53" s="12"/>
      <c r="AB53" s="56" t="str">
        <f ca="1">IF(Y51&lt;&gt;"","アレルギー","")</f>
        <v/>
      </c>
      <c r="AC53" s="12"/>
      <c r="AF53" s="56" t="str">
        <f ca="1">IF(AG51&lt;&gt;"","パン箱","")</f>
        <v/>
      </c>
      <c r="AG53" s="12" t="str">
        <f ca="1">IF(AG51&lt;&gt;"",IF(OR(COUNTIF(盛付札!AG49,"*キャラ*"),COUNTIF(盛付札!AG49,"*赤*")),24,
VLOOKUP(盛付札!AG49,商品マスタ一覧!$D:$I,6,FALSE)),"")</f>
        <v/>
      </c>
      <c r="AH53" s="56" t="str">
        <f ca="1">IF(AG51&lt;&gt;"","　端数","")</f>
        <v/>
      </c>
      <c r="AI53" s="12"/>
      <c r="AJ53" s="56" t="str">
        <f ca="1">IF(AG51&lt;&gt;"","アレルギー","")</f>
        <v/>
      </c>
      <c r="AK53" s="12"/>
      <c r="AM53" s="56" t="str">
        <f ca="1">IF(AN51&lt;&gt;"","パン箱","")</f>
        <v/>
      </c>
      <c r="AN53" s="12" t="str">
        <f ca="1">IF(AN51&lt;&gt;"",IF(OR(COUNTIF(盛付札!AN49,"*キャラ*"),COUNTIF(盛付札!AN49,"*赤*")),24,
VLOOKUP(盛付札!AN49,商品マスタ一覧!$D:$I,6,FALSE)),"")</f>
        <v/>
      </c>
      <c r="AO53" s="56" t="str">
        <f ca="1">IF(AN51&lt;&gt;"","　端数","")</f>
        <v/>
      </c>
      <c r="AP53" s="12"/>
      <c r="AQ53" s="56" t="str">
        <f ca="1">IF(AN51&lt;&gt;"","アレルギー","")</f>
        <v/>
      </c>
      <c r="AR53" s="12"/>
      <c r="AU53" s="56" t="str">
        <f ca="1">IF(AV51&lt;&gt;"","パン箱","")</f>
        <v/>
      </c>
      <c r="AV53" s="12" t="str">
        <f ca="1">IF(AV51&lt;&gt;"",IF(OR(COUNTIF(盛付札!AV49,"*キャラ*"),COUNTIF(盛付札!AV49,"*赤*")),24,
VLOOKUP(盛付札!AV49,商品マスタ一覧!$D:$I,6,FALSE)),"")</f>
        <v/>
      </c>
      <c r="AW53" s="56" t="str">
        <f ca="1">IF(AV51&lt;&gt;"","　端数","")</f>
        <v/>
      </c>
      <c r="AX53" s="12"/>
      <c r="AY53" s="56" t="str">
        <f ca="1">IF(AV51&lt;&gt;"","アレルギー","")</f>
        <v/>
      </c>
      <c r="AZ53" s="12"/>
      <c r="BB53" s="56" t="str">
        <f ca="1">IF(BC51&lt;&gt;"","パン箱","")</f>
        <v/>
      </c>
      <c r="BC53" s="12" t="str">
        <f ca="1">IF(BC51&lt;&gt;"",IF(OR(COUNTIF(盛付札!BC49,"*キャラ*"),COUNTIF(盛付札!BC49,"*赤*")),24,
VLOOKUP(盛付札!BC49,商品マスタ一覧!$D:$I,6,FALSE)),"")</f>
        <v/>
      </c>
      <c r="BD53" s="56" t="str">
        <f ca="1">IF(BC51&lt;&gt;"","　端数","")</f>
        <v/>
      </c>
      <c r="BE53" s="12"/>
      <c r="BF53" s="56" t="str">
        <f ca="1">IF(BC51&lt;&gt;"","アレルギー","")</f>
        <v/>
      </c>
      <c r="BG53" s="12"/>
      <c r="BJ53" s="56" t="str">
        <f ca="1">IF(BK51&lt;&gt;"","パン箱","")</f>
        <v/>
      </c>
      <c r="BK53" s="12" t="str">
        <f ca="1">IF(BK51&lt;&gt;"",IF(OR(COUNTIF(盛付札!BK49,"*キャラ*"),COUNTIF(盛付札!BK49,"*赤*")),24,
VLOOKUP(盛付札!BK49,商品マスタ一覧!$D:$I,6,FALSE)),"")</f>
        <v/>
      </c>
      <c r="BL53" s="56" t="str">
        <f ca="1">IF(BK51&lt;&gt;"","　端数","")</f>
        <v/>
      </c>
      <c r="BM53" s="12"/>
      <c r="BN53" s="56" t="str">
        <f ca="1">IF(BK51&lt;&gt;"","アレルギー","")</f>
        <v/>
      </c>
      <c r="BO53" s="12"/>
      <c r="BQ53" s="56" t="str">
        <f ca="1">IF(BR51&lt;&gt;"","パン箱","")</f>
        <v/>
      </c>
      <c r="BR53" s="12" t="str">
        <f ca="1">IF(BR51&lt;&gt;"",IF(OR(COUNTIF(盛付札!BR49,"*キャラ*"),COUNTIF(盛付札!BR49,"*赤*")),24,
VLOOKUP(盛付札!BR49,商品マスタ一覧!$D:$I,6,FALSE)),"")</f>
        <v/>
      </c>
      <c r="BS53" s="56" t="str">
        <f ca="1">IF(BR51&lt;&gt;"","　端数","")</f>
        <v/>
      </c>
      <c r="BT53" s="12"/>
      <c r="BU53" s="56" t="str">
        <f ca="1">IF(BR51&lt;&gt;"","アレルギー","")</f>
        <v/>
      </c>
      <c r="BV53" s="12"/>
    </row>
    <row r="54" spans="2:74" ht="18" customHeight="1" x14ac:dyDescent="0.45">
      <c r="B54" s="94" t="str">
        <f ca="1">IF(C51&lt;&gt;"",
IFERROR(INT(C51/C53),""),"")</f>
        <v/>
      </c>
      <c r="C54" s="88"/>
      <c r="D54" s="94" t="str">
        <f ca="1">IF(C51&lt;&gt;"",
IF(IFERROR(INT(C51/C53),"")&lt;=0,0,
IFERROR(MOD(C51,C53),"")),"")</f>
        <v/>
      </c>
      <c r="E54" s="88"/>
      <c r="F54" s="87" t="str" cm="1">
        <f t="array" aca="1" ref="F54" ca="1">IF(MATCH(C49,'数出表_Excel（アレルギー入力）'!$3:$3,0)&lt;=11,
"",
IF(IFERROR(
INDEX(INDIRECT("'数出表_Excel（アレルギー入力）'!B"&amp;MATCH(G1,'数出表_Excel（アレルギー入力）'!$A:$A,0)-1&amp;":AC"&amp;MATCH(G1,'数出表_Excel（アレルギー入力）'!$A:$A,0)-1&amp;""),
 1,
IF(MATCH(C49,'数出表_Excel（アレルギー入力）'!$3:$3,0)&lt;=11,11,
MATCH(C49,'数出表_Excel（アレルギー入力）'!$3:$3,0))),
 "")&lt;&gt;0,
IFERROR(
INDEX(INDIRECT("'数出表_Excel（アレルギー入力）'!B"&amp;MATCH(G1,'数出表_Excel（アレルギー入力）'!$A:$A,0)-1&amp;":AC"&amp;MATCH(G1,'数出表_Excel（アレルギー入力）'!$A:$A,0)-1&amp;""),
 1,
IF(MATCH(C49,'数出表_Excel（アレルギー入力）'!$3:$3,0)&lt;=11,11,
MATCH(C49,'数出表_Excel（アレルギー入力）'!$3:$3,0))),
 ""),""))</f>
        <v/>
      </c>
      <c r="G54" s="88"/>
      <c r="I54" s="94" t="str">
        <f ca="1">IF(J51&lt;&gt;"",
IFERROR(INT(J51/J53),""),"")</f>
        <v/>
      </c>
      <c r="J54" s="88"/>
      <c r="K54" s="94" t="str">
        <f ca="1">IF(J51&lt;&gt;"",
IF(IFERROR(INT(J51/J53),"")&lt;=0,0,
IFERROR(MOD(J51,J53),"")),"")</f>
        <v/>
      </c>
      <c r="L54" s="88"/>
      <c r="M54" s="87" t="str" cm="1">
        <f t="array" aca="1" ref="M54" ca="1">IF(MATCH(J49,'数出表_Excel（アレルギー入力）'!$3:$3,0)&lt;=11,
"",
IF(IFERROR(
INDEX(INDIRECT("'数出表_Excel（アレルギー入力）'!B"&amp;MATCH(N1,'数出表_Excel（アレルギー入力）'!$A:$A,0)-1&amp;":AC"&amp;MATCH(N1,'数出表_Excel（アレルギー入力）'!$A:$A,0)-1&amp;""),
 1,
IF(MATCH(J49,'数出表_Excel（アレルギー入力）'!$3:$3,0)&lt;=11,11,
MATCH(J49,'数出表_Excel（アレルギー入力）'!$3:$3,0))),
 "")&lt;&gt;0,
IFERROR(
INDEX(INDIRECT("'数出表_Excel（アレルギー入力）'!B"&amp;MATCH(N1,'数出表_Excel（アレルギー入力）'!$A:$A,0)-1&amp;":AC"&amp;MATCH(N1,'数出表_Excel（アレルギー入力）'!$A:$A,0)-1&amp;""),
 1,
IF(MATCH(J49,'数出表_Excel（アレルギー入力）'!$3:$3,0)&lt;=11,11,
MATCH(J49,'数出表_Excel（アレルギー入力）'!$3:$3,0))),
 ""),""))</f>
        <v/>
      </c>
      <c r="N54" s="88"/>
      <c r="Q54" s="94" t="str">
        <f ca="1">IF(R51&lt;&gt;"",
IFERROR(INT(R51/R53),""),"")</f>
        <v/>
      </c>
      <c r="R54" s="88"/>
      <c r="S54" s="94" t="str">
        <f ca="1">IF(R51&lt;&gt;"",
IF(IFERROR(INT(R51/R53),"")&lt;=0,0,
IFERROR(MOD(R51,R53),"")),"")</f>
        <v/>
      </c>
      <c r="T54" s="88"/>
      <c r="U54" s="87" t="str" cm="1">
        <f t="array" aca="1" ref="U54" ca="1">IF(MATCH(R49,'数出表_Excel（アレルギー入力）'!$3:$3,0)&lt;=11,
"",
IF(IFERROR(
INDEX(INDIRECT("'数出表_Excel（アレルギー入力）'!B"&amp;MATCH(V1,'数出表_Excel（アレルギー入力）'!$A:$A,0)-1&amp;":AC"&amp;MATCH(V1,'数出表_Excel（アレルギー入力）'!$A:$A,0)-1&amp;""),
 1,
IF(MATCH(R49,'数出表_Excel（アレルギー入力）'!$3:$3,0)&lt;=11,11,
MATCH(R49,'数出表_Excel（アレルギー入力）'!$3:$3,0))),
 "")&lt;&gt;0,
IFERROR(
INDEX(INDIRECT("'数出表_Excel（アレルギー入力）'!B"&amp;MATCH(V1,'数出表_Excel（アレルギー入力）'!$A:$A,0)-1&amp;":AC"&amp;MATCH(V1,'数出表_Excel（アレルギー入力）'!$A:$A,0)-1&amp;""),
 1,
IF(MATCH(R49,'数出表_Excel（アレルギー入力）'!$3:$3,0)&lt;=11,11,
MATCH(R49,'数出表_Excel（アレルギー入力）'!$3:$3,0))),
 ""),""))</f>
        <v/>
      </c>
      <c r="V54" s="88"/>
      <c r="X54" s="94" t="str">
        <f ca="1">IF(Y51&lt;&gt;"",
IFERROR(INT(Y51/Y53),""),"")</f>
        <v/>
      </c>
      <c r="Y54" s="88"/>
      <c r="Z54" s="94" t="str">
        <f ca="1">IF(Y51&lt;&gt;"",
IF(IFERROR(INT(Y51/Y53),"")&lt;=0,0,
IFERROR(MOD(Y51,Y53),"")),"")</f>
        <v/>
      </c>
      <c r="AA54" s="88"/>
      <c r="AB54" s="87" t="str" cm="1">
        <f t="array" aca="1" ref="AB54" ca="1">IF(MATCH(Y49,'数出表_Excel（アレルギー入力）'!$3:$3,0)&lt;=11,
"",
IF(IFERROR(
INDEX(INDIRECT("'数出表_Excel（アレルギー入力）'!B"&amp;MATCH(AC1,'数出表_Excel（アレルギー入力）'!$A:$A,0)-1&amp;":AC"&amp;MATCH(AC1,'数出表_Excel（アレルギー入力）'!$A:$A,0)-1&amp;""),
 1,
IF(MATCH(Y49,'数出表_Excel（アレルギー入力）'!$3:$3,0)&lt;=11,11,
MATCH(Y49,'数出表_Excel（アレルギー入力）'!$3:$3,0))),
 "")&lt;&gt;0,
IFERROR(
INDEX(INDIRECT("'数出表_Excel（アレルギー入力）'!B"&amp;MATCH(AC1,'数出表_Excel（アレルギー入力）'!$A:$A,0)-1&amp;":AC"&amp;MATCH(AC1,'数出表_Excel（アレルギー入力）'!$A:$A,0)-1&amp;""),
 1,
IF(MATCH(Y49,'数出表_Excel（アレルギー入力）'!$3:$3,0)&lt;=11,11,
MATCH(Y49,'数出表_Excel（アレルギー入力）'!$3:$3,0))),
 ""),""))</f>
        <v/>
      </c>
      <c r="AC54" s="88"/>
      <c r="AF54" s="94" t="str">
        <f ca="1">IF(AG51&lt;&gt;"",
IFERROR(INT(AG51/AG53),""),"")</f>
        <v/>
      </c>
      <c r="AG54" s="88"/>
      <c r="AH54" s="94" t="str">
        <f ca="1">IF(AG51&lt;&gt;"",
IF(IFERROR(INT(AG51/AG53),"")&lt;=0,0,
IFERROR(MOD(AG51,AG53),"")),"")</f>
        <v/>
      </c>
      <c r="AI54" s="88"/>
      <c r="AJ54" s="87" t="str" cm="1">
        <f t="array" aca="1" ref="AJ54" ca="1">IF(MATCH(AG49,'数出表_Excel（アレルギー入力）'!$3:$3,0)&lt;=11,
"",
IF(IFERROR(
INDEX(INDIRECT("'数出表_Excel（アレルギー入力）'!B"&amp;MATCH(AK1,'数出表_Excel（アレルギー入力）'!$A:$A,0)-1&amp;":AC"&amp;MATCH(AK1,'数出表_Excel（アレルギー入力）'!$A:$A,0)-1&amp;""),
 1,
IF(MATCH(AG49,'数出表_Excel（アレルギー入力）'!$3:$3,0)&lt;=11,11,
MATCH(AG49,'数出表_Excel（アレルギー入力）'!$3:$3,0))),
 "")&lt;&gt;0,
IFERROR(
INDEX(INDIRECT("'数出表_Excel（アレルギー入力）'!B"&amp;MATCH(AK1,'数出表_Excel（アレルギー入力）'!$A:$A,0)-1&amp;":AC"&amp;MATCH(AK1,'数出表_Excel（アレルギー入力）'!$A:$A,0)-1&amp;""),
 1,
IF(MATCH(AG49,'数出表_Excel（アレルギー入力）'!$3:$3,0)&lt;=11,11,
MATCH(AG49,'数出表_Excel（アレルギー入力）'!$3:$3,0))),
 ""),""))</f>
        <v/>
      </c>
      <c r="AK54" s="88"/>
      <c r="AM54" s="94" t="str">
        <f ca="1">IF(AN51&lt;&gt;"",
IFERROR(INT(AN51/AN53),""),"")</f>
        <v/>
      </c>
      <c r="AN54" s="88"/>
      <c r="AO54" s="94" t="str">
        <f ca="1">IF(AN51&lt;&gt;"",
IF(IFERROR(INT(AN51/AN53),"")&lt;=0,0,
IFERROR(MOD(AN51,AN53),"")),"")</f>
        <v/>
      </c>
      <c r="AP54" s="88"/>
      <c r="AQ54" s="87" t="str" cm="1">
        <f t="array" aca="1" ref="AQ54" ca="1">IF(MATCH(AN49,'数出表_Excel（アレルギー入力）'!$3:$3,0)&lt;=11,
"",
IF(IFERROR(
INDEX(INDIRECT("'数出表_Excel（アレルギー入力）'!B"&amp;MATCH(AR1,'数出表_Excel（アレルギー入力）'!$A:$A,0)-1&amp;":AC"&amp;MATCH(AR1,'数出表_Excel（アレルギー入力）'!$A:$A,0)-1&amp;""),
 1,
IF(MATCH(AN49,'数出表_Excel（アレルギー入力）'!$3:$3,0)&lt;=11,11,
MATCH(AN49,'数出表_Excel（アレルギー入力）'!$3:$3,0))),
 "")&lt;&gt;0,
IFERROR(
INDEX(INDIRECT("'数出表_Excel（アレルギー入力）'!B"&amp;MATCH(AR1,'数出表_Excel（アレルギー入力）'!$A:$A,0)-1&amp;":AC"&amp;MATCH(AR1,'数出表_Excel（アレルギー入力）'!$A:$A,0)-1&amp;""),
 1,
IF(MATCH(AN49,'数出表_Excel（アレルギー入力）'!$3:$3,0)&lt;=11,11,
MATCH(AN49,'数出表_Excel（アレルギー入力）'!$3:$3,0))),
 ""),""))</f>
        <v/>
      </c>
      <c r="AR54" s="88"/>
      <c r="AU54" s="94" t="str">
        <f ca="1">IF(AV51&lt;&gt;"",
IFERROR(INT(AV51/AV53),""),"")</f>
        <v/>
      </c>
      <c r="AV54" s="88"/>
      <c r="AW54" s="94" t="str">
        <f ca="1">IF(AV51&lt;&gt;"",
IF(IFERROR(INT(AV51/AV53),"")&lt;=0,0,
IFERROR(MOD(AV51,AV53),"")),"")</f>
        <v/>
      </c>
      <c r="AX54" s="88"/>
      <c r="AY54" s="87" t="str" cm="1">
        <f t="array" aca="1" ref="AY54" ca="1">IF(MATCH(AV49,'数出表_Excel（アレルギー入力）'!$3:$3,0)&lt;=11,
"",
IF(IFERROR(
INDEX(INDIRECT("'数出表_Excel（アレルギー入力）'!B"&amp;MATCH(AZ1,'数出表_Excel（アレルギー入力）'!$A:$A,0)-1&amp;":AC"&amp;MATCH(AZ1,'数出表_Excel（アレルギー入力）'!$A:$A,0)-1&amp;""),
 1,
IF(MATCH(AV49,'数出表_Excel（アレルギー入力）'!$3:$3,0)&lt;=11,11,
MATCH(AV49,'数出表_Excel（アレルギー入力）'!$3:$3,0))),
 "")&lt;&gt;0,
IFERROR(
INDEX(INDIRECT("'数出表_Excel（アレルギー入力）'!B"&amp;MATCH(AZ1,'数出表_Excel（アレルギー入力）'!$A:$A,0)-1&amp;":AC"&amp;MATCH(AZ1,'数出表_Excel（アレルギー入力）'!$A:$A,0)-1&amp;""),
 1,
IF(MATCH(AV49,'数出表_Excel（アレルギー入力）'!$3:$3,0)&lt;=11,11,
MATCH(AV49,'数出表_Excel（アレルギー入力）'!$3:$3,0))),
 ""),""))</f>
        <v/>
      </c>
      <c r="AZ54" s="88"/>
      <c r="BB54" s="94" t="str">
        <f ca="1">IF(BC51&lt;&gt;"",
IFERROR(INT(BC51/BC53),""),"")</f>
        <v/>
      </c>
      <c r="BC54" s="88"/>
      <c r="BD54" s="94" t="str">
        <f ca="1">IF(BC51&lt;&gt;"",
IF(IFERROR(INT(BC51/BC53),"")&lt;=0,0,
IFERROR(MOD(BC51,BC53),"")),"")</f>
        <v/>
      </c>
      <c r="BE54" s="88"/>
      <c r="BF54" s="87" t="str" cm="1">
        <f t="array" aca="1" ref="BF54" ca="1">IF(MATCH(BC49,'数出表_Excel（アレルギー入力）'!$3:$3,0)&lt;=11,
"",
IF(IFERROR(
INDEX(INDIRECT("'数出表_Excel（アレルギー入力）'!B"&amp;MATCH(BG1,'数出表_Excel（アレルギー入力）'!$A:$A,0)-1&amp;":AC"&amp;MATCH(BG1,'数出表_Excel（アレルギー入力）'!$A:$A,0)-1&amp;""),
 1,
IF(MATCH(BC49,'数出表_Excel（アレルギー入力）'!$3:$3,0)&lt;=11,11,
MATCH(BC49,'数出表_Excel（アレルギー入力）'!$3:$3,0))),
 "")&lt;&gt;0,
IFERROR(
INDEX(INDIRECT("'数出表_Excel（アレルギー入力）'!B"&amp;MATCH(BG1,'数出表_Excel（アレルギー入力）'!$A:$A,0)-1&amp;":AC"&amp;MATCH(BG1,'数出表_Excel（アレルギー入力）'!$A:$A,0)-1&amp;""),
 1,
IF(MATCH(BC49,'数出表_Excel（アレルギー入力）'!$3:$3,0)&lt;=11,11,
MATCH(BC49,'数出表_Excel（アレルギー入力）'!$3:$3,0))),
 ""),""))</f>
        <v/>
      </c>
      <c r="BG54" s="88"/>
      <c r="BJ54" s="94" t="str">
        <f ca="1">IF(BK51&lt;&gt;"",
IFERROR(INT(BK51/BK53),""),"")</f>
        <v/>
      </c>
      <c r="BK54" s="88"/>
      <c r="BL54" s="94" t="str">
        <f ca="1">IF(BK51&lt;&gt;"",
IF(IFERROR(INT(BK51/BK53),"")&lt;=0,0,
IFERROR(MOD(BK51,BK53),"")),"")</f>
        <v/>
      </c>
      <c r="BM54" s="88"/>
      <c r="BN54" s="87" t="str" cm="1">
        <f t="array" aca="1" ref="BN54" ca="1">IF(MATCH(BK49,'数出表_Excel（アレルギー入力）'!$3:$3,0)&lt;=11,
"",
IF(IFERROR(
INDEX(INDIRECT("'数出表_Excel（アレルギー入力）'!B"&amp;MATCH(BO1,'数出表_Excel（アレルギー入力）'!$A:$A,0)-1&amp;":AC"&amp;MATCH(BO1,'数出表_Excel（アレルギー入力）'!$A:$A,0)-1&amp;""),
 1,
IF(MATCH(BK49,'数出表_Excel（アレルギー入力）'!$3:$3,0)&lt;=11,11,
MATCH(BK49,'数出表_Excel（アレルギー入力）'!$3:$3,0))),
 "")&lt;&gt;0,
IFERROR(
INDEX(INDIRECT("'数出表_Excel（アレルギー入力）'!B"&amp;MATCH(BO1,'数出表_Excel（アレルギー入力）'!$A:$A,0)-1&amp;":AC"&amp;MATCH(BO1,'数出表_Excel（アレルギー入力）'!$A:$A,0)-1&amp;""),
 1,
IF(MATCH(BK49,'数出表_Excel（アレルギー入力）'!$3:$3,0)&lt;=11,11,
MATCH(BK49,'数出表_Excel（アレルギー入力）'!$3:$3,0))),
 ""),""))</f>
        <v/>
      </c>
      <c r="BO54" s="88"/>
      <c r="BQ54" s="94" t="str">
        <f ca="1">IF(BR51&lt;&gt;"",
IFERROR(INT(BR51/BR53),""),"")</f>
        <v/>
      </c>
      <c r="BR54" s="88"/>
      <c r="BS54" s="94" t="str">
        <f ca="1">IF(BR51&lt;&gt;"",
IF(IFERROR(INT(BR51/BR53),"")&lt;=0,0,
IFERROR(MOD(BR51,BR53),"")),"")</f>
        <v/>
      </c>
      <c r="BT54" s="88"/>
      <c r="BU54" s="87" t="str" cm="1">
        <f t="array" aca="1" ref="BU54" ca="1">IF(MATCH(BR49,'数出表_Excel（アレルギー入力）'!$3:$3,0)&lt;=11,
"",
IF(IFERROR(
INDEX(INDIRECT("'数出表_Excel（アレルギー入力）'!B"&amp;MATCH(BV1,'数出表_Excel（アレルギー入力）'!$A:$A,0)-1&amp;":AC"&amp;MATCH(BV1,'数出表_Excel（アレルギー入力）'!$A:$A,0)-1&amp;""),
 1,
IF(MATCH(BR49,'数出表_Excel（アレルギー入力）'!$3:$3,0)&lt;=11,11,
MATCH(BR49,'数出表_Excel（アレルギー入力）'!$3:$3,0))),
 "")&lt;&gt;0,
IFERROR(
INDEX(INDIRECT("'数出表_Excel（アレルギー入力）'!B"&amp;MATCH(BV1,'数出表_Excel（アレルギー入力）'!$A:$A,0)-1&amp;":AC"&amp;MATCH(BV1,'数出表_Excel（アレルギー入力）'!$A:$A,0)-1&amp;""),
 1,
IF(MATCH(BR49,'数出表_Excel（アレルギー入力）'!$3:$3,0)&lt;=11,11,
MATCH(BR49,'数出表_Excel（アレルギー入力）'!$3:$3,0))),
 ""),""))</f>
        <v/>
      </c>
      <c r="BV54" s="88"/>
    </row>
    <row r="55" spans="2:74" ht="13.8" customHeight="1" x14ac:dyDescent="0.45"/>
    <row r="56" spans="2:74" ht="18" customHeight="1" x14ac:dyDescent="0.45">
      <c r="B56" s="63" t="str" cm="1">
        <f t="array" aca="1" ref="B56" ca="1">IFERROR(
SUBSTITUTE(ADDRESS(1,
COLUMN(INDIRECT("数出表_Excel!B" &amp; (MATCH(G9,数出表_Excel!$A:$A,0)-1))) - 1 +
MATCH(TRUE, ISNUMBER(--INDIRECT("数出表_Excel!B" &amp; (MATCH(G9,数出表_Excel!$A:$A,0)-1) &amp; ":U" &amp; (MATCH(G9,数出表_Excel!$A:$A,0)-1))), 0)+1,4),"1",""),
"")</f>
        <v/>
      </c>
      <c r="C56" s="85" t="str">
        <f ca="1">IF(C59&lt;&gt;"",C9,"")</f>
        <v/>
      </c>
      <c r="D56" s="86"/>
      <c r="E56" s="86"/>
      <c r="F56" s="86"/>
      <c r="G56" s="65"/>
      <c r="I56" s="63" t="str" cm="1">
        <f t="array" aca="1" ref="I56" ca="1">IFERROR(
SUBSTITUTE(ADDRESS(1,
COLUMN(INDIRECT("数出表_Excel!B" &amp; (MATCH(N9,数出表_Excel!$A:$A,0)-1))) - 1 +
MATCH(TRUE, ISNUMBER(--INDIRECT("数出表_Excel!B" &amp; (MATCH(N9,数出表_Excel!$A:$A,0)-1) &amp; ":U" &amp; (MATCH(N9,数出表_Excel!$A:$A,0)-1))), 0)+1,4),"1",""),
"")</f>
        <v/>
      </c>
      <c r="J56" s="85" t="str">
        <f ca="1">IF(J59&lt;&gt;"",J9,"")</f>
        <v/>
      </c>
      <c r="K56" s="86"/>
      <c r="L56" s="86"/>
      <c r="M56" s="86"/>
      <c r="N56" s="65"/>
      <c r="Q56" s="63" t="str" cm="1">
        <f t="array" aca="1" ref="Q56" ca="1">IFERROR(
SUBSTITUTE(ADDRESS(1,
COLUMN(INDIRECT("数出表_Excel!B" &amp; (MATCH(V9,数出表_Excel!$A:$A,0)-1))) - 1 +
MATCH(TRUE, ISNUMBER(--INDIRECT("数出表_Excel!B" &amp; (MATCH(V9,数出表_Excel!$A:$A,0)-1) &amp; ":U" &amp; (MATCH(V9,数出表_Excel!$A:$A,0)-1))), 0)+1,4),"1",""),
"")</f>
        <v/>
      </c>
      <c r="R56" s="85" t="str">
        <f ca="1">IF(R59&lt;&gt;"",R9,"")</f>
        <v/>
      </c>
      <c r="S56" s="86"/>
      <c r="T56" s="86"/>
      <c r="U56" s="86"/>
      <c r="V56" s="65"/>
      <c r="X56" s="63" t="str" cm="1">
        <f t="array" aca="1" ref="X56" ca="1">IFERROR(
SUBSTITUTE(ADDRESS(1,
COLUMN(INDIRECT("数出表_Excel!B" &amp; (MATCH(AC9,数出表_Excel!$A:$A,0)-1))) - 1 +
MATCH(TRUE, ISNUMBER(--INDIRECT("数出表_Excel!B" &amp; (MATCH(AC9,数出表_Excel!$A:$A,0)-1) &amp; ":U" &amp; (MATCH(AC9,数出表_Excel!$A:$A,0)-1))), 0)+1,4),"1",""),
"")</f>
        <v/>
      </c>
      <c r="Y56" s="85" t="str">
        <f ca="1">IF(Y59&lt;&gt;"",Y9,"")</f>
        <v/>
      </c>
      <c r="Z56" s="86"/>
      <c r="AA56" s="86"/>
      <c r="AB56" s="86"/>
      <c r="AC56" s="65"/>
      <c r="AF56" s="63" t="str" cm="1">
        <f t="array" aca="1" ref="AF56" ca="1">IFERROR(
SUBSTITUTE(ADDRESS(1,
COLUMN(INDIRECT("数出表_Excel!B" &amp; (MATCH(AK9,数出表_Excel!$A:$A,0)-1))) - 1 +
MATCH(TRUE, ISNUMBER(--INDIRECT("数出表_Excel!B" &amp; (MATCH(AK9,数出表_Excel!$A:$A,0)-1) &amp; ":U" &amp; (MATCH(AK9,数出表_Excel!$A:$A,0)-1))), 0)+1,4),"1",""),
"")</f>
        <v/>
      </c>
      <c r="AG56" s="85" t="str">
        <f ca="1">IF(AG59&lt;&gt;"",AG9,"")</f>
        <v/>
      </c>
      <c r="AH56" s="86"/>
      <c r="AI56" s="86"/>
      <c r="AJ56" s="86"/>
      <c r="AK56" s="65"/>
      <c r="AM56" s="63" t="str" cm="1">
        <f t="array" aca="1" ref="AM56" ca="1">IFERROR(
SUBSTITUTE(ADDRESS(1,
COLUMN(INDIRECT("数出表_Excel!B" &amp; (MATCH(AR9,数出表_Excel!$A:$A,0)-1))) - 1 +
MATCH(TRUE, ISNUMBER(--INDIRECT("数出表_Excel!B" &amp; (MATCH(AR9,数出表_Excel!$A:$A,0)-1) &amp; ":U" &amp; (MATCH(AR9,数出表_Excel!$A:$A,0)-1))), 0)+1,4),"1",""),
"")</f>
        <v/>
      </c>
      <c r="AN56" s="85" t="str">
        <f ca="1">IF(AN59&lt;&gt;"",AN9,"")</f>
        <v/>
      </c>
      <c r="AO56" s="86"/>
      <c r="AP56" s="86"/>
      <c r="AQ56" s="86"/>
      <c r="AR56" s="65"/>
      <c r="AU56" s="63" t="str" cm="1">
        <f t="array" aca="1" ref="AU56" ca="1">IFERROR(
SUBSTITUTE(ADDRESS(1,
COLUMN(INDIRECT("数出表_Excel!B" &amp; (MATCH(AZ9,数出表_Excel!$A:$A,0)-1))) - 1 +
MATCH(TRUE, ISNUMBER(--INDIRECT("数出表_Excel!B" &amp; (MATCH(AZ9,数出表_Excel!$A:$A,0)-1) &amp; ":U" &amp; (MATCH(AZ9,数出表_Excel!$A:$A,0)-1))), 0)+1,4),"1",""),
"")</f>
        <v/>
      </c>
      <c r="AV56" s="85" t="str">
        <f ca="1">IF(AV59&lt;&gt;"",AV9,"")</f>
        <v/>
      </c>
      <c r="AW56" s="86"/>
      <c r="AX56" s="86"/>
      <c r="AY56" s="86"/>
      <c r="AZ56" s="65"/>
      <c r="BB56" s="63" t="str" cm="1">
        <f t="array" aca="1" ref="BB56" ca="1">IFERROR(
SUBSTITUTE(ADDRESS(1,
COLUMN(INDIRECT("数出表_Excel!B" &amp; (MATCH(BG9,数出表_Excel!$A:$A,0)-1))) - 1 +
MATCH(TRUE, ISNUMBER(--INDIRECT("数出表_Excel!B" &amp; (MATCH(BG9,数出表_Excel!$A:$A,0)-1) &amp; ":U" &amp; (MATCH(BG9,数出表_Excel!$A:$A,0)-1))), 0)+1,4),"1",""),
"")</f>
        <v/>
      </c>
      <c r="BC56" s="85" t="str">
        <f ca="1">IF(BC59&lt;&gt;"",BC9,"")</f>
        <v/>
      </c>
      <c r="BD56" s="86"/>
      <c r="BE56" s="86"/>
      <c r="BF56" s="86"/>
      <c r="BG56" s="65"/>
      <c r="BJ56" s="63" t="str" cm="1">
        <f t="array" aca="1" ref="BJ56" ca="1">IFERROR(
SUBSTITUTE(ADDRESS(1,
COLUMN(INDIRECT("数出表_Excel!B" &amp; (MATCH(BO9,数出表_Excel!$A:$A,0)-1))) - 1 +
MATCH(TRUE, ISNUMBER(--INDIRECT("数出表_Excel!B" &amp; (MATCH(BO9,数出表_Excel!$A:$A,0)-1) &amp; ":U" &amp; (MATCH(BO9,数出表_Excel!$A:$A,0)-1))), 0)+1,4),"1",""),
"")</f>
        <v/>
      </c>
      <c r="BK56" s="85" t="str">
        <f ca="1">IF(BK59&lt;&gt;"",BK9,"")</f>
        <v/>
      </c>
      <c r="BL56" s="86"/>
      <c r="BM56" s="86"/>
      <c r="BN56" s="86"/>
      <c r="BO56" s="65"/>
      <c r="BQ56" s="63" t="str" cm="1">
        <f t="array" aca="1" ref="BQ56" ca="1">IFERROR(
SUBSTITUTE(ADDRESS(1,
COLUMN(INDIRECT("数出表_Excel!B" &amp; (MATCH(BV9,数出表_Excel!$A:$A,0)-1))) - 1 +
MATCH(TRUE, ISNUMBER(--INDIRECT("数出表_Excel!B" &amp; (MATCH(BV9,数出表_Excel!$A:$A,0)-1) &amp; ":U" &amp; (MATCH(BV9,数出表_Excel!$A:$A,0)-1))), 0)+1,4),"1",""),
"")</f>
        <v/>
      </c>
      <c r="BR56" s="85" t="str">
        <f ca="1">IF(BR59&lt;&gt;"",BR9,"")</f>
        <v/>
      </c>
      <c r="BS56" s="86"/>
      <c r="BT56" s="86"/>
      <c r="BU56" s="86"/>
      <c r="BV56" s="65"/>
    </row>
    <row r="57" spans="2:74" ht="18" customHeight="1" x14ac:dyDescent="0.55000000000000004">
      <c r="B57" s="68" t="e">
        <f t="array" aca="1" ref="B57" ca="1">IF(B11&lt;&gt;100,
IF(C59&lt;&gt;"",MATCH(C59,INDIRECT("数出表_Excel!B"&amp;MATCH(G9,数出表_Excel!$A:$A,0)-1&amp;":U"&amp;MATCH(G9,数出表_Excel!$A:$A,0)-1&amp;""),0)+1,""),
IF(C59&lt;&gt;"",
MATCH(
IFERROR(
INDEX(INDIRECT("数出表_Excel!"&amp;B56&amp;MATCH(G9,数出表_Excel!$A:$A,0)-1&amp;":U"&amp;MATCH(G9,数出表_Excel!$A:$A,0)-1&amp;""),
 1,
 MATCH(TRUE, ISNUMBER(--INDIRECT("数出表_Excel!"&amp;B56&amp;MATCH(G9,数出表_Excel!$A:$A,0)-1&amp;":U"&amp;MATCH(G9,数出表_Excel!$A:$A,0)-1&amp;"")), 0)),
 ""),
INDIRECT("数出表_Excel!B"&amp;MATCH(G9,数出表_Excel!$A:$A,0)-1&amp;":U"&amp;MATCH(G9,数出表_Excel!$A:$A,0)-1&amp;""),0)+1,""))</f>
        <v>#N/A</v>
      </c>
      <c r="C57" s="58" t="str" cm="1">
        <f t="array" aca="1" ref="C57" ca="1">IFERROR(IF(C59&lt;&gt;"",INDIRECT("数出表_Excel!" &amp;
CHAR(MATCH(TRUE,
ISNUMBER(--INDIRECT("数出表_Excel!"&amp;B56&amp;MATCH(G9,数出表_Excel!$A:$A,0)-1&amp;":U"&amp;MATCH(G9,数出表_Excel!$A:$A,0)-1&amp;"")),0)
+MATCH(TRUE, ISNUMBER(--INDIRECT("数出表_Excel!B" &amp; (MATCH(G9,数出表_Excel!$A:$A,0)-1) &amp; ":U" &amp; (MATCH(G9,数出表_Excel!$A:$A,0)-1))), 0)
+65) &amp; "3"),""),"")</f>
        <v/>
      </c>
      <c r="D57" s="57"/>
      <c r="E57" s="57"/>
      <c r="F57" s="72" t="str" cm="1">
        <f t="array" aca="1" ref="F57" ca="1">IF(C57&lt;&gt;"",
IF(MATCH(TRUE,
ISNUMBER(--INDIRECT("数出表_Excel!B"&amp;MATCH(G9,数出表_Excel!$A:$A,0)-1&amp;":U"&amp;MATCH(G9,数出表_Excel!$A:$A,0)-1&amp;"")),0)&gt;10,
IF(C57&lt;&gt;"",
IF(IF(COUNTIF(盛付札!C57,"*キャラ*"),
VLOOKUP("*キャラ*",商品マスタ一覧!$D:$J,7,FALSE),
IF(COUNTIF(盛付札!C57,"*赤*"),
VLOOKUP("*赤*",商品マスタ一覧!$D:$J,7,FALSE),
VLOOKUP(盛付札!C57,商品マスタ一覧!$D:$J,7,FALSE)))=0,"",
IF(ROUND(
IF(F62&lt;&gt;"",(C59-F62),C59)
/IF(COUNTIF(盛付札!C57,"*キャラ*"),
VLOOKUP("*キャラ*",商品マスタ一覧!$D:$J,7,FALSE),
IF(COUNTIF(盛付札!C57,"*赤*"),
VLOOKUP("*赤*",商品マスタ一覧!$D:$J,7,FALSE),
VLOOKUP(盛付札!C57,商品マスタ一覧!$D:$J,7,FALSE))),0)&lt;=0,1,
ROUND(
IF(F62&lt;&gt;"",(C59-F62),C59)
/IF(COUNTIF(盛付札!C57,"*キャラ*"),
VLOOKUP("*キャラ*",商品マスタ一覧!$D:$J,7,FALSE),
IF(COUNTIF(盛付札!C57,"*赤*"),
VLOOKUP("*赤*",商品マスタ一覧!$D:$J,7,FALSE),
VLOOKUP(盛付札!C57,商品マスタ一覧!$D:$J,7,FALSE))),0))),""),""),"")</f>
        <v/>
      </c>
      <c r="G57" s="62" t="str">
        <f ca="1">IF(F57&lt;&gt;"",IF(C59&lt;&gt;"",IF(VALUE(IF(F62&lt;&gt;"",C59-F62,C59))&gt;VALUE(IF(COUNTIF(盛付札!C57,"*キャラ*"),
VLOOKUP("*キャラ*",商品マスタ一覧!$D:$J,7,FALSE),
IF(COUNTIF(盛付札!C57,"*赤*"),
VLOOKUP("*赤*",商品マスタ一覧!$D:$J,7,FALSE),
VLOOKUP(盛付札!C57,商品マスタ一覧!$D:$J,7,FALSE)))*F57),
"+"&amp;IF(F62&lt;&gt;"",C59-F62,C59)-IF(COUNTIF(盛付札!C57,"*キャラ*"),
VLOOKUP("*キャラ*",商品マスタ一覧!$D:$J,7,FALSE),
IF(COUNTIF(盛付札!C57,"*赤*"),
VLOOKUP("*赤*",商品マスタ一覧!$D:$J,7,FALSE),
VLOOKUP(盛付札!C57,商品マスタ一覧!$D:$J,7,FALSE)))*F57,
IF(F62&lt;&gt;"",C59-F62,C59)-IF(COUNTIF(盛付札!C57,"*キャラ*"),
VLOOKUP("*キャラ*",商品マスタ一覧!$D:$J,7,FALSE),
IF(COUNTIF(盛付札!C57,"*赤*"),
VLOOKUP("*赤*",商品マスタ一覧!$D:$J,7,FALSE),
VLOOKUP(盛付札!C57,商品マスタ一覧!$D:$J,7,FALSE)))*F57),""),"")</f>
        <v/>
      </c>
      <c r="I57" s="68" t="e" cm="1">
        <f t="array" aca="1" ref="I57" ca="1">IF(I11&lt;&gt;100,
IF(J59&lt;&gt;"",MATCH(J59,INDIRECT("数出表_Excel!B"&amp;MATCH(N9,数出表_Excel!$A:$A,0)-1&amp;":U"&amp;MATCH(N9,数出表_Excel!$A:$A,0)-1&amp;""),0)+1,""),
IF(J59&lt;&gt;"",
MATCH(
IFERROR(
INDEX(INDIRECT("数出表_Excel!"&amp;I56&amp;MATCH(N9,数出表_Excel!$A:$A,0)-1&amp;":U"&amp;MATCH(N9,数出表_Excel!$A:$A,0)-1&amp;""),
 1,
 MATCH(TRUE, ISNUMBER(--INDIRECT("数出表_Excel!"&amp;I56&amp;MATCH(N9,数出表_Excel!$A:$A,0)-1&amp;":U"&amp;MATCH(N9,数出表_Excel!$A:$A,0)-1&amp;"")), 0)),
 ""),
INDIRECT("数出表_Excel!B"&amp;MATCH(N9,数出表_Excel!$A:$A,0)-1&amp;":U"&amp;MATCH(N9,数出表_Excel!$A:$A,0)-1&amp;""),0)+1,""))</f>
        <v>#N/A</v>
      </c>
      <c r="J57" s="58" t="str" cm="1">
        <f t="array" aca="1" ref="J57" ca="1">IFERROR(IF(J59&lt;&gt;"",INDIRECT("数出表_Excel!" &amp;
CHAR(MATCH(TRUE,
ISNUMBER(--INDIRECT("数出表_Excel!"&amp;I56&amp;MATCH(N9,数出表_Excel!$A:$A,0)-1&amp;":U"&amp;MATCH(N9,数出表_Excel!$A:$A,0)-1&amp;"")),0)
+MATCH(TRUE, ISNUMBER(--INDIRECT("数出表_Excel!B" &amp; (MATCH(N9,数出表_Excel!$A:$A,0)-1) &amp; ":U" &amp; (MATCH(N9,数出表_Excel!$A:$A,0)-1))), 0)
+65) &amp; "3"),""),"")</f>
        <v/>
      </c>
      <c r="K57" s="57"/>
      <c r="L57" s="57"/>
      <c r="M57" s="72" t="str" cm="1">
        <f t="array" aca="1" ref="M57" ca="1">IF(J57&lt;&gt;"",
IF(MATCH(TRUE,
ISNUMBER(--INDIRECT("数出表_Excel!B"&amp;MATCH(N9,数出表_Excel!$A:$A,0)-1&amp;":U"&amp;MATCH(N9,数出表_Excel!$A:$A,0)-1&amp;"")),0)&gt;10,
IF(J57&lt;&gt;"",
IF(IF(COUNTIF(盛付札!J57,"*キャラ*"),
VLOOKUP("*キャラ*",商品マスタ一覧!$D:$J,7,FALSE),
IF(COUNTIF(盛付札!J57,"*赤*"),
VLOOKUP("*赤*",商品マスタ一覧!$D:$J,7,FALSE),
VLOOKUP(盛付札!J57,商品マスタ一覧!$D:$J,7,FALSE)))=0,"",
IF(ROUND(
IF(M62&lt;&gt;"",(J59-M62),J59)
/IF(COUNTIF(盛付札!J57,"*キャラ*"),
VLOOKUP("*キャラ*",商品マスタ一覧!$D:$J,7,FALSE),
IF(COUNTIF(盛付札!J57,"*赤*"),
VLOOKUP("*赤*",商品マスタ一覧!$D:$J,7,FALSE),
VLOOKUP(盛付札!J57,商品マスタ一覧!$D:$J,7,FALSE))),0)&lt;=0,1,
ROUND(
IF(M62&lt;&gt;"",(J59-M62),J59)
/IF(COUNTIF(盛付札!J57,"*キャラ*"),
VLOOKUP("*キャラ*",商品マスタ一覧!$D:$J,7,FALSE),
IF(COUNTIF(盛付札!J57,"*赤*"),
VLOOKUP("*赤*",商品マスタ一覧!$D:$J,7,FALSE),
VLOOKUP(盛付札!J57,商品マスタ一覧!$D:$J,7,FALSE))),0))),""),""),"")</f>
        <v/>
      </c>
      <c r="N57" s="62" t="str">
        <f ca="1">IF(M57&lt;&gt;"",IF(J59&lt;&gt;"",IF(VALUE(IF(M62&lt;&gt;"",J59-M62,J59))&gt;VALUE(IF(COUNTIF(盛付札!J57,"*キャラ*"),
VLOOKUP("*キャラ*",商品マスタ一覧!$D:$J,7,FALSE),
IF(COUNTIF(盛付札!J57,"*赤*"),
VLOOKUP("*赤*",商品マスタ一覧!$D:$J,7,FALSE),
VLOOKUP(盛付札!J57,商品マスタ一覧!$D:$J,7,FALSE)))*M57),
"+"&amp;IF(M62&lt;&gt;"",J59-M62,J59)-IF(COUNTIF(盛付札!J57,"*キャラ*"),
VLOOKUP("*キャラ*",商品マスタ一覧!$D:$J,7,FALSE),
IF(COUNTIF(盛付札!J57,"*赤*"),
VLOOKUP("*赤*",商品マスタ一覧!$D:$J,7,FALSE),
VLOOKUP(盛付札!J57,商品マスタ一覧!$D:$J,7,FALSE)))*M57,
IF(M62&lt;&gt;"",J59-M62,J59)-IF(COUNTIF(盛付札!J57,"*キャラ*"),
VLOOKUP("*キャラ*",商品マスタ一覧!$D:$J,7,FALSE),
IF(COUNTIF(盛付札!J57,"*赤*"),
VLOOKUP("*赤*",商品マスタ一覧!$D:$J,7,FALSE),
VLOOKUP(盛付札!J57,商品マスタ一覧!$D:$J,7,FALSE)))*M57),""),"")</f>
        <v/>
      </c>
      <c r="Q57" s="68" t="e">
        <f t="array" aca="1" ref="Q57" ca="1">IF(Q11&lt;&gt;100,
IF(R59&lt;&gt;"",MATCH(R59,INDIRECT("数出表_Excel!B"&amp;MATCH(V9,数出表_Excel!$A:$A,0)-1&amp;":U"&amp;MATCH(V9,数出表_Excel!$A:$A,0)-1&amp;""),0)+1,""),
IF(R59&lt;&gt;"",
MATCH(
IFERROR(
INDEX(INDIRECT("数出表_Excel!"&amp;Q56&amp;MATCH(V9,数出表_Excel!$A:$A,0)-1&amp;":U"&amp;MATCH(V9,数出表_Excel!$A:$A,0)-1&amp;""),
 1,
 MATCH(TRUE, ISNUMBER(--INDIRECT("数出表_Excel!"&amp;Q56&amp;MATCH(V9,数出表_Excel!$A:$A,0)-1&amp;":U"&amp;MATCH(V9,数出表_Excel!$A:$A,0)-1&amp;"")), 0)),
 ""),
INDIRECT("数出表_Excel!B"&amp;MATCH(V9,数出表_Excel!$A:$A,0)-1&amp;":U"&amp;MATCH(V9,数出表_Excel!$A:$A,0)-1&amp;""),0)+1,""))</f>
        <v>#N/A</v>
      </c>
      <c r="R57" s="58" t="str" cm="1">
        <f t="array" aca="1" ref="R57" ca="1">IFERROR(IF(R59&lt;&gt;"",INDIRECT("数出表_Excel!" &amp;
CHAR(MATCH(TRUE,
ISNUMBER(--INDIRECT("数出表_Excel!"&amp;Q56&amp;MATCH(V9,数出表_Excel!$A:$A,0)-1&amp;":U"&amp;MATCH(V9,数出表_Excel!$A:$A,0)-1&amp;"")),0)
+MATCH(TRUE, ISNUMBER(--INDIRECT("数出表_Excel!B" &amp; (MATCH(V9,数出表_Excel!$A:$A,0)-1) &amp; ":U" &amp; (MATCH(V9,数出表_Excel!$A:$A,0)-1))), 0)
+65) &amp; "3"),""),"")</f>
        <v/>
      </c>
      <c r="S57" s="57"/>
      <c r="T57" s="57"/>
      <c r="U57" s="72" t="str" cm="1">
        <f t="array" aca="1" ref="U57" ca="1">IF(R57&lt;&gt;"",
IF(MATCH(TRUE,
ISNUMBER(--INDIRECT("数出表_Excel!B"&amp;MATCH(V9,数出表_Excel!$A:$A,0)-1&amp;":U"&amp;MATCH(V9,数出表_Excel!$A:$A,0)-1&amp;"")),0)&gt;10,
IF(R57&lt;&gt;"",
IF(IF(COUNTIF(盛付札!R57,"*キャラ*"),
VLOOKUP("*キャラ*",商品マスタ一覧!$D:$J,7,FALSE),
IF(COUNTIF(盛付札!R57,"*赤*"),
VLOOKUP("*赤*",商品マスタ一覧!$D:$J,7,FALSE),
VLOOKUP(盛付札!R57,商品マスタ一覧!$D:$J,7,FALSE)))=0,"",
IF(ROUND(
IF(U62&lt;&gt;"",(R59-U62),R59)
/IF(COUNTIF(盛付札!R57,"*キャラ*"),
VLOOKUP("*キャラ*",商品マスタ一覧!$D:$J,7,FALSE),
IF(COUNTIF(盛付札!R57,"*赤*"),
VLOOKUP("*赤*",商品マスタ一覧!$D:$J,7,FALSE),
VLOOKUP(盛付札!R57,商品マスタ一覧!$D:$J,7,FALSE))),0)&lt;=0,1,
ROUND(
IF(U62&lt;&gt;"",(R59-U62),R59)
/IF(COUNTIF(盛付札!R57,"*キャラ*"),
VLOOKUP("*キャラ*",商品マスタ一覧!$D:$J,7,FALSE),
IF(COUNTIF(盛付札!R57,"*赤*"),
VLOOKUP("*赤*",商品マスタ一覧!$D:$J,7,FALSE),
VLOOKUP(盛付札!R57,商品マスタ一覧!$D:$J,7,FALSE))),0))),""),""),"")</f>
        <v/>
      </c>
      <c r="V57" s="62" t="str">
        <f ca="1">IF(U57&lt;&gt;"",IF(R59&lt;&gt;"",IF(VALUE(IF(U62&lt;&gt;"",R59-U62,R59))&gt;VALUE(IF(COUNTIF(盛付札!R57,"*キャラ*"),
VLOOKUP("*キャラ*",商品マスタ一覧!$D:$J,7,FALSE),
IF(COUNTIF(盛付札!R57,"*赤*"),
VLOOKUP("*赤*",商品マスタ一覧!$D:$J,7,FALSE),
VLOOKUP(盛付札!R57,商品マスタ一覧!$D:$J,7,FALSE)))*U57),
"+"&amp;IF(U62&lt;&gt;"",R59-U62,R59)-IF(COUNTIF(盛付札!R57,"*キャラ*"),
VLOOKUP("*キャラ*",商品マスタ一覧!$D:$J,7,FALSE),
IF(COUNTIF(盛付札!R57,"*赤*"),
VLOOKUP("*赤*",商品マスタ一覧!$D:$J,7,FALSE),
VLOOKUP(盛付札!R57,商品マスタ一覧!$D:$J,7,FALSE)))*U57,
IF(U62&lt;&gt;"",R59-U62,R59)-IF(COUNTIF(盛付札!R57,"*キャラ*"),
VLOOKUP("*キャラ*",商品マスタ一覧!$D:$J,7,FALSE),
IF(COUNTIF(盛付札!R57,"*赤*"),
VLOOKUP("*赤*",商品マスタ一覧!$D:$J,7,FALSE),
VLOOKUP(盛付札!R57,商品マスタ一覧!$D:$J,7,FALSE)))*U57),""),"")</f>
        <v/>
      </c>
      <c r="X57" s="68" t="e" cm="1">
        <f t="array" aca="1" ref="X57" ca="1">IF(X11&lt;&gt;100,
IF(Y59&lt;&gt;"",MATCH(Y59,INDIRECT("数出表_Excel!B"&amp;MATCH(AC9,数出表_Excel!$A:$A,0)-1&amp;":U"&amp;MATCH(AC9,数出表_Excel!$A:$A,0)-1&amp;""),0)+1,""),
IF(Y59&lt;&gt;"",
MATCH(
IFERROR(
INDEX(INDIRECT("数出表_Excel!"&amp;X56&amp;MATCH(AC9,数出表_Excel!$A:$A,0)-1&amp;":U"&amp;MATCH(AC9,数出表_Excel!$A:$A,0)-1&amp;""),
 1,
 MATCH(TRUE, ISNUMBER(--INDIRECT("数出表_Excel!"&amp;X56&amp;MATCH(AC9,数出表_Excel!$A:$A,0)-1&amp;":U"&amp;MATCH(AC9,数出表_Excel!$A:$A,0)-1&amp;"")), 0)),
 ""),
INDIRECT("数出表_Excel!B"&amp;MATCH(AC9,数出表_Excel!$A:$A,0)-1&amp;":U"&amp;MATCH(AC9,数出表_Excel!$A:$A,0)-1&amp;""),0)+1,""))</f>
        <v>#N/A</v>
      </c>
      <c r="Y57" s="58" t="str" cm="1">
        <f t="array" aca="1" ref="Y57" ca="1">IFERROR(IF(Y59&lt;&gt;"",INDIRECT("数出表_Excel!" &amp;
CHAR(MATCH(TRUE,
ISNUMBER(--INDIRECT("数出表_Excel!"&amp;X56&amp;MATCH(AC9,数出表_Excel!$A:$A,0)-1&amp;":U"&amp;MATCH(AC9,数出表_Excel!$A:$A,0)-1&amp;"")),0)
+MATCH(TRUE, ISNUMBER(--INDIRECT("数出表_Excel!B" &amp; (MATCH(AC9,数出表_Excel!$A:$A,0)-1) &amp; ":U" &amp; (MATCH(AC9,数出表_Excel!$A:$A,0)-1))), 0)
+65) &amp; "3"),""),"")</f>
        <v/>
      </c>
      <c r="Z57" s="57"/>
      <c r="AA57" s="57"/>
      <c r="AB57" s="72" t="str" cm="1">
        <f t="array" aca="1" ref="AB57" ca="1">IF(Y57&lt;&gt;"",
IF(MATCH(TRUE,
ISNUMBER(--INDIRECT("数出表_Excel!B"&amp;MATCH(AC9,数出表_Excel!$A:$A,0)-1&amp;":U"&amp;MATCH(AC9,数出表_Excel!$A:$A,0)-1&amp;"")),0)&gt;10,
IF(Y57&lt;&gt;"",
IF(IF(COUNTIF(盛付札!Y57,"*キャラ*"),
VLOOKUP("*キャラ*",商品マスタ一覧!$D:$J,7,FALSE),
IF(COUNTIF(盛付札!Y57,"*赤*"),
VLOOKUP("*赤*",商品マスタ一覧!$D:$J,7,FALSE),
VLOOKUP(盛付札!Y57,商品マスタ一覧!$D:$J,7,FALSE)))=0,"",
IF(ROUND(
IF(AB62&lt;&gt;"",(Y59-AB62),Y59)
/IF(COUNTIF(盛付札!Y57,"*キャラ*"),
VLOOKUP("*キャラ*",商品マスタ一覧!$D:$J,7,FALSE),
IF(COUNTIF(盛付札!Y57,"*赤*"),
VLOOKUP("*赤*",商品マスタ一覧!$D:$J,7,FALSE),
VLOOKUP(盛付札!Y57,商品マスタ一覧!$D:$J,7,FALSE))),0)&lt;=0,1,
ROUND(
IF(AB62&lt;&gt;"",(Y59-AB62),Y59)
/IF(COUNTIF(盛付札!Y57,"*キャラ*"),
VLOOKUP("*キャラ*",商品マスタ一覧!$D:$J,7,FALSE),
IF(COUNTIF(盛付札!Y57,"*赤*"),
VLOOKUP("*赤*",商品マスタ一覧!$D:$J,7,FALSE),
VLOOKUP(盛付札!Y57,商品マスタ一覧!$D:$J,7,FALSE))),0))),""),""),"")</f>
        <v/>
      </c>
      <c r="AC57" s="62" t="str">
        <f ca="1">IF(AB57&lt;&gt;"",IF(Y59&lt;&gt;"",IF(VALUE(IF(AB62&lt;&gt;"",Y59-AB62,Y59))&gt;VALUE(IF(COUNTIF(盛付札!Y57,"*キャラ*"),
VLOOKUP("*キャラ*",商品マスタ一覧!$D:$J,7,FALSE),
IF(COUNTIF(盛付札!Y57,"*赤*"),
VLOOKUP("*赤*",商品マスタ一覧!$D:$J,7,FALSE),
VLOOKUP(盛付札!Y57,商品マスタ一覧!$D:$J,7,FALSE)))*AB57),
"+"&amp;IF(AB62&lt;&gt;"",Y59-AB62,Y59)-IF(COUNTIF(盛付札!Y57,"*キャラ*"),
VLOOKUP("*キャラ*",商品マスタ一覧!$D:$J,7,FALSE),
IF(COUNTIF(盛付札!Y57,"*赤*"),
VLOOKUP("*赤*",商品マスタ一覧!$D:$J,7,FALSE),
VLOOKUP(盛付札!Y57,商品マスタ一覧!$D:$J,7,FALSE)))*AB57,
IF(AB62&lt;&gt;"",Y59-AB62,Y59)-IF(COUNTIF(盛付札!Y57,"*キャラ*"),
VLOOKUP("*キャラ*",商品マスタ一覧!$D:$J,7,FALSE),
IF(COUNTIF(盛付札!Y57,"*赤*"),
VLOOKUP("*赤*",商品マスタ一覧!$D:$J,7,FALSE),
VLOOKUP(盛付札!Y57,商品マスタ一覧!$D:$J,7,FALSE)))*AB57),""),"")</f>
        <v/>
      </c>
      <c r="AF57" s="68" t="e">
        <f t="array" aca="1" ref="AF57" ca="1">IF(AF11&lt;&gt;100,
IF(AG59&lt;&gt;"",MATCH(AG59,INDIRECT("数出表_Excel!B"&amp;MATCH(AK9,数出表_Excel!$A:$A,0)-1&amp;":U"&amp;MATCH(AK9,数出表_Excel!$A:$A,0)-1&amp;""),0)+1,""),
IF(AG59&lt;&gt;"",
MATCH(
IFERROR(
INDEX(INDIRECT("数出表_Excel!"&amp;AF56&amp;MATCH(AK9,数出表_Excel!$A:$A,0)-1&amp;":U"&amp;MATCH(AK9,数出表_Excel!$A:$A,0)-1&amp;""),
 1,
 MATCH(TRUE, ISNUMBER(--INDIRECT("数出表_Excel!"&amp;AF56&amp;MATCH(AK9,数出表_Excel!$A:$A,0)-1&amp;":U"&amp;MATCH(AK9,数出表_Excel!$A:$A,0)-1&amp;"")), 0)),
 ""),
INDIRECT("数出表_Excel!B"&amp;MATCH(AK9,数出表_Excel!$A:$A,0)-1&amp;":U"&amp;MATCH(AK9,数出表_Excel!$A:$A,0)-1&amp;""),0)+1,""))</f>
        <v>#N/A</v>
      </c>
      <c r="AG57" s="58" t="str" cm="1">
        <f t="array" aca="1" ref="AG57" ca="1">IFERROR(IF(AG59&lt;&gt;"",INDIRECT("数出表_Excel!" &amp;
CHAR(MATCH(TRUE,
ISNUMBER(--INDIRECT("数出表_Excel!"&amp;AF56&amp;MATCH(AK9,数出表_Excel!$A:$A,0)-1&amp;":U"&amp;MATCH(AK9,数出表_Excel!$A:$A,0)-1&amp;"")),0)
+MATCH(TRUE, ISNUMBER(--INDIRECT("数出表_Excel!B" &amp; (MATCH(AK9,数出表_Excel!$A:$A,0)-1) &amp; ":U" &amp; (MATCH(AK9,数出表_Excel!$A:$A,0)-1))), 0)
+65) &amp; "3"),""),"")</f>
        <v/>
      </c>
      <c r="AH57" s="57"/>
      <c r="AI57" s="57"/>
      <c r="AJ57" s="72" t="str" cm="1">
        <f t="array" aca="1" ref="AJ57" ca="1">IF(AG57&lt;&gt;"",
IF(MATCH(TRUE,
ISNUMBER(--INDIRECT("数出表_Excel!B"&amp;MATCH(AK9,数出表_Excel!$A:$A,0)-1&amp;":U"&amp;MATCH(AK9,数出表_Excel!$A:$A,0)-1&amp;"")),0)&gt;10,
IF(AG57&lt;&gt;"",
IF(IF(COUNTIF(盛付札!AG57,"*キャラ*"),
VLOOKUP("*キャラ*",商品マスタ一覧!$D:$J,7,FALSE),
IF(COUNTIF(盛付札!AG57,"*赤*"),
VLOOKUP("*赤*",商品マスタ一覧!$D:$J,7,FALSE),
VLOOKUP(盛付札!AG57,商品マスタ一覧!$D:$J,7,FALSE)))=0,"",
IF(ROUND(
IF(AJ62&lt;&gt;"",(AG59-AJ62),AG59)
/IF(COUNTIF(盛付札!AG57,"*キャラ*"),
VLOOKUP("*キャラ*",商品マスタ一覧!$D:$J,7,FALSE),
IF(COUNTIF(盛付札!AG57,"*赤*"),
VLOOKUP("*赤*",商品マスタ一覧!$D:$J,7,FALSE),
VLOOKUP(盛付札!AG57,商品マスタ一覧!$D:$J,7,FALSE))),0)&lt;=0,1,
ROUND(
IF(AJ62&lt;&gt;"",(AG59-AJ62),AG59)
/IF(COUNTIF(盛付札!AG57,"*キャラ*"),
VLOOKUP("*キャラ*",商品マスタ一覧!$D:$J,7,FALSE),
IF(COUNTIF(盛付札!AG57,"*赤*"),
VLOOKUP("*赤*",商品マスタ一覧!$D:$J,7,FALSE),
VLOOKUP(盛付札!AG57,商品マスタ一覧!$D:$J,7,FALSE))),0))),""),""),"")</f>
        <v/>
      </c>
      <c r="AK57" s="62" t="str">
        <f ca="1">IF(AJ57&lt;&gt;"",IF(AG59&lt;&gt;"",IF(VALUE(IF(AJ62&lt;&gt;"",AG59-AJ62,AG59))&gt;VALUE(IF(COUNTIF(盛付札!AG57,"*キャラ*"),
VLOOKUP("*キャラ*",商品マスタ一覧!$D:$J,7,FALSE),
IF(COUNTIF(盛付札!AG57,"*赤*"),
VLOOKUP("*赤*",商品マスタ一覧!$D:$J,7,FALSE),
VLOOKUP(盛付札!AG57,商品マスタ一覧!$D:$J,7,FALSE)))*AJ57),
"+"&amp;IF(AJ62&lt;&gt;"",AG59-AJ62,AG59)-IF(COUNTIF(盛付札!AG57,"*キャラ*"),
VLOOKUP("*キャラ*",商品マスタ一覧!$D:$J,7,FALSE),
IF(COUNTIF(盛付札!AG57,"*赤*"),
VLOOKUP("*赤*",商品マスタ一覧!$D:$J,7,FALSE),
VLOOKUP(盛付札!AG57,商品マスタ一覧!$D:$J,7,FALSE)))*AJ57,
IF(AJ62&lt;&gt;"",AG59-AJ62,AG59)-IF(COUNTIF(盛付札!AG57,"*キャラ*"),
VLOOKUP("*キャラ*",商品マスタ一覧!$D:$J,7,FALSE),
IF(COUNTIF(盛付札!AG57,"*赤*"),
VLOOKUP("*赤*",商品マスタ一覧!$D:$J,7,FALSE),
VLOOKUP(盛付札!AG57,商品マスタ一覧!$D:$J,7,FALSE)))*AJ57),""),"")</f>
        <v/>
      </c>
      <c r="AM57" s="68" t="e" cm="1">
        <f t="array" aca="1" ref="AM57" ca="1">IF(AM11&lt;&gt;100,
IF(AN59&lt;&gt;"",MATCH(AN59,INDIRECT("数出表_Excel!B"&amp;MATCH(AR9,数出表_Excel!$A:$A,0)-1&amp;":U"&amp;MATCH(AR9,数出表_Excel!$A:$A,0)-1&amp;""),0)+1,""),
IF(AN59&lt;&gt;"",
MATCH(
IFERROR(
INDEX(INDIRECT("数出表_Excel!"&amp;AM56&amp;MATCH(AR9,数出表_Excel!$A:$A,0)-1&amp;":U"&amp;MATCH(AR9,数出表_Excel!$A:$A,0)-1&amp;""),
 1,
 MATCH(TRUE, ISNUMBER(--INDIRECT("数出表_Excel!"&amp;AM56&amp;MATCH(AR9,数出表_Excel!$A:$A,0)-1&amp;":U"&amp;MATCH(AR9,数出表_Excel!$A:$A,0)-1&amp;"")), 0)),
 ""),
INDIRECT("数出表_Excel!B"&amp;MATCH(AR9,数出表_Excel!$A:$A,0)-1&amp;":U"&amp;MATCH(AR9,数出表_Excel!$A:$A,0)-1&amp;""),0)+1,""))</f>
        <v>#N/A</v>
      </c>
      <c r="AN57" s="58" t="str" cm="1">
        <f t="array" aca="1" ref="AN57" ca="1">IFERROR(IF(AN59&lt;&gt;"",INDIRECT("数出表_Excel!" &amp;
CHAR(MATCH(TRUE,
ISNUMBER(--INDIRECT("数出表_Excel!"&amp;AM56&amp;MATCH(AR9,数出表_Excel!$A:$A,0)-1&amp;":U"&amp;MATCH(AR9,数出表_Excel!$A:$A,0)-1&amp;"")),0)
+MATCH(TRUE, ISNUMBER(--INDIRECT("数出表_Excel!B" &amp; (MATCH(AR9,数出表_Excel!$A:$A,0)-1) &amp; ":U" &amp; (MATCH(AR9,数出表_Excel!$A:$A,0)-1))), 0)
+65) &amp; "3"),""),"")</f>
        <v/>
      </c>
      <c r="AO57" s="57"/>
      <c r="AP57" s="57"/>
      <c r="AQ57" s="72" t="str" cm="1">
        <f t="array" aca="1" ref="AQ57" ca="1">IF(AN57&lt;&gt;"",
IF(MATCH(TRUE,
ISNUMBER(--INDIRECT("数出表_Excel!B"&amp;MATCH(AR9,数出表_Excel!$A:$A,0)-1&amp;":U"&amp;MATCH(AR9,数出表_Excel!$A:$A,0)-1&amp;"")),0)&gt;10,
IF(AN57&lt;&gt;"",
IF(IF(COUNTIF(盛付札!AN57,"*キャラ*"),
VLOOKUP("*キャラ*",商品マスタ一覧!$D:$J,7,FALSE),
IF(COUNTIF(盛付札!AN57,"*赤*"),
VLOOKUP("*赤*",商品マスタ一覧!$D:$J,7,FALSE),
VLOOKUP(盛付札!AN57,商品マスタ一覧!$D:$J,7,FALSE)))=0,"",
IF(ROUND(
IF(AQ62&lt;&gt;"",(AN59-AQ62),AN59)
/IF(COUNTIF(盛付札!AN57,"*キャラ*"),
VLOOKUP("*キャラ*",商品マスタ一覧!$D:$J,7,FALSE),
IF(COUNTIF(盛付札!AN57,"*赤*"),
VLOOKUP("*赤*",商品マスタ一覧!$D:$J,7,FALSE),
VLOOKUP(盛付札!AN57,商品マスタ一覧!$D:$J,7,FALSE))),0)&lt;=0,1,
ROUND(
IF(AQ62&lt;&gt;"",(AN59-AQ62),AN59)
/IF(COUNTIF(盛付札!AN57,"*キャラ*"),
VLOOKUP("*キャラ*",商品マスタ一覧!$D:$J,7,FALSE),
IF(COUNTIF(盛付札!AN57,"*赤*"),
VLOOKUP("*赤*",商品マスタ一覧!$D:$J,7,FALSE),
VLOOKUP(盛付札!AN57,商品マスタ一覧!$D:$J,7,FALSE))),0))),""),""),"")</f>
        <v/>
      </c>
      <c r="AR57" s="62" t="str">
        <f ca="1">IF(AQ57&lt;&gt;"",IF(AN59&lt;&gt;"",IF(VALUE(IF(AQ62&lt;&gt;"",AN59-AQ62,AN59))&gt;VALUE(IF(COUNTIF(盛付札!AN57,"*キャラ*"),
VLOOKUP("*キャラ*",商品マスタ一覧!$D:$J,7,FALSE),
IF(COUNTIF(盛付札!AN57,"*赤*"),
VLOOKUP("*赤*",商品マスタ一覧!$D:$J,7,FALSE),
VLOOKUP(盛付札!AN57,商品マスタ一覧!$D:$J,7,FALSE)))*AQ57),
"+"&amp;IF(AQ62&lt;&gt;"",AN59-AQ62,AN59)-IF(COUNTIF(盛付札!AN57,"*キャラ*"),
VLOOKUP("*キャラ*",商品マスタ一覧!$D:$J,7,FALSE),
IF(COUNTIF(盛付札!AN57,"*赤*"),
VLOOKUP("*赤*",商品マスタ一覧!$D:$J,7,FALSE),
VLOOKUP(盛付札!AN57,商品マスタ一覧!$D:$J,7,FALSE)))*AQ57,
IF(AQ62&lt;&gt;"",AN59-AQ62,AN59)-IF(COUNTIF(盛付札!AN57,"*キャラ*"),
VLOOKUP("*キャラ*",商品マスタ一覧!$D:$J,7,FALSE),
IF(COUNTIF(盛付札!AN57,"*赤*"),
VLOOKUP("*赤*",商品マスタ一覧!$D:$J,7,FALSE),
VLOOKUP(盛付札!AN57,商品マスタ一覧!$D:$J,7,FALSE)))*AQ57),""),"")</f>
        <v/>
      </c>
      <c r="AU57" s="68" t="e">
        <f t="array" aca="1" ref="AU57" ca="1">IF(AU11&lt;&gt;100,
IF(AV59&lt;&gt;"",MATCH(AV59,INDIRECT("数出表_Excel!B"&amp;MATCH(AZ9,数出表_Excel!$A:$A,0)-1&amp;":U"&amp;MATCH(AZ9,数出表_Excel!$A:$A,0)-1&amp;""),0)+1,""),
IF(AV59&lt;&gt;"",
MATCH(
IFERROR(
INDEX(INDIRECT("数出表_Excel!"&amp;AU56&amp;MATCH(AZ9,数出表_Excel!$A:$A,0)-1&amp;":U"&amp;MATCH(AZ9,数出表_Excel!$A:$A,0)-1&amp;""),
 1,
 MATCH(TRUE, ISNUMBER(--INDIRECT("数出表_Excel!"&amp;AU56&amp;MATCH(AZ9,数出表_Excel!$A:$A,0)-1&amp;":U"&amp;MATCH(AZ9,数出表_Excel!$A:$A,0)-1&amp;"")), 0)),
 ""),
INDIRECT("数出表_Excel!B"&amp;MATCH(AZ9,数出表_Excel!$A:$A,0)-1&amp;":U"&amp;MATCH(AZ9,数出表_Excel!$A:$A,0)-1&amp;""),0)+1,""))</f>
        <v>#N/A</v>
      </c>
      <c r="AV57" s="58" t="str" cm="1">
        <f t="array" aca="1" ref="AV57" ca="1">IFERROR(IF(AV59&lt;&gt;"",INDIRECT("数出表_Excel!" &amp;
CHAR(MATCH(TRUE,
ISNUMBER(--INDIRECT("数出表_Excel!"&amp;AU56&amp;MATCH(AZ9,数出表_Excel!$A:$A,0)-1&amp;":U"&amp;MATCH(AZ9,数出表_Excel!$A:$A,0)-1&amp;"")),0)
+MATCH(TRUE, ISNUMBER(--INDIRECT("数出表_Excel!B" &amp; (MATCH(AZ9,数出表_Excel!$A:$A,0)-1) &amp; ":U" &amp; (MATCH(AZ9,数出表_Excel!$A:$A,0)-1))), 0)
+65) &amp; "3"),""),"")</f>
        <v/>
      </c>
      <c r="AW57" s="57"/>
      <c r="AX57" s="57"/>
      <c r="AY57" s="72" t="str" cm="1">
        <f t="array" aca="1" ref="AY57" ca="1">IF(AV57&lt;&gt;"",
IF(MATCH(TRUE,
ISNUMBER(--INDIRECT("数出表_Excel!B"&amp;MATCH(AZ9,数出表_Excel!$A:$A,0)-1&amp;":U"&amp;MATCH(AZ9,数出表_Excel!$A:$A,0)-1&amp;"")),0)&gt;10,
IF(AV57&lt;&gt;"",
IF(IF(COUNTIF(盛付札!AV57,"*キャラ*"),
VLOOKUP("*キャラ*",商品マスタ一覧!$D:$J,7,FALSE),
IF(COUNTIF(盛付札!AV57,"*赤*"),
VLOOKUP("*赤*",商品マスタ一覧!$D:$J,7,FALSE),
VLOOKUP(盛付札!AV57,商品マスタ一覧!$D:$J,7,FALSE)))=0,"",
IF(ROUND(
IF(AY62&lt;&gt;"",(AV59-AY62),AV59)
/IF(COUNTIF(盛付札!AV57,"*キャラ*"),
VLOOKUP("*キャラ*",商品マスタ一覧!$D:$J,7,FALSE),
IF(COUNTIF(盛付札!AV57,"*赤*"),
VLOOKUP("*赤*",商品マスタ一覧!$D:$J,7,FALSE),
VLOOKUP(盛付札!AV57,商品マスタ一覧!$D:$J,7,FALSE))),0)&lt;=0,1,
ROUND(
IF(AY62&lt;&gt;"",(AV59-AY62),AV59)
/IF(COUNTIF(盛付札!AV57,"*キャラ*"),
VLOOKUP("*キャラ*",商品マスタ一覧!$D:$J,7,FALSE),
IF(COUNTIF(盛付札!AV57,"*赤*"),
VLOOKUP("*赤*",商品マスタ一覧!$D:$J,7,FALSE),
VLOOKUP(盛付札!AV57,商品マスタ一覧!$D:$J,7,FALSE))),0))),""),""),"")</f>
        <v/>
      </c>
      <c r="AZ57" s="62" t="str">
        <f ca="1">IF(AY57&lt;&gt;"",IF(AV59&lt;&gt;"",IF(VALUE(IF(AY62&lt;&gt;"",AV59-AY62,AV59))&gt;VALUE(IF(COUNTIF(盛付札!AV57,"*キャラ*"),
VLOOKUP("*キャラ*",商品マスタ一覧!$D:$J,7,FALSE),
IF(COUNTIF(盛付札!AV57,"*赤*"),
VLOOKUP("*赤*",商品マスタ一覧!$D:$J,7,FALSE),
VLOOKUP(盛付札!AV57,商品マスタ一覧!$D:$J,7,FALSE)))*AY57),
"+"&amp;IF(AY62&lt;&gt;"",AV59-AY62,AV59)-IF(COUNTIF(盛付札!AV57,"*キャラ*"),
VLOOKUP("*キャラ*",商品マスタ一覧!$D:$J,7,FALSE),
IF(COUNTIF(盛付札!AV57,"*赤*"),
VLOOKUP("*赤*",商品マスタ一覧!$D:$J,7,FALSE),
VLOOKUP(盛付札!AV57,商品マスタ一覧!$D:$J,7,FALSE)))*AY57,
IF(AY62&lt;&gt;"",AV59-AY62,AV59)-IF(COUNTIF(盛付札!AV57,"*キャラ*"),
VLOOKUP("*キャラ*",商品マスタ一覧!$D:$J,7,FALSE),
IF(COUNTIF(盛付札!AV57,"*赤*"),
VLOOKUP("*赤*",商品マスタ一覧!$D:$J,7,FALSE),
VLOOKUP(盛付札!AV57,商品マスタ一覧!$D:$J,7,FALSE)))*AY57),""),"")</f>
        <v/>
      </c>
      <c r="BB57" s="68" t="e" cm="1">
        <f t="array" aca="1" ref="BB57" ca="1">IF(BB11&lt;&gt;100,
IF(BC59&lt;&gt;"",MATCH(BC59,INDIRECT("数出表_Excel!B"&amp;MATCH(BG9,数出表_Excel!$A:$A,0)-1&amp;":U"&amp;MATCH(BG9,数出表_Excel!$A:$A,0)-1&amp;""),0)+1,""),
IF(BC59&lt;&gt;"",
MATCH(
IFERROR(
INDEX(INDIRECT("数出表_Excel!"&amp;BB56&amp;MATCH(BG9,数出表_Excel!$A:$A,0)-1&amp;":U"&amp;MATCH(BG9,数出表_Excel!$A:$A,0)-1&amp;""),
 1,
 MATCH(TRUE, ISNUMBER(--INDIRECT("数出表_Excel!"&amp;BB56&amp;MATCH(BG9,数出表_Excel!$A:$A,0)-1&amp;":U"&amp;MATCH(BG9,数出表_Excel!$A:$A,0)-1&amp;"")), 0)),
 ""),
INDIRECT("数出表_Excel!B"&amp;MATCH(BG9,数出表_Excel!$A:$A,0)-1&amp;":U"&amp;MATCH(BG9,数出表_Excel!$A:$A,0)-1&amp;""),0)+1,""))</f>
        <v>#N/A</v>
      </c>
      <c r="BC57" s="58" t="str" cm="1">
        <f t="array" aca="1" ref="BC57" ca="1">IFERROR(IF(BC59&lt;&gt;"",INDIRECT("数出表_Excel!" &amp;
CHAR(MATCH(TRUE,
ISNUMBER(--INDIRECT("数出表_Excel!"&amp;BB56&amp;MATCH(BG9,数出表_Excel!$A:$A,0)-1&amp;":U"&amp;MATCH(BG9,数出表_Excel!$A:$A,0)-1&amp;"")),0)
+MATCH(TRUE, ISNUMBER(--INDIRECT("数出表_Excel!B" &amp; (MATCH(BG9,数出表_Excel!$A:$A,0)-1) &amp; ":U" &amp; (MATCH(BG9,数出表_Excel!$A:$A,0)-1))), 0)
+65) &amp; "3"),""),"")</f>
        <v/>
      </c>
      <c r="BD57" s="57"/>
      <c r="BE57" s="57"/>
      <c r="BF57" s="72" t="str" cm="1">
        <f t="array" aca="1" ref="BF57" ca="1">IF(BC57&lt;&gt;"",
IF(MATCH(TRUE,
ISNUMBER(--INDIRECT("数出表_Excel!B"&amp;MATCH(BG9,数出表_Excel!$A:$A,0)-1&amp;":U"&amp;MATCH(BG9,数出表_Excel!$A:$A,0)-1&amp;"")),0)&gt;10,
IF(BC57&lt;&gt;"",
IF(IF(COUNTIF(盛付札!BC57,"*キャラ*"),
VLOOKUP("*キャラ*",商品マスタ一覧!$D:$J,7,FALSE),
IF(COUNTIF(盛付札!BC57,"*赤*"),
VLOOKUP("*赤*",商品マスタ一覧!$D:$J,7,FALSE),
VLOOKUP(盛付札!BC57,商品マスタ一覧!$D:$J,7,FALSE)))=0,"",
IF(ROUND(
IF(BF62&lt;&gt;"",(BC59-BF62),BC59)
/IF(COUNTIF(盛付札!BC57,"*キャラ*"),
VLOOKUP("*キャラ*",商品マスタ一覧!$D:$J,7,FALSE),
IF(COUNTIF(盛付札!BC57,"*赤*"),
VLOOKUP("*赤*",商品マスタ一覧!$D:$J,7,FALSE),
VLOOKUP(盛付札!BC57,商品マスタ一覧!$D:$J,7,FALSE))),0)&lt;=0,1,
ROUND(
IF(BF62&lt;&gt;"",(BC59-BF62),BC59)
/IF(COUNTIF(盛付札!BC57,"*キャラ*"),
VLOOKUP("*キャラ*",商品マスタ一覧!$D:$J,7,FALSE),
IF(COUNTIF(盛付札!BC57,"*赤*"),
VLOOKUP("*赤*",商品マスタ一覧!$D:$J,7,FALSE),
VLOOKUP(盛付札!BC57,商品マスタ一覧!$D:$J,7,FALSE))),0))),""),""),"")</f>
        <v/>
      </c>
      <c r="BG57" s="62" t="str">
        <f ca="1">IF(BF57&lt;&gt;"",IF(BC59&lt;&gt;"",IF(VALUE(IF(BF62&lt;&gt;"",BC59-BF62,BC59))&gt;VALUE(IF(COUNTIF(盛付札!BC57,"*キャラ*"),
VLOOKUP("*キャラ*",商品マスタ一覧!$D:$J,7,FALSE),
IF(COUNTIF(盛付札!BC57,"*赤*"),
VLOOKUP("*赤*",商品マスタ一覧!$D:$J,7,FALSE),
VLOOKUP(盛付札!BC57,商品マスタ一覧!$D:$J,7,FALSE)))*BF57),
"+"&amp;IF(BF62&lt;&gt;"",BC59-BF62,BC59)-IF(COUNTIF(盛付札!BC57,"*キャラ*"),
VLOOKUP("*キャラ*",商品マスタ一覧!$D:$J,7,FALSE),
IF(COUNTIF(盛付札!BC57,"*赤*"),
VLOOKUP("*赤*",商品マスタ一覧!$D:$J,7,FALSE),
VLOOKUP(盛付札!BC57,商品マスタ一覧!$D:$J,7,FALSE)))*BF57,
IF(BF62&lt;&gt;"",BC59-BF62,BC59)-IF(COUNTIF(盛付札!BC57,"*キャラ*"),
VLOOKUP("*キャラ*",商品マスタ一覧!$D:$J,7,FALSE),
IF(COUNTIF(盛付札!BC57,"*赤*"),
VLOOKUP("*赤*",商品マスタ一覧!$D:$J,7,FALSE),
VLOOKUP(盛付札!BC57,商品マスタ一覧!$D:$J,7,FALSE)))*BF57),""),"")</f>
        <v/>
      </c>
      <c r="BJ57" s="68" t="e">
        <f t="array" aca="1" ref="BJ57" ca="1">IF(BJ11&lt;&gt;100,
IF(BK59&lt;&gt;"",MATCH(BK59,INDIRECT("数出表_Excel!B"&amp;MATCH(BO9,数出表_Excel!$A:$A,0)-1&amp;":U"&amp;MATCH(BO9,数出表_Excel!$A:$A,0)-1&amp;""),0)+1,""),
IF(BK59&lt;&gt;"",
MATCH(
IFERROR(
INDEX(INDIRECT("数出表_Excel!"&amp;BJ56&amp;MATCH(BO9,数出表_Excel!$A:$A,0)-1&amp;":U"&amp;MATCH(BO9,数出表_Excel!$A:$A,0)-1&amp;""),
 1,
 MATCH(TRUE, ISNUMBER(--INDIRECT("数出表_Excel!"&amp;BJ56&amp;MATCH(BO9,数出表_Excel!$A:$A,0)-1&amp;":U"&amp;MATCH(BO9,数出表_Excel!$A:$A,0)-1&amp;"")), 0)),
 ""),
INDIRECT("数出表_Excel!B"&amp;MATCH(BO9,数出表_Excel!$A:$A,0)-1&amp;":U"&amp;MATCH(BO9,数出表_Excel!$A:$A,0)-1&amp;""),0)+1,""))</f>
        <v>#N/A</v>
      </c>
      <c r="BK57" s="58" t="str" cm="1">
        <f t="array" aca="1" ref="BK57" ca="1">IFERROR(IF(BK59&lt;&gt;"",INDIRECT("数出表_Excel!" &amp;
CHAR(MATCH(TRUE,
ISNUMBER(--INDIRECT("数出表_Excel!"&amp;BJ56&amp;MATCH(BO9,数出表_Excel!$A:$A,0)-1&amp;":U"&amp;MATCH(BO9,数出表_Excel!$A:$A,0)-1&amp;"")),0)
+MATCH(TRUE, ISNUMBER(--INDIRECT("数出表_Excel!B" &amp; (MATCH(BO9,数出表_Excel!$A:$A,0)-1) &amp; ":U" &amp; (MATCH(BO9,数出表_Excel!$A:$A,0)-1))), 0)
+65) &amp; "3"),""),"")</f>
        <v/>
      </c>
      <c r="BL57" s="57"/>
      <c r="BM57" s="57"/>
      <c r="BN57" s="72" t="str" cm="1">
        <f t="array" aca="1" ref="BN57" ca="1">IF(BK57&lt;&gt;"",
IF(MATCH(TRUE,
ISNUMBER(--INDIRECT("数出表_Excel!B"&amp;MATCH(BO9,数出表_Excel!$A:$A,0)-1&amp;":U"&amp;MATCH(BO9,数出表_Excel!$A:$A,0)-1&amp;"")),0)&gt;10,
IF(BK57&lt;&gt;"",
IF(IF(COUNTIF(盛付札!BK57,"*キャラ*"),
VLOOKUP("*キャラ*",商品マスタ一覧!$D:$J,7,FALSE),
IF(COUNTIF(盛付札!BK57,"*赤*"),
VLOOKUP("*赤*",商品マスタ一覧!$D:$J,7,FALSE),
VLOOKUP(盛付札!BK57,商品マスタ一覧!$D:$J,7,FALSE)))=0,"",
IF(ROUND(
IF(BN62&lt;&gt;"",(BK59-BN62),BK59)
/IF(COUNTIF(盛付札!BK57,"*キャラ*"),
VLOOKUP("*キャラ*",商品マスタ一覧!$D:$J,7,FALSE),
IF(COUNTIF(盛付札!BK57,"*赤*"),
VLOOKUP("*赤*",商品マスタ一覧!$D:$J,7,FALSE),
VLOOKUP(盛付札!BK57,商品マスタ一覧!$D:$J,7,FALSE))),0)&lt;=0,1,
ROUND(
IF(BN62&lt;&gt;"",(BK59-BN62),BK59)
/IF(COUNTIF(盛付札!BK57,"*キャラ*"),
VLOOKUP("*キャラ*",商品マスタ一覧!$D:$J,7,FALSE),
IF(COUNTIF(盛付札!BK57,"*赤*"),
VLOOKUP("*赤*",商品マスタ一覧!$D:$J,7,FALSE),
VLOOKUP(盛付札!BK57,商品マスタ一覧!$D:$J,7,FALSE))),0))),""),""),"")</f>
        <v/>
      </c>
      <c r="BO57" s="62" t="str">
        <f ca="1">IF(BN57&lt;&gt;"",IF(BK59&lt;&gt;"",IF(VALUE(IF(BN62&lt;&gt;"",BK59-BN62,BK59))&gt;VALUE(IF(COUNTIF(盛付札!BK57,"*キャラ*"),
VLOOKUP("*キャラ*",商品マスタ一覧!$D:$J,7,FALSE),
IF(COUNTIF(盛付札!BK57,"*赤*"),
VLOOKUP("*赤*",商品マスタ一覧!$D:$J,7,FALSE),
VLOOKUP(盛付札!BK57,商品マスタ一覧!$D:$J,7,FALSE)))*BN57),
"+"&amp;IF(BN62&lt;&gt;"",BK59-BN62,BK59)-IF(COUNTIF(盛付札!BK57,"*キャラ*"),
VLOOKUP("*キャラ*",商品マスタ一覧!$D:$J,7,FALSE),
IF(COUNTIF(盛付札!BK57,"*赤*"),
VLOOKUP("*赤*",商品マスタ一覧!$D:$J,7,FALSE),
VLOOKUP(盛付札!BK57,商品マスタ一覧!$D:$J,7,FALSE)))*BN57,
IF(BN62&lt;&gt;"",BK59-BN62,BK59)-IF(COUNTIF(盛付札!BK57,"*キャラ*"),
VLOOKUP("*キャラ*",商品マスタ一覧!$D:$J,7,FALSE),
IF(COUNTIF(盛付札!BK57,"*赤*"),
VLOOKUP("*赤*",商品マスタ一覧!$D:$J,7,FALSE),
VLOOKUP(盛付札!BK57,商品マスタ一覧!$D:$J,7,FALSE)))*BN57),""),"")</f>
        <v/>
      </c>
      <c r="BQ57" s="68" t="e" cm="1">
        <f t="array" aca="1" ref="BQ57" ca="1">IF(BQ11&lt;&gt;100,
IF(BR59&lt;&gt;"",MATCH(BR59,INDIRECT("数出表_Excel!B"&amp;MATCH(BV9,数出表_Excel!$A:$A,0)-1&amp;":U"&amp;MATCH(BV9,数出表_Excel!$A:$A,0)-1&amp;""),0)+1,""),
IF(BR59&lt;&gt;"",
MATCH(
IFERROR(
INDEX(INDIRECT("数出表_Excel!"&amp;BQ56&amp;MATCH(BV9,数出表_Excel!$A:$A,0)-1&amp;":U"&amp;MATCH(BV9,数出表_Excel!$A:$A,0)-1&amp;""),
 1,
 MATCH(TRUE, ISNUMBER(--INDIRECT("数出表_Excel!"&amp;BQ56&amp;MATCH(BV9,数出表_Excel!$A:$A,0)-1&amp;":U"&amp;MATCH(BV9,数出表_Excel!$A:$A,0)-1&amp;"")), 0)),
 ""),
INDIRECT("数出表_Excel!B"&amp;MATCH(BV9,数出表_Excel!$A:$A,0)-1&amp;":U"&amp;MATCH(BV9,数出表_Excel!$A:$A,0)-1&amp;""),0)+1,""))</f>
        <v>#N/A</v>
      </c>
      <c r="BR57" s="58" t="str" cm="1">
        <f t="array" aca="1" ref="BR57" ca="1">IFERROR(IF(BR59&lt;&gt;"",INDIRECT("数出表_Excel!" &amp;
CHAR(MATCH(TRUE,
ISNUMBER(--INDIRECT("数出表_Excel!"&amp;BQ56&amp;MATCH(BV9,数出表_Excel!$A:$A,0)-1&amp;":U"&amp;MATCH(BV9,数出表_Excel!$A:$A,0)-1&amp;"")),0)
+MATCH(TRUE, ISNUMBER(--INDIRECT("数出表_Excel!B" &amp; (MATCH(BV9,数出表_Excel!$A:$A,0)-1) &amp; ":U" &amp; (MATCH(BV9,数出表_Excel!$A:$A,0)-1))), 0)
+65) &amp; "3"),""),"")</f>
        <v/>
      </c>
      <c r="BS57" s="57"/>
      <c r="BT57" s="57"/>
      <c r="BU57" s="72" t="str" cm="1">
        <f t="array" aca="1" ref="BU57" ca="1">IF(BR57&lt;&gt;"",
IF(MATCH(TRUE,
ISNUMBER(--INDIRECT("数出表_Excel!B"&amp;MATCH(BV9,数出表_Excel!$A:$A,0)-1&amp;":U"&amp;MATCH(BV9,数出表_Excel!$A:$A,0)-1&amp;"")),0)&gt;10,
IF(BR57&lt;&gt;"",
IF(IF(COUNTIF(盛付札!BR57,"*キャラ*"),
VLOOKUP("*キャラ*",商品マスタ一覧!$D:$J,7,FALSE),
IF(COUNTIF(盛付札!BR57,"*赤*"),
VLOOKUP("*赤*",商品マスタ一覧!$D:$J,7,FALSE),
VLOOKUP(盛付札!BR57,商品マスタ一覧!$D:$J,7,FALSE)))=0,"",
IF(ROUND(
IF(BU62&lt;&gt;"",(BR59-BU62),BR59)
/IF(COUNTIF(盛付札!BR57,"*キャラ*"),
VLOOKUP("*キャラ*",商品マスタ一覧!$D:$J,7,FALSE),
IF(COUNTIF(盛付札!BR57,"*赤*"),
VLOOKUP("*赤*",商品マスタ一覧!$D:$J,7,FALSE),
VLOOKUP(盛付札!BR57,商品マスタ一覧!$D:$J,7,FALSE))),0)&lt;=0,1,
ROUND(
IF(BU62&lt;&gt;"",(BR59-BU62),BR59)
/IF(COUNTIF(盛付札!BR57,"*キャラ*"),
VLOOKUP("*キャラ*",商品マスタ一覧!$D:$J,7,FALSE),
IF(COUNTIF(盛付札!BR57,"*赤*"),
VLOOKUP("*赤*",商品マスタ一覧!$D:$J,7,FALSE),
VLOOKUP(盛付札!BR57,商品マスタ一覧!$D:$J,7,FALSE))),0))),""),""),"")</f>
        <v/>
      </c>
      <c r="BV57" s="62" t="str">
        <f ca="1">IF(BU57&lt;&gt;"",IF(BR59&lt;&gt;"",IF(VALUE(IF(BU62&lt;&gt;"",BR59-BU62,BR59))&gt;VALUE(IF(COUNTIF(盛付札!BR57,"*キャラ*"),
VLOOKUP("*キャラ*",商品マスタ一覧!$D:$J,7,FALSE),
IF(COUNTIF(盛付札!BR57,"*赤*"),
VLOOKUP("*赤*",商品マスタ一覧!$D:$J,7,FALSE),
VLOOKUP(盛付札!BR57,商品マスタ一覧!$D:$J,7,FALSE)))*BU57),
"+"&amp;IF(BU62&lt;&gt;"",BR59-BU62,BR59)-IF(COUNTIF(盛付札!BR57,"*キャラ*"),
VLOOKUP("*キャラ*",商品マスタ一覧!$D:$J,7,FALSE),
IF(COUNTIF(盛付札!BR57,"*赤*"),
VLOOKUP("*赤*",商品マスタ一覧!$D:$J,7,FALSE),
VLOOKUP(盛付札!BR57,商品マスタ一覧!$D:$J,7,FALSE)))*BU57,
IF(BU62&lt;&gt;"",BR59-BU62,BR59)-IF(COUNTIF(盛付札!BR57,"*キャラ*"),
VLOOKUP("*キャラ*",商品マスタ一覧!$D:$J,7,FALSE),
IF(COUNTIF(盛付札!BR57,"*赤*"),
VLOOKUP("*赤*",商品マスタ一覧!$D:$J,7,FALSE),
VLOOKUP(盛付札!BR57,商品マスタ一覧!$D:$J,7,FALSE)))*BU57),""),"")</f>
        <v/>
      </c>
    </row>
    <row r="58" spans="2:74" x14ac:dyDescent="0.45">
      <c r="B58" s="11"/>
      <c r="C58" s="92" t="str">
        <f ca="1">IF(C59&lt;&gt;"","園児","")</f>
        <v/>
      </c>
      <c r="D58" s="90"/>
      <c r="E58" s="95" t="str">
        <f ca="1">IF(C59&lt;&gt;"","先生","")</f>
        <v/>
      </c>
      <c r="F58" s="90"/>
      <c r="G58" s="12"/>
      <c r="I58" s="11"/>
      <c r="J58" s="92" t="str">
        <f ca="1">IF(J59&lt;&gt;"","園児","")</f>
        <v/>
      </c>
      <c r="K58" s="90"/>
      <c r="L58" s="95" t="str">
        <f ca="1">IF(J59&lt;&gt;"","先生","")</f>
        <v/>
      </c>
      <c r="M58" s="90"/>
      <c r="N58" s="12"/>
      <c r="Q58" s="11"/>
      <c r="R58" s="92" t="str">
        <f ca="1">IF(R59&lt;&gt;"","園児","")</f>
        <v/>
      </c>
      <c r="S58" s="90"/>
      <c r="T58" s="95" t="str">
        <f ca="1">IF(R59&lt;&gt;"","先生","")</f>
        <v/>
      </c>
      <c r="U58" s="90"/>
      <c r="V58" s="12"/>
      <c r="X58" s="11"/>
      <c r="Y58" s="92" t="str">
        <f ca="1">IF(Y59&lt;&gt;"","園児","")</f>
        <v/>
      </c>
      <c r="Z58" s="90"/>
      <c r="AA58" s="95" t="str">
        <f ca="1">IF(Y59&lt;&gt;"","先生","")</f>
        <v/>
      </c>
      <c r="AB58" s="90"/>
      <c r="AC58" s="12"/>
      <c r="AF58" s="11"/>
      <c r="AG58" s="92" t="str">
        <f ca="1">IF(AG59&lt;&gt;"","園児","")</f>
        <v/>
      </c>
      <c r="AH58" s="90"/>
      <c r="AI58" s="95" t="str">
        <f ca="1">IF(AG59&lt;&gt;"","先生","")</f>
        <v/>
      </c>
      <c r="AJ58" s="90"/>
      <c r="AK58" s="12"/>
      <c r="AM58" s="11"/>
      <c r="AN58" s="92" t="str">
        <f ca="1">IF(AN59&lt;&gt;"","園児","")</f>
        <v/>
      </c>
      <c r="AO58" s="90"/>
      <c r="AP58" s="95" t="str">
        <f ca="1">IF(AN59&lt;&gt;"","先生","")</f>
        <v/>
      </c>
      <c r="AQ58" s="90"/>
      <c r="AR58" s="12"/>
      <c r="AU58" s="11"/>
      <c r="AV58" s="92" t="str">
        <f ca="1">IF(AV59&lt;&gt;"","園児","")</f>
        <v/>
      </c>
      <c r="AW58" s="90"/>
      <c r="AX58" s="95" t="str">
        <f ca="1">IF(AV59&lt;&gt;"","先生","")</f>
        <v/>
      </c>
      <c r="AY58" s="90"/>
      <c r="AZ58" s="12"/>
      <c r="BB58" s="11"/>
      <c r="BC58" s="92" t="str">
        <f ca="1">IF(BC59&lt;&gt;"","園児","")</f>
        <v/>
      </c>
      <c r="BD58" s="90"/>
      <c r="BE58" s="95" t="str">
        <f ca="1">IF(BC59&lt;&gt;"","先生","")</f>
        <v/>
      </c>
      <c r="BF58" s="90"/>
      <c r="BG58" s="12"/>
      <c r="BJ58" s="11"/>
      <c r="BK58" s="92" t="str">
        <f ca="1">IF(BK59&lt;&gt;"","園児","")</f>
        <v/>
      </c>
      <c r="BL58" s="90"/>
      <c r="BM58" s="95" t="str">
        <f ca="1">IF(BK59&lt;&gt;"","先生","")</f>
        <v/>
      </c>
      <c r="BN58" s="90"/>
      <c r="BO58" s="12"/>
      <c r="BQ58" s="11"/>
      <c r="BR58" s="92" t="str">
        <f ca="1">IF(BR59&lt;&gt;"","園児","")</f>
        <v/>
      </c>
      <c r="BS58" s="90"/>
      <c r="BT58" s="95" t="str">
        <f ca="1">IF(BR59&lt;&gt;"","先生","")</f>
        <v/>
      </c>
      <c r="BU58" s="90"/>
      <c r="BV58" s="12"/>
    </row>
    <row r="59" spans="2:74" ht="18" customHeight="1" x14ac:dyDescent="0.45">
      <c r="B59" s="11"/>
      <c r="C59" s="89" t="str" cm="1">
        <f t="array" aca="1" ref="C59" ca="1">IF(B56&lt;&gt;"",
IF(IFERROR(
INDEX(INDIRECT("数出表_Excel!"&amp;B56&amp;MATCH(G9,数出表_Excel!$A:$A,0)-1&amp;":U"&amp;MATCH(G9,数出表_Excel!$A:$A,0)-1&amp;""),
 1,
 MATCH(TRUE, ISNUMBER(--INDIRECT("数出表_Excel!"&amp;B56&amp;MATCH(G9,数出表_Excel!$A:$A,0)-1&amp;":U"&amp;MATCH(G9,数出表_Excel!$A:$A,0)-1&amp;"")), 0)),
 "")=0,"",
IF(B11=100,
IFERROR(
INDEX(INDIRECT("数出表_Excel!"&amp;B56&amp;MATCH(G9,数出表_Excel!$A:$A,0)-1+2&amp;":U"&amp;MATCH(G9,数出表_Excel!$A:$A,0)-1+2&amp;""),
 1,
 MATCH(TRUE, ISNUMBER(--INDIRECT("数出表_Excel!"&amp;B56&amp;MATCH(G9,数出表_Excel!$A:$A,0)-1+2&amp;":U"&amp;MATCH(G9,数出表_Excel!$A:$A,0)-1+2&amp;"")), 0)),
 "")
+IFERROR(
INDEX(INDIRECT("数出表_Excel!"&amp;B56&amp;MATCH(G9,数出表_Excel!$A:$A,0)-1&amp;":U"&amp;MATCH(G9,数出表_Excel!$A:$A,0)-1&amp;""),
 1,
 MATCH(TRUE, ISNUMBER(--INDIRECT("数出表_Excel!"&amp;B56&amp;MATCH(G9,数出表_Excel!$A:$A,0)-1&amp;":U"&amp;MATCH(G9,数出表_Excel!$A:$A,0)-1&amp;"")), 0)),
 ""),
IFERROR(
INDEX(INDIRECT("数出表_Excel!"&amp;B56&amp;MATCH(G9,数出表_Excel!$A:$A,0)-1&amp;":U"&amp;MATCH(G9,数出表_Excel!$A:$A,0)-1&amp;""),
 1,
 MATCH(TRUE, ISNUMBER(--INDIRECT("数出表_Excel!"&amp;B56&amp;MATCH(G9,数出表_Excel!$A:$A,0)-1&amp;":U"&amp;MATCH(G9,数出表_Excel!$A:$A,0)-1&amp;"")), 0)),
 ""))),"")</f>
        <v/>
      </c>
      <c r="D59" s="90"/>
      <c r="E59" s="93" t="str">
        <f t="array" aca="1" ref="E59" ca="1">IF(C10&lt;&gt;"",
IF(IFERROR(
INDEX(INDIRECT("数出表_Excel!B"&amp;MATCH(G9,数出表_Excel!$A:$A,0)&amp;":U"&amp;MATCH(G9,数出表_Excel!$A:$A,0)&amp;""),
 1,B57-1),
 "")=0,"",
IFERROR(
INDEX(INDIRECT("数出表_Excel!B"&amp;MATCH(G9,数出表_Excel!$A:$A,0)&amp;":U"&amp;MATCH(G9,数出表_Excel!$A:$A,0)&amp;""),
 1,B57-1),
 "")),"")</f>
        <v/>
      </c>
      <c r="F59" s="90"/>
      <c r="G59" s="12"/>
      <c r="I59" s="11"/>
      <c r="J59" s="89" t="str" cm="1">
        <f t="array" aca="1" ref="J59" ca="1">IF(I56&lt;&gt;"",
IF(IFERROR(
INDEX(INDIRECT("数出表_Excel!"&amp;I56&amp;MATCH(N9,数出表_Excel!$A:$A,0)-1&amp;":U"&amp;MATCH(N9,数出表_Excel!$A:$A,0)-1&amp;""),
 1,
 MATCH(TRUE, ISNUMBER(--INDIRECT("数出表_Excel!"&amp;I56&amp;MATCH(N9,数出表_Excel!$A:$A,0)-1&amp;":U"&amp;MATCH(N9,数出表_Excel!$A:$A,0)-1&amp;"")), 0)),
 "")=0,"",
IF(I11=100,
IFERROR(
INDEX(INDIRECT("数出表_Excel!"&amp;I56&amp;MATCH(N9,数出表_Excel!$A:$A,0)-1+2&amp;":U"&amp;MATCH(N9,数出表_Excel!$A:$A,0)-1+2&amp;""),
 1,
 MATCH(TRUE, ISNUMBER(--INDIRECT("数出表_Excel!"&amp;I56&amp;MATCH(N9,数出表_Excel!$A:$A,0)-1+2&amp;":U"&amp;MATCH(N9,数出表_Excel!$A:$A,0)-1+2&amp;"")), 0)),
 "")
+IFERROR(
INDEX(INDIRECT("数出表_Excel!"&amp;I56&amp;MATCH(N9,数出表_Excel!$A:$A,0)-1&amp;":U"&amp;MATCH(N9,数出表_Excel!$A:$A,0)-1&amp;""),
 1,
 MATCH(TRUE, ISNUMBER(--INDIRECT("数出表_Excel!"&amp;I56&amp;MATCH(N9,数出表_Excel!$A:$A,0)-1&amp;":U"&amp;MATCH(N9,数出表_Excel!$A:$A,0)-1&amp;"")), 0)),
 ""),
IFERROR(
INDEX(INDIRECT("数出表_Excel!"&amp;I56&amp;MATCH(N9,数出表_Excel!$A:$A,0)-1&amp;":U"&amp;MATCH(N9,数出表_Excel!$A:$A,0)-1&amp;""),
 1,
 MATCH(TRUE, ISNUMBER(--INDIRECT("数出表_Excel!"&amp;I56&amp;MATCH(N9,数出表_Excel!$A:$A,0)-1&amp;":U"&amp;MATCH(N9,数出表_Excel!$A:$A,0)-1&amp;"")), 0)),
 ""))),"")</f>
        <v/>
      </c>
      <c r="K59" s="90"/>
      <c r="L59" s="93" t="str">
        <f t="array" aca="1" ref="L59" ca="1">IF(J10&lt;&gt;"",
IF(IFERROR(
INDEX(INDIRECT("数出表_Excel!B"&amp;MATCH(N9,数出表_Excel!$A:$A,0)&amp;":U"&amp;MATCH(N9,数出表_Excel!$A:$A,0)&amp;""),
 1,I57-1),
 "")=0,"",
IFERROR(
INDEX(INDIRECT("数出表_Excel!B"&amp;MATCH(N9,数出表_Excel!$A:$A,0)&amp;":U"&amp;MATCH(N9,数出表_Excel!$A:$A,0)&amp;""),
 1,I57-1),
 "")),"")</f>
        <v/>
      </c>
      <c r="M59" s="90"/>
      <c r="N59" s="12"/>
      <c r="Q59" s="11"/>
      <c r="R59" s="89" t="str" cm="1">
        <f t="array" aca="1" ref="R59" ca="1">IF(Q56&lt;&gt;"",
IF(IFERROR(
INDEX(INDIRECT("数出表_Excel!"&amp;Q56&amp;MATCH(V9,数出表_Excel!$A:$A,0)-1&amp;":U"&amp;MATCH(V9,数出表_Excel!$A:$A,0)-1&amp;""),
 1,
 MATCH(TRUE, ISNUMBER(--INDIRECT("数出表_Excel!"&amp;Q56&amp;MATCH(V9,数出表_Excel!$A:$A,0)-1&amp;":U"&amp;MATCH(V9,数出表_Excel!$A:$A,0)-1&amp;"")), 0)),
 "")=0,"",
IF(Q11=100,
IFERROR(
INDEX(INDIRECT("数出表_Excel!"&amp;Q56&amp;MATCH(V9,数出表_Excel!$A:$A,0)-1+2&amp;":U"&amp;MATCH(V9,数出表_Excel!$A:$A,0)-1+2&amp;""),
 1,
 MATCH(TRUE, ISNUMBER(--INDIRECT("数出表_Excel!"&amp;Q56&amp;MATCH(V9,数出表_Excel!$A:$A,0)-1+2&amp;":U"&amp;MATCH(V9,数出表_Excel!$A:$A,0)-1+2&amp;"")), 0)),
 "")
+IFERROR(
INDEX(INDIRECT("数出表_Excel!"&amp;Q56&amp;MATCH(V9,数出表_Excel!$A:$A,0)-1&amp;":U"&amp;MATCH(V9,数出表_Excel!$A:$A,0)-1&amp;""),
 1,
 MATCH(TRUE, ISNUMBER(--INDIRECT("数出表_Excel!"&amp;Q56&amp;MATCH(V9,数出表_Excel!$A:$A,0)-1&amp;":U"&amp;MATCH(V9,数出表_Excel!$A:$A,0)-1&amp;"")), 0)),
 ""),
IFERROR(
INDEX(INDIRECT("数出表_Excel!"&amp;Q56&amp;MATCH(V9,数出表_Excel!$A:$A,0)-1&amp;":U"&amp;MATCH(V9,数出表_Excel!$A:$A,0)-1&amp;""),
 1,
 MATCH(TRUE, ISNUMBER(--INDIRECT("数出表_Excel!"&amp;Q56&amp;MATCH(V9,数出表_Excel!$A:$A,0)-1&amp;":U"&amp;MATCH(V9,数出表_Excel!$A:$A,0)-1&amp;"")), 0)),
 ""))),"")</f>
        <v/>
      </c>
      <c r="S59" s="90"/>
      <c r="T59" s="93" t="str">
        <f t="array" aca="1" ref="T59" ca="1">IF(R10&lt;&gt;"",
IF(IFERROR(
INDEX(INDIRECT("数出表_Excel!B"&amp;MATCH(V9,数出表_Excel!$A:$A,0)&amp;":U"&amp;MATCH(V9,数出表_Excel!$A:$A,0)&amp;""),
 1,Q57-1),
 "")=0,"",
IFERROR(
INDEX(INDIRECT("数出表_Excel!B"&amp;MATCH(V9,数出表_Excel!$A:$A,0)&amp;":U"&amp;MATCH(V9,数出表_Excel!$A:$A,0)&amp;""),
 1,Q57-1),
 "")),"")</f>
        <v/>
      </c>
      <c r="U59" s="90"/>
      <c r="V59" s="12"/>
      <c r="X59" s="11"/>
      <c r="Y59" s="89" t="str" cm="1">
        <f t="array" aca="1" ref="Y59" ca="1">IF(X56&lt;&gt;"",
IF(IFERROR(
INDEX(INDIRECT("数出表_Excel!"&amp;X56&amp;MATCH(AC9,数出表_Excel!$A:$A,0)-1&amp;":U"&amp;MATCH(AC9,数出表_Excel!$A:$A,0)-1&amp;""),
 1,
 MATCH(TRUE, ISNUMBER(--INDIRECT("数出表_Excel!"&amp;X56&amp;MATCH(AC9,数出表_Excel!$A:$A,0)-1&amp;":U"&amp;MATCH(AC9,数出表_Excel!$A:$A,0)-1&amp;"")), 0)),
 "")=0,"",
IF(X11=100,
IFERROR(
INDEX(INDIRECT("数出表_Excel!"&amp;X56&amp;MATCH(AC9,数出表_Excel!$A:$A,0)-1+2&amp;":U"&amp;MATCH(AC9,数出表_Excel!$A:$A,0)-1+2&amp;""),
 1,
 MATCH(TRUE, ISNUMBER(--INDIRECT("数出表_Excel!"&amp;X56&amp;MATCH(AC9,数出表_Excel!$A:$A,0)-1+2&amp;":U"&amp;MATCH(AC9,数出表_Excel!$A:$A,0)-1+2&amp;"")), 0)),
 "")
+IFERROR(
INDEX(INDIRECT("数出表_Excel!"&amp;X56&amp;MATCH(AC9,数出表_Excel!$A:$A,0)-1&amp;":U"&amp;MATCH(AC9,数出表_Excel!$A:$A,0)-1&amp;""),
 1,
 MATCH(TRUE, ISNUMBER(--INDIRECT("数出表_Excel!"&amp;X56&amp;MATCH(AC9,数出表_Excel!$A:$A,0)-1&amp;":U"&amp;MATCH(AC9,数出表_Excel!$A:$A,0)-1&amp;"")), 0)),
 ""),
IFERROR(
INDEX(INDIRECT("数出表_Excel!"&amp;X56&amp;MATCH(AC9,数出表_Excel!$A:$A,0)-1&amp;":U"&amp;MATCH(AC9,数出表_Excel!$A:$A,0)-1&amp;""),
 1,
 MATCH(TRUE, ISNUMBER(--INDIRECT("数出表_Excel!"&amp;X56&amp;MATCH(AC9,数出表_Excel!$A:$A,0)-1&amp;":U"&amp;MATCH(AC9,数出表_Excel!$A:$A,0)-1&amp;"")), 0)),
 ""))),"")</f>
        <v/>
      </c>
      <c r="Z59" s="90"/>
      <c r="AA59" s="93" t="str">
        <f t="array" aca="1" ref="AA59" ca="1">IF(Y10&lt;&gt;"",
IF(IFERROR(
INDEX(INDIRECT("数出表_Excel!B"&amp;MATCH(AC9,数出表_Excel!$A:$A,0)&amp;":U"&amp;MATCH(AC9,数出表_Excel!$A:$A,0)&amp;""),
 1,X57-1),
 "")=0,"",
IFERROR(
INDEX(INDIRECT("数出表_Excel!B"&amp;MATCH(AC9,数出表_Excel!$A:$A,0)&amp;":U"&amp;MATCH(AC9,数出表_Excel!$A:$A,0)&amp;""),
 1,X57-1),
 "")),"")</f>
        <v/>
      </c>
      <c r="AB59" s="90"/>
      <c r="AC59" s="12"/>
      <c r="AF59" s="11"/>
      <c r="AG59" s="89" t="str" cm="1">
        <f t="array" aca="1" ref="AG59" ca="1">IF(AF56&lt;&gt;"",
IF(IFERROR(
INDEX(INDIRECT("数出表_Excel!"&amp;AF56&amp;MATCH(AK9,数出表_Excel!$A:$A,0)-1&amp;":U"&amp;MATCH(AK9,数出表_Excel!$A:$A,0)-1&amp;""),
 1,
 MATCH(TRUE, ISNUMBER(--INDIRECT("数出表_Excel!"&amp;AF56&amp;MATCH(AK9,数出表_Excel!$A:$A,0)-1&amp;":U"&amp;MATCH(AK9,数出表_Excel!$A:$A,0)-1&amp;"")), 0)),
 "")=0,"",
IF(AF11=100,
IFERROR(
INDEX(INDIRECT("数出表_Excel!"&amp;AF56&amp;MATCH(AK9,数出表_Excel!$A:$A,0)-1+2&amp;":U"&amp;MATCH(AK9,数出表_Excel!$A:$A,0)-1+2&amp;""),
 1,
 MATCH(TRUE, ISNUMBER(--INDIRECT("数出表_Excel!"&amp;AF56&amp;MATCH(AK9,数出表_Excel!$A:$A,0)-1+2&amp;":U"&amp;MATCH(AK9,数出表_Excel!$A:$A,0)-1+2&amp;"")), 0)),
 "")
+IFERROR(
INDEX(INDIRECT("数出表_Excel!"&amp;AF56&amp;MATCH(AK9,数出表_Excel!$A:$A,0)-1&amp;":U"&amp;MATCH(AK9,数出表_Excel!$A:$A,0)-1&amp;""),
 1,
 MATCH(TRUE, ISNUMBER(--INDIRECT("数出表_Excel!"&amp;AF56&amp;MATCH(AK9,数出表_Excel!$A:$A,0)-1&amp;":U"&amp;MATCH(AK9,数出表_Excel!$A:$A,0)-1&amp;"")), 0)),
 ""),
IFERROR(
INDEX(INDIRECT("数出表_Excel!"&amp;AF56&amp;MATCH(AK9,数出表_Excel!$A:$A,0)-1&amp;":U"&amp;MATCH(AK9,数出表_Excel!$A:$A,0)-1&amp;""),
 1,
 MATCH(TRUE, ISNUMBER(--INDIRECT("数出表_Excel!"&amp;AF56&amp;MATCH(AK9,数出表_Excel!$A:$A,0)-1&amp;":U"&amp;MATCH(AK9,数出表_Excel!$A:$A,0)-1&amp;"")), 0)),
 ""))),"")</f>
        <v/>
      </c>
      <c r="AH59" s="90"/>
      <c r="AI59" s="93" t="str">
        <f t="array" aca="1" ref="AI59" ca="1">IF(AG10&lt;&gt;"",
IF(IFERROR(
INDEX(INDIRECT("数出表_Excel!B"&amp;MATCH(AK9,数出表_Excel!$A:$A,0)&amp;":U"&amp;MATCH(AK9,数出表_Excel!$A:$A,0)&amp;""),
 1,AF57-1),
 "")=0,"",
IFERROR(
INDEX(INDIRECT("数出表_Excel!B"&amp;MATCH(AK9,数出表_Excel!$A:$A,0)&amp;":U"&amp;MATCH(AK9,数出表_Excel!$A:$A,0)&amp;""),
 1,AF57-1),
 "")),"")</f>
        <v/>
      </c>
      <c r="AJ59" s="90"/>
      <c r="AK59" s="12"/>
      <c r="AM59" s="11"/>
      <c r="AN59" s="89" t="str" cm="1">
        <f t="array" aca="1" ref="AN59" ca="1">IF(AM56&lt;&gt;"",
IF(IFERROR(
INDEX(INDIRECT("数出表_Excel!"&amp;AM56&amp;MATCH(AR9,数出表_Excel!$A:$A,0)-1&amp;":U"&amp;MATCH(AR9,数出表_Excel!$A:$A,0)-1&amp;""),
 1,
 MATCH(TRUE, ISNUMBER(--INDIRECT("数出表_Excel!"&amp;AM56&amp;MATCH(AR9,数出表_Excel!$A:$A,0)-1&amp;":U"&amp;MATCH(AR9,数出表_Excel!$A:$A,0)-1&amp;"")), 0)),
 "")=0,"",
IF(AM11=100,
IFERROR(
INDEX(INDIRECT("数出表_Excel!"&amp;AM56&amp;MATCH(AR9,数出表_Excel!$A:$A,0)-1+2&amp;":U"&amp;MATCH(AR9,数出表_Excel!$A:$A,0)-1+2&amp;""),
 1,
 MATCH(TRUE, ISNUMBER(--INDIRECT("数出表_Excel!"&amp;AM56&amp;MATCH(AR9,数出表_Excel!$A:$A,0)-1+2&amp;":U"&amp;MATCH(AR9,数出表_Excel!$A:$A,0)-1+2&amp;"")), 0)),
 "")
+IFERROR(
INDEX(INDIRECT("数出表_Excel!"&amp;AM56&amp;MATCH(AR9,数出表_Excel!$A:$A,0)-1&amp;":U"&amp;MATCH(AR9,数出表_Excel!$A:$A,0)-1&amp;""),
 1,
 MATCH(TRUE, ISNUMBER(--INDIRECT("数出表_Excel!"&amp;AM56&amp;MATCH(AR9,数出表_Excel!$A:$A,0)-1&amp;":U"&amp;MATCH(AR9,数出表_Excel!$A:$A,0)-1&amp;"")), 0)),
 ""),
IFERROR(
INDEX(INDIRECT("数出表_Excel!"&amp;AM56&amp;MATCH(AR9,数出表_Excel!$A:$A,0)-1&amp;":U"&amp;MATCH(AR9,数出表_Excel!$A:$A,0)-1&amp;""),
 1,
 MATCH(TRUE, ISNUMBER(--INDIRECT("数出表_Excel!"&amp;AM56&amp;MATCH(AR9,数出表_Excel!$A:$A,0)-1&amp;":U"&amp;MATCH(AR9,数出表_Excel!$A:$A,0)-1&amp;"")), 0)),
 ""))),"")</f>
        <v/>
      </c>
      <c r="AO59" s="90"/>
      <c r="AP59" s="93" t="str">
        <f t="array" aca="1" ref="AP59" ca="1">IF(AN10&lt;&gt;"",
IF(IFERROR(
INDEX(INDIRECT("数出表_Excel!B"&amp;MATCH(AR9,数出表_Excel!$A:$A,0)&amp;":U"&amp;MATCH(AR9,数出表_Excel!$A:$A,0)&amp;""),
 1,AM57-1),
 "")=0,"",
IFERROR(
INDEX(INDIRECT("数出表_Excel!B"&amp;MATCH(AR9,数出表_Excel!$A:$A,0)&amp;":U"&amp;MATCH(AR9,数出表_Excel!$A:$A,0)&amp;""),
 1,AM57-1),
 "")),"")</f>
        <v/>
      </c>
      <c r="AQ59" s="90"/>
      <c r="AR59" s="12"/>
      <c r="AU59" s="11"/>
      <c r="AV59" s="89" t="str" cm="1">
        <f t="array" aca="1" ref="AV59" ca="1">IF(AU56&lt;&gt;"",
IF(IFERROR(
INDEX(INDIRECT("数出表_Excel!"&amp;AU56&amp;MATCH(AZ9,数出表_Excel!$A:$A,0)-1&amp;":U"&amp;MATCH(AZ9,数出表_Excel!$A:$A,0)-1&amp;""),
 1,
 MATCH(TRUE, ISNUMBER(--INDIRECT("数出表_Excel!"&amp;AU56&amp;MATCH(AZ9,数出表_Excel!$A:$A,0)-1&amp;":U"&amp;MATCH(AZ9,数出表_Excel!$A:$A,0)-1&amp;"")), 0)),
 "")=0,"",
IF(AU11=100,
IFERROR(
INDEX(INDIRECT("数出表_Excel!"&amp;AU56&amp;MATCH(AZ9,数出表_Excel!$A:$A,0)-1+2&amp;":U"&amp;MATCH(AZ9,数出表_Excel!$A:$A,0)-1+2&amp;""),
 1,
 MATCH(TRUE, ISNUMBER(--INDIRECT("数出表_Excel!"&amp;AU56&amp;MATCH(AZ9,数出表_Excel!$A:$A,0)-1+2&amp;":U"&amp;MATCH(AZ9,数出表_Excel!$A:$A,0)-1+2&amp;"")), 0)),
 "")
+IFERROR(
INDEX(INDIRECT("数出表_Excel!"&amp;AU56&amp;MATCH(AZ9,数出表_Excel!$A:$A,0)-1&amp;":U"&amp;MATCH(AZ9,数出表_Excel!$A:$A,0)-1&amp;""),
 1,
 MATCH(TRUE, ISNUMBER(--INDIRECT("数出表_Excel!"&amp;AU56&amp;MATCH(AZ9,数出表_Excel!$A:$A,0)-1&amp;":U"&amp;MATCH(AZ9,数出表_Excel!$A:$A,0)-1&amp;"")), 0)),
 ""),
IFERROR(
INDEX(INDIRECT("数出表_Excel!"&amp;AU56&amp;MATCH(AZ9,数出表_Excel!$A:$A,0)-1&amp;":U"&amp;MATCH(AZ9,数出表_Excel!$A:$A,0)-1&amp;""),
 1,
 MATCH(TRUE, ISNUMBER(--INDIRECT("数出表_Excel!"&amp;AU56&amp;MATCH(AZ9,数出表_Excel!$A:$A,0)-1&amp;":U"&amp;MATCH(AZ9,数出表_Excel!$A:$A,0)-1&amp;"")), 0)),
 ""))),"")</f>
        <v/>
      </c>
      <c r="AW59" s="90"/>
      <c r="AX59" s="93" t="str">
        <f t="array" aca="1" ref="AX59" ca="1">IF(AV10&lt;&gt;"",
IF(IFERROR(
INDEX(INDIRECT("数出表_Excel!B"&amp;MATCH(AZ9,数出表_Excel!$A:$A,0)&amp;":U"&amp;MATCH(AZ9,数出表_Excel!$A:$A,0)&amp;""),
 1,AU57-1),
 "")=0,"",
IFERROR(
INDEX(INDIRECT("数出表_Excel!B"&amp;MATCH(AZ9,数出表_Excel!$A:$A,0)&amp;":U"&amp;MATCH(AZ9,数出表_Excel!$A:$A,0)&amp;""),
 1,AU57-1),
 "")),"")</f>
        <v/>
      </c>
      <c r="AY59" s="90"/>
      <c r="AZ59" s="12"/>
      <c r="BB59" s="11"/>
      <c r="BC59" s="89" t="str" cm="1">
        <f t="array" aca="1" ref="BC59" ca="1">IF(BB56&lt;&gt;"",
IF(IFERROR(
INDEX(INDIRECT("数出表_Excel!"&amp;BB56&amp;MATCH(BG9,数出表_Excel!$A:$A,0)-1&amp;":U"&amp;MATCH(BG9,数出表_Excel!$A:$A,0)-1&amp;""),
 1,
 MATCH(TRUE, ISNUMBER(--INDIRECT("数出表_Excel!"&amp;BB56&amp;MATCH(BG9,数出表_Excel!$A:$A,0)-1&amp;":U"&amp;MATCH(BG9,数出表_Excel!$A:$A,0)-1&amp;"")), 0)),
 "")=0,"",
IF(BB11=100,
IFERROR(
INDEX(INDIRECT("数出表_Excel!"&amp;BB56&amp;MATCH(BG9,数出表_Excel!$A:$A,0)-1+2&amp;":U"&amp;MATCH(BG9,数出表_Excel!$A:$A,0)-1+2&amp;""),
 1,
 MATCH(TRUE, ISNUMBER(--INDIRECT("数出表_Excel!"&amp;BB56&amp;MATCH(BG9,数出表_Excel!$A:$A,0)-1+2&amp;":U"&amp;MATCH(BG9,数出表_Excel!$A:$A,0)-1+2&amp;"")), 0)),
 "")
+IFERROR(
INDEX(INDIRECT("数出表_Excel!"&amp;BB56&amp;MATCH(BG9,数出表_Excel!$A:$A,0)-1&amp;":U"&amp;MATCH(BG9,数出表_Excel!$A:$A,0)-1&amp;""),
 1,
 MATCH(TRUE, ISNUMBER(--INDIRECT("数出表_Excel!"&amp;BB56&amp;MATCH(BG9,数出表_Excel!$A:$A,0)-1&amp;":U"&amp;MATCH(BG9,数出表_Excel!$A:$A,0)-1&amp;"")), 0)),
 ""),
IFERROR(
INDEX(INDIRECT("数出表_Excel!"&amp;BB56&amp;MATCH(BG9,数出表_Excel!$A:$A,0)-1&amp;":U"&amp;MATCH(BG9,数出表_Excel!$A:$A,0)-1&amp;""),
 1,
 MATCH(TRUE, ISNUMBER(--INDIRECT("数出表_Excel!"&amp;BB56&amp;MATCH(BG9,数出表_Excel!$A:$A,0)-1&amp;":U"&amp;MATCH(BG9,数出表_Excel!$A:$A,0)-1&amp;"")), 0)),
 ""))),"")</f>
        <v/>
      </c>
      <c r="BD59" s="90"/>
      <c r="BE59" s="93" t="str">
        <f t="array" aca="1" ref="BE59" ca="1">IF(BC10&lt;&gt;"",
IF(IFERROR(
INDEX(INDIRECT("数出表_Excel!B"&amp;MATCH(BG9,数出表_Excel!$A:$A,0)&amp;":U"&amp;MATCH(BG9,数出表_Excel!$A:$A,0)&amp;""),
 1,BB57-1),
 "")=0,"",
IFERROR(
INDEX(INDIRECT("数出表_Excel!B"&amp;MATCH(BG9,数出表_Excel!$A:$A,0)&amp;":U"&amp;MATCH(BG9,数出表_Excel!$A:$A,0)&amp;""),
 1,BB57-1),
 "")),"")</f>
        <v/>
      </c>
      <c r="BF59" s="90"/>
      <c r="BG59" s="12"/>
      <c r="BJ59" s="11"/>
      <c r="BK59" s="89" t="str" cm="1">
        <f t="array" aca="1" ref="BK59" ca="1">IF(BJ56&lt;&gt;"",
IF(IFERROR(
INDEX(INDIRECT("数出表_Excel!"&amp;BJ56&amp;MATCH(BO9,数出表_Excel!$A:$A,0)-1&amp;":U"&amp;MATCH(BO9,数出表_Excel!$A:$A,0)-1&amp;""),
 1,
 MATCH(TRUE, ISNUMBER(--INDIRECT("数出表_Excel!"&amp;BJ56&amp;MATCH(BO9,数出表_Excel!$A:$A,0)-1&amp;":U"&amp;MATCH(BO9,数出表_Excel!$A:$A,0)-1&amp;"")), 0)),
 "")=0,"",
IF(BJ11=100,
IFERROR(
INDEX(INDIRECT("数出表_Excel!"&amp;BJ56&amp;MATCH(BO9,数出表_Excel!$A:$A,0)-1+2&amp;":U"&amp;MATCH(BO9,数出表_Excel!$A:$A,0)-1+2&amp;""),
 1,
 MATCH(TRUE, ISNUMBER(--INDIRECT("数出表_Excel!"&amp;BJ56&amp;MATCH(BO9,数出表_Excel!$A:$A,0)-1+2&amp;":U"&amp;MATCH(BO9,数出表_Excel!$A:$A,0)-1+2&amp;"")), 0)),
 "")
+IFERROR(
INDEX(INDIRECT("数出表_Excel!"&amp;BJ56&amp;MATCH(BO9,数出表_Excel!$A:$A,0)-1&amp;":U"&amp;MATCH(BO9,数出表_Excel!$A:$A,0)-1&amp;""),
 1,
 MATCH(TRUE, ISNUMBER(--INDIRECT("数出表_Excel!"&amp;BJ56&amp;MATCH(BO9,数出表_Excel!$A:$A,0)-1&amp;":U"&amp;MATCH(BO9,数出表_Excel!$A:$A,0)-1&amp;"")), 0)),
 ""),
IFERROR(
INDEX(INDIRECT("数出表_Excel!"&amp;BJ56&amp;MATCH(BO9,数出表_Excel!$A:$A,0)-1&amp;":U"&amp;MATCH(BO9,数出表_Excel!$A:$A,0)-1&amp;""),
 1,
 MATCH(TRUE, ISNUMBER(--INDIRECT("数出表_Excel!"&amp;BJ56&amp;MATCH(BO9,数出表_Excel!$A:$A,0)-1&amp;":U"&amp;MATCH(BO9,数出表_Excel!$A:$A,0)-1&amp;"")), 0)),
 ""))),"")</f>
        <v/>
      </c>
      <c r="BL59" s="90"/>
      <c r="BM59" s="93" t="str">
        <f t="array" aca="1" ref="BM59" ca="1">IF(BK10&lt;&gt;"",
IF(IFERROR(
INDEX(INDIRECT("数出表_Excel!B"&amp;MATCH(BO9,数出表_Excel!$A:$A,0)&amp;":U"&amp;MATCH(BO9,数出表_Excel!$A:$A,0)&amp;""),
 1,BJ57-1),
 "")=0,"",
IFERROR(
INDEX(INDIRECT("数出表_Excel!B"&amp;MATCH(BO9,数出表_Excel!$A:$A,0)&amp;":U"&amp;MATCH(BO9,数出表_Excel!$A:$A,0)&amp;""),
 1,BJ57-1),
 "")),"")</f>
        <v/>
      </c>
      <c r="BN59" s="90"/>
      <c r="BO59" s="12"/>
      <c r="BQ59" s="11"/>
      <c r="BR59" s="89" t="str" cm="1">
        <f t="array" aca="1" ref="BR59" ca="1">IF(BQ56&lt;&gt;"",
IF(IFERROR(
INDEX(INDIRECT("数出表_Excel!"&amp;BQ56&amp;MATCH(BV9,数出表_Excel!$A:$A,0)-1&amp;":U"&amp;MATCH(BV9,数出表_Excel!$A:$A,0)-1&amp;""),
 1,
 MATCH(TRUE, ISNUMBER(--INDIRECT("数出表_Excel!"&amp;BQ56&amp;MATCH(BV9,数出表_Excel!$A:$A,0)-1&amp;":U"&amp;MATCH(BV9,数出表_Excel!$A:$A,0)-1&amp;"")), 0)),
 "")=0,"",
IF(BQ11=100,
IFERROR(
INDEX(INDIRECT("数出表_Excel!"&amp;BQ56&amp;MATCH(BV9,数出表_Excel!$A:$A,0)-1+2&amp;":U"&amp;MATCH(BV9,数出表_Excel!$A:$A,0)-1+2&amp;""),
 1,
 MATCH(TRUE, ISNUMBER(--INDIRECT("数出表_Excel!"&amp;BQ56&amp;MATCH(BV9,数出表_Excel!$A:$A,0)-1+2&amp;":U"&amp;MATCH(BV9,数出表_Excel!$A:$A,0)-1+2&amp;"")), 0)),
 "")
+IFERROR(
INDEX(INDIRECT("数出表_Excel!"&amp;BQ56&amp;MATCH(BV9,数出表_Excel!$A:$A,0)-1&amp;":U"&amp;MATCH(BV9,数出表_Excel!$A:$A,0)-1&amp;""),
 1,
 MATCH(TRUE, ISNUMBER(--INDIRECT("数出表_Excel!"&amp;BQ56&amp;MATCH(BV9,数出表_Excel!$A:$A,0)-1&amp;":U"&amp;MATCH(BV9,数出表_Excel!$A:$A,0)-1&amp;"")), 0)),
 ""),
IFERROR(
INDEX(INDIRECT("数出表_Excel!"&amp;BQ56&amp;MATCH(BV9,数出表_Excel!$A:$A,0)-1&amp;":U"&amp;MATCH(BV9,数出表_Excel!$A:$A,0)-1&amp;""),
 1,
 MATCH(TRUE, ISNUMBER(--INDIRECT("数出表_Excel!"&amp;BQ56&amp;MATCH(BV9,数出表_Excel!$A:$A,0)-1&amp;":U"&amp;MATCH(BV9,数出表_Excel!$A:$A,0)-1&amp;"")), 0)),
 ""))),"")</f>
        <v/>
      </c>
      <c r="BS59" s="90"/>
      <c r="BT59" s="93" t="str">
        <f t="array" aca="1" ref="BT59" ca="1">IF(BR10&lt;&gt;"",
IF(IFERROR(
INDEX(INDIRECT("数出表_Excel!B"&amp;MATCH(BV9,数出表_Excel!$A:$A,0)&amp;":U"&amp;MATCH(BV9,数出表_Excel!$A:$A,0)&amp;""),
 1,BQ57-1),
 "")=0,"",
IFERROR(
INDEX(INDIRECT("数出表_Excel!B"&amp;MATCH(BV9,数出表_Excel!$A:$A,0)&amp;":U"&amp;MATCH(BV9,数出表_Excel!$A:$A,0)&amp;""),
 1,BQ57-1),
 "")),"")</f>
        <v/>
      </c>
      <c r="BU59" s="90"/>
      <c r="BV59" s="12"/>
    </row>
    <row r="60" spans="2:74" ht="18" customHeight="1" x14ac:dyDescent="0.45">
      <c r="B60" s="8"/>
      <c r="C60" s="91"/>
      <c r="D60" s="91"/>
      <c r="E60" s="91"/>
      <c r="F60" s="91"/>
      <c r="G60" s="9"/>
      <c r="I60" s="8"/>
      <c r="J60" s="91"/>
      <c r="K60" s="91"/>
      <c r="L60" s="91"/>
      <c r="M60" s="91"/>
      <c r="N60" s="9"/>
      <c r="Q60" s="8"/>
      <c r="R60" s="91"/>
      <c r="S60" s="91"/>
      <c r="T60" s="91"/>
      <c r="U60" s="91"/>
      <c r="V60" s="9"/>
      <c r="X60" s="8"/>
      <c r="Y60" s="91"/>
      <c r="Z60" s="91"/>
      <c r="AA60" s="91"/>
      <c r="AB60" s="91"/>
      <c r="AC60" s="9"/>
      <c r="AF60" s="8"/>
      <c r="AG60" s="91"/>
      <c r="AH60" s="91"/>
      <c r="AI60" s="91"/>
      <c r="AJ60" s="91"/>
      <c r="AK60" s="9"/>
      <c r="AM60" s="8"/>
      <c r="AN60" s="91"/>
      <c r="AO60" s="91"/>
      <c r="AP60" s="91"/>
      <c r="AQ60" s="91"/>
      <c r="AR60" s="9"/>
      <c r="AU60" s="8"/>
      <c r="AV60" s="91"/>
      <c r="AW60" s="91"/>
      <c r="AX60" s="91"/>
      <c r="AY60" s="91"/>
      <c r="AZ60" s="9"/>
      <c r="BB60" s="8"/>
      <c r="BC60" s="91"/>
      <c r="BD60" s="91"/>
      <c r="BE60" s="91"/>
      <c r="BF60" s="91"/>
      <c r="BG60" s="9"/>
      <c r="BJ60" s="8"/>
      <c r="BK60" s="91"/>
      <c r="BL60" s="91"/>
      <c r="BM60" s="91"/>
      <c r="BN60" s="91"/>
      <c r="BO60" s="9"/>
      <c r="BQ60" s="8"/>
      <c r="BR60" s="91"/>
      <c r="BS60" s="91"/>
      <c r="BT60" s="91"/>
      <c r="BU60" s="91"/>
      <c r="BV60" s="9"/>
    </row>
    <row r="61" spans="2:74" x14ac:dyDescent="0.45">
      <c r="B61" s="56" t="str">
        <f ca="1">IF(C59&lt;&gt;"","パン箱","")</f>
        <v/>
      </c>
      <c r="C61" s="12" t="str">
        <f ca="1">IF(C59&lt;&gt;"",IF(OR(COUNTIF(盛付札!C57,"*キャラ*"),COUNTIF(盛付札!C57,"*赤*")),24,
VLOOKUP(盛付札!C57,商品マスタ一覧!$D:$I,6,FALSE)),"")</f>
        <v/>
      </c>
      <c r="D61" s="56" t="str">
        <f ca="1">IF(C59&lt;&gt;"","　端数","")</f>
        <v/>
      </c>
      <c r="E61" s="12"/>
      <c r="F61" s="56" t="str">
        <f ca="1">IF(C59&lt;&gt;"","アレルギー","")</f>
        <v/>
      </c>
      <c r="G61" s="12"/>
      <c r="I61" s="56" t="str">
        <f ca="1">IF(J59&lt;&gt;"","パン箱","")</f>
        <v/>
      </c>
      <c r="J61" s="12" t="str">
        <f ca="1">IF(J59&lt;&gt;"",IF(OR(COUNTIF(盛付札!J57,"*キャラ*"),COUNTIF(盛付札!J57,"*赤*")),24,
VLOOKUP(盛付札!J57,商品マスタ一覧!$D:$I,6,FALSE)),"")</f>
        <v/>
      </c>
      <c r="K61" s="56" t="str">
        <f ca="1">IF(J59&lt;&gt;"","　端数","")</f>
        <v/>
      </c>
      <c r="L61" s="12"/>
      <c r="M61" s="56" t="str">
        <f ca="1">IF(J59&lt;&gt;"","アレルギー","")</f>
        <v/>
      </c>
      <c r="N61" s="12"/>
      <c r="Q61" s="56" t="str">
        <f ca="1">IF(R59&lt;&gt;"","パン箱","")</f>
        <v/>
      </c>
      <c r="R61" s="12" t="str">
        <f ca="1">IF(R59&lt;&gt;"",IF(OR(COUNTIF(盛付札!R57,"*キャラ*"),COUNTIF(盛付札!R57,"*赤*")),24,
VLOOKUP(盛付札!R57,商品マスタ一覧!$D:$I,6,FALSE)),"")</f>
        <v/>
      </c>
      <c r="S61" s="56" t="str">
        <f ca="1">IF(R59&lt;&gt;"","　端数","")</f>
        <v/>
      </c>
      <c r="T61" s="12"/>
      <c r="U61" s="56" t="str">
        <f ca="1">IF(R59&lt;&gt;"","アレルギー","")</f>
        <v/>
      </c>
      <c r="V61" s="12"/>
      <c r="X61" s="56" t="str">
        <f ca="1">IF(Y59&lt;&gt;"","パン箱","")</f>
        <v/>
      </c>
      <c r="Y61" s="12" t="str">
        <f ca="1">IF(Y59&lt;&gt;"",IF(OR(COUNTIF(盛付札!Y57,"*キャラ*"),COUNTIF(盛付札!Y57,"*赤*")),24,
VLOOKUP(盛付札!Y57,商品マスタ一覧!$D:$I,6,FALSE)),"")</f>
        <v/>
      </c>
      <c r="Z61" s="56" t="str">
        <f ca="1">IF(Y59&lt;&gt;"","　端数","")</f>
        <v/>
      </c>
      <c r="AA61" s="12"/>
      <c r="AB61" s="56" t="str">
        <f ca="1">IF(Y59&lt;&gt;"","アレルギー","")</f>
        <v/>
      </c>
      <c r="AC61" s="12"/>
      <c r="AF61" s="56" t="str">
        <f ca="1">IF(AG59&lt;&gt;"","パン箱","")</f>
        <v/>
      </c>
      <c r="AG61" s="12" t="str">
        <f ca="1">IF(AG59&lt;&gt;"",IF(OR(COUNTIF(盛付札!AG57,"*キャラ*"),COUNTIF(盛付札!AG57,"*赤*")),24,
VLOOKUP(盛付札!AG57,商品マスタ一覧!$D:$I,6,FALSE)),"")</f>
        <v/>
      </c>
      <c r="AH61" s="56" t="str">
        <f ca="1">IF(AG59&lt;&gt;"","　端数","")</f>
        <v/>
      </c>
      <c r="AI61" s="12"/>
      <c r="AJ61" s="56" t="str">
        <f ca="1">IF(AG59&lt;&gt;"","アレルギー","")</f>
        <v/>
      </c>
      <c r="AK61" s="12"/>
      <c r="AM61" s="56" t="str">
        <f ca="1">IF(AN59&lt;&gt;"","パン箱","")</f>
        <v/>
      </c>
      <c r="AN61" s="12" t="str">
        <f ca="1">IF(AN59&lt;&gt;"",IF(OR(COUNTIF(盛付札!AN57,"*キャラ*"),COUNTIF(盛付札!AN57,"*赤*")),24,
VLOOKUP(盛付札!AN57,商品マスタ一覧!$D:$I,6,FALSE)),"")</f>
        <v/>
      </c>
      <c r="AO61" s="56" t="str">
        <f ca="1">IF(AN59&lt;&gt;"","　端数","")</f>
        <v/>
      </c>
      <c r="AP61" s="12"/>
      <c r="AQ61" s="56" t="str">
        <f ca="1">IF(AN59&lt;&gt;"","アレルギー","")</f>
        <v/>
      </c>
      <c r="AR61" s="12"/>
      <c r="AU61" s="56" t="str">
        <f ca="1">IF(AV59&lt;&gt;"","パン箱","")</f>
        <v/>
      </c>
      <c r="AV61" s="12" t="str">
        <f ca="1">IF(AV59&lt;&gt;"",IF(OR(COUNTIF(盛付札!AV57,"*キャラ*"),COUNTIF(盛付札!AV57,"*赤*")),24,
VLOOKUP(盛付札!AV57,商品マスタ一覧!$D:$I,6,FALSE)),"")</f>
        <v/>
      </c>
      <c r="AW61" s="56" t="str">
        <f ca="1">IF(AV59&lt;&gt;"","　端数","")</f>
        <v/>
      </c>
      <c r="AX61" s="12"/>
      <c r="AY61" s="56" t="str">
        <f ca="1">IF(AV59&lt;&gt;"","アレルギー","")</f>
        <v/>
      </c>
      <c r="AZ61" s="12"/>
      <c r="BB61" s="56" t="str">
        <f ca="1">IF(BC59&lt;&gt;"","パン箱","")</f>
        <v/>
      </c>
      <c r="BC61" s="12" t="str">
        <f ca="1">IF(BC59&lt;&gt;"",IF(OR(COUNTIF(盛付札!BC57,"*キャラ*"),COUNTIF(盛付札!BC57,"*赤*")),24,
VLOOKUP(盛付札!BC57,商品マスタ一覧!$D:$I,6,FALSE)),"")</f>
        <v/>
      </c>
      <c r="BD61" s="56" t="str">
        <f ca="1">IF(BC59&lt;&gt;"","　端数","")</f>
        <v/>
      </c>
      <c r="BE61" s="12"/>
      <c r="BF61" s="56" t="str">
        <f ca="1">IF(BC59&lt;&gt;"","アレルギー","")</f>
        <v/>
      </c>
      <c r="BG61" s="12"/>
      <c r="BJ61" s="56" t="str">
        <f ca="1">IF(BK59&lt;&gt;"","パン箱","")</f>
        <v/>
      </c>
      <c r="BK61" s="12" t="str">
        <f ca="1">IF(BK59&lt;&gt;"",IF(OR(COUNTIF(盛付札!BK57,"*キャラ*"),COUNTIF(盛付札!BK57,"*赤*")),24,
VLOOKUP(盛付札!BK57,商品マスタ一覧!$D:$I,6,FALSE)),"")</f>
        <v/>
      </c>
      <c r="BL61" s="56" t="str">
        <f ca="1">IF(BK59&lt;&gt;"","　端数","")</f>
        <v/>
      </c>
      <c r="BM61" s="12"/>
      <c r="BN61" s="56" t="str">
        <f ca="1">IF(BK59&lt;&gt;"","アレルギー","")</f>
        <v/>
      </c>
      <c r="BO61" s="12"/>
      <c r="BQ61" s="56" t="str">
        <f ca="1">IF(BR59&lt;&gt;"","パン箱","")</f>
        <v/>
      </c>
      <c r="BR61" s="12" t="str">
        <f ca="1">IF(BR59&lt;&gt;"",IF(OR(COUNTIF(盛付札!BR57,"*キャラ*"),COUNTIF(盛付札!BR57,"*赤*")),24,
VLOOKUP(盛付札!BR57,商品マスタ一覧!$D:$I,6,FALSE)),"")</f>
        <v/>
      </c>
      <c r="BS61" s="56" t="str">
        <f ca="1">IF(BR59&lt;&gt;"","　端数","")</f>
        <v/>
      </c>
      <c r="BT61" s="12"/>
      <c r="BU61" s="56" t="str">
        <f ca="1">IF(BR59&lt;&gt;"","アレルギー","")</f>
        <v/>
      </c>
      <c r="BV61" s="12"/>
    </row>
    <row r="62" spans="2:74" ht="18" customHeight="1" x14ac:dyDescent="0.45">
      <c r="B62" s="94" t="str">
        <f ca="1">IF(C59&lt;&gt;"",
IFERROR(INT(C59/C61),""),"")</f>
        <v/>
      </c>
      <c r="C62" s="88"/>
      <c r="D62" s="94" t="str">
        <f ca="1">IF(C59&lt;&gt;"",
IF(IFERROR(INT(C59/C61),"")&lt;=0,0,
IFERROR(MOD(C59,C61),"")),"")</f>
        <v/>
      </c>
      <c r="E62" s="88"/>
      <c r="F62" s="87" t="str" cm="1">
        <f t="array" aca="1" ref="F62" ca="1">IF(MATCH(C57,'数出表_Excel（アレルギー入力）'!$3:$3,0)&lt;=11,
"",
IF(IFERROR(
INDEX(INDIRECT("'数出表_Excel（アレルギー入力）'!B"&amp;MATCH(G9,'数出表_Excel（アレルギー入力）'!$A:$A,0)-1&amp;":AC"&amp;MATCH(G9,'数出表_Excel（アレルギー入力）'!$A:$A,0)-1&amp;""),
 1,
IF(MATCH(C57,'数出表_Excel（アレルギー入力）'!$3:$3,0)&lt;=11,11,
MATCH(C57,'数出表_Excel（アレルギー入力）'!$3:$3,0))),
 "")&lt;&gt;0,
IFERROR(
INDEX(INDIRECT("'数出表_Excel（アレルギー入力）'!B"&amp;MATCH(G9,'数出表_Excel（アレルギー入力）'!$A:$A,0)-1&amp;":AC"&amp;MATCH(G9,'数出表_Excel（アレルギー入力）'!$A:$A,0)-1&amp;""),
 1,
IF(MATCH(C57,'数出表_Excel（アレルギー入力）'!$3:$3,0)&lt;=11,11,
MATCH(C57,'数出表_Excel（アレルギー入力）'!$3:$3,0))),
 ""),""))</f>
        <v/>
      </c>
      <c r="G62" s="88"/>
      <c r="I62" s="94" t="str">
        <f ca="1">IF(J59&lt;&gt;"",
IFERROR(INT(J59/J61),""),"")</f>
        <v/>
      </c>
      <c r="J62" s="88"/>
      <c r="K62" s="94" t="str">
        <f ca="1">IF(J59&lt;&gt;"",
IF(IFERROR(INT(J59/J61),"")&lt;=0,0,
IFERROR(MOD(J59,J61),"")),"")</f>
        <v/>
      </c>
      <c r="L62" s="88"/>
      <c r="M62" s="87" t="str" cm="1">
        <f t="array" aca="1" ref="M62" ca="1">IF(MATCH(J57,'数出表_Excel（アレルギー入力）'!$3:$3,0)&lt;=11,
"",
IF(IFERROR(
INDEX(INDIRECT("'数出表_Excel（アレルギー入力）'!B"&amp;MATCH(N9,'数出表_Excel（アレルギー入力）'!$A:$A,0)-1&amp;":AC"&amp;MATCH(N9,'数出表_Excel（アレルギー入力）'!$A:$A,0)-1&amp;""),
 1,
IF(MATCH(J57,'数出表_Excel（アレルギー入力）'!$3:$3,0)&lt;=11,11,
MATCH(J57,'数出表_Excel（アレルギー入力）'!$3:$3,0))),
 "")&lt;&gt;0,
IFERROR(
INDEX(INDIRECT("'数出表_Excel（アレルギー入力）'!B"&amp;MATCH(N9,'数出表_Excel（アレルギー入力）'!$A:$A,0)-1&amp;":AC"&amp;MATCH(N9,'数出表_Excel（アレルギー入力）'!$A:$A,0)-1&amp;""),
 1,
IF(MATCH(J57,'数出表_Excel（アレルギー入力）'!$3:$3,0)&lt;=11,11,
MATCH(J57,'数出表_Excel（アレルギー入力）'!$3:$3,0))),
 ""),""))</f>
        <v/>
      </c>
      <c r="N62" s="88"/>
      <c r="Q62" s="94" t="str">
        <f ca="1">IF(R59&lt;&gt;"",
IFERROR(INT(R59/R61),""),"")</f>
        <v/>
      </c>
      <c r="R62" s="88"/>
      <c r="S62" s="94" t="str">
        <f ca="1">IF(R59&lt;&gt;"",
IF(IFERROR(INT(R59/R61),"")&lt;=0,0,
IFERROR(MOD(R59,R61),"")),"")</f>
        <v/>
      </c>
      <c r="T62" s="88"/>
      <c r="U62" s="87" t="str" cm="1">
        <f t="array" aca="1" ref="U62" ca="1">IF(MATCH(R57,'数出表_Excel（アレルギー入力）'!$3:$3,0)&lt;=11,
"",
IF(IFERROR(
INDEX(INDIRECT("'数出表_Excel（アレルギー入力）'!B"&amp;MATCH(V9,'数出表_Excel（アレルギー入力）'!$A:$A,0)-1&amp;":AC"&amp;MATCH(V9,'数出表_Excel（アレルギー入力）'!$A:$A,0)-1&amp;""),
 1,
IF(MATCH(R57,'数出表_Excel（アレルギー入力）'!$3:$3,0)&lt;=11,11,
MATCH(R57,'数出表_Excel（アレルギー入力）'!$3:$3,0))),
 "")&lt;&gt;0,
IFERROR(
INDEX(INDIRECT("'数出表_Excel（アレルギー入力）'!B"&amp;MATCH(V9,'数出表_Excel（アレルギー入力）'!$A:$A,0)-1&amp;":AC"&amp;MATCH(V9,'数出表_Excel（アレルギー入力）'!$A:$A,0)-1&amp;""),
 1,
IF(MATCH(R57,'数出表_Excel（アレルギー入力）'!$3:$3,0)&lt;=11,11,
MATCH(R57,'数出表_Excel（アレルギー入力）'!$3:$3,0))),
 ""),""))</f>
        <v/>
      </c>
      <c r="V62" s="88"/>
      <c r="X62" s="94" t="str">
        <f ca="1">IF(Y59&lt;&gt;"",
IFERROR(INT(Y59/Y61),""),"")</f>
        <v/>
      </c>
      <c r="Y62" s="88"/>
      <c r="Z62" s="94" t="str">
        <f ca="1">IF(Y59&lt;&gt;"",
IF(IFERROR(INT(Y59/Y61),"")&lt;=0,0,
IFERROR(MOD(Y59,Y61),"")),"")</f>
        <v/>
      </c>
      <c r="AA62" s="88"/>
      <c r="AB62" s="87" t="str" cm="1">
        <f t="array" aca="1" ref="AB62" ca="1">IF(MATCH(Y57,'数出表_Excel（アレルギー入力）'!$3:$3,0)&lt;=11,
"",
IF(IFERROR(
INDEX(INDIRECT("'数出表_Excel（アレルギー入力）'!B"&amp;MATCH(AC9,'数出表_Excel（アレルギー入力）'!$A:$A,0)-1&amp;":AC"&amp;MATCH(AC9,'数出表_Excel（アレルギー入力）'!$A:$A,0)-1&amp;""),
 1,
IF(MATCH(Y57,'数出表_Excel（アレルギー入力）'!$3:$3,0)&lt;=11,11,
MATCH(Y57,'数出表_Excel（アレルギー入力）'!$3:$3,0))),
 "")&lt;&gt;0,
IFERROR(
INDEX(INDIRECT("'数出表_Excel（アレルギー入力）'!B"&amp;MATCH(AC9,'数出表_Excel（アレルギー入力）'!$A:$A,0)-1&amp;":AC"&amp;MATCH(AC9,'数出表_Excel（アレルギー入力）'!$A:$A,0)-1&amp;""),
 1,
IF(MATCH(Y57,'数出表_Excel（アレルギー入力）'!$3:$3,0)&lt;=11,11,
MATCH(Y57,'数出表_Excel（アレルギー入力）'!$3:$3,0))),
 ""),""))</f>
        <v/>
      </c>
      <c r="AC62" s="88"/>
      <c r="AF62" s="94" t="str">
        <f ca="1">IF(AG59&lt;&gt;"",
IFERROR(INT(AG59/AG61),""),"")</f>
        <v/>
      </c>
      <c r="AG62" s="88"/>
      <c r="AH62" s="94" t="str">
        <f ca="1">IF(AG59&lt;&gt;"",
IF(IFERROR(INT(AG59/AG61),"")&lt;=0,0,
IFERROR(MOD(AG59,AG61),"")),"")</f>
        <v/>
      </c>
      <c r="AI62" s="88"/>
      <c r="AJ62" s="87" t="str" cm="1">
        <f t="array" aca="1" ref="AJ62" ca="1">IF(MATCH(AG57,'数出表_Excel（アレルギー入力）'!$3:$3,0)&lt;=11,
"",
IF(IFERROR(
INDEX(INDIRECT("'数出表_Excel（アレルギー入力）'!B"&amp;MATCH(AK9,'数出表_Excel（アレルギー入力）'!$A:$A,0)-1&amp;":AC"&amp;MATCH(AK9,'数出表_Excel（アレルギー入力）'!$A:$A,0)-1&amp;""),
 1,
IF(MATCH(AG57,'数出表_Excel（アレルギー入力）'!$3:$3,0)&lt;=11,11,
MATCH(AG57,'数出表_Excel（アレルギー入力）'!$3:$3,0))),
 "")&lt;&gt;0,
IFERROR(
INDEX(INDIRECT("'数出表_Excel（アレルギー入力）'!B"&amp;MATCH(AK9,'数出表_Excel（アレルギー入力）'!$A:$A,0)-1&amp;":AC"&amp;MATCH(AK9,'数出表_Excel（アレルギー入力）'!$A:$A,0)-1&amp;""),
 1,
IF(MATCH(AG57,'数出表_Excel（アレルギー入力）'!$3:$3,0)&lt;=11,11,
MATCH(AG57,'数出表_Excel（アレルギー入力）'!$3:$3,0))),
 ""),""))</f>
        <v/>
      </c>
      <c r="AK62" s="88"/>
      <c r="AM62" s="94" t="str">
        <f ca="1">IF(AN59&lt;&gt;"",
IFERROR(INT(AN59/AN61),""),"")</f>
        <v/>
      </c>
      <c r="AN62" s="88"/>
      <c r="AO62" s="94" t="str">
        <f ca="1">IF(AN59&lt;&gt;"",
IF(IFERROR(INT(AN59/AN61),"")&lt;=0,0,
IFERROR(MOD(AN59,AN61),"")),"")</f>
        <v/>
      </c>
      <c r="AP62" s="88"/>
      <c r="AQ62" s="87" t="str" cm="1">
        <f t="array" aca="1" ref="AQ62" ca="1">IF(MATCH(AN57,'数出表_Excel（アレルギー入力）'!$3:$3,0)&lt;=11,
"",
IF(IFERROR(
INDEX(INDIRECT("'数出表_Excel（アレルギー入力）'!B"&amp;MATCH(AR9,'数出表_Excel（アレルギー入力）'!$A:$A,0)-1&amp;":AC"&amp;MATCH(AR9,'数出表_Excel（アレルギー入力）'!$A:$A,0)-1&amp;""),
 1,
IF(MATCH(AN57,'数出表_Excel（アレルギー入力）'!$3:$3,0)&lt;=11,11,
MATCH(AN57,'数出表_Excel（アレルギー入力）'!$3:$3,0))),
 "")&lt;&gt;0,
IFERROR(
INDEX(INDIRECT("'数出表_Excel（アレルギー入力）'!B"&amp;MATCH(AR9,'数出表_Excel（アレルギー入力）'!$A:$A,0)-1&amp;":AC"&amp;MATCH(AR9,'数出表_Excel（アレルギー入力）'!$A:$A,0)-1&amp;""),
 1,
IF(MATCH(AN57,'数出表_Excel（アレルギー入力）'!$3:$3,0)&lt;=11,11,
MATCH(AN57,'数出表_Excel（アレルギー入力）'!$3:$3,0))),
 ""),""))</f>
        <v/>
      </c>
      <c r="AR62" s="88"/>
      <c r="AU62" s="94" t="str">
        <f ca="1">IF(AV59&lt;&gt;"",
IFERROR(INT(AV59/AV61),""),"")</f>
        <v/>
      </c>
      <c r="AV62" s="88"/>
      <c r="AW62" s="94" t="str">
        <f ca="1">IF(AV59&lt;&gt;"",
IF(IFERROR(INT(AV59/AV61),"")&lt;=0,0,
IFERROR(MOD(AV59,AV61),"")),"")</f>
        <v/>
      </c>
      <c r="AX62" s="88"/>
      <c r="AY62" s="87" t="str" cm="1">
        <f t="array" aca="1" ref="AY62" ca="1">IF(MATCH(AV57,'数出表_Excel（アレルギー入力）'!$3:$3,0)&lt;=11,
"",
IF(IFERROR(
INDEX(INDIRECT("'数出表_Excel（アレルギー入力）'!B"&amp;MATCH(AZ9,'数出表_Excel（アレルギー入力）'!$A:$A,0)-1&amp;":AC"&amp;MATCH(AZ9,'数出表_Excel（アレルギー入力）'!$A:$A,0)-1&amp;""),
 1,
IF(MATCH(AV57,'数出表_Excel（アレルギー入力）'!$3:$3,0)&lt;=11,11,
MATCH(AV57,'数出表_Excel（アレルギー入力）'!$3:$3,0))),
 "")&lt;&gt;0,
IFERROR(
INDEX(INDIRECT("'数出表_Excel（アレルギー入力）'!B"&amp;MATCH(AZ9,'数出表_Excel（アレルギー入力）'!$A:$A,0)-1&amp;":AC"&amp;MATCH(AZ9,'数出表_Excel（アレルギー入力）'!$A:$A,0)-1&amp;""),
 1,
IF(MATCH(AV57,'数出表_Excel（アレルギー入力）'!$3:$3,0)&lt;=11,11,
MATCH(AV57,'数出表_Excel（アレルギー入力）'!$3:$3,0))),
 ""),""))</f>
        <v/>
      </c>
      <c r="AZ62" s="88"/>
      <c r="BB62" s="94" t="str">
        <f ca="1">IF(BC59&lt;&gt;"",
IFERROR(INT(BC59/BC61),""),"")</f>
        <v/>
      </c>
      <c r="BC62" s="88"/>
      <c r="BD62" s="94" t="str">
        <f ca="1">IF(BC59&lt;&gt;"",
IF(IFERROR(INT(BC59/BC61),"")&lt;=0,0,
IFERROR(MOD(BC59,BC61),"")),"")</f>
        <v/>
      </c>
      <c r="BE62" s="88"/>
      <c r="BF62" s="87" t="str" cm="1">
        <f t="array" aca="1" ref="BF62" ca="1">IF(MATCH(BC57,'数出表_Excel（アレルギー入力）'!$3:$3,0)&lt;=11,
"",
IF(IFERROR(
INDEX(INDIRECT("'数出表_Excel（アレルギー入力）'!B"&amp;MATCH(BG9,'数出表_Excel（アレルギー入力）'!$A:$A,0)-1&amp;":AC"&amp;MATCH(BG9,'数出表_Excel（アレルギー入力）'!$A:$A,0)-1&amp;""),
 1,
IF(MATCH(BC57,'数出表_Excel（アレルギー入力）'!$3:$3,0)&lt;=11,11,
MATCH(BC57,'数出表_Excel（アレルギー入力）'!$3:$3,0))),
 "")&lt;&gt;0,
IFERROR(
INDEX(INDIRECT("'数出表_Excel（アレルギー入力）'!B"&amp;MATCH(BG9,'数出表_Excel（アレルギー入力）'!$A:$A,0)-1&amp;":AC"&amp;MATCH(BG9,'数出表_Excel（アレルギー入力）'!$A:$A,0)-1&amp;""),
 1,
IF(MATCH(BC57,'数出表_Excel（アレルギー入力）'!$3:$3,0)&lt;=11,11,
MATCH(BC57,'数出表_Excel（アレルギー入力）'!$3:$3,0))),
 ""),""))</f>
        <v/>
      </c>
      <c r="BG62" s="88"/>
      <c r="BJ62" s="94" t="str">
        <f ca="1">IF(BK59&lt;&gt;"",
IFERROR(INT(BK59/BK61),""),"")</f>
        <v/>
      </c>
      <c r="BK62" s="88"/>
      <c r="BL62" s="94" t="str">
        <f ca="1">IF(BK59&lt;&gt;"",
IF(IFERROR(INT(BK59/BK61),"")&lt;=0,0,
IFERROR(MOD(BK59,BK61),"")),"")</f>
        <v/>
      </c>
      <c r="BM62" s="88"/>
      <c r="BN62" s="87" t="str" cm="1">
        <f t="array" aca="1" ref="BN62" ca="1">IF(MATCH(BK57,'数出表_Excel（アレルギー入力）'!$3:$3,0)&lt;=11,
"",
IF(IFERROR(
INDEX(INDIRECT("'数出表_Excel（アレルギー入力）'!B"&amp;MATCH(BO9,'数出表_Excel（アレルギー入力）'!$A:$A,0)-1&amp;":AC"&amp;MATCH(BO9,'数出表_Excel（アレルギー入力）'!$A:$A,0)-1&amp;""),
 1,
IF(MATCH(BK57,'数出表_Excel（アレルギー入力）'!$3:$3,0)&lt;=11,11,
MATCH(BK57,'数出表_Excel（アレルギー入力）'!$3:$3,0))),
 "")&lt;&gt;0,
IFERROR(
INDEX(INDIRECT("'数出表_Excel（アレルギー入力）'!B"&amp;MATCH(BO9,'数出表_Excel（アレルギー入力）'!$A:$A,0)-1&amp;":AC"&amp;MATCH(BO9,'数出表_Excel（アレルギー入力）'!$A:$A,0)-1&amp;""),
 1,
IF(MATCH(BK57,'数出表_Excel（アレルギー入力）'!$3:$3,0)&lt;=11,11,
MATCH(BK57,'数出表_Excel（アレルギー入力）'!$3:$3,0))),
 ""),""))</f>
        <v/>
      </c>
      <c r="BO62" s="88"/>
      <c r="BQ62" s="94" t="str">
        <f ca="1">IF(BR59&lt;&gt;"",
IFERROR(INT(BR59/BR61),""),"")</f>
        <v/>
      </c>
      <c r="BR62" s="88"/>
      <c r="BS62" s="94" t="str">
        <f ca="1">IF(BR59&lt;&gt;"",
IF(IFERROR(INT(BR59/BR61),"")&lt;=0,0,
IFERROR(MOD(BR59,BR61),"")),"")</f>
        <v/>
      </c>
      <c r="BT62" s="88"/>
      <c r="BU62" s="87" t="str" cm="1">
        <f t="array" aca="1" ref="BU62" ca="1">IF(MATCH(BR57,'数出表_Excel（アレルギー入力）'!$3:$3,0)&lt;=11,
"",
IF(IFERROR(
INDEX(INDIRECT("'数出表_Excel（アレルギー入力）'!B"&amp;MATCH(BV9,'数出表_Excel（アレルギー入力）'!$A:$A,0)-1&amp;":AC"&amp;MATCH(BV9,'数出表_Excel（アレルギー入力）'!$A:$A,0)-1&amp;""),
 1,
IF(MATCH(BR57,'数出表_Excel（アレルギー入力）'!$3:$3,0)&lt;=11,11,
MATCH(BR57,'数出表_Excel（アレルギー入力）'!$3:$3,0))),
 "")&lt;&gt;0,
IFERROR(
INDEX(INDIRECT("'数出表_Excel（アレルギー入力）'!B"&amp;MATCH(BV9,'数出表_Excel（アレルギー入力）'!$A:$A,0)-1&amp;":AC"&amp;MATCH(BV9,'数出表_Excel（アレルギー入力）'!$A:$A,0)-1&amp;""),
 1,
IF(MATCH(BR57,'数出表_Excel（アレルギー入力）'!$3:$3,0)&lt;=11,11,
MATCH(BR57,'数出表_Excel（アレルギー入力）'!$3:$3,0))),
 ""),""))</f>
        <v/>
      </c>
      <c r="BV62" s="88"/>
    </row>
    <row r="63" spans="2:74" ht="13.8" customHeight="1" x14ac:dyDescent="0.45"/>
    <row r="64" spans="2:74" ht="18" customHeight="1" x14ac:dyDescent="0.45">
      <c r="B64" s="63" t="str" cm="1">
        <f t="array" aca="1" ref="B64" ca="1">IFERROR(
SUBSTITUTE(ADDRESS(1,
COLUMN(INDIRECT("数出表_Excel!B" &amp; (MATCH(G17,数出表_Excel!$A:$A,0)-1))) - 1 +
MATCH(TRUE, ISNUMBER(--INDIRECT("数出表_Excel!B" &amp; (MATCH(G17,数出表_Excel!$A:$A,0)-1) &amp; ":U" &amp; (MATCH(G17,数出表_Excel!$A:$A,0)-1))), 0)+1,4),"1",""),
"")</f>
        <v/>
      </c>
      <c r="C64" s="85" t="str">
        <f ca="1">IF(C67&lt;&gt;"",C17,"")</f>
        <v/>
      </c>
      <c r="D64" s="86"/>
      <c r="E64" s="86"/>
      <c r="F64" s="86"/>
      <c r="G64" s="65"/>
      <c r="I64" s="63" t="str" cm="1">
        <f t="array" aca="1" ref="I64" ca="1">IFERROR(
SUBSTITUTE(ADDRESS(1,
COLUMN(INDIRECT("数出表_Excel!B" &amp; (MATCH(N17,数出表_Excel!$A:$A,0)-1))) - 1 +
MATCH(TRUE, ISNUMBER(--INDIRECT("数出表_Excel!B" &amp; (MATCH(N17,数出表_Excel!$A:$A,0)-1) &amp; ":U" &amp; (MATCH(N17,数出表_Excel!$A:$A,0)-1))), 0)+1,4),"1",""),
"")</f>
        <v/>
      </c>
      <c r="J64" s="85" t="str">
        <f ca="1">IF(J67&lt;&gt;"",J17,"")</f>
        <v/>
      </c>
      <c r="K64" s="86"/>
      <c r="L64" s="86"/>
      <c r="M64" s="86"/>
      <c r="N64" s="65"/>
      <c r="Q64" s="63" t="str" cm="1">
        <f t="array" aca="1" ref="Q64" ca="1">IFERROR(
SUBSTITUTE(ADDRESS(1,
COLUMN(INDIRECT("数出表_Excel!B" &amp; (MATCH(V17,数出表_Excel!$A:$A,0)-1))) - 1 +
MATCH(TRUE, ISNUMBER(--INDIRECT("数出表_Excel!B" &amp; (MATCH(V17,数出表_Excel!$A:$A,0)-1) &amp; ":U" &amp; (MATCH(V17,数出表_Excel!$A:$A,0)-1))), 0)+1,4),"1",""),
"")</f>
        <v/>
      </c>
      <c r="R64" s="85" t="str">
        <f ca="1">IF(R67&lt;&gt;"",R17,"")</f>
        <v/>
      </c>
      <c r="S64" s="86"/>
      <c r="T64" s="86"/>
      <c r="U64" s="86"/>
      <c r="V64" s="65"/>
      <c r="X64" s="63" t="str" cm="1">
        <f t="array" aca="1" ref="X64" ca="1">IFERROR(
SUBSTITUTE(ADDRESS(1,
COLUMN(INDIRECT("数出表_Excel!B" &amp; (MATCH(AC17,数出表_Excel!$A:$A,0)-1))) - 1 +
MATCH(TRUE, ISNUMBER(--INDIRECT("数出表_Excel!B" &amp; (MATCH(AC17,数出表_Excel!$A:$A,0)-1) &amp; ":U" &amp; (MATCH(AC17,数出表_Excel!$A:$A,0)-1))), 0)+1,4),"1",""),
"")</f>
        <v/>
      </c>
      <c r="Y64" s="85" t="str">
        <f ca="1">IF(Y67&lt;&gt;"",Y17,"")</f>
        <v/>
      </c>
      <c r="Z64" s="86"/>
      <c r="AA64" s="86"/>
      <c r="AB64" s="86"/>
      <c r="AC64" s="65"/>
      <c r="AF64" s="63" t="str" cm="1">
        <f t="array" aca="1" ref="AF64" ca="1">IFERROR(
SUBSTITUTE(ADDRESS(1,
COLUMN(INDIRECT("数出表_Excel!B" &amp; (MATCH(AK17,数出表_Excel!$A:$A,0)-1))) - 1 +
MATCH(TRUE, ISNUMBER(--INDIRECT("数出表_Excel!B" &amp; (MATCH(AK17,数出表_Excel!$A:$A,0)-1) &amp; ":U" &amp; (MATCH(AK17,数出表_Excel!$A:$A,0)-1))), 0)+1,4),"1",""),
"")</f>
        <v/>
      </c>
      <c r="AG64" s="85" t="str">
        <f ca="1">IF(AG67&lt;&gt;"",AG17,"")</f>
        <v/>
      </c>
      <c r="AH64" s="86"/>
      <c r="AI64" s="86"/>
      <c r="AJ64" s="86"/>
      <c r="AK64" s="65"/>
      <c r="AM64" s="63" t="str" cm="1">
        <f t="array" aca="1" ref="AM64" ca="1">IFERROR(
SUBSTITUTE(ADDRESS(1,
COLUMN(INDIRECT("数出表_Excel!B" &amp; (MATCH(AR17,数出表_Excel!$A:$A,0)-1))) - 1 +
MATCH(TRUE, ISNUMBER(--INDIRECT("数出表_Excel!B" &amp; (MATCH(AR17,数出表_Excel!$A:$A,0)-1) &amp; ":U" &amp; (MATCH(AR17,数出表_Excel!$A:$A,0)-1))), 0)+1,4),"1",""),
"")</f>
        <v/>
      </c>
      <c r="AN64" s="85" t="str">
        <f ca="1">IF(AN67&lt;&gt;"",AN17,"")</f>
        <v/>
      </c>
      <c r="AO64" s="86"/>
      <c r="AP64" s="86"/>
      <c r="AQ64" s="86"/>
      <c r="AR64" s="65"/>
      <c r="AU64" s="63" t="str" cm="1">
        <f t="array" aca="1" ref="AU64" ca="1">IFERROR(
SUBSTITUTE(ADDRESS(1,
COLUMN(INDIRECT("数出表_Excel!B" &amp; (MATCH(AZ17,数出表_Excel!$A:$A,0)-1))) - 1 +
MATCH(TRUE, ISNUMBER(--INDIRECT("数出表_Excel!B" &amp; (MATCH(AZ17,数出表_Excel!$A:$A,0)-1) &amp; ":U" &amp; (MATCH(AZ17,数出表_Excel!$A:$A,0)-1))), 0)+1,4),"1",""),
"")</f>
        <v/>
      </c>
      <c r="AV64" s="85" t="str">
        <f ca="1">IF(AV67&lt;&gt;"",AV17,"")</f>
        <v/>
      </c>
      <c r="AW64" s="86"/>
      <c r="AX64" s="86"/>
      <c r="AY64" s="86"/>
      <c r="AZ64" s="65"/>
      <c r="BB64" s="63" t="str" cm="1">
        <f t="array" aca="1" ref="BB64" ca="1">IFERROR(
SUBSTITUTE(ADDRESS(1,
COLUMN(INDIRECT("数出表_Excel!B" &amp; (MATCH(BG17,数出表_Excel!$A:$A,0)-1))) - 1 +
MATCH(TRUE, ISNUMBER(--INDIRECT("数出表_Excel!B" &amp; (MATCH(BG17,数出表_Excel!$A:$A,0)-1) &amp; ":U" &amp; (MATCH(BG17,数出表_Excel!$A:$A,0)-1))), 0)+1,4),"1",""),
"")</f>
        <v/>
      </c>
      <c r="BC64" s="85" t="str">
        <f ca="1">IF(BC67&lt;&gt;"",BC17,"")</f>
        <v/>
      </c>
      <c r="BD64" s="86"/>
      <c r="BE64" s="86"/>
      <c r="BF64" s="86"/>
      <c r="BG64" s="65"/>
      <c r="BJ64" s="63" t="str" cm="1">
        <f t="array" aca="1" ref="BJ64" ca="1">IFERROR(
SUBSTITUTE(ADDRESS(1,
COLUMN(INDIRECT("数出表_Excel!B" &amp; (MATCH(BO17,数出表_Excel!$A:$A,0)-1))) - 1 +
MATCH(TRUE, ISNUMBER(--INDIRECT("数出表_Excel!B" &amp; (MATCH(BO17,数出表_Excel!$A:$A,0)-1) &amp; ":U" &amp; (MATCH(BO17,数出表_Excel!$A:$A,0)-1))), 0)+1,4),"1",""),
"")</f>
        <v/>
      </c>
      <c r="BK64" s="85" t="str">
        <f ca="1">IF(BK67&lt;&gt;"",BK17,"")</f>
        <v/>
      </c>
      <c r="BL64" s="86"/>
      <c r="BM64" s="86"/>
      <c r="BN64" s="86"/>
      <c r="BO64" s="65"/>
      <c r="BQ64" s="63" t="str" cm="1">
        <f t="array" aca="1" ref="BQ64" ca="1">IFERROR(
SUBSTITUTE(ADDRESS(1,
COLUMN(INDIRECT("数出表_Excel!B" &amp; (MATCH(BV17,数出表_Excel!$A:$A,0)-1))) - 1 +
MATCH(TRUE, ISNUMBER(--INDIRECT("数出表_Excel!B" &amp; (MATCH(BV17,数出表_Excel!$A:$A,0)-1) &amp; ":U" &amp; (MATCH(BV17,数出表_Excel!$A:$A,0)-1))), 0)+1,4),"1",""),
"")</f>
        <v/>
      </c>
      <c r="BR64" s="85" t="str">
        <f ca="1">IF(BR67&lt;&gt;"",BR17,"")</f>
        <v/>
      </c>
      <c r="BS64" s="86"/>
      <c r="BT64" s="86"/>
      <c r="BU64" s="86"/>
      <c r="BV64" s="65"/>
    </row>
    <row r="65" spans="2:74" ht="18" customHeight="1" x14ac:dyDescent="0.55000000000000004">
      <c r="B65" s="68" t="e">
        <f t="array" aca="1" ref="B65" ca="1">IF(B19&lt;&gt;100,
IF(C67&lt;&gt;"",MATCH(C67,INDIRECT("数出表_Excel!B"&amp;MATCH(G17,数出表_Excel!$A:$A,0)-1&amp;":U"&amp;MATCH(G17,数出表_Excel!$A:$A,0)-1&amp;""),0)+1,""),
IF(C67&lt;&gt;"",
MATCH(
IFERROR(
INDEX(INDIRECT("数出表_Excel!"&amp;B64&amp;MATCH(G17,数出表_Excel!$A:$A,0)-1&amp;":U"&amp;MATCH(G17,数出表_Excel!$A:$A,0)-1&amp;""),
 1,
 MATCH(TRUE, ISNUMBER(--INDIRECT("数出表_Excel!"&amp;B64&amp;MATCH(G17,数出表_Excel!$A:$A,0)-1&amp;":U"&amp;MATCH(G17,数出表_Excel!$A:$A,0)-1&amp;"")), 0)),
 ""),
INDIRECT("数出表_Excel!B"&amp;MATCH(G17,数出表_Excel!$A:$A,0)-1&amp;":U"&amp;MATCH(G17,数出表_Excel!$A:$A,0)-1&amp;""),0)+1,""))</f>
        <v>#N/A</v>
      </c>
      <c r="C65" s="58" t="str" cm="1">
        <f t="array" aca="1" ref="C65" ca="1">IFERROR(IF(C67&lt;&gt;"",INDIRECT("数出表_Excel!" &amp;
CHAR(MATCH(TRUE,
ISNUMBER(--INDIRECT("数出表_Excel!"&amp;B64&amp;MATCH(G17,数出表_Excel!$A:$A,0)-1&amp;":U"&amp;MATCH(G17,数出表_Excel!$A:$A,0)-1&amp;"")),0)
+MATCH(TRUE, ISNUMBER(--INDIRECT("数出表_Excel!B" &amp; (MATCH(G17,数出表_Excel!$A:$A,0)-1) &amp; ":U" &amp; (MATCH(G17,数出表_Excel!$A:$A,0)-1))), 0)
+65) &amp; "3"),""),"")</f>
        <v/>
      </c>
      <c r="D65" s="57"/>
      <c r="E65" s="57"/>
      <c r="F65" s="72" t="str" cm="1">
        <f t="array" aca="1" ref="F65" ca="1">IF(C65&lt;&gt;"",
IF(MATCH(TRUE,
ISNUMBER(--INDIRECT("数出表_Excel!B"&amp;MATCH(G17,数出表_Excel!$A:$A,0)-1&amp;":U"&amp;MATCH(G17,数出表_Excel!$A:$A,0)-1&amp;"")),0)&gt;10,
IF(C65&lt;&gt;"",
IF(IF(COUNTIF(盛付札!C65,"*キャラ*"),
VLOOKUP("*キャラ*",商品マスタ一覧!$D:$J,7,FALSE),
IF(COUNTIF(盛付札!C65,"*赤*"),
VLOOKUP("*赤*",商品マスタ一覧!$D:$J,7,FALSE),
VLOOKUP(盛付札!C65,商品マスタ一覧!$D:$J,7,FALSE)))=0,"",
IF(ROUND(
IF(F70&lt;&gt;"",(C67-F70),C67)
/IF(COUNTIF(盛付札!C65,"*キャラ*"),
VLOOKUP("*キャラ*",商品マスタ一覧!$D:$J,7,FALSE),
IF(COUNTIF(盛付札!C65,"*赤*"),
VLOOKUP("*赤*",商品マスタ一覧!$D:$J,7,FALSE),
VLOOKUP(盛付札!C65,商品マスタ一覧!$D:$J,7,FALSE))),0)&lt;=0,1,
ROUND(
IF(F70&lt;&gt;"",(C67-F70),C67)
/IF(COUNTIF(盛付札!C65,"*キャラ*"),
VLOOKUP("*キャラ*",商品マスタ一覧!$D:$J,7,FALSE),
IF(COUNTIF(盛付札!C65,"*赤*"),
VLOOKUP("*赤*",商品マスタ一覧!$D:$J,7,FALSE),
VLOOKUP(盛付札!C65,商品マスタ一覧!$D:$J,7,FALSE))),0))),""),""),"")</f>
        <v/>
      </c>
      <c r="G65" s="62" t="str">
        <f ca="1">IF(F65&lt;&gt;"",IF(C67&lt;&gt;"",IF(VALUE(IF(F70&lt;&gt;"",C67-F70,C67))&gt;VALUE(IF(COUNTIF(盛付札!C65,"*キャラ*"),
VLOOKUP("*キャラ*",商品マスタ一覧!$D:$J,7,FALSE),
IF(COUNTIF(盛付札!C65,"*赤*"),
VLOOKUP("*赤*",商品マスタ一覧!$D:$J,7,FALSE),
VLOOKUP(盛付札!C65,商品マスタ一覧!$D:$J,7,FALSE)))*F65),
"+"&amp;IF(F70&lt;&gt;"",C67-F70,C67)-IF(COUNTIF(盛付札!C65,"*キャラ*"),
VLOOKUP("*キャラ*",商品マスタ一覧!$D:$J,7,FALSE),
IF(COUNTIF(盛付札!C65,"*赤*"),
VLOOKUP("*赤*",商品マスタ一覧!$D:$J,7,FALSE),
VLOOKUP(盛付札!C65,商品マスタ一覧!$D:$J,7,FALSE)))*F65,
IF(F70&lt;&gt;"",C67-F70,C67)-IF(COUNTIF(盛付札!C65,"*キャラ*"),
VLOOKUP("*キャラ*",商品マスタ一覧!$D:$J,7,FALSE),
IF(COUNTIF(盛付札!C65,"*赤*"),
VLOOKUP("*赤*",商品マスタ一覧!$D:$J,7,FALSE),
VLOOKUP(盛付札!C65,商品マスタ一覧!$D:$J,7,FALSE)))*F65),""),"")</f>
        <v/>
      </c>
      <c r="I65" s="68" t="e" cm="1">
        <f t="array" aca="1" ref="I65" ca="1">IF(I19&lt;&gt;100,
IF(J67&lt;&gt;"",MATCH(J67,INDIRECT("数出表_Excel!B"&amp;MATCH(N17,数出表_Excel!$A:$A,0)-1&amp;":U"&amp;MATCH(N17,数出表_Excel!$A:$A,0)-1&amp;""),0)+1,""),
IF(J67&lt;&gt;"",
MATCH(
IFERROR(
INDEX(INDIRECT("数出表_Excel!"&amp;I64&amp;MATCH(N17,数出表_Excel!$A:$A,0)-1&amp;":U"&amp;MATCH(N17,数出表_Excel!$A:$A,0)-1&amp;""),
 1,
 MATCH(TRUE, ISNUMBER(--INDIRECT("数出表_Excel!"&amp;I64&amp;MATCH(N17,数出表_Excel!$A:$A,0)-1&amp;":U"&amp;MATCH(N17,数出表_Excel!$A:$A,0)-1&amp;"")), 0)),
 ""),
INDIRECT("数出表_Excel!B"&amp;MATCH(N17,数出表_Excel!$A:$A,0)-1&amp;":U"&amp;MATCH(N17,数出表_Excel!$A:$A,0)-1&amp;""),0)+1,""))</f>
        <v>#N/A</v>
      </c>
      <c r="J65" s="58" t="str" cm="1">
        <f t="array" aca="1" ref="J65" ca="1">IFERROR(IF(J67&lt;&gt;"",INDIRECT("数出表_Excel!" &amp;
CHAR(MATCH(TRUE,
ISNUMBER(--INDIRECT("数出表_Excel!"&amp;I64&amp;MATCH(N17,数出表_Excel!$A:$A,0)-1&amp;":U"&amp;MATCH(N17,数出表_Excel!$A:$A,0)-1&amp;"")),0)
+MATCH(TRUE, ISNUMBER(--INDIRECT("数出表_Excel!B" &amp; (MATCH(N17,数出表_Excel!$A:$A,0)-1) &amp; ":U" &amp; (MATCH(N17,数出表_Excel!$A:$A,0)-1))), 0)
+65) &amp; "3"),""),"")</f>
        <v/>
      </c>
      <c r="K65" s="57"/>
      <c r="L65" s="57"/>
      <c r="M65" s="72" t="str" cm="1">
        <f t="array" aca="1" ref="M65" ca="1">IF(J65&lt;&gt;"",
IF(MATCH(TRUE,
ISNUMBER(--INDIRECT("数出表_Excel!B"&amp;MATCH(N17,数出表_Excel!$A:$A,0)-1&amp;":U"&amp;MATCH(N17,数出表_Excel!$A:$A,0)-1&amp;"")),0)&gt;10,
IF(J65&lt;&gt;"",
IF(IF(COUNTIF(盛付札!J65,"*キャラ*"),
VLOOKUP("*キャラ*",商品マスタ一覧!$D:$J,7,FALSE),
IF(COUNTIF(盛付札!J65,"*赤*"),
VLOOKUP("*赤*",商品マスタ一覧!$D:$J,7,FALSE),
VLOOKUP(盛付札!J65,商品マスタ一覧!$D:$J,7,FALSE)))=0,"",
IF(ROUND(
IF(M70&lt;&gt;"",(J67-M70),J67)
/IF(COUNTIF(盛付札!J65,"*キャラ*"),
VLOOKUP("*キャラ*",商品マスタ一覧!$D:$J,7,FALSE),
IF(COUNTIF(盛付札!J65,"*赤*"),
VLOOKUP("*赤*",商品マスタ一覧!$D:$J,7,FALSE),
VLOOKUP(盛付札!J65,商品マスタ一覧!$D:$J,7,FALSE))),0)&lt;=0,1,
ROUND(
IF(M70&lt;&gt;"",(J67-M70),J67)
/IF(COUNTIF(盛付札!J65,"*キャラ*"),
VLOOKUP("*キャラ*",商品マスタ一覧!$D:$J,7,FALSE),
IF(COUNTIF(盛付札!J65,"*赤*"),
VLOOKUP("*赤*",商品マスタ一覧!$D:$J,7,FALSE),
VLOOKUP(盛付札!J65,商品マスタ一覧!$D:$J,7,FALSE))),0))),""),""),"")</f>
        <v/>
      </c>
      <c r="N65" s="62" t="str">
        <f ca="1">IF(M65&lt;&gt;"",IF(J67&lt;&gt;"",IF(VALUE(IF(M70&lt;&gt;"",J67-M70,J67))&gt;VALUE(IF(COUNTIF(盛付札!J65,"*キャラ*"),
VLOOKUP("*キャラ*",商品マスタ一覧!$D:$J,7,FALSE),
IF(COUNTIF(盛付札!J65,"*赤*"),
VLOOKUP("*赤*",商品マスタ一覧!$D:$J,7,FALSE),
VLOOKUP(盛付札!J65,商品マスタ一覧!$D:$J,7,FALSE)))*M65),
"+"&amp;IF(M70&lt;&gt;"",J67-M70,J67)-IF(COUNTIF(盛付札!J65,"*キャラ*"),
VLOOKUP("*キャラ*",商品マスタ一覧!$D:$J,7,FALSE),
IF(COUNTIF(盛付札!J65,"*赤*"),
VLOOKUP("*赤*",商品マスタ一覧!$D:$J,7,FALSE),
VLOOKUP(盛付札!J65,商品マスタ一覧!$D:$J,7,FALSE)))*M65,
IF(M70&lt;&gt;"",J67-M70,J67)-IF(COUNTIF(盛付札!J65,"*キャラ*"),
VLOOKUP("*キャラ*",商品マスタ一覧!$D:$J,7,FALSE),
IF(COUNTIF(盛付札!J65,"*赤*"),
VLOOKUP("*赤*",商品マスタ一覧!$D:$J,7,FALSE),
VLOOKUP(盛付札!J65,商品マスタ一覧!$D:$J,7,FALSE)))*M65),""),"")</f>
        <v/>
      </c>
      <c r="Q65" s="68" t="e">
        <f t="array" aca="1" ref="Q65" ca="1">IF(Q19&lt;&gt;100,
IF(R67&lt;&gt;"",MATCH(R67,INDIRECT("数出表_Excel!B"&amp;MATCH(V17,数出表_Excel!$A:$A,0)-1&amp;":U"&amp;MATCH(V17,数出表_Excel!$A:$A,0)-1&amp;""),0)+1,""),
IF(R67&lt;&gt;"",
MATCH(
IFERROR(
INDEX(INDIRECT("数出表_Excel!"&amp;Q64&amp;MATCH(V17,数出表_Excel!$A:$A,0)-1&amp;":U"&amp;MATCH(V17,数出表_Excel!$A:$A,0)-1&amp;""),
 1,
 MATCH(TRUE, ISNUMBER(--INDIRECT("数出表_Excel!"&amp;Q64&amp;MATCH(V17,数出表_Excel!$A:$A,0)-1&amp;":U"&amp;MATCH(V17,数出表_Excel!$A:$A,0)-1&amp;"")), 0)),
 ""),
INDIRECT("数出表_Excel!B"&amp;MATCH(V17,数出表_Excel!$A:$A,0)-1&amp;":U"&amp;MATCH(V17,数出表_Excel!$A:$A,0)-1&amp;""),0)+1,""))</f>
        <v>#N/A</v>
      </c>
      <c r="R65" s="58" t="str" cm="1">
        <f t="array" aca="1" ref="R65" ca="1">IFERROR(IF(R67&lt;&gt;"",INDIRECT("数出表_Excel!" &amp;
CHAR(MATCH(TRUE,
ISNUMBER(--INDIRECT("数出表_Excel!"&amp;Q64&amp;MATCH(V17,数出表_Excel!$A:$A,0)-1&amp;":U"&amp;MATCH(V17,数出表_Excel!$A:$A,0)-1&amp;"")),0)
+MATCH(TRUE, ISNUMBER(--INDIRECT("数出表_Excel!B" &amp; (MATCH(V17,数出表_Excel!$A:$A,0)-1) &amp; ":U" &amp; (MATCH(V17,数出表_Excel!$A:$A,0)-1))), 0)
+65) &amp; "3"),""),"")</f>
        <v/>
      </c>
      <c r="S65" s="57"/>
      <c r="T65" s="57"/>
      <c r="U65" s="72" t="str" cm="1">
        <f t="array" aca="1" ref="U65" ca="1">IF(R65&lt;&gt;"",
IF(MATCH(TRUE,
ISNUMBER(--INDIRECT("数出表_Excel!B"&amp;MATCH(V17,数出表_Excel!$A:$A,0)-1&amp;":U"&amp;MATCH(V17,数出表_Excel!$A:$A,0)-1&amp;"")),0)&gt;10,
IF(R65&lt;&gt;"",
IF(IF(COUNTIF(盛付札!R65,"*キャラ*"),
VLOOKUP("*キャラ*",商品マスタ一覧!$D:$J,7,FALSE),
IF(COUNTIF(盛付札!R65,"*赤*"),
VLOOKUP("*赤*",商品マスタ一覧!$D:$J,7,FALSE),
VLOOKUP(盛付札!R65,商品マスタ一覧!$D:$J,7,FALSE)))=0,"",
IF(ROUND(
IF(U70&lt;&gt;"",(R67-U70),R67)
/IF(COUNTIF(盛付札!R65,"*キャラ*"),
VLOOKUP("*キャラ*",商品マスタ一覧!$D:$J,7,FALSE),
IF(COUNTIF(盛付札!R65,"*赤*"),
VLOOKUP("*赤*",商品マスタ一覧!$D:$J,7,FALSE),
VLOOKUP(盛付札!R65,商品マスタ一覧!$D:$J,7,FALSE))),0)&lt;=0,1,
ROUND(
IF(U70&lt;&gt;"",(R67-U70),R67)
/IF(COUNTIF(盛付札!R65,"*キャラ*"),
VLOOKUP("*キャラ*",商品マスタ一覧!$D:$J,7,FALSE),
IF(COUNTIF(盛付札!R65,"*赤*"),
VLOOKUP("*赤*",商品マスタ一覧!$D:$J,7,FALSE),
VLOOKUP(盛付札!R65,商品マスタ一覧!$D:$J,7,FALSE))),0))),""),""),"")</f>
        <v/>
      </c>
      <c r="V65" s="62" t="str">
        <f ca="1">IF(U65&lt;&gt;"",IF(R67&lt;&gt;"",IF(VALUE(IF(U70&lt;&gt;"",R67-U70,R67))&gt;VALUE(IF(COUNTIF(盛付札!R65,"*キャラ*"),
VLOOKUP("*キャラ*",商品マスタ一覧!$D:$J,7,FALSE),
IF(COUNTIF(盛付札!R65,"*赤*"),
VLOOKUP("*赤*",商品マスタ一覧!$D:$J,7,FALSE),
VLOOKUP(盛付札!R65,商品マスタ一覧!$D:$J,7,FALSE)))*U65),
"+"&amp;IF(U70&lt;&gt;"",R67-U70,R67)-IF(COUNTIF(盛付札!R65,"*キャラ*"),
VLOOKUP("*キャラ*",商品マスタ一覧!$D:$J,7,FALSE),
IF(COUNTIF(盛付札!R65,"*赤*"),
VLOOKUP("*赤*",商品マスタ一覧!$D:$J,7,FALSE),
VLOOKUP(盛付札!R65,商品マスタ一覧!$D:$J,7,FALSE)))*U65,
IF(U70&lt;&gt;"",R67-U70,R67)-IF(COUNTIF(盛付札!R65,"*キャラ*"),
VLOOKUP("*キャラ*",商品マスタ一覧!$D:$J,7,FALSE),
IF(COUNTIF(盛付札!R65,"*赤*"),
VLOOKUP("*赤*",商品マスタ一覧!$D:$J,7,FALSE),
VLOOKUP(盛付札!R65,商品マスタ一覧!$D:$J,7,FALSE)))*U65),""),"")</f>
        <v/>
      </c>
      <c r="X65" s="68" t="e" cm="1">
        <f t="array" aca="1" ref="X65" ca="1">IF(X19&lt;&gt;100,
IF(Y67&lt;&gt;"",MATCH(Y67,INDIRECT("数出表_Excel!B"&amp;MATCH(AC17,数出表_Excel!$A:$A,0)-1&amp;":U"&amp;MATCH(AC17,数出表_Excel!$A:$A,0)-1&amp;""),0)+1,""),
IF(Y67&lt;&gt;"",
MATCH(
IFERROR(
INDEX(INDIRECT("数出表_Excel!"&amp;X64&amp;MATCH(AC17,数出表_Excel!$A:$A,0)-1&amp;":U"&amp;MATCH(AC17,数出表_Excel!$A:$A,0)-1&amp;""),
 1,
 MATCH(TRUE, ISNUMBER(--INDIRECT("数出表_Excel!"&amp;X64&amp;MATCH(AC17,数出表_Excel!$A:$A,0)-1&amp;":U"&amp;MATCH(AC17,数出表_Excel!$A:$A,0)-1&amp;"")), 0)),
 ""),
INDIRECT("数出表_Excel!B"&amp;MATCH(AC17,数出表_Excel!$A:$A,0)-1&amp;":U"&amp;MATCH(AC17,数出表_Excel!$A:$A,0)-1&amp;""),0)+1,""))</f>
        <v>#N/A</v>
      </c>
      <c r="Y65" s="58" t="str" cm="1">
        <f t="array" aca="1" ref="Y65" ca="1">IFERROR(IF(Y67&lt;&gt;"",INDIRECT("数出表_Excel!" &amp;
CHAR(MATCH(TRUE,
ISNUMBER(--INDIRECT("数出表_Excel!"&amp;X64&amp;MATCH(AC17,数出表_Excel!$A:$A,0)-1&amp;":U"&amp;MATCH(AC17,数出表_Excel!$A:$A,0)-1&amp;"")),0)
+MATCH(TRUE, ISNUMBER(--INDIRECT("数出表_Excel!B" &amp; (MATCH(AC17,数出表_Excel!$A:$A,0)-1) &amp; ":U" &amp; (MATCH(AC17,数出表_Excel!$A:$A,0)-1))), 0)
+65) &amp; "3"),""),"")</f>
        <v/>
      </c>
      <c r="Z65" s="57"/>
      <c r="AA65" s="57"/>
      <c r="AB65" s="72" t="str" cm="1">
        <f t="array" aca="1" ref="AB65" ca="1">IF(Y65&lt;&gt;"",
IF(MATCH(TRUE,
ISNUMBER(--INDIRECT("数出表_Excel!B"&amp;MATCH(AC17,数出表_Excel!$A:$A,0)-1&amp;":U"&amp;MATCH(AC17,数出表_Excel!$A:$A,0)-1&amp;"")),0)&gt;10,
IF(Y65&lt;&gt;"",
IF(IF(COUNTIF(盛付札!Y65,"*キャラ*"),
VLOOKUP("*キャラ*",商品マスタ一覧!$D:$J,7,FALSE),
IF(COUNTIF(盛付札!Y65,"*赤*"),
VLOOKUP("*赤*",商品マスタ一覧!$D:$J,7,FALSE),
VLOOKUP(盛付札!Y65,商品マスタ一覧!$D:$J,7,FALSE)))=0,"",
IF(ROUND(
IF(AB70&lt;&gt;"",(Y67-AB70),Y67)
/IF(COUNTIF(盛付札!Y65,"*キャラ*"),
VLOOKUP("*キャラ*",商品マスタ一覧!$D:$J,7,FALSE),
IF(COUNTIF(盛付札!Y65,"*赤*"),
VLOOKUP("*赤*",商品マスタ一覧!$D:$J,7,FALSE),
VLOOKUP(盛付札!Y65,商品マスタ一覧!$D:$J,7,FALSE))),0)&lt;=0,1,
ROUND(
IF(AB70&lt;&gt;"",(Y67-AB70),Y67)
/IF(COUNTIF(盛付札!Y65,"*キャラ*"),
VLOOKUP("*キャラ*",商品マスタ一覧!$D:$J,7,FALSE),
IF(COUNTIF(盛付札!Y65,"*赤*"),
VLOOKUP("*赤*",商品マスタ一覧!$D:$J,7,FALSE),
VLOOKUP(盛付札!Y65,商品マスタ一覧!$D:$J,7,FALSE))),0))),""),""),"")</f>
        <v/>
      </c>
      <c r="AC65" s="62" t="str">
        <f ca="1">IF(AB65&lt;&gt;"",IF(Y67&lt;&gt;"",IF(VALUE(IF(AB70&lt;&gt;"",Y67-AB70,Y67))&gt;VALUE(IF(COUNTIF(盛付札!Y65,"*キャラ*"),
VLOOKUP("*キャラ*",商品マスタ一覧!$D:$J,7,FALSE),
IF(COUNTIF(盛付札!Y65,"*赤*"),
VLOOKUP("*赤*",商品マスタ一覧!$D:$J,7,FALSE),
VLOOKUP(盛付札!Y65,商品マスタ一覧!$D:$J,7,FALSE)))*AB65),
"+"&amp;IF(AB70&lt;&gt;"",Y67-AB70,Y67)-IF(COUNTIF(盛付札!Y65,"*キャラ*"),
VLOOKUP("*キャラ*",商品マスタ一覧!$D:$J,7,FALSE),
IF(COUNTIF(盛付札!Y65,"*赤*"),
VLOOKUP("*赤*",商品マスタ一覧!$D:$J,7,FALSE),
VLOOKUP(盛付札!Y65,商品マスタ一覧!$D:$J,7,FALSE)))*AB65,
IF(AB70&lt;&gt;"",Y67-AB70,Y67)-IF(COUNTIF(盛付札!Y65,"*キャラ*"),
VLOOKUP("*キャラ*",商品マスタ一覧!$D:$J,7,FALSE),
IF(COUNTIF(盛付札!Y65,"*赤*"),
VLOOKUP("*赤*",商品マスタ一覧!$D:$J,7,FALSE),
VLOOKUP(盛付札!Y65,商品マスタ一覧!$D:$J,7,FALSE)))*AB65),""),"")</f>
        <v/>
      </c>
      <c r="AF65" s="68" t="e">
        <f t="array" aca="1" ref="AF65" ca="1">IF(AF19&lt;&gt;100,
IF(AG67&lt;&gt;"",MATCH(AG67,INDIRECT("数出表_Excel!B"&amp;MATCH(AK17,数出表_Excel!$A:$A,0)-1&amp;":U"&amp;MATCH(AK17,数出表_Excel!$A:$A,0)-1&amp;""),0)+1,""),
IF(AG67&lt;&gt;"",
MATCH(
IFERROR(
INDEX(INDIRECT("数出表_Excel!"&amp;AF64&amp;MATCH(AK17,数出表_Excel!$A:$A,0)-1&amp;":U"&amp;MATCH(AK17,数出表_Excel!$A:$A,0)-1&amp;""),
 1,
 MATCH(TRUE, ISNUMBER(--INDIRECT("数出表_Excel!"&amp;AF64&amp;MATCH(AK17,数出表_Excel!$A:$A,0)-1&amp;":U"&amp;MATCH(AK17,数出表_Excel!$A:$A,0)-1&amp;"")), 0)),
 ""),
INDIRECT("数出表_Excel!B"&amp;MATCH(AK17,数出表_Excel!$A:$A,0)-1&amp;":U"&amp;MATCH(AK17,数出表_Excel!$A:$A,0)-1&amp;""),0)+1,""))</f>
        <v>#N/A</v>
      </c>
      <c r="AG65" s="58" t="str" cm="1">
        <f t="array" aca="1" ref="AG65" ca="1">IFERROR(IF(AG67&lt;&gt;"",INDIRECT("数出表_Excel!" &amp;
CHAR(MATCH(TRUE,
ISNUMBER(--INDIRECT("数出表_Excel!"&amp;AF64&amp;MATCH(AK17,数出表_Excel!$A:$A,0)-1&amp;":U"&amp;MATCH(AK17,数出表_Excel!$A:$A,0)-1&amp;"")),0)
+MATCH(TRUE, ISNUMBER(--INDIRECT("数出表_Excel!B" &amp; (MATCH(AK17,数出表_Excel!$A:$A,0)-1) &amp; ":U" &amp; (MATCH(AK17,数出表_Excel!$A:$A,0)-1))), 0)
+65) &amp; "3"),""),"")</f>
        <v/>
      </c>
      <c r="AH65" s="57"/>
      <c r="AI65" s="57"/>
      <c r="AJ65" s="72" t="str" cm="1">
        <f t="array" aca="1" ref="AJ65" ca="1">IF(AG65&lt;&gt;"",
IF(MATCH(TRUE,
ISNUMBER(--INDIRECT("数出表_Excel!B"&amp;MATCH(AK17,数出表_Excel!$A:$A,0)-1&amp;":U"&amp;MATCH(AK17,数出表_Excel!$A:$A,0)-1&amp;"")),0)&gt;10,
IF(AG65&lt;&gt;"",
IF(IF(COUNTIF(盛付札!AG65,"*キャラ*"),
VLOOKUP("*キャラ*",商品マスタ一覧!$D:$J,7,FALSE),
IF(COUNTIF(盛付札!AG65,"*赤*"),
VLOOKUP("*赤*",商品マスタ一覧!$D:$J,7,FALSE),
VLOOKUP(盛付札!AG65,商品マスタ一覧!$D:$J,7,FALSE)))=0,"",
IF(ROUND(
IF(AJ70&lt;&gt;"",(AG67-AJ70),AG67)
/IF(COUNTIF(盛付札!AG65,"*キャラ*"),
VLOOKUP("*キャラ*",商品マスタ一覧!$D:$J,7,FALSE),
IF(COUNTIF(盛付札!AG65,"*赤*"),
VLOOKUP("*赤*",商品マスタ一覧!$D:$J,7,FALSE),
VLOOKUP(盛付札!AG65,商品マスタ一覧!$D:$J,7,FALSE))),0)&lt;=0,1,
ROUND(
IF(AJ70&lt;&gt;"",(AG67-AJ70),AG67)
/IF(COUNTIF(盛付札!AG65,"*キャラ*"),
VLOOKUP("*キャラ*",商品マスタ一覧!$D:$J,7,FALSE),
IF(COUNTIF(盛付札!AG65,"*赤*"),
VLOOKUP("*赤*",商品マスタ一覧!$D:$J,7,FALSE),
VLOOKUP(盛付札!AG65,商品マスタ一覧!$D:$J,7,FALSE))),0))),""),""),"")</f>
        <v/>
      </c>
      <c r="AK65" s="62" t="str">
        <f ca="1">IF(AJ65&lt;&gt;"",IF(AG67&lt;&gt;"",IF(VALUE(IF(AJ70&lt;&gt;"",AG67-AJ70,AG67))&gt;VALUE(IF(COUNTIF(盛付札!AG65,"*キャラ*"),
VLOOKUP("*キャラ*",商品マスタ一覧!$D:$J,7,FALSE),
IF(COUNTIF(盛付札!AG65,"*赤*"),
VLOOKUP("*赤*",商品マスタ一覧!$D:$J,7,FALSE),
VLOOKUP(盛付札!AG65,商品マスタ一覧!$D:$J,7,FALSE)))*AJ65),
"+"&amp;IF(AJ70&lt;&gt;"",AG67-AJ70,AG67)-IF(COUNTIF(盛付札!AG65,"*キャラ*"),
VLOOKUP("*キャラ*",商品マスタ一覧!$D:$J,7,FALSE),
IF(COUNTIF(盛付札!AG65,"*赤*"),
VLOOKUP("*赤*",商品マスタ一覧!$D:$J,7,FALSE),
VLOOKUP(盛付札!AG65,商品マスタ一覧!$D:$J,7,FALSE)))*AJ65,
IF(AJ70&lt;&gt;"",AG67-AJ70,AG67)-IF(COUNTIF(盛付札!AG65,"*キャラ*"),
VLOOKUP("*キャラ*",商品マスタ一覧!$D:$J,7,FALSE),
IF(COUNTIF(盛付札!AG65,"*赤*"),
VLOOKUP("*赤*",商品マスタ一覧!$D:$J,7,FALSE),
VLOOKUP(盛付札!AG65,商品マスタ一覧!$D:$J,7,FALSE)))*AJ65),""),"")</f>
        <v/>
      </c>
      <c r="AM65" s="68" t="e" cm="1">
        <f t="array" aca="1" ref="AM65" ca="1">IF(AM19&lt;&gt;100,
IF(AN67&lt;&gt;"",MATCH(AN67,INDIRECT("数出表_Excel!B"&amp;MATCH(AR17,数出表_Excel!$A:$A,0)-1&amp;":U"&amp;MATCH(AR17,数出表_Excel!$A:$A,0)-1&amp;""),0)+1,""),
IF(AN67&lt;&gt;"",
MATCH(
IFERROR(
INDEX(INDIRECT("数出表_Excel!"&amp;AM64&amp;MATCH(AR17,数出表_Excel!$A:$A,0)-1&amp;":U"&amp;MATCH(AR17,数出表_Excel!$A:$A,0)-1&amp;""),
 1,
 MATCH(TRUE, ISNUMBER(--INDIRECT("数出表_Excel!"&amp;AM64&amp;MATCH(AR17,数出表_Excel!$A:$A,0)-1&amp;":U"&amp;MATCH(AR17,数出表_Excel!$A:$A,0)-1&amp;"")), 0)),
 ""),
INDIRECT("数出表_Excel!B"&amp;MATCH(AR17,数出表_Excel!$A:$A,0)-1&amp;":U"&amp;MATCH(AR17,数出表_Excel!$A:$A,0)-1&amp;""),0)+1,""))</f>
        <v>#N/A</v>
      </c>
      <c r="AN65" s="58" t="str" cm="1">
        <f t="array" aca="1" ref="AN65" ca="1">IFERROR(IF(AN67&lt;&gt;"",INDIRECT("数出表_Excel!" &amp;
CHAR(MATCH(TRUE,
ISNUMBER(--INDIRECT("数出表_Excel!"&amp;AM64&amp;MATCH(AR17,数出表_Excel!$A:$A,0)-1&amp;":U"&amp;MATCH(AR17,数出表_Excel!$A:$A,0)-1&amp;"")),0)
+MATCH(TRUE, ISNUMBER(--INDIRECT("数出表_Excel!B" &amp; (MATCH(AR17,数出表_Excel!$A:$A,0)-1) &amp; ":U" &amp; (MATCH(AR17,数出表_Excel!$A:$A,0)-1))), 0)
+65) &amp; "3"),""),"")</f>
        <v/>
      </c>
      <c r="AO65" s="57"/>
      <c r="AP65" s="57"/>
      <c r="AQ65" s="72" t="str" cm="1">
        <f t="array" aca="1" ref="AQ65" ca="1">IF(AN65&lt;&gt;"",
IF(MATCH(TRUE,
ISNUMBER(--INDIRECT("数出表_Excel!B"&amp;MATCH(AR17,数出表_Excel!$A:$A,0)-1&amp;":U"&amp;MATCH(AR17,数出表_Excel!$A:$A,0)-1&amp;"")),0)&gt;10,
IF(AN65&lt;&gt;"",
IF(IF(COUNTIF(盛付札!AN65,"*キャラ*"),
VLOOKUP("*キャラ*",商品マスタ一覧!$D:$J,7,FALSE),
IF(COUNTIF(盛付札!AN65,"*赤*"),
VLOOKUP("*赤*",商品マスタ一覧!$D:$J,7,FALSE),
VLOOKUP(盛付札!AN65,商品マスタ一覧!$D:$J,7,FALSE)))=0,"",
IF(ROUND(
IF(AQ70&lt;&gt;"",(AN67-AQ70),AN67)
/IF(COUNTIF(盛付札!AN65,"*キャラ*"),
VLOOKUP("*キャラ*",商品マスタ一覧!$D:$J,7,FALSE),
IF(COUNTIF(盛付札!AN65,"*赤*"),
VLOOKUP("*赤*",商品マスタ一覧!$D:$J,7,FALSE),
VLOOKUP(盛付札!AN65,商品マスタ一覧!$D:$J,7,FALSE))),0)&lt;=0,1,
ROUND(
IF(AQ70&lt;&gt;"",(AN67-AQ70),AN67)
/IF(COUNTIF(盛付札!AN65,"*キャラ*"),
VLOOKUP("*キャラ*",商品マスタ一覧!$D:$J,7,FALSE),
IF(COUNTIF(盛付札!AN65,"*赤*"),
VLOOKUP("*赤*",商品マスタ一覧!$D:$J,7,FALSE),
VLOOKUP(盛付札!AN65,商品マスタ一覧!$D:$J,7,FALSE))),0))),""),""),"")</f>
        <v/>
      </c>
      <c r="AR65" s="62" t="str">
        <f ca="1">IF(AQ65&lt;&gt;"",IF(AN67&lt;&gt;"",IF(VALUE(IF(AQ70&lt;&gt;"",AN67-AQ70,AN67))&gt;VALUE(IF(COUNTIF(盛付札!AN65,"*キャラ*"),
VLOOKUP("*キャラ*",商品マスタ一覧!$D:$J,7,FALSE),
IF(COUNTIF(盛付札!AN65,"*赤*"),
VLOOKUP("*赤*",商品マスタ一覧!$D:$J,7,FALSE),
VLOOKUP(盛付札!AN65,商品マスタ一覧!$D:$J,7,FALSE)))*AQ65),
"+"&amp;IF(AQ70&lt;&gt;"",AN67-AQ70,AN67)-IF(COUNTIF(盛付札!AN65,"*キャラ*"),
VLOOKUP("*キャラ*",商品マスタ一覧!$D:$J,7,FALSE),
IF(COUNTIF(盛付札!AN65,"*赤*"),
VLOOKUP("*赤*",商品マスタ一覧!$D:$J,7,FALSE),
VLOOKUP(盛付札!AN65,商品マスタ一覧!$D:$J,7,FALSE)))*AQ65,
IF(AQ70&lt;&gt;"",AN67-AQ70,AN67)-IF(COUNTIF(盛付札!AN65,"*キャラ*"),
VLOOKUP("*キャラ*",商品マスタ一覧!$D:$J,7,FALSE),
IF(COUNTIF(盛付札!AN65,"*赤*"),
VLOOKUP("*赤*",商品マスタ一覧!$D:$J,7,FALSE),
VLOOKUP(盛付札!AN65,商品マスタ一覧!$D:$J,7,FALSE)))*AQ65),""),"")</f>
        <v/>
      </c>
      <c r="AU65" s="68" t="e">
        <f t="array" aca="1" ref="AU65" ca="1">IF(AU19&lt;&gt;100,
IF(AV67&lt;&gt;"",MATCH(AV67,INDIRECT("数出表_Excel!B"&amp;MATCH(AZ17,数出表_Excel!$A:$A,0)-1&amp;":U"&amp;MATCH(AZ17,数出表_Excel!$A:$A,0)-1&amp;""),0)+1,""),
IF(AV67&lt;&gt;"",
MATCH(
IFERROR(
INDEX(INDIRECT("数出表_Excel!"&amp;AU64&amp;MATCH(AZ17,数出表_Excel!$A:$A,0)-1&amp;":U"&amp;MATCH(AZ17,数出表_Excel!$A:$A,0)-1&amp;""),
 1,
 MATCH(TRUE, ISNUMBER(--INDIRECT("数出表_Excel!"&amp;AU64&amp;MATCH(AZ17,数出表_Excel!$A:$A,0)-1&amp;":U"&amp;MATCH(AZ17,数出表_Excel!$A:$A,0)-1&amp;"")), 0)),
 ""),
INDIRECT("数出表_Excel!B"&amp;MATCH(AZ17,数出表_Excel!$A:$A,0)-1&amp;":U"&amp;MATCH(AZ17,数出表_Excel!$A:$A,0)-1&amp;""),0)+1,""))</f>
        <v>#N/A</v>
      </c>
      <c r="AV65" s="58" t="str" cm="1">
        <f t="array" aca="1" ref="AV65" ca="1">IFERROR(IF(AV67&lt;&gt;"",INDIRECT("数出表_Excel!" &amp;
CHAR(MATCH(TRUE,
ISNUMBER(--INDIRECT("数出表_Excel!"&amp;AU64&amp;MATCH(AZ17,数出表_Excel!$A:$A,0)-1&amp;":U"&amp;MATCH(AZ17,数出表_Excel!$A:$A,0)-1&amp;"")),0)
+MATCH(TRUE, ISNUMBER(--INDIRECT("数出表_Excel!B" &amp; (MATCH(AZ17,数出表_Excel!$A:$A,0)-1) &amp; ":U" &amp; (MATCH(AZ17,数出表_Excel!$A:$A,0)-1))), 0)
+65) &amp; "3"),""),"")</f>
        <v/>
      </c>
      <c r="AW65" s="57"/>
      <c r="AX65" s="57"/>
      <c r="AY65" s="72" t="str" cm="1">
        <f t="array" aca="1" ref="AY65" ca="1">IF(AV65&lt;&gt;"",
IF(MATCH(TRUE,
ISNUMBER(--INDIRECT("数出表_Excel!B"&amp;MATCH(AZ17,数出表_Excel!$A:$A,0)-1&amp;":U"&amp;MATCH(AZ17,数出表_Excel!$A:$A,0)-1&amp;"")),0)&gt;10,
IF(AV65&lt;&gt;"",
IF(IF(COUNTIF(盛付札!AV65,"*キャラ*"),
VLOOKUP("*キャラ*",商品マスタ一覧!$D:$J,7,FALSE),
IF(COUNTIF(盛付札!AV65,"*赤*"),
VLOOKUP("*赤*",商品マスタ一覧!$D:$J,7,FALSE),
VLOOKUP(盛付札!AV65,商品マスタ一覧!$D:$J,7,FALSE)))=0,"",
IF(ROUND(
IF(AY70&lt;&gt;"",(AV67-AY70),AV67)
/IF(COUNTIF(盛付札!AV65,"*キャラ*"),
VLOOKUP("*キャラ*",商品マスタ一覧!$D:$J,7,FALSE),
IF(COUNTIF(盛付札!AV65,"*赤*"),
VLOOKUP("*赤*",商品マスタ一覧!$D:$J,7,FALSE),
VLOOKUP(盛付札!AV65,商品マスタ一覧!$D:$J,7,FALSE))),0)&lt;=0,1,
ROUND(
IF(AY70&lt;&gt;"",(AV67-AY70),AV67)
/IF(COUNTIF(盛付札!AV65,"*キャラ*"),
VLOOKUP("*キャラ*",商品マスタ一覧!$D:$J,7,FALSE),
IF(COUNTIF(盛付札!AV65,"*赤*"),
VLOOKUP("*赤*",商品マスタ一覧!$D:$J,7,FALSE),
VLOOKUP(盛付札!AV65,商品マスタ一覧!$D:$J,7,FALSE))),0))),""),""),"")</f>
        <v/>
      </c>
      <c r="AZ65" s="62" t="str">
        <f ca="1">IF(AY65&lt;&gt;"",IF(AV67&lt;&gt;"",IF(VALUE(IF(AY70&lt;&gt;"",AV67-AY70,AV67))&gt;VALUE(IF(COUNTIF(盛付札!AV65,"*キャラ*"),
VLOOKUP("*キャラ*",商品マスタ一覧!$D:$J,7,FALSE),
IF(COUNTIF(盛付札!AV65,"*赤*"),
VLOOKUP("*赤*",商品マスタ一覧!$D:$J,7,FALSE),
VLOOKUP(盛付札!AV65,商品マスタ一覧!$D:$J,7,FALSE)))*AY65),
"+"&amp;IF(AY70&lt;&gt;"",AV67-AY70,AV67)-IF(COUNTIF(盛付札!AV65,"*キャラ*"),
VLOOKUP("*キャラ*",商品マスタ一覧!$D:$J,7,FALSE),
IF(COUNTIF(盛付札!AV65,"*赤*"),
VLOOKUP("*赤*",商品マスタ一覧!$D:$J,7,FALSE),
VLOOKUP(盛付札!AV65,商品マスタ一覧!$D:$J,7,FALSE)))*AY65,
IF(AY70&lt;&gt;"",AV67-AY70,AV67)-IF(COUNTIF(盛付札!AV65,"*キャラ*"),
VLOOKUP("*キャラ*",商品マスタ一覧!$D:$J,7,FALSE),
IF(COUNTIF(盛付札!AV65,"*赤*"),
VLOOKUP("*赤*",商品マスタ一覧!$D:$J,7,FALSE),
VLOOKUP(盛付札!AV65,商品マスタ一覧!$D:$J,7,FALSE)))*AY65),""),"")</f>
        <v/>
      </c>
      <c r="BB65" s="68" t="e" cm="1">
        <f t="array" aca="1" ref="BB65" ca="1">IF(BB19&lt;&gt;100,
IF(BC67&lt;&gt;"",MATCH(BC67,INDIRECT("数出表_Excel!B"&amp;MATCH(BG17,数出表_Excel!$A:$A,0)-1&amp;":U"&amp;MATCH(BG17,数出表_Excel!$A:$A,0)-1&amp;""),0)+1,""),
IF(BC67&lt;&gt;"",
MATCH(
IFERROR(
INDEX(INDIRECT("数出表_Excel!"&amp;BB64&amp;MATCH(BG17,数出表_Excel!$A:$A,0)-1&amp;":U"&amp;MATCH(BG17,数出表_Excel!$A:$A,0)-1&amp;""),
 1,
 MATCH(TRUE, ISNUMBER(--INDIRECT("数出表_Excel!"&amp;BB64&amp;MATCH(BG17,数出表_Excel!$A:$A,0)-1&amp;":U"&amp;MATCH(BG17,数出表_Excel!$A:$A,0)-1&amp;"")), 0)),
 ""),
INDIRECT("数出表_Excel!B"&amp;MATCH(BG17,数出表_Excel!$A:$A,0)-1&amp;":U"&amp;MATCH(BG17,数出表_Excel!$A:$A,0)-1&amp;""),0)+1,""))</f>
        <v>#N/A</v>
      </c>
      <c r="BC65" s="58" t="str" cm="1">
        <f t="array" aca="1" ref="BC65" ca="1">IFERROR(IF(BC67&lt;&gt;"",INDIRECT("数出表_Excel!" &amp;
CHAR(MATCH(TRUE,
ISNUMBER(--INDIRECT("数出表_Excel!"&amp;BB64&amp;MATCH(BG17,数出表_Excel!$A:$A,0)-1&amp;":U"&amp;MATCH(BG17,数出表_Excel!$A:$A,0)-1&amp;"")),0)
+MATCH(TRUE, ISNUMBER(--INDIRECT("数出表_Excel!B" &amp; (MATCH(BG17,数出表_Excel!$A:$A,0)-1) &amp; ":U" &amp; (MATCH(BG17,数出表_Excel!$A:$A,0)-1))), 0)
+65) &amp; "3"),""),"")</f>
        <v/>
      </c>
      <c r="BD65" s="57"/>
      <c r="BE65" s="57"/>
      <c r="BF65" s="72" t="str" cm="1">
        <f t="array" aca="1" ref="BF65" ca="1">IF(BC65&lt;&gt;"",
IF(MATCH(TRUE,
ISNUMBER(--INDIRECT("数出表_Excel!B"&amp;MATCH(BG17,数出表_Excel!$A:$A,0)-1&amp;":U"&amp;MATCH(BG17,数出表_Excel!$A:$A,0)-1&amp;"")),0)&gt;10,
IF(BC65&lt;&gt;"",
IF(IF(COUNTIF(盛付札!BC65,"*キャラ*"),
VLOOKUP("*キャラ*",商品マスタ一覧!$D:$J,7,FALSE),
IF(COUNTIF(盛付札!BC65,"*赤*"),
VLOOKUP("*赤*",商品マスタ一覧!$D:$J,7,FALSE),
VLOOKUP(盛付札!BC65,商品マスタ一覧!$D:$J,7,FALSE)))=0,"",
IF(ROUND(
IF(BF70&lt;&gt;"",(BC67-BF70),BC67)
/IF(COUNTIF(盛付札!BC65,"*キャラ*"),
VLOOKUP("*キャラ*",商品マスタ一覧!$D:$J,7,FALSE),
IF(COUNTIF(盛付札!BC65,"*赤*"),
VLOOKUP("*赤*",商品マスタ一覧!$D:$J,7,FALSE),
VLOOKUP(盛付札!BC65,商品マスタ一覧!$D:$J,7,FALSE))),0)&lt;=0,1,
ROUND(
IF(BF70&lt;&gt;"",(BC67-BF70),BC67)
/IF(COUNTIF(盛付札!BC65,"*キャラ*"),
VLOOKUP("*キャラ*",商品マスタ一覧!$D:$J,7,FALSE),
IF(COUNTIF(盛付札!BC65,"*赤*"),
VLOOKUP("*赤*",商品マスタ一覧!$D:$J,7,FALSE),
VLOOKUP(盛付札!BC65,商品マスタ一覧!$D:$J,7,FALSE))),0))),""),""),"")</f>
        <v/>
      </c>
      <c r="BG65" s="62" t="str">
        <f ca="1">IF(BF65&lt;&gt;"",IF(BC67&lt;&gt;"",IF(VALUE(IF(BF70&lt;&gt;"",BC67-BF70,BC67))&gt;VALUE(IF(COUNTIF(盛付札!BC65,"*キャラ*"),
VLOOKUP("*キャラ*",商品マスタ一覧!$D:$J,7,FALSE),
IF(COUNTIF(盛付札!BC65,"*赤*"),
VLOOKUP("*赤*",商品マスタ一覧!$D:$J,7,FALSE),
VLOOKUP(盛付札!BC65,商品マスタ一覧!$D:$J,7,FALSE)))*BF65),
"+"&amp;IF(BF70&lt;&gt;"",BC67-BF70,BC67)-IF(COUNTIF(盛付札!BC65,"*キャラ*"),
VLOOKUP("*キャラ*",商品マスタ一覧!$D:$J,7,FALSE),
IF(COUNTIF(盛付札!BC65,"*赤*"),
VLOOKUP("*赤*",商品マスタ一覧!$D:$J,7,FALSE),
VLOOKUP(盛付札!BC65,商品マスタ一覧!$D:$J,7,FALSE)))*BF65,
IF(BF70&lt;&gt;"",BC67-BF70,BC67)-IF(COUNTIF(盛付札!BC65,"*キャラ*"),
VLOOKUP("*キャラ*",商品マスタ一覧!$D:$J,7,FALSE),
IF(COUNTIF(盛付札!BC65,"*赤*"),
VLOOKUP("*赤*",商品マスタ一覧!$D:$J,7,FALSE),
VLOOKUP(盛付札!BC65,商品マスタ一覧!$D:$J,7,FALSE)))*BF65),""),"")</f>
        <v/>
      </c>
      <c r="BJ65" s="68" t="e">
        <f t="array" aca="1" ref="BJ65" ca="1">IF(BJ19&lt;&gt;100,
IF(BK67&lt;&gt;"",MATCH(BK67,INDIRECT("数出表_Excel!B"&amp;MATCH(BO17,数出表_Excel!$A:$A,0)-1&amp;":U"&amp;MATCH(BO17,数出表_Excel!$A:$A,0)-1&amp;""),0)+1,""),
IF(BK67&lt;&gt;"",
MATCH(
IFERROR(
INDEX(INDIRECT("数出表_Excel!"&amp;BJ64&amp;MATCH(BO17,数出表_Excel!$A:$A,0)-1&amp;":U"&amp;MATCH(BO17,数出表_Excel!$A:$A,0)-1&amp;""),
 1,
 MATCH(TRUE, ISNUMBER(--INDIRECT("数出表_Excel!"&amp;BJ64&amp;MATCH(BO17,数出表_Excel!$A:$A,0)-1&amp;":U"&amp;MATCH(BO17,数出表_Excel!$A:$A,0)-1&amp;"")), 0)),
 ""),
INDIRECT("数出表_Excel!B"&amp;MATCH(BO17,数出表_Excel!$A:$A,0)-1&amp;":U"&amp;MATCH(BO17,数出表_Excel!$A:$A,0)-1&amp;""),0)+1,""))</f>
        <v>#N/A</v>
      </c>
      <c r="BK65" s="58" t="str" cm="1">
        <f t="array" aca="1" ref="BK65" ca="1">IFERROR(IF(BK67&lt;&gt;"",INDIRECT("数出表_Excel!" &amp;
CHAR(MATCH(TRUE,
ISNUMBER(--INDIRECT("数出表_Excel!"&amp;BJ64&amp;MATCH(BO17,数出表_Excel!$A:$A,0)-1&amp;":U"&amp;MATCH(BO17,数出表_Excel!$A:$A,0)-1&amp;"")),0)
+MATCH(TRUE, ISNUMBER(--INDIRECT("数出表_Excel!B" &amp; (MATCH(BO17,数出表_Excel!$A:$A,0)-1) &amp; ":U" &amp; (MATCH(BO17,数出表_Excel!$A:$A,0)-1))), 0)
+65) &amp; "3"),""),"")</f>
        <v/>
      </c>
      <c r="BL65" s="57"/>
      <c r="BM65" s="57"/>
      <c r="BN65" s="72" t="str" cm="1">
        <f t="array" aca="1" ref="BN65" ca="1">IF(BK65&lt;&gt;"",
IF(MATCH(TRUE,
ISNUMBER(--INDIRECT("数出表_Excel!B"&amp;MATCH(BO17,数出表_Excel!$A:$A,0)-1&amp;":U"&amp;MATCH(BO17,数出表_Excel!$A:$A,0)-1&amp;"")),0)&gt;10,
IF(BK65&lt;&gt;"",
IF(IF(COUNTIF(盛付札!BK65,"*キャラ*"),
VLOOKUP("*キャラ*",商品マスタ一覧!$D:$J,7,FALSE),
IF(COUNTIF(盛付札!BK65,"*赤*"),
VLOOKUP("*赤*",商品マスタ一覧!$D:$J,7,FALSE),
VLOOKUP(盛付札!BK65,商品マスタ一覧!$D:$J,7,FALSE)))=0,"",
IF(ROUND(
IF(BN70&lt;&gt;"",(BK67-BN70),BK67)
/IF(COUNTIF(盛付札!BK65,"*キャラ*"),
VLOOKUP("*キャラ*",商品マスタ一覧!$D:$J,7,FALSE),
IF(COUNTIF(盛付札!BK65,"*赤*"),
VLOOKUP("*赤*",商品マスタ一覧!$D:$J,7,FALSE),
VLOOKUP(盛付札!BK65,商品マスタ一覧!$D:$J,7,FALSE))),0)&lt;=0,1,
ROUND(
IF(BN70&lt;&gt;"",(BK67-BN70),BK67)
/IF(COUNTIF(盛付札!BK65,"*キャラ*"),
VLOOKUP("*キャラ*",商品マスタ一覧!$D:$J,7,FALSE),
IF(COUNTIF(盛付札!BK65,"*赤*"),
VLOOKUP("*赤*",商品マスタ一覧!$D:$J,7,FALSE),
VLOOKUP(盛付札!BK65,商品マスタ一覧!$D:$J,7,FALSE))),0))),""),""),"")</f>
        <v/>
      </c>
      <c r="BO65" s="62" t="str">
        <f ca="1">IF(BN65&lt;&gt;"",IF(BK67&lt;&gt;"",IF(VALUE(IF(BN70&lt;&gt;"",BK67-BN70,BK67))&gt;VALUE(IF(COUNTIF(盛付札!BK65,"*キャラ*"),
VLOOKUP("*キャラ*",商品マスタ一覧!$D:$J,7,FALSE),
IF(COUNTIF(盛付札!BK65,"*赤*"),
VLOOKUP("*赤*",商品マスタ一覧!$D:$J,7,FALSE),
VLOOKUP(盛付札!BK65,商品マスタ一覧!$D:$J,7,FALSE)))*BN65),
"+"&amp;IF(BN70&lt;&gt;"",BK67-BN70,BK67)-IF(COUNTIF(盛付札!BK65,"*キャラ*"),
VLOOKUP("*キャラ*",商品マスタ一覧!$D:$J,7,FALSE),
IF(COUNTIF(盛付札!BK65,"*赤*"),
VLOOKUP("*赤*",商品マスタ一覧!$D:$J,7,FALSE),
VLOOKUP(盛付札!BK65,商品マスタ一覧!$D:$J,7,FALSE)))*BN65,
IF(BN70&lt;&gt;"",BK67-BN70,BK67)-IF(COUNTIF(盛付札!BK65,"*キャラ*"),
VLOOKUP("*キャラ*",商品マスタ一覧!$D:$J,7,FALSE),
IF(COUNTIF(盛付札!BK65,"*赤*"),
VLOOKUP("*赤*",商品マスタ一覧!$D:$J,7,FALSE),
VLOOKUP(盛付札!BK65,商品マスタ一覧!$D:$J,7,FALSE)))*BN65),""),"")</f>
        <v/>
      </c>
      <c r="BQ65" s="68" t="e" cm="1">
        <f t="array" aca="1" ref="BQ65" ca="1">IF(BQ19&lt;&gt;100,
IF(BR67&lt;&gt;"",MATCH(BR67,INDIRECT("数出表_Excel!B"&amp;MATCH(BV17,数出表_Excel!$A:$A,0)-1&amp;":U"&amp;MATCH(BV17,数出表_Excel!$A:$A,0)-1&amp;""),0)+1,""),
IF(BR67&lt;&gt;"",
MATCH(
IFERROR(
INDEX(INDIRECT("数出表_Excel!"&amp;BQ64&amp;MATCH(BV17,数出表_Excel!$A:$A,0)-1&amp;":U"&amp;MATCH(BV17,数出表_Excel!$A:$A,0)-1&amp;""),
 1,
 MATCH(TRUE, ISNUMBER(--INDIRECT("数出表_Excel!"&amp;BQ64&amp;MATCH(BV17,数出表_Excel!$A:$A,0)-1&amp;":U"&amp;MATCH(BV17,数出表_Excel!$A:$A,0)-1&amp;"")), 0)),
 ""),
INDIRECT("数出表_Excel!B"&amp;MATCH(BV17,数出表_Excel!$A:$A,0)-1&amp;":U"&amp;MATCH(BV17,数出表_Excel!$A:$A,0)-1&amp;""),0)+1,""))</f>
        <v>#N/A</v>
      </c>
      <c r="BR65" s="58" t="str" cm="1">
        <f t="array" aca="1" ref="BR65" ca="1">IFERROR(IF(BR67&lt;&gt;"",INDIRECT("数出表_Excel!" &amp;
CHAR(MATCH(TRUE,
ISNUMBER(--INDIRECT("数出表_Excel!"&amp;BQ64&amp;MATCH(BV17,数出表_Excel!$A:$A,0)-1&amp;":U"&amp;MATCH(BV17,数出表_Excel!$A:$A,0)-1&amp;"")),0)
+MATCH(TRUE, ISNUMBER(--INDIRECT("数出表_Excel!B" &amp; (MATCH(BV17,数出表_Excel!$A:$A,0)-1) &amp; ":U" &amp; (MATCH(BV17,数出表_Excel!$A:$A,0)-1))), 0)
+65) &amp; "3"),""),"")</f>
        <v/>
      </c>
      <c r="BS65" s="57"/>
      <c r="BT65" s="57"/>
      <c r="BU65" s="72" t="str" cm="1">
        <f t="array" aca="1" ref="BU65" ca="1">IF(BR65&lt;&gt;"",
IF(MATCH(TRUE,
ISNUMBER(--INDIRECT("数出表_Excel!B"&amp;MATCH(BV17,数出表_Excel!$A:$A,0)-1&amp;":U"&amp;MATCH(BV17,数出表_Excel!$A:$A,0)-1&amp;"")),0)&gt;10,
IF(BR65&lt;&gt;"",
IF(IF(COUNTIF(盛付札!BR65,"*キャラ*"),
VLOOKUP("*キャラ*",商品マスタ一覧!$D:$J,7,FALSE),
IF(COUNTIF(盛付札!BR65,"*赤*"),
VLOOKUP("*赤*",商品マスタ一覧!$D:$J,7,FALSE),
VLOOKUP(盛付札!BR65,商品マスタ一覧!$D:$J,7,FALSE)))=0,"",
IF(ROUND(
IF(BU70&lt;&gt;"",(BR67-BU70),BR67)
/IF(COUNTIF(盛付札!BR65,"*キャラ*"),
VLOOKUP("*キャラ*",商品マスタ一覧!$D:$J,7,FALSE),
IF(COUNTIF(盛付札!BR65,"*赤*"),
VLOOKUP("*赤*",商品マスタ一覧!$D:$J,7,FALSE),
VLOOKUP(盛付札!BR65,商品マスタ一覧!$D:$J,7,FALSE))),0)&lt;=0,1,
ROUND(
IF(BU70&lt;&gt;"",(BR67-BU70),BR67)
/IF(COUNTIF(盛付札!BR65,"*キャラ*"),
VLOOKUP("*キャラ*",商品マスタ一覧!$D:$J,7,FALSE),
IF(COUNTIF(盛付札!BR65,"*赤*"),
VLOOKUP("*赤*",商品マスタ一覧!$D:$J,7,FALSE),
VLOOKUP(盛付札!BR65,商品マスタ一覧!$D:$J,7,FALSE))),0))),""),""),"")</f>
        <v/>
      </c>
      <c r="BV65" s="62" t="str">
        <f ca="1">IF(BU65&lt;&gt;"",IF(BR67&lt;&gt;"",IF(VALUE(IF(BU70&lt;&gt;"",BR67-BU70,BR67))&gt;VALUE(IF(COUNTIF(盛付札!BR65,"*キャラ*"),
VLOOKUP("*キャラ*",商品マスタ一覧!$D:$J,7,FALSE),
IF(COUNTIF(盛付札!BR65,"*赤*"),
VLOOKUP("*赤*",商品マスタ一覧!$D:$J,7,FALSE),
VLOOKUP(盛付札!BR65,商品マスタ一覧!$D:$J,7,FALSE)))*BU65),
"+"&amp;IF(BU70&lt;&gt;"",BR67-BU70,BR67)-IF(COUNTIF(盛付札!BR65,"*キャラ*"),
VLOOKUP("*キャラ*",商品マスタ一覧!$D:$J,7,FALSE),
IF(COUNTIF(盛付札!BR65,"*赤*"),
VLOOKUP("*赤*",商品マスタ一覧!$D:$J,7,FALSE),
VLOOKUP(盛付札!BR65,商品マスタ一覧!$D:$J,7,FALSE)))*BU65,
IF(BU70&lt;&gt;"",BR67-BU70,BR67)-IF(COUNTIF(盛付札!BR65,"*キャラ*"),
VLOOKUP("*キャラ*",商品マスタ一覧!$D:$J,7,FALSE),
IF(COUNTIF(盛付札!BR65,"*赤*"),
VLOOKUP("*赤*",商品マスタ一覧!$D:$J,7,FALSE),
VLOOKUP(盛付札!BR65,商品マスタ一覧!$D:$J,7,FALSE)))*BU65),""),"")</f>
        <v/>
      </c>
    </row>
    <row r="66" spans="2:74" x14ac:dyDescent="0.45">
      <c r="B66" s="11"/>
      <c r="C66" s="92" t="str">
        <f ca="1">IF(C67&lt;&gt;"","園児","")</f>
        <v/>
      </c>
      <c r="D66" s="90"/>
      <c r="E66" s="95" t="str">
        <f ca="1">IF(C67&lt;&gt;"","先生","")</f>
        <v/>
      </c>
      <c r="F66" s="90"/>
      <c r="G66" s="12"/>
      <c r="I66" s="11"/>
      <c r="J66" s="92" t="str">
        <f ca="1">IF(J67&lt;&gt;"","園児","")</f>
        <v/>
      </c>
      <c r="K66" s="90"/>
      <c r="L66" s="95" t="str">
        <f ca="1">IF(J67&lt;&gt;"","先生","")</f>
        <v/>
      </c>
      <c r="M66" s="90"/>
      <c r="N66" s="12"/>
      <c r="Q66" s="11"/>
      <c r="R66" s="92" t="str">
        <f ca="1">IF(R67&lt;&gt;"","園児","")</f>
        <v/>
      </c>
      <c r="S66" s="90"/>
      <c r="T66" s="95" t="str">
        <f ca="1">IF(R67&lt;&gt;"","先生","")</f>
        <v/>
      </c>
      <c r="U66" s="90"/>
      <c r="V66" s="12"/>
      <c r="X66" s="11"/>
      <c r="Y66" s="92" t="str">
        <f ca="1">IF(Y67&lt;&gt;"","園児","")</f>
        <v/>
      </c>
      <c r="Z66" s="90"/>
      <c r="AA66" s="95" t="str">
        <f ca="1">IF(Y67&lt;&gt;"","先生","")</f>
        <v/>
      </c>
      <c r="AB66" s="90"/>
      <c r="AC66" s="12"/>
      <c r="AF66" s="11"/>
      <c r="AG66" s="92" t="str">
        <f ca="1">IF(AG67&lt;&gt;"","園児","")</f>
        <v/>
      </c>
      <c r="AH66" s="90"/>
      <c r="AI66" s="95" t="str">
        <f ca="1">IF(AG67&lt;&gt;"","先生","")</f>
        <v/>
      </c>
      <c r="AJ66" s="90"/>
      <c r="AK66" s="12"/>
      <c r="AM66" s="11"/>
      <c r="AN66" s="92" t="str">
        <f ca="1">IF(AN67&lt;&gt;"","園児","")</f>
        <v/>
      </c>
      <c r="AO66" s="90"/>
      <c r="AP66" s="95" t="str">
        <f ca="1">IF(AN67&lt;&gt;"","先生","")</f>
        <v/>
      </c>
      <c r="AQ66" s="90"/>
      <c r="AR66" s="12"/>
      <c r="AU66" s="11"/>
      <c r="AV66" s="92" t="str">
        <f ca="1">IF(AV67&lt;&gt;"","園児","")</f>
        <v/>
      </c>
      <c r="AW66" s="90"/>
      <c r="AX66" s="95" t="str">
        <f ca="1">IF(AV67&lt;&gt;"","先生","")</f>
        <v/>
      </c>
      <c r="AY66" s="90"/>
      <c r="AZ66" s="12"/>
      <c r="BB66" s="11"/>
      <c r="BC66" s="92" t="str">
        <f ca="1">IF(BC67&lt;&gt;"","園児","")</f>
        <v/>
      </c>
      <c r="BD66" s="90"/>
      <c r="BE66" s="95" t="str">
        <f ca="1">IF(BC67&lt;&gt;"","先生","")</f>
        <v/>
      </c>
      <c r="BF66" s="90"/>
      <c r="BG66" s="12"/>
      <c r="BJ66" s="11"/>
      <c r="BK66" s="92" t="str">
        <f ca="1">IF(BK67&lt;&gt;"","園児","")</f>
        <v/>
      </c>
      <c r="BL66" s="90"/>
      <c r="BM66" s="95" t="str">
        <f ca="1">IF(BK67&lt;&gt;"","先生","")</f>
        <v/>
      </c>
      <c r="BN66" s="90"/>
      <c r="BO66" s="12"/>
      <c r="BQ66" s="11"/>
      <c r="BR66" s="92" t="str">
        <f ca="1">IF(BR67&lt;&gt;"","園児","")</f>
        <v/>
      </c>
      <c r="BS66" s="90"/>
      <c r="BT66" s="95" t="str">
        <f ca="1">IF(BR67&lt;&gt;"","先生","")</f>
        <v/>
      </c>
      <c r="BU66" s="90"/>
      <c r="BV66" s="12"/>
    </row>
    <row r="67" spans="2:74" ht="18" customHeight="1" x14ac:dyDescent="0.45">
      <c r="B67" s="11"/>
      <c r="C67" s="89" t="str" cm="1">
        <f t="array" aca="1" ref="C67" ca="1">IF(B64&lt;&gt;"",
IF(IFERROR(
INDEX(INDIRECT("数出表_Excel!"&amp;B64&amp;MATCH(G17,数出表_Excel!$A:$A,0)-1&amp;":U"&amp;MATCH(G17,数出表_Excel!$A:$A,0)-1&amp;""),
 1,
 MATCH(TRUE, ISNUMBER(--INDIRECT("数出表_Excel!"&amp;B64&amp;MATCH(G17,数出表_Excel!$A:$A,0)-1&amp;":U"&amp;MATCH(G17,数出表_Excel!$A:$A,0)-1&amp;"")), 0)),
 "")=0,"",
IF(B19=100,
IFERROR(
INDEX(INDIRECT("数出表_Excel!"&amp;B64&amp;MATCH(G17,数出表_Excel!$A:$A,0)-1+2&amp;":U"&amp;MATCH(G17,数出表_Excel!$A:$A,0)-1+2&amp;""),
 1,
 MATCH(TRUE, ISNUMBER(--INDIRECT("数出表_Excel!"&amp;B64&amp;MATCH(G17,数出表_Excel!$A:$A,0)-1+2&amp;":U"&amp;MATCH(G17,数出表_Excel!$A:$A,0)-1+2&amp;"")), 0)),
 "")
+IFERROR(
INDEX(INDIRECT("数出表_Excel!"&amp;B64&amp;MATCH(G17,数出表_Excel!$A:$A,0)-1&amp;":U"&amp;MATCH(G17,数出表_Excel!$A:$A,0)-1&amp;""),
 1,
 MATCH(TRUE, ISNUMBER(--INDIRECT("数出表_Excel!"&amp;B64&amp;MATCH(G17,数出表_Excel!$A:$A,0)-1&amp;":U"&amp;MATCH(G17,数出表_Excel!$A:$A,0)-1&amp;"")), 0)),
 ""),
IFERROR(
INDEX(INDIRECT("数出表_Excel!"&amp;B64&amp;MATCH(G17,数出表_Excel!$A:$A,0)-1&amp;":U"&amp;MATCH(G17,数出表_Excel!$A:$A,0)-1&amp;""),
 1,
 MATCH(TRUE, ISNUMBER(--INDIRECT("数出表_Excel!"&amp;B64&amp;MATCH(G17,数出表_Excel!$A:$A,0)-1&amp;":U"&amp;MATCH(G17,数出表_Excel!$A:$A,0)-1&amp;"")), 0)),
 ""))),"")</f>
        <v/>
      </c>
      <c r="D67" s="90"/>
      <c r="E67" s="93" t="str">
        <f t="array" aca="1" ref="E67" ca="1">IF(C18&lt;&gt;"",
IF(IFERROR(
INDEX(INDIRECT("数出表_Excel!B"&amp;MATCH(G17,数出表_Excel!$A:$A,0)&amp;":U"&amp;MATCH(G17,数出表_Excel!$A:$A,0)&amp;""),
 1,B65-1),
 "")=0,"",
IFERROR(
INDEX(INDIRECT("数出表_Excel!B"&amp;MATCH(G17,数出表_Excel!$A:$A,0)&amp;":U"&amp;MATCH(G17,数出表_Excel!$A:$A,0)&amp;""),
 1,B65-1),
 "")),"")</f>
        <v/>
      </c>
      <c r="F67" s="90"/>
      <c r="G67" s="12"/>
      <c r="I67" s="11"/>
      <c r="J67" s="89" t="str" cm="1">
        <f t="array" aca="1" ref="J67" ca="1">IF(I64&lt;&gt;"",
IF(IFERROR(
INDEX(INDIRECT("数出表_Excel!"&amp;I64&amp;MATCH(N17,数出表_Excel!$A:$A,0)-1&amp;":U"&amp;MATCH(N17,数出表_Excel!$A:$A,0)-1&amp;""),
 1,
 MATCH(TRUE, ISNUMBER(--INDIRECT("数出表_Excel!"&amp;I64&amp;MATCH(N17,数出表_Excel!$A:$A,0)-1&amp;":U"&amp;MATCH(N17,数出表_Excel!$A:$A,0)-1&amp;"")), 0)),
 "")=0,"",
IF(I19=100,
IFERROR(
INDEX(INDIRECT("数出表_Excel!"&amp;I64&amp;MATCH(N17,数出表_Excel!$A:$A,0)-1+2&amp;":U"&amp;MATCH(N17,数出表_Excel!$A:$A,0)-1+2&amp;""),
 1,
 MATCH(TRUE, ISNUMBER(--INDIRECT("数出表_Excel!"&amp;I64&amp;MATCH(N17,数出表_Excel!$A:$A,0)-1+2&amp;":U"&amp;MATCH(N17,数出表_Excel!$A:$A,0)-1+2&amp;"")), 0)),
 "")
+IFERROR(
INDEX(INDIRECT("数出表_Excel!"&amp;I64&amp;MATCH(N17,数出表_Excel!$A:$A,0)-1&amp;":U"&amp;MATCH(N17,数出表_Excel!$A:$A,0)-1&amp;""),
 1,
 MATCH(TRUE, ISNUMBER(--INDIRECT("数出表_Excel!"&amp;I64&amp;MATCH(N17,数出表_Excel!$A:$A,0)-1&amp;":U"&amp;MATCH(N17,数出表_Excel!$A:$A,0)-1&amp;"")), 0)),
 ""),
IFERROR(
INDEX(INDIRECT("数出表_Excel!"&amp;I64&amp;MATCH(N17,数出表_Excel!$A:$A,0)-1&amp;":U"&amp;MATCH(N17,数出表_Excel!$A:$A,0)-1&amp;""),
 1,
 MATCH(TRUE, ISNUMBER(--INDIRECT("数出表_Excel!"&amp;I64&amp;MATCH(N17,数出表_Excel!$A:$A,0)-1&amp;":U"&amp;MATCH(N17,数出表_Excel!$A:$A,0)-1&amp;"")), 0)),
 ""))),"")</f>
        <v/>
      </c>
      <c r="K67" s="90"/>
      <c r="L67" s="93" t="str">
        <f t="array" aca="1" ref="L67" ca="1">IF(J18&lt;&gt;"",
IF(IFERROR(
INDEX(INDIRECT("数出表_Excel!B"&amp;MATCH(N17,数出表_Excel!$A:$A,0)&amp;":U"&amp;MATCH(N17,数出表_Excel!$A:$A,0)&amp;""),
 1,I65-1),
 "")=0,"",
IFERROR(
INDEX(INDIRECT("数出表_Excel!B"&amp;MATCH(N17,数出表_Excel!$A:$A,0)&amp;":U"&amp;MATCH(N17,数出表_Excel!$A:$A,0)&amp;""),
 1,I65-1),
 "")),"")</f>
        <v/>
      </c>
      <c r="M67" s="90"/>
      <c r="N67" s="12"/>
      <c r="Q67" s="11"/>
      <c r="R67" s="89" t="str" cm="1">
        <f t="array" aca="1" ref="R67" ca="1">IF(Q64&lt;&gt;"",
IF(IFERROR(
INDEX(INDIRECT("数出表_Excel!"&amp;Q64&amp;MATCH(V17,数出表_Excel!$A:$A,0)-1&amp;":U"&amp;MATCH(V17,数出表_Excel!$A:$A,0)-1&amp;""),
 1,
 MATCH(TRUE, ISNUMBER(--INDIRECT("数出表_Excel!"&amp;Q64&amp;MATCH(V17,数出表_Excel!$A:$A,0)-1&amp;":U"&amp;MATCH(V17,数出表_Excel!$A:$A,0)-1&amp;"")), 0)),
 "")=0,"",
IF(Q19=100,
IFERROR(
INDEX(INDIRECT("数出表_Excel!"&amp;Q64&amp;MATCH(V17,数出表_Excel!$A:$A,0)-1+2&amp;":U"&amp;MATCH(V17,数出表_Excel!$A:$A,0)-1+2&amp;""),
 1,
 MATCH(TRUE, ISNUMBER(--INDIRECT("数出表_Excel!"&amp;Q64&amp;MATCH(V17,数出表_Excel!$A:$A,0)-1+2&amp;":U"&amp;MATCH(V17,数出表_Excel!$A:$A,0)-1+2&amp;"")), 0)),
 "")
+IFERROR(
INDEX(INDIRECT("数出表_Excel!"&amp;Q64&amp;MATCH(V17,数出表_Excel!$A:$A,0)-1&amp;":U"&amp;MATCH(V17,数出表_Excel!$A:$A,0)-1&amp;""),
 1,
 MATCH(TRUE, ISNUMBER(--INDIRECT("数出表_Excel!"&amp;Q64&amp;MATCH(V17,数出表_Excel!$A:$A,0)-1&amp;":U"&amp;MATCH(V17,数出表_Excel!$A:$A,0)-1&amp;"")), 0)),
 ""),
IFERROR(
INDEX(INDIRECT("数出表_Excel!"&amp;Q64&amp;MATCH(V17,数出表_Excel!$A:$A,0)-1&amp;":U"&amp;MATCH(V17,数出表_Excel!$A:$A,0)-1&amp;""),
 1,
 MATCH(TRUE, ISNUMBER(--INDIRECT("数出表_Excel!"&amp;Q64&amp;MATCH(V17,数出表_Excel!$A:$A,0)-1&amp;":U"&amp;MATCH(V17,数出表_Excel!$A:$A,0)-1&amp;"")), 0)),
 ""))),"")</f>
        <v/>
      </c>
      <c r="S67" s="90"/>
      <c r="T67" s="93" t="str">
        <f t="array" aca="1" ref="T67" ca="1">IF(R18&lt;&gt;"",
IF(IFERROR(
INDEX(INDIRECT("数出表_Excel!B"&amp;MATCH(V17,数出表_Excel!$A:$A,0)&amp;":U"&amp;MATCH(V17,数出表_Excel!$A:$A,0)&amp;""),
 1,Q65-1),
 "")=0,"",
IFERROR(
INDEX(INDIRECT("数出表_Excel!B"&amp;MATCH(V17,数出表_Excel!$A:$A,0)&amp;":U"&amp;MATCH(V17,数出表_Excel!$A:$A,0)&amp;""),
 1,Q65-1),
 "")),"")</f>
        <v/>
      </c>
      <c r="U67" s="90"/>
      <c r="V67" s="12"/>
      <c r="X67" s="11"/>
      <c r="Y67" s="89" t="str" cm="1">
        <f t="array" aca="1" ref="Y67" ca="1">IF(X64&lt;&gt;"",
IF(IFERROR(
INDEX(INDIRECT("数出表_Excel!"&amp;X64&amp;MATCH(AC17,数出表_Excel!$A:$A,0)-1&amp;":U"&amp;MATCH(AC17,数出表_Excel!$A:$A,0)-1&amp;""),
 1,
 MATCH(TRUE, ISNUMBER(--INDIRECT("数出表_Excel!"&amp;X64&amp;MATCH(AC17,数出表_Excel!$A:$A,0)-1&amp;":U"&amp;MATCH(AC17,数出表_Excel!$A:$A,0)-1&amp;"")), 0)),
 "")=0,"",
IF(X19=100,
IFERROR(
INDEX(INDIRECT("数出表_Excel!"&amp;X64&amp;MATCH(AC17,数出表_Excel!$A:$A,0)-1+2&amp;":U"&amp;MATCH(AC17,数出表_Excel!$A:$A,0)-1+2&amp;""),
 1,
 MATCH(TRUE, ISNUMBER(--INDIRECT("数出表_Excel!"&amp;X64&amp;MATCH(AC17,数出表_Excel!$A:$A,0)-1+2&amp;":U"&amp;MATCH(AC17,数出表_Excel!$A:$A,0)-1+2&amp;"")), 0)),
 "")
+IFERROR(
INDEX(INDIRECT("数出表_Excel!"&amp;X64&amp;MATCH(AC17,数出表_Excel!$A:$A,0)-1&amp;":U"&amp;MATCH(AC17,数出表_Excel!$A:$A,0)-1&amp;""),
 1,
 MATCH(TRUE, ISNUMBER(--INDIRECT("数出表_Excel!"&amp;X64&amp;MATCH(AC17,数出表_Excel!$A:$A,0)-1&amp;":U"&amp;MATCH(AC17,数出表_Excel!$A:$A,0)-1&amp;"")), 0)),
 ""),
IFERROR(
INDEX(INDIRECT("数出表_Excel!"&amp;X64&amp;MATCH(AC17,数出表_Excel!$A:$A,0)-1&amp;":U"&amp;MATCH(AC17,数出表_Excel!$A:$A,0)-1&amp;""),
 1,
 MATCH(TRUE, ISNUMBER(--INDIRECT("数出表_Excel!"&amp;X64&amp;MATCH(AC17,数出表_Excel!$A:$A,0)-1&amp;":U"&amp;MATCH(AC17,数出表_Excel!$A:$A,0)-1&amp;"")), 0)),
 ""))),"")</f>
        <v/>
      </c>
      <c r="Z67" s="90"/>
      <c r="AA67" s="93" t="str">
        <f t="array" aca="1" ref="AA67" ca="1">IF(Y18&lt;&gt;"",
IF(IFERROR(
INDEX(INDIRECT("数出表_Excel!B"&amp;MATCH(AC17,数出表_Excel!$A:$A,0)&amp;":U"&amp;MATCH(AC17,数出表_Excel!$A:$A,0)&amp;""),
 1,X65-1),
 "")=0,"",
IFERROR(
INDEX(INDIRECT("数出表_Excel!B"&amp;MATCH(AC17,数出表_Excel!$A:$A,0)&amp;":U"&amp;MATCH(AC17,数出表_Excel!$A:$A,0)&amp;""),
 1,X65-1),
 "")),"")</f>
        <v/>
      </c>
      <c r="AB67" s="90"/>
      <c r="AC67" s="12"/>
      <c r="AF67" s="11"/>
      <c r="AG67" s="89" t="str" cm="1">
        <f t="array" aca="1" ref="AG67" ca="1">IF(AF64&lt;&gt;"",
IF(IFERROR(
INDEX(INDIRECT("数出表_Excel!"&amp;AF64&amp;MATCH(AK17,数出表_Excel!$A:$A,0)-1&amp;":U"&amp;MATCH(AK17,数出表_Excel!$A:$A,0)-1&amp;""),
 1,
 MATCH(TRUE, ISNUMBER(--INDIRECT("数出表_Excel!"&amp;AF64&amp;MATCH(AK17,数出表_Excel!$A:$A,0)-1&amp;":U"&amp;MATCH(AK17,数出表_Excel!$A:$A,0)-1&amp;"")), 0)),
 "")=0,"",
IF(AF19=100,
IFERROR(
INDEX(INDIRECT("数出表_Excel!"&amp;AF64&amp;MATCH(AK17,数出表_Excel!$A:$A,0)-1+2&amp;":U"&amp;MATCH(AK17,数出表_Excel!$A:$A,0)-1+2&amp;""),
 1,
 MATCH(TRUE, ISNUMBER(--INDIRECT("数出表_Excel!"&amp;AF64&amp;MATCH(AK17,数出表_Excel!$A:$A,0)-1+2&amp;":U"&amp;MATCH(AK17,数出表_Excel!$A:$A,0)-1+2&amp;"")), 0)),
 "")
+IFERROR(
INDEX(INDIRECT("数出表_Excel!"&amp;AF64&amp;MATCH(AK17,数出表_Excel!$A:$A,0)-1&amp;":U"&amp;MATCH(AK17,数出表_Excel!$A:$A,0)-1&amp;""),
 1,
 MATCH(TRUE, ISNUMBER(--INDIRECT("数出表_Excel!"&amp;AF64&amp;MATCH(AK17,数出表_Excel!$A:$A,0)-1&amp;":U"&amp;MATCH(AK17,数出表_Excel!$A:$A,0)-1&amp;"")), 0)),
 ""),
IFERROR(
INDEX(INDIRECT("数出表_Excel!"&amp;AF64&amp;MATCH(AK17,数出表_Excel!$A:$A,0)-1&amp;":U"&amp;MATCH(AK17,数出表_Excel!$A:$A,0)-1&amp;""),
 1,
 MATCH(TRUE, ISNUMBER(--INDIRECT("数出表_Excel!"&amp;AF64&amp;MATCH(AK17,数出表_Excel!$A:$A,0)-1&amp;":U"&amp;MATCH(AK17,数出表_Excel!$A:$A,0)-1&amp;"")), 0)),
 ""))),"")</f>
        <v/>
      </c>
      <c r="AH67" s="90"/>
      <c r="AI67" s="93" t="str">
        <f t="array" aca="1" ref="AI67" ca="1">IF(AG18&lt;&gt;"",
IF(IFERROR(
INDEX(INDIRECT("数出表_Excel!B"&amp;MATCH(AK17,数出表_Excel!$A:$A,0)&amp;":U"&amp;MATCH(AK17,数出表_Excel!$A:$A,0)&amp;""),
 1,AF65-1),
 "")=0,"",
IFERROR(
INDEX(INDIRECT("数出表_Excel!B"&amp;MATCH(AK17,数出表_Excel!$A:$A,0)&amp;":U"&amp;MATCH(AK17,数出表_Excel!$A:$A,0)&amp;""),
 1,AF65-1),
 "")),"")</f>
        <v/>
      </c>
      <c r="AJ67" s="90"/>
      <c r="AK67" s="12"/>
      <c r="AM67" s="11"/>
      <c r="AN67" s="89" t="str" cm="1">
        <f t="array" aca="1" ref="AN67" ca="1">IF(AM64&lt;&gt;"",
IF(IFERROR(
INDEX(INDIRECT("数出表_Excel!"&amp;AM64&amp;MATCH(AR17,数出表_Excel!$A:$A,0)-1&amp;":U"&amp;MATCH(AR17,数出表_Excel!$A:$A,0)-1&amp;""),
 1,
 MATCH(TRUE, ISNUMBER(--INDIRECT("数出表_Excel!"&amp;AM64&amp;MATCH(AR17,数出表_Excel!$A:$A,0)-1&amp;":U"&amp;MATCH(AR17,数出表_Excel!$A:$A,0)-1&amp;"")), 0)),
 "")=0,"",
IF(AM19=100,
IFERROR(
INDEX(INDIRECT("数出表_Excel!"&amp;AM64&amp;MATCH(AR17,数出表_Excel!$A:$A,0)-1+2&amp;":U"&amp;MATCH(AR17,数出表_Excel!$A:$A,0)-1+2&amp;""),
 1,
 MATCH(TRUE, ISNUMBER(--INDIRECT("数出表_Excel!"&amp;AM64&amp;MATCH(AR17,数出表_Excel!$A:$A,0)-1+2&amp;":U"&amp;MATCH(AR17,数出表_Excel!$A:$A,0)-1+2&amp;"")), 0)),
 "")
+IFERROR(
INDEX(INDIRECT("数出表_Excel!"&amp;AM64&amp;MATCH(AR17,数出表_Excel!$A:$A,0)-1&amp;":U"&amp;MATCH(AR17,数出表_Excel!$A:$A,0)-1&amp;""),
 1,
 MATCH(TRUE, ISNUMBER(--INDIRECT("数出表_Excel!"&amp;AM64&amp;MATCH(AR17,数出表_Excel!$A:$A,0)-1&amp;":U"&amp;MATCH(AR17,数出表_Excel!$A:$A,0)-1&amp;"")), 0)),
 ""),
IFERROR(
INDEX(INDIRECT("数出表_Excel!"&amp;AM64&amp;MATCH(AR17,数出表_Excel!$A:$A,0)-1&amp;":U"&amp;MATCH(AR17,数出表_Excel!$A:$A,0)-1&amp;""),
 1,
 MATCH(TRUE, ISNUMBER(--INDIRECT("数出表_Excel!"&amp;AM64&amp;MATCH(AR17,数出表_Excel!$A:$A,0)-1&amp;":U"&amp;MATCH(AR17,数出表_Excel!$A:$A,0)-1&amp;"")), 0)),
 ""))),"")</f>
        <v/>
      </c>
      <c r="AO67" s="90"/>
      <c r="AP67" s="93" t="str">
        <f t="array" aca="1" ref="AP67" ca="1">IF(AN18&lt;&gt;"",
IF(IFERROR(
INDEX(INDIRECT("数出表_Excel!B"&amp;MATCH(AR17,数出表_Excel!$A:$A,0)&amp;":U"&amp;MATCH(AR17,数出表_Excel!$A:$A,0)&amp;""),
 1,AM65-1),
 "")=0,"",
IFERROR(
INDEX(INDIRECT("数出表_Excel!B"&amp;MATCH(AR17,数出表_Excel!$A:$A,0)&amp;":U"&amp;MATCH(AR17,数出表_Excel!$A:$A,0)&amp;""),
 1,AM65-1),
 "")),"")</f>
        <v/>
      </c>
      <c r="AQ67" s="90"/>
      <c r="AR67" s="12"/>
      <c r="AU67" s="11"/>
      <c r="AV67" s="89" t="str" cm="1">
        <f t="array" aca="1" ref="AV67" ca="1">IF(AU64&lt;&gt;"",
IF(IFERROR(
INDEX(INDIRECT("数出表_Excel!"&amp;AU64&amp;MATCH(AZ17,数出表_Excel!$A:$A,0)-1&amp;":U"&amp;MATCH(AZ17,数出表_Excel!$A:$A,0)-1&amp;""),
 1,
 MATCH(TRUE, ISNUMBER(--INDIRECT("数出表_Excel!"&amp;AU64&amp;MATCH(AZ17,数出表_Excel!$A:$A,0)-1&amp;":U"&amp;MATCH(AZ17,数出表_Excel!$A:$A,0)-1&amp;"")), 0)),
 "")=0,"",
IF(AU19=100,
IFERROR(
INDEX(INDIRECT("数出表_Excel!"&amp;AU64&amp;MATCH(AZ17,数出表_Excel!$A:$A,0)-1+2&amp;":U"&amp;MATCH(AZ17,数出表_Excel!$A:$A,0)-1+2&amp;""),
 1,
 MATCH(TRUE, ISNUMBER(--INDIRECT("数出表_Excel!"&amp;AU64&amp;MATCH(AZ17,数出表_Excel!$A:$A,0)-1+2&amp;":U"&amp;MATCH(AZ17,数出表_Excel!$A:$A,0)-1+2&amp;"")), 0)),
 "")
+IFERROR(
INDEX(INDIRECT("数出表_Excel!"&amp;AU64&amp;MATCH(AZ17,数出表_Excel!$A:$A,0)-1&amp;":U"&amp;MATCH(AZ17,数出表_Excel!$A:$A,0)-1&amp;""),
 1,
 MATCH(TRUE, ISNUMBER(--INDIRECT("数出表_Excel!"&amp;AU64&amp;MATCH(AZ17,数出表_Excel!$A:$A,0)-1&amp;":U"&amp;MATCH(AZ17,数出表_Excel!$A:$A,0)-1&amp;"")), 0)),
 ""),
IFERROR(
INDEX(INDIRECT("数出表_Excel!"&amp;AU64&amp;MATCH(AZ17,数出表_Excel!$A:$A,0)-1&amp;":U"&amp;MATCH(AZ17,数出表_Excel!$A:$A,0)-1&amp;""),
 1,
 MATCH(TRUE, ISNUMBER(--INDIRECT("数出表_Excel!"&amp;AU64&amp;MATCH(AZ17,数出表_Excel!$A:$A,0)-1&amp;":U"&amp;MATCH(AZ17,数出表_Excel!$A:$A,0)-1&amp;"")), 0)),
 ""))),"")</f>
        <v/>
      </c>
      <c r="AW67" s="90"/>
      <c r="AX67" s="93" t="str">
        <f t="array" aca="1" ref="AX67" ca="1">IF(AV18&lt;&gt;"",
IF(IFERROR(
INDEX(INDIRECT("数出表_Excel!B"&amp;MATCH(AZ17,数出表_Excel!$A:$A,0)&amp;":U"&amp;MATCH(AZ17,数出表_Excel!$A:$A,0)&amp;""),
 1,AU65-1),
 "")=0,"",
IFERROR(
INDEX(INDIRECT("数出表_Excel!B"&amp;MATCH(AZ17,数出表_Excel!$A:$A,0)&amp;":U"&amp;MATCH(AZ17,数出表_Excel!$A:$A,0)&amp;""),
 1,AU65-1),
 "")),"")</f>
        <v/>
      </c>
      <c r="AY67" s="90"/>
      <c r="AZ67" s="12"/>
      <c r="BB67" s="11"/>
      <c r="BC67" s="89" t="str" cm="1">
        <f t="array" aca="1" ref="BC67" ca="1">IF(BB64&lt;&gt;"",
IF(IFERROR(
INDEX(INDIRECT("数出表_Excel!"&amp;BB64&amp;MATCH(BG17,数出表_Excel!$A:$A,0)-1&amp;":U"&amp;MATCH(BG17,数出表_Excel!$A:$A,0)-1&amp;""),
 1,
 MATCH(TRUE, ISNUMBER(--INDIRECT("数出表_Excel!"&amp;BB64&amp;MATCH(BG17,数出表_Excel!$A:$A,0)-1&amp;":U"&amp;MATCH(BG17,数出表_Excel!$A:$A,0)-1&amp;"")), 0)),
 "")=0,"",
IF(BB19=100,
IFERROR(
INDEX(INDIRECT("数出表_Excel!"&amp;BB64&amp;MATCH(BG17,数出表_Excel!$A:$A,0)-1+2&amp;":U"&amp;MATCH(BG17,数出表_Excel!$A:$A,0)-1+2&amp;""),
 1,
 MATCH(TRUE, ISNUMBER(--INDIRECT("数出表_Excel!"&amp;BB64&amp;MATCH(BG17,数出表_Excel!$A:$A,0)-1+2&amp;":U"&amp;MATCH(BG17,数出表_Excel!$A:$A,0)-1+2&amp;"")), 0)),
 "")
+IFERROR(
INDEX(INDIRECT("数出表_Excel!"&amp;BB64&amp;MATCH(BG17,数出表_Excel!$A:$A,0)-1&amp;":U"&amp;MATCH(BG17,数出表_Excel!$A:$A,0)-1&amp;""),
 1,
 MATCH(TRUE, ISNUMBER(--INDIRECT("数出表_Excel!"&amp;BB64&amp;MATCH(BG17,数出表_Excel!$A:$A,0)-1&amp;":U"&amp;MATCH(BG17,数出表_Excel!$A:$A,0)-1&amp;"")), 0)),
 ""),
IFERROR(
INDEX(INDIRECT("数出表_Excel!"&amp;BB64&amp;MATCH(BG17,数出表_Excel!$A:$A,0)-1&amp;":U"&amp;MATCH(BG17,数出表_Excel!$A:$A,0)-1&amp;""),
 1,
 MATCH(TRUE, ISNUMBER(--INDIRECT("数出表_Excel!"&amp;BB64&amp;MATCH(BG17,数出表_Excel!$A:$A,0)-1&amp;":U"&amp;MATCH(BG17,数出表_Excel!$A:$A,0)-1&amp;"")), 0)),
 ""))),"")</f>
        <v/>
      </c>
      <c r="BD67" s="90"/>
      <c r="BE67" s="93" t="str">
        <f t="array" aca="1" ref="BE67" ca="1">IF(BC18&lt;&gt;"",
IF(IFERROR(
INDEX(INDIRECT("数出表_Excel!B"&amp;MATCH(BG17,数出表_Excel!$A:$A,0)&amp;":U"&amp;MATCH(BG17,数出表_Excel!$A:$A,0)&amp;""),
 1,BB65-1),
 "")=0,"",
IFERROR(
INDEX(INDIRECT("数出表_Excel!B"&amp;MATCH(BG17,数出表_Excel!$A:$A,0)&amp;":U"&amp;MATCH(BG17,数出表_Excel!$A:$A,0)&amp;""),
 1,BB65-1),
 "")),"")</f>
        <v/>
      </c>
      <c r="BF67" s="90"/>
      <c r="BG67" s="12"/>
      <c r="BJ67" s="11"/>
      <c r="BK67" s="89" t="str" cm="1">
        <f t="array" aca="1" ref="BK67" ca="1">IF(BJ64&lt;&gt;"",
IF(IFERROR(
INDEX(INDIRECT("数出表_Excel!"&amp;BJ64&amp;MATCH(BO17,数出表_Excel!$A:$A,0)-1&amp;":U"&amp;MATCH(BO17,数出表_Excel!$A:$A,0)-1&amp;""),
 1,
 MATCH(TRUE, ISNUMBER(--INDIRECT("数出表_Excel!"&amp;BJ64&amp;MATCH(BO17,数出表_Excel!$A:$A,0)-1&amp;":U"&amp;MATCH(BO17,数出表_Excel!$A:$A,0)-1&amp;"")), 0)),
 "")=0,"",
IF(BJ19=100,
IFERROR(
INDEX(INDIRECT("数出表_Excel!"&amp;BJ64&amp;MATCH(BO17,数出表_Excel!$A:$A,0)-1+2&amp;":U"&amp;MATCH(BO17,数出表_Excel!$A:$A,0)-1+2&amp;""),
 1,
 MATCH(TRUE, ISNUMBER(--INDIRECT("数出表_Excel!"&amp;BJ64&amp;MATCH(BO17,数出表_Excel!$A:$A,0)-1+2&amp;":U"&amp;MATCH(BO17,数出表_Excel!$A:$A,0)-1+2&amp;"")), 0)),
 "")
+IFERROR(
INDEX(INDIRECT("数出表_Excel!"&amp;BJ64&amp;MATCH(BO17,数出表_Excel!$A:$A,0)-1&amp;":U"&amp;MATCH(BO17,数出表_Excel!$A:$A,0)-1&amp;""),
 1,
 MATCH(TRUE, ISNUMBER(--INDIRECT("数出表_Excel!"&amp;BJ64&amp;MATCH(BO17,数出表_Excel!$A:$A,0)-1&amp;":U"&amp;MATCH(BO17,数出表_Excel!$A:$A,0)-1&amp;"")), 0)),
 ""),
IFERROR(
INDEX(INDIRECT("数出表_Excel!"&amp;BJ64&amp;MATCH(BO17,数出表_Excel!$A:$A,0)-1&amp;":U"&amp;MATCH(BO17,数出表_Excel!$A:$A,0)-1&amp;""),
 1,
 MATCH(TRUE, ISNUMBER(--INDIRECT("数出表_Excel!"&amp;BJ64&amp;MATCH(BO17,数出表_Excel!$A:$A,0)-1&amp;":U"&amp;MATCH(BO17,数出表_Excel!$A:$A,0)-1&amp;"")), 0)),
 ""))),"")</f>
        <v/>
      </c>
      <c r="BL67" s="90"/>
      <c r="BM67" s="93" t="str">
        <f t="array" aca="1" ref="BM67" ca="1">IF(BK18&lt;&gt;"",
IF(IFERROR(
INDEX(INDIRECT("数出表_Excel!B"&amp;MATCH(BO17,数出表_Excel!$A:$A,0)&amp;":U"&amp;MATCH(BO17,数出表_Excel!$A:$A,0)&amp;""),
 1,BJ65-1),
 "")=0,"",
IFERROR(
INDEX(INDIRECT("数出表_Excel!B"&amp;MATCH(BO17,数出表_Excel!$A:$A,0)&amp;":U"&amp;MATCH(BO17,数出表_Excel!$A:$A,0)&amp;""),
 1,BJ65-1),
 "")),"")</f>
        <v/>
      </c>
      <c r="BN67" s="90"/>
      <c r="BO67" s="12"/>
      <c r="BQ67" s="11"/>
      <c r="BR67" s="89" t="str" cm="1">
        <f t="array" aca="1" ref="BR67" ca="1">IF(BQ64&lt;&gt;"",
IF(IFERROR(
INDEX(INDIRECT("数出表_Excel!"&amp;BQ64&amp;MATCH(BV17,数出表_Excel!$A:$A,0)-1&amp;":U"&amp;MATCH(BV17,数出表_Excel!$A:$A,0)-1&amp;""),
 1,
 MATCH(TRUE, ISNUMBER(--INDIRECT("数出表_Excel!"&amp;BQ64&amp;MATCH(BV17,数出表_Excel!$A:$A,0)-1&amp;":U"&amp;MATCH(BV17,数出表_Excel!$A:$A,0)-1&amp;"")), 0)),
 "")=0,"",
IF(BQ19=100,
IFERROR(
INDEX(INDIRECT("数出表_Excel!"&amp;BQ64&amp;MATCH(BV17,数出表_Excel!$A:$A,0)-1+2&amp;":U"&amp;MATCH(BV17,数出表_Excel!$A:$A,0)-1+2&amp;""),
 1,
 MATCH(TRUE, ISNUMBER(--INDIRECT("数出表_Excel!"&amp;BQ64&amp;MATCH(BV17,数出表_Excel!$A:$A,0)-1+2&amp;":U"&amp;MATCH(BV17,数出表_Excel!$A:$A,0)-1+2&amp;"")), 0)),
 "")
+IFERROR(
INDEX(INDIRECT("数出表_Excel!"&amp;BQ64&amp;MATCH(BV17,数出表_Excel!$A:$A,0)-1&amp;":U"&amp;MATCH(BV17,数出表_Excel!$A:$A,0)-1&amp;""),
 1,
 MATCH(TRUE, ISNUMBER(--INDIRECT("数出表_Excel!"&amp;BQ64&amp;MATCH(BV17,数出表_Excel!$A:$A,0)-1&amp;":U"&amp;MATCH(BV17,数出表_Excel!$A:$A,0)-1&amp;"")), 0)),
 ""),
IFERROR(
INDEX(INDIRECT("数出表_Excel!"&amp;BQ64&amp;MATCH(BV17,数出表_Excel!$A:$A,0)-1&amp;":U"&amp;MATCH(BV17,数出表_Excel!$A:$A,0)-1&amp;""),
 1,
 MATCH(TRUE, ISNUMBER(--INDIRECT("数出表_Excel!"&amp;BQ64&amp;MATCH(BV17,数出表_Excel!$A:$A,0)-1&amp;":U"&amp;MATCH(BV17,数出表_Excel!$A:$A,0)-1&amp;"")), 0)),
 ""))),"")</f>
        <v/>
      </c>
      <c r="BS67" s="90"/>
      <c r="BT67" s="93" t="str">
        <f t="array" aca="1" ref="BT67" ca="1">IF(BR18&lt;&gt;"",
IF(IFERROR(
INDEX(INDIRECT("数出表_Excel!B"&amp;MATCH(BV17,数出表_Excel!$A:$A,0)&amp;":U"&amp;MATCH(BV17,数出表_Excel!$A:$A,0)&amp;""),
 1,BQ65-1),
 "")=0,"",
IFERROR(
INDEX(INDIRECT("数出表_Excel!B"&amp;MATCH(BV17,数出表_Excel!$A:$A,0)&amp;":U"&amp;MATCH(BV17,数出表_Excel!$A:$A,0)&amp;""),
 1,BQ65-1),
 "")),"")</f>
        <v/>
      </c>
      <c r="BU67" s="90"/>
      <c r="BV67" s="12"/>
    </row>
    <row r="68" spans="2:74" ht="18" customHeight="1" x14ac:dyDescent="0.45">
      <c r="B68" s="8"/>
      <c r="C68" s="91"/>
      <c r="D68" s="91"/>
      <c r="E68" s="91"/>
      <c r="F68" s="91"/>
      <c r="G68" s="9"/>
      <c r="I68" s="8"/>
      <c r="J68" s="91"/>
      <c r="K68" s="91"/>
      <c r="L68" s="91"/>
      <c r="M68" s="91"/>
      <c r="N68" s="9"/>
      <c r="Q68" s="8"/>
      <c r="R68" s="91"/>
      <c r="S68" s="91"/>
      <c r="T68" s="91"/>
      <c r="U68" s="91"/>
      <c r="V68" s="9"/>
      <c r="X68" s="8"/>
      <c r="Y68" s="91"/>
      <c r="Z68" s="91"/>
      <c r="AA68" s="91"/>
      <c r="AB68" s="91"/>
      <c r="AC68" s="9"/>
      <c r="AF68" s="8"/>
      <c r="AG68" s="91"/>
      <c r="AH68" s="91"/>
      <c r="AI68" s="91"/>
      <c r="AJ68" s="91"/>
      <c r="AK68" s="9"/>
      <c r="AM68" s="8"/>
      <c r="AN68" s="91"/>
      <c r="AO68" s="91"/>
      <c r="AP68" s="91"/>
      <c r="AQ68" s="91"/>
      <c r="AR68" s="9"/>
      <c r="AU68" s="8"/>
      <c r="AV68" s="91"/>
      <c r="AW68" s="91"/>
      <c r="AX68" s="91"/>
      <c r="AY68" s="91"/>
      <c r="AZ68" s="9"/>
      <c r="BB68" s="8"/>
      <c r="BC68" s="91"/>
      <c r="BD68" s="91"/>
      <c r="BE68" s="91"/>
      <c r="BF68" s="91"/>
      <c r="BG68" s="9"/>
      <c r="BJ68" s="8"/>
      <c r="BK68" s="91"/>
      <c r="BL68" s="91"/>
      <c r="BM68" s="91"/>
      <c r="BN68" s="91"/>
      <c r="BO68" s="9"/>
      <c r="BQ68" s="8"/>
      <c r="BR68" s="91"/>
      <c r="BS68" s="91"/>
      <c r="BT68" s="91"/>
      <c r="BU68" s="91"/>
      <c r="BV68" s="9"/>
    </row>
    <row r="69" spans="2:74" x14ac:dyDescent="0.45">
      <c r="B69" s="56" t="str">
        <f ca="1">IF(C67&lt;&gt;"","パン箱","")</f>
        <v/>
      </c>
      <c r="C69" s="12" t="str">
        <f ca="1">IF(C67&lt;&gt;"",IF(OR(COUNTIF(盛付札!C65,"*キャラ*"),COUNTIF(盛付札!C65,"*赤*")),24,
VLOOKUP(盛付札!C65,商品マスタ一覧!$D:$I,6,FALSE)),"")</f>
        <v/>
      </c>
      <c r="D69" s="56" t="str">
        <f ca="1">IF(C67&lt;&gt;"","　端数","")</f>
        <v/>
      </c>
      <c r="E69" s="12"/>
      <c r="F69" s="56" t="str">
        <f ca="1">IF(C67&lt;&gt;"","アレルギー","")</f>
        <v/>
      </c>
      <c r="G69" s="12"/>
      <c r="I69" s="56" t="str">
        <f ca="1">IF(J67&lt;&gt;"","パン箱","")</f>
        <v/>
      </c>
      <c r="J69" s="12" t="str">
        <f ca="1">IF(J67&lt;&gt;"",IF(OR(COUNTIF(盛付札!J65,"*キャラ*"),COUNTIF(盛付札!J65,"*赤*")),24,
VLOOKUP(盛付札!J65,商品マスタ一覧!$D:$I,6,FALSE)),"")</f>
        <v/>
      </c>
      <c r="K69" s="56" t="str">
        <f ca="1">IF(J67&lt;&gt;"","　端数","")</f>
        <v/>
      </c>
      <c r="L69" s="12"/>
      <c r="M69" s="56" t="str">
        <f ca="1">IF(J67&lt;&gt;"","アレルギー","")</f>
        <v/>
      </c>
      <c r="N69" s="12"/>
      <c r="Q69" s="56" t="str">
        <f ca="1">IF(R67&lt;&gt;"","パン箱","")</f>
        <v/>
      </c>
      <c r="R69" s="12" t="str">
        <f ca="1">IF(R67&lt;&gt;"",IF(OR(COUNTIF(盛付札!R65,"*キャラ*"),COUNTIF(盛付札!R65,"*赤*")),24,
VLOOKUP(盛付札!R65,商品マスタ一覧!$D:$I,6,FALSE)),"")</f>
        <v/>
      </c>
      <c r="S69" s="56" t="str">
        <f ca="1">IF(R67&lt;&gt;"","　端数","")</f>
        <v/>
      </c>
      <c r="T69" s="12"/>
      <c r="U69" s="56" t="str">
        <f ca="1">IF(R67&lt;&gt;"","アレルギー","")</f>
        <v/>
      </c>
      <c r="V69" s="12"/>
      <c r="X69" s="56" t="str">
        <f ca="1">IF(Y67&lt;&gt;"","パン箱","")</f>
        <v/>
      </c>
      <c r="Y69" s="12" t="str">
        <f ca="1">IF(Y67&lt;&gt;"",IF(OR(COUNTIF(盛付札!Y65,"*キャラ*"),COUNTIF(盛付札!Y65,"*赤*")),24,
VLOOKUP(盛付札!Y65,商品マスタ一覧!$D:$I,6,FALSE)),"")</f>
        <v/>
      </c>
      <c r="Z69" s="56" t="str">
        <f ca="1">IF(Y67&lt;&gt;"","　端数","")</f>
        <v/>
      </c>
      <c r="AA69" s="12"/>
      <c r="AB69" s="56" t="str">
        <f ca="1">IF(Y67&lt;&gt;"","アレルギー","")</f>
        <v/>
      </c>
      <c r="AC69" s="12"/>
      <c r="AF69" s="56" t="str">
        <f ca="1">IF(AG67&lt;&gt;"","パン箱","")</f>
        <v/>
      </c>
      <c r="AG69" s="12" t="str">
        <f ca="1">IF(AG67&lt;&gt;"",IF(OR(COUNTIF(盛付札!AG65,"*キャラ*"),COUNTIF(盛付札!AG65,"*赤*")),24,
VLOOKUP(盛付札!AG65,商品マスタ一覧!$D:$I,6,FALSE)),"")</f>
        <v/>
      </c>
      <c r="AH69" s="56" t="str">
        <f ca="1">IF(AG67&lt;&gt;"","　端数","")</f>
        <v/>
      </c>
      <c r="AI69" s="12"/>
      <c r="AJ69" s="56" t="str">
        <f ca="1">IF(AG67&lt;&gt;"","アレルギー","")</f>
        <v/>
      </c>
      <c r="AK69" s="12"/>
      <c r="AM69" s="56" t="str">
        <f ca="1">IF(AN67&lt;&gt;"","パン箱","")</f>
        <v/>
      </c>
      <c r="AN69" s="12" t="str">
        <f ca="1">IF(AN67&lt;&gt;"",IF(OR(COUNTIF(盛付札!AN65,"*キャラ*"),COUNTIF(盛付札!AN65,"*赤*")),24,
VLOOKUP(盛付札!AN65,商品マスタ一覧!$D:$I,6,FALSE)),"")</f>
        <v/>
      </c>
      <c r="AO69" s="56" t="str">
        <f ca="1">IF(AN67&lt;&gt;"","　端数","")</f>
        <v/>
      </c>
      <c r="AP69" s="12"/>
      <c r="AQ69" s="56" t="str">
        <f ca="1">IF(AN67&lt;&gt;"","アレルギー","")</f>
        <v/>
      </c>
      <c r="AR69" s="12"/>
      <c r="AU69" s="56" t="str">
        <f ca="1">IF(AV67&lt;&gt;"","パン箱","")</f>
        <v/>
      </c>
      <c r="AV69" s="12" t="str">
        <f ca="1">IF(AV67&lt;&gt;"",IF(OR(COUNTIF(盛付札!AV65,"*キャラ*"),COUNTIF(盛付札!AV65,"*赤*")),24,
VLOOKUP(盛付札!AV65,商品マスタ一覧!$D:$I,6,FALSE)),"")</f>
        <v/>
      </c>
      <c r="AW69" s="56" t="str">
        <f ca="1">IF(AV67&lt;&gt;"","　端数","")</f>
        <v/>
      </c>
      <c r="AX69" s="12"/>
      <c r="AY69" s="56" t="str">
        <f ca="1">IF(AV67&lt;&gt;"","アレルギー","")</f>
        <v/>
      </c>
      <c r="AZ69" s="12"/>
      <c r="BB69" s="56" t="str">
        <f ca="1">IF(BC67&lt;&gt;"","パン箱","")</f>
        <v/>
      </c>
      <c r="BC69" s="12" t="str">
        <f ca="1">IF(BC67&lt;&gt;"",IF(OR(COUNTIF(盛付札!BC65,"*キャラ*"),COUNTIF(盛付札!BC65,"*赤*")),24,
VLOOKUP(盛付札!BC65,商品マスタ一覧!$D:$I,6,FALSE)),"")</f>
        <v/>
      </c>
      <c r="BD69" s="56" t="str">
        <f ca="1">IF(BC67&lt;&gt;"","　端数","")</f>
        <v/>
      </c>
      <c r="BE69" s="12"/>
      <c r="BF69" s="56" t="str">
        <f ca="1">IF(BC67&lt;&gt;"","アレルギー","")</f>
        <v/>
      </c>
      <c r="BG69" s="12"/>
      <c r="BJ69" s="56" t="str">
        <f ca="1">IF(BK67&lt;&gt;"","パン箱","")</f>
        <v/>
      </c>
      <c r="BK69" s="12" t="str">
        <f ca="1">IF(BK67&lt;&gt;"",IF(OR(COUNTIF(盛付札!BK65,"*キャラ*"),COUNTIF(盛付札!BK65,"*赤*")),24,
VLOOKUP(盛付札!BK65,商品マスタ一覧!$D:$I,6,FALSE)),"")</f>
        <v/>
      </c>
      <c r="BL69" s="56" t="str">
        <f ca="1">IF(BK67&lt;&gt;"","　端数","")</f>
        <v/>
      </c>
      <c r="BM69" s="12"/>
      <c r="BN69" s="56" t="str">
        <f ca="1">IF(BK67&lt;&gt;"","アレルギー","")</f>
        <v/>
      </c>
      <c r="BO69" s="12"/>
      <c r="BQ69" s="56" t="str">
        <f ca="1">IF(BR67&lt;&gt;"","パン箱","")</f>
        <v/>
      </c>
      <c r="BR69" s="12" t="str">
        <f ca="1">IF(BR67&lt;&gt;"",IF(OR(COUNTIF(盛付札!BR65,"*キャラ*"),COUNTIF(盛付札!BR65,"*赤*")),24,
VLOOKUP(盛付札!BR65,商品マスタ一覧!$D:$I,6,FALSE)),"")</f>
        <v/>
      </c>
      <c r="BS69" s="56" t="str">
        <f ca="1">IF(BR67&lt;&gt;"","　端数","")</f>
        <v/>
      </c>
      <c r="BT69" s="12"/>
      <c r="BU69" s="56" t="str">
        <f ca="1">IF(BR67&lt;&gt;"","アレルギー","")</f>
        <v/>
      </c>
      <c r="BV69" s="12"/>
    </row>
    <row r="70" spans="2:74" ht="18" customHeight="1" x14ac:dyDescent="0.45">
      <c r="B70" s="94" t="str">
        <f ca="1">IF(C67&lt;&gt;"",
IFERROR(INT(C67/C69),""),"")</f>
        <v/>
      </c>
      <c r="C70" s="88"/>
      <c r="D70" s="94" t="str">
        <f ca="1">IF(C67&lt;&gt;"",
IF(IFERROR(INT(C67/C69),"")&lt;=0,0,
IFERROR(MOD(C67,C69),"")),"")</f>
        <v/>
      </c>
      <c r="E70" s="88"/>
      <c r="F70" s="87" t="str" cm="1">
        <f t="array" aca="1" ref="F70" ca="1">IF(MATCH(C65,'数出表_Excel（アレルギー入力）'!$3:$3,0)&lt;=11,
"",
IF(IFERROR(
INDEX(INDIRECT("'数出表_Excel（アレルギー入力）'!B"&amp;MATCH(G17,'数出表_Excel（アレルギー入力）'!$A:$A,0)-1&amp;":AC"&amp;MATCH(G17,'数出表_Excel（アレルギー入力）'!$A:$A,0)-1&amp;""),
 1,
IF(MATCH(C65,'数出表_Excel（アレルギー入力）'!$3:$3,0)&lt;=11,11,
MATCH(C65,'数出表_Excel（アレルギー入力）'!$3:$3,0))),
 "")&lt;&gt;0,
IFERROR(
INDEX(INDIRECT("'数出表_Excel（アレルギー入力）'!B"&amp;MATCH(G17,'数出表_Excel（アレルギー入力）'!$A:$A,0)-1&amp;":AC"&amp;MATCH(G17,'数出表_Excel（アレルギー入力）'!$A:$A,0)-1&amp;""),
 1,
IF(MATCH(C65,'数出表_Excel（アレルギー入力）'!$3:$3,0)&lt;=11,11,
MATCH(C65,'数出表_Excel（アレルギー入力）'!$3:$3,0))),
 ""),""))</f>
        <v/>
      </c>
      <c r="G70" s="88"/>
      <c r="I70" s="94" t="str">
        <f ca="1">IF(J67&lt;&gt;"",
IFERROR(INT(J67/J69),""),"")</f>
        <v/>
      </c>
      <c r="J70" s="88"/>
      <c r="K70" s="94" t="str">
        <f ca="1">IF(J67&lt;&gt;"",
IF(IFERROR(INT(J67/J69),"")&lt;=0,0,
IFERROR(MOD(J67,J69),"")),"")</f>
        <v/>
      </c>
      <c r="L70" s="88"/>
      <c r="M70" s="87" t="str" cm="1">
        <f t="array" aca="1" ref="M70" ca="1">IF(MATCH(J65,'数出表_Excel（アレルギー入力）'!$3:$3,0)&lt;=11,
"",
IF(IFERROR(
INDEX(INDIRECT("'数出表_Excel（アレルギー入力）'!B"&amp;MATCH(N17,'数出表_Excel（アレルギー入力）'!$A:$A,0)-1&amp;":AC"&amp;MATCH(N17,'数出表_Excel（アレルギー入力）'!$A:$A,0)-1&amp;""),
 1,
IF(MATCH(J65,'数出表_Excel（アレルギー入力）'!$3:$3,0)&lt;=11,11,
MATCH(J65,'数出表_Excel（アレルギー入力）'!$3:$3,0))),
 "")&lt;&gt;0,
IFERROR(
INDEX(INDIRECT("'数出表_Excel（アレルギー入力）'!B"&amp;MATCH(N17,'数出表_Excel（アレルギー入力）'!$A:$A,0)-1&amp;":AC"&amp;MATCH(N17,'数出表_Excel（アレルギー入力）'!$A:$A,0)-1&amp;""),
 1,
IF(MATCH(J65,'数出表_Excel（アレルギー入力）'!$3:$3,0)&lt;=11,11,
MATCH(J65,'数出表_Excel（アレルギー入力）'!$3:$3,0))),
 ""),""))</f>
        <v/>
      </c>
      <c r="N70" s="88"/>
      <c r="Q70" s="94" t="str">
        <f ca="1">IF(R67&lt;&gt;"",
IFERROR(INT(R67/R69),""),"")</f>
        <v/>
      </c>
      <c r="R70" s="88"/>
      <c r="S70" s="94" t="str">
        <f ca="1">IF(R67&lt;&gt;"",
IF(IFERROR(INT(R67/R69),"")&lt;=0,0,
IFERROR(MOD(R67,R69),"")),"")</f>
        <v/>
      </c>
      <c r="T70" s="88"/>
      <c r="U70" s="87" t="str" cm="1">
        <f t="array" aca="1" ref="U70" ca="1">IF(MATCH(R65,'数出表_Excel（アレルギー入力）'!$3:$3,0)&lt;=11,
"",
IF(IFERROR(
INDEX(INDIRECT("'数出表_Excel（アレルギー入力）'!B"&amp;MATCH(V17,'数出表_Excel（アレルギー入力）'!$A:$A,0)-1&amp;":AC"&amp;MATCH(V17,'数出表_Excel（アレルギー入力）'!$A:$A,0)-1&amp;""),
 1,
IF(MATCH(R65,'数出表_Excel（アレルギー入力）'!$3:$3,0)&lt;=11,11,
MATCH(R65,'数出表_Excel（アレルギー入力）'!$3:$3,0))),
 "")&lt;&gt;0,
IFERROR(
INDEX(INDIRECT("'数出表_Excel（アレルギー入力）'!B"&amp;MATCH(V17,'数出表_Excel（アレルギー入力）'!$A:$A,0)-1&amp;":AC"&amp;MATCH(V17,'数出表_Excel（アレルギー入力）'!$A:$A,0)-1&amp;""),
 1,
IF(MATCH(R65,'数出表_Excel（アレルギー入力）'!$3:$3,0)&lt;=11,11,
MATCH(R65,'数出表_Excel（アレルギー入力）'!$3:$3,0))),
 ""),""))</f>
        <v/>
      </c>
      <c r="V70" s="88"/>
      <c r="X70" s="94" t="str">
        <f ca="1">IF(Y67&lt;&gt;"",
IFERROR(INT(Y67/Y69),""),"")</f>
        <v/>
      </c>
      <c r="Y70" s="88"/>
      <c r="Z70" s="94" t="str">
        <f ca="1">IF(Y67&lt;&gt;"",
IF(IFERROR(INT(Y67/Y69),"")&lt;=0,0,
IFERROR(MOD(Y67,Y69),"")),"")</f>
        <v/>
      </c>
      <c r="AA70" s="88"/>
      <c r="AB70" s="87" t="str" cm="1">
        <f t="array" aca="1" ref="AB70" ca="1">IF(MATCH(Y65,'数出表_Excel（アレルギー入力）'!$3:$3,0)&lt;=11,
"",
IF(IFERROR(
INDEX(INDIRECT("'数出表_Excel（アレルギー入力）'!B"&amp;MATCH(AC17,'数出表_Excel（アレルギー入力）'!$A:$A,0)-1&amp;":AC"&amp;MATCH(AC17,'数出表_Excel（アレルギー入力）'!$A:$A,0)-1&amp;""),
 1,
IF(MATCH(Y65,'数出表_Excel（アレルギー入力）'!$3:$3,0)&lt;=11,11,
MATCH(Y65,'数出表_Excel（アレルギー入力）'!$3:$3,0))),
 "")&lt;&gt;0,
IFERROR(
INDEX(INDIRECT("'数出表_Excel（アレルギー入力）'!B"&amp;MATCH(AC17,'数出表_Excel（アレルギー入力）'!$A:$A,0)-1&amp;":AC"&amp;MATCH(AC17,'数出表_Excel（アレルギー入力）'!$A:$A,0)-1&amp;""),
 1,
IF(MATCH(Y65,'数出表_Excel（アレルギー入力）'!$3:$3,0)&lt;=11,11,
MATCH(Y65,'数出表_Excel（アレルギー入力）'!$3:$3,0))),
 ""),""))</f>
        <v/>
      </c>
      <c r="AC70" s="88"/>
      <c r="AF70" s="94" t="str">
        <f ca="1">IF(AG67&lt;&gt;"",
IFERROR(INT(AG67/AG69),""),"")</f>
        <v/>
      </c>
      <c r="AG70" s="88"/>
      <c r="AH70" s="94" t="str">
        <f ca="1">IF(AG67&lt;&gt;"",
IF(IFERROR(INT(AG67/AG69),"")&lt;=0,0,
IFERROR(MOD(AG67,AG69),"")),"")</f>
        <v/>
      </c>
      <c r="AI70" s="88"/>
      <c r="AJ70" s="87" t="str" cm="1">
        <f t="array" aca="1" ref="AJ70" ca="1">IF(MATCH(AG65,'数出表_Excel（アレルギー入力）'!$3:$3,0)&lt;=11,
"",
IF(IFERROR(
INDEX(INDIRECT("'数出表_Excel（アレルギー入力）'!B"&amp;MATCH(AK17,'数出表_Excel（アレルギー入力）'!$A:$A,0)-1&amp;":AC"&amp;MATCH(AK17,'数出表_Excel（アレルギー入力）'!$A:$A,0)-1&amp;""),
 1,
IF(MATCH(AG65,'数出表_Excel（アレルギー入力）'!$3:$3,0)&lt;=11,11,
MATCH(AG65,'数出表_Excel（アレルギー入力）'!$3:$3,0))),
 "")&lt;&gt;0,
IFERROR(
INDEX(INDIRECT("'数出表_Excel（アレルギー入力）'!B"&amp;MATCH(AK17,'数出表_Excel（アレルギー入力）'!$A:$A,0)-1&amp;":AC"&amp;MATCH(AK17,'数出表_Excel（アレルギー入力）'!$A:$A,0)-1&amp;""),
 1,
IF(MATCH(AG65,'数出表_Excel（アレルギー入力）'!$3:$3,0)&lt;=11,11,
MATCH(AG65,'数出表_Excel（アレルギー入力）'!$3:$3,0))),
 ""),""))</f>
        <v/>
      </c>
      <c r="AK70" s="88"/>
      <c r="AM70" s="94" t="str">
        <f ca="1">IF(AN67&lt;&gt;"",
IFERROR(INT(AN67/AN69),""),"")</f>
        <v/>
      </c>
      <c r="AN70" s="88"/>
      <c r="AO70" s="94" t="str">
        <f ca="1">IF(AN67&lt;&gt;"",
IF(IFERROR(INT(AN67/AN69),"")&lt;=0,0,
IFERROR(MOD(AN67,AN69),"")),"")</f>
        <v/>
      </c>
      <c r="AP70" s="88"/>
      <c r="AQ70" s="87" t="str" cm="1">
        <f t="array" aca="1" ref="AQ70" ca="1">IF(MATCH(AN65,'数出表_Excel（アレルギー入力）'!$3:$3,0)&lt;=11,
"",
IF(IFERROR(
INDEX(INDIRECT("'数出表_Excel（アレルギー入力）'!B"&amp;MATCH(AR17,'数出表_Excel（アレルギー入力）'!$A:$A,0)-1&amp;":AC"&amp;MATCH(AR17,'数出表_Excel（アレルギー入力）'!$A:$A,0)-1&amp;""),
 1,
IF(MATCH(AN65,'数出表_Excel（アレルギー入力）'!$3:$3,0)&lt;=11,11,
MATCH(AN65,'数出表_Excel（アレルギー入力）'!$3:$3,0))),
 "")&lt;&gt;0,
IFERROR(
INDEX(INDIRECT("'数出表_Excel（アレルギー入力）'!B"&amp;MATCH(AR17,'数出表_Excel（アレルギー入力）'!$A:$A,0)-1&amp;":AC"&amp;MATCH(AR17,'数出表_Excel（アレルギー入力）'!$A:$A,0)-1&amp;""),
 1,
IF(MATCH(AN65,'数出表_Excel（アレルギー入力）'!$3:$3,0)&lt;=11,11,
MATCH(AN65,'数出表_Excel（アレルギー入力）'!$3:$3,0))),
 ""),""))</f>
        <v/>
      </c>
      <c r="AR70" s="88"/>
      <c r="AU70" s="94" t="str">
        <f ca="1">IF(AV67&lt;&gt;"",
IFERROR(INT(AV67/AV69),""),"")</f>
        <v/>
      </c>
      <c r="AV70" s="88"/>
      <c r="AW70" s="94" t="str">
        <f ca="1">IF(AV67&lt;&gt;"",
IF(IFERROR(INT(AV67/AV69),"")&lt;=0,0,
IFERROR(MOD(AV67,AV69),"")),"")</f>
        <v/>
      </c>
      <c r="AX70" s="88"/>
      <c r="AY70" s="87" t="str" cm="1">
        <f t="array" aca="1" ref="AY70" ca="1">IF(MATCH(AV65,'数出表_Excel（アレルギー入力）'!$3:$3,0)&lt;=11,
"",
IF(IFERROR(
INDEX(INDIRECT("'数出表_Excel（アレルギー入力）'!B"&amp;MATCH(AZ17,'数出表_Excel（アレルギー入力）'!$A:$A,0)-1&amp;":AC"&amp;MATCH(AZ17,'数出表_Excel（アレルギー入力）'!$A:$A,0)-1&amp;""),
 1,
IF(MATCH(AV65,'数出表_Excel（アレルギー入力）'!$3:$3,0)&lt;=11,11,
MATCH(AV65,'数出表_Excel（アレルギー入力）'!$3:$3,0))),
 "")&lt;&gt;0,
IFERROR(
INDEX(INDIRECT("'数出表_Excel（アレルギー入力）'!B"&amp;MATCH(AZ17,'数出表_Excel（アレルギー入力）'!$A:$A,0)-1&amp;":AC"&amp;MATCH(AZ17,'数出表_Excel（アレルギー入力）'!$A:$A,0)-1&amp;""),
 1,
IF(MATCH(AV65,'数出表_Excel（アレルギー入力）'!$3:$3,0)&lt;=11,11,
MATCH(AV65,'数出表_Excel（アレルギー入力）'!$3:$3,0))),
 ""),""))</f>
        <v/>
      </c>
      <c r="AZ70" s="88"/>
      <c r="BB70" s="94" t="str">
        <f ca="1">IF(BC67&lt;&gt;"",
IFERROR(INT(BC67/BC69),""),"")</f>
        <v/>
      </c>
      <c r="BC70" s="88"/>
      <c r="BD70" s="94" t="str">
        <f ca="1">IF(BC67&lt;&gt;"",
IF(IFERROR(INT(BC67/BC69),"")&lt;=0,0,
IFERROR(MOD(BC67,BC69),"")),"")</f>
        <v/>
      </c>
      <c r="BE70" s="88"/>
      <c r="BF70" s="87" t="str" cm="1">
        <f t="array" aca="1" ref="BF70" ca="1">IF(MATCH(BC65,'数出表_Excel（アレルギー入力）'!$3:$3,0)&lt;=11,
"",
IF(IFERROR(
INDEX(INDIRECT("'数出表_Excel（アレルギー入力）'!B"&amp;MATCH(BG17,'数出表_Excel（アレルギー入力）'!$A:$A,0)-1&amp;":AC"&amp;MATCH(BG17,'数出表_Excel（アレルギー入力）'!$A:$A,0)-1&amp;""),
 1,
IF(MATCH(BC65,'数出表_Excel（アレルギー入力）'!$3:$3,0)&lt;=11,11,
MATCH(BC65,'数出表_Excel（アレルギー入力）'!$3:$3,0))),
 "")&lt;&gt;0,
IFERROR(
INDEX(INDIRECT("'数出表_Excel（アレルギー入力）'!B"&amp;MATCH(BG17,'数出表_Excel（アレルギー入力）'!$A:$A,0)-1&amp;":AC"&amp;MATCH(BG17,'数出表_Excel（アレルギー入力）'!$A:$A,0)-1&amp;""),
 1,
IF(MATCH(BC65,'数出表_Excel（アレルギー入力）'!$3:$3,0)&lt;=11,11,
MATCH(BC65,'数出表_Excel（アレルギー入力）'!$3:$3,0))),
 ""),""))</f>
        <v/>
      </c>
      <c r="BG70" s="88"/>
      <c r="BJ70" s="94" t="str">
        <f ca="1">IF(BK67&lt;&gt;"",
IFERROR(INT(BK67/BK69),""),"")</f>
        <v/>
      </c>
      <c r="BK70" s="88"/>
      <c r="BL70" s="94" t="str">
        <f ca="1">IF(BK67&lt;&gt;"",
IF(IFERROR(INT(BK67/BK69),"")&lt;=0,0,
IFERROR(MOD(BK67,BK69),"")),"")</f>
        <v/>
      </c>
      <c r="BM70" s="88"/>
      <c r="BN70" s="87" t="str" cm="1">
        <f t="array" aca="1" ref="BN70" ca="1">IF(MATCH(BK65,'数出表_Excel（アレルギー入力）'!$3:$3,0)&lt;=11,
"",
IF(IFERROR(
INDEX(INDIRECT("'数出表_Excel（アレルギー入力）'!B"&amp;MATCH(BO17,'数出表_Excel（アレルギー入力）'!$A:$A,0)-1&amp;":AC"&amp;MATCH(BO17,'数出表_Excel（アレルギー入力）'!$A:$A,0)-1&amp;""),
 1,
IF(MATCH(BK65,'数出表_Excel（アレルギー入力）'!$3:$3,0)&lt;=11,11,
MATCH(BK65,'数出表_Excel（アレルギー入力）'!$3:$3,0))),
 "")&lt;&gt;0,
IFERROR(
INDEX(INDIRECT("'数出表_Excel（アレルギー入力）'!B"&amp;MATCH(BO17,'数出表_Excel（アレルギー入力）'!$A:$A,0)-1&amp;":AC"&amp;MATCH(BO17,'数出表_Excel（アレルギー入力）'!$A:$A,0)-1&amp;""),
 1,
IF(MATCH(BK65,'数出表_Excel（アレルギー入力）'!$3:$3,0)&lt;=11,11,
MATCH(BK65,'数出表_Excel（アレルギー入力）'!$3:$3,0))),
 ""),""))</f>
        <v/>
      </c>
      <c r="BO70" s="88"/>
      <c r="BQ70" s="94" t="str">
        <f ca="1">IF(BR67&lt;&gt;"",
IFERROR(INT(BR67/BR69),""),"")</f>
        <v/>
      </c>
      <c r="BR70" s="88"/>
      <c r="BS70" s="94" t="str">
        <f ca="1">IF(BR67&lt;&gt;"",
IF(IFERROR(INT(BR67/BR69),"")&lt;=0,0,
IFERROR(MOD(BR67,BR69),"")),"")</f>
        <v/>
      </c>
      <c r="BT70" s="88"/>
      <c r="BU70" s="87" t="str" cm="1">
        <f t="array" aca="1" ref="BU70" ca="1">IF(MATCH(BR65,'数出表_Excel（アレルギー入力）'!$3:$3,0)&lt;=11,
"",
IF(IFERROR(
INDEX(INDIRECT("'数出表_Excel（アレルギー入力）'!B"&amp;MATCH(BV17,'数出表_Excel（アレルギー入力）'!$A:$A,0)-1&amp;":AC"&amp;MATCH(BV17,'数出表_Excel（アレルギー入力）'!$A:$A,0)-1&amp;""),
 1,
IF(MATCH(BR65,'数出表_Excel（アレルギー入力）'!$3:$3,0)&lt;=11,11,
MATCH(BR65,'数出表_Excel（アレルギー入力）'!$3:$3,0))),
 "")&lt;&gt;0,
IFERROR(
INDEX(INDIRECT("'数出表_Excel（アレルギー入力）'!B"&amp;MATCH(BV17,'数出表_Excel（アレルギー入力）'!$A:$A,0)-1&amp;":AC"&amp;MATCH(BV17,'数出表_Excel（アレルギー入力）'!$A:$A,0)-1&amp;""),
 1,
IF(MATCH(BR65,'数出表_Excel（アレルギー入力）'!$3:$3,0)&lt;=11,11,
MATCH(BR65,'数出表_Excel（アレルギー入力）'!$3:$3,0))),
 ""),""))</f>
        <v/>
      </c>
      <c r="BV70" s="88"/>
    </row>
    <row r="71" spans="2:74" ht="13.8" customHeight="1" x14ac:dyDescent="0.45"/>
    <row r="72" spans="2:74" ht="18" customHeight="1" x14ac:dyDescent="0.45">
      <c r="B72" s="63" t="str" cm="1">
        <f t="array" aca="1" ref="B72" ca="1">IFERROR(
SUBSTITUTE(ADDRESS(1,
COLUMN(INDIRECT("数出表_Excel!B" &amp; (MATCH(G25,数出表_Excel!$A:$A,0)-1))) - 1 +
MATCH(TRUE, ISNUMBER(--INDIRECT("数出表_Excel!B" &amp; (MATCH(G25,数出表_Excel!$A:$A,0)-1) &amp; ":U" &amp; (MATCH(G25,数出表_Excel!$A:$A,0)-1))), 0)+1,4),"1",""),
"")</f>
        <v/>
      </c>
      <c r="C72" s="85" t="str">
        <f ca="1">IF(C75&lt;&gt;"",C25,"")</f>
        <v/>
      </c>
      <c r="D72" s="86"/>
      <c r="E72" s="86"/>
      <c r="F72" s="86"/>
      <c r="G72" s="65"/>
      <c r="I72" s="63" t="str" cm="1">
        <f t="array" aca="1" ref="I72" ca="1">IFERROR(
SUBSTITUTE(ADDRESS(1,
COLUMN(INDIRECT("数出表_Excel!B" &amp; (MATCH(N25,数出表_Excel!$A:$A,0)-1))) - 1 +
MATCH(TRUE, ISNUMBER(--INDIRECT("数出表_Excel!B" &amp; (MATCH(N25,数出表_Excel!$A:$A,0)-1) &amp; ":U" &amp; (MATCH(N25,数出表_Excel!$A:$A,0)-1))), 0)+1,4),"1",""),
"")</f>
        <v/>
      </c>
      <c r="J72" s="85" t="str">
        <f ca="1">IF(J75&lt;&gt;"",J25,"")</f>
        <v/>
      </c>
      <c r="K72" s="86"/>
      <c r="L72" s="86"/>
      <c r="M72" s="86"/>
      <c r="N72" s="65"/>
      <c r="Q72" s="63" t="str" cm="1">
        <f t="array" aca="1" ref="Q72" ca="1">IFERROR(
SUBSTITUTE(ADDRESS(1,
COLUMN(INDIRECT("数出表_Excel!B" &amp; (MATCH(V25,数出表_Excel!$A:$A,0)-1))) - 1 +
MATCH(TRUE, ISNUMBER(--INDIRECT("数出表_Excel!B" &amp; (MATCH(V25,数出表_Excel!$A:$A,0)-1) &amp; ":U" &amp; (MATCH(V25,数出表_Excel!$A:$A,0)-1))), 0)+1,4),"1",""),
"")</f>
        <v/>
      </c>
      <c r="R72" s="85" t="str">
        <f ca="1">IF(R75&lt;&gt;"",R25,"")</f>
        <v/>
      </c>
      <c r="S72" s="86"/>
      <c r="T72" s="86"/>
      <c r="U72" s="86"/>
      <c r="V72" s="65"/>
      <c r="X72" s="63" t="str" cm="1">
        <f t="array" aca="1" ref="X72" ca="1">IFERROR(
SUBSTITUTE(ADDRESS(1,
COLUMN(INDIRECT("数出表_Excel!B" &amp; (MATCH(AC25,数出表_Excel!$A:$A,0)-1))) - 1 +
MATCH(TRUE, ISNUMBER(--INDIRECT("数出表_Excel!B" &amp; (MATCH(AC25,数出表_Excel!$A:$A,0)-1) &amp; ":U" &amp; (MATCH(AC25,数出表_Excel!$A:$A,0)-1))), 0)+1,4),"1",""),
"")</f>
        <v/>
      </c>
      <c r="Y72" s="85" t="str">
        <f ca="1">IF(Y75&lt;&gt;"",Y25,"")</f>
        <v/>
      </c>
      <c r="Z72" s="86"/>
      <c r="AA72" s="86"/>
      <c r="AB72" s="86"/>
      <c r="AC72" s="65"/>
      <c r="AF72" s="63" t="str" cm="1">
        <f t="array" aca="1" ref="AF72" ca="1">IFERROR(
SUBSTITUTE(ADDRESS(1,
COLUMN(INDIRECT("数出表_Excel!B" &amp; (MATCH(AK25,数出表_Excel!$A:$A,0)-1))) - 1 +
MATCH(TRUE, ISNUMBER(--INDIRECT("数出表_Excel!B" &amp; (MATCH(AK25,数出表_Excel!$A:$A,0)-1) &amp; ":U" &amp; (MATCH(AK25,数出表_Excel!$A:$A,0)-1))), 0)+1,4),"1",""),
"")</f>
        <v/>
      </c>
      <c r="AG72" s="85" t="str">
        <f ca="1">IF(AG75&lt;&gt;"",AG25,"")</f>
        <v/>
      </c>
      <c r="AH72" s="86"/>
      <c r="AI72" s="86"/>
      <c r="AJ72" s="86"/>
      <c r="AK72" s="65"/>
      <c r="AM72" s="63" t="str" cm="1">
        <f t="array" aca="1" ref="AM72" ca="1">IFERROR(
SUBSTITUTE(ADDRESS(1,
COLUMN(INDIRECT("数出表_Excel!B" &amp; (MATCH(AR25,数出表_Excel!$A:$A,0)-1))) - 1 +
MATCH(TRUE, ISNUMBER(--INDIRECT("数出表_Excel!B" &amp; (MATCH(AR25,数出表_Excel!$A:$A,0)-1) &amp; ":U" &amp; (MATCH(AR25,数出表_Excel!$A:$A,0)-1))), 0)+1,4),"1",""),
"")</f>
        <v/>
      </c>
      <c r="AN72" s="85" t="str">
        <f ca="1">IF(AN75&lt;&gt;"",AN25,"")</f>
        <v/>
      </c>
      <c r="AO72" s="86"/>
      <c r="AP72" s="86"/>
      <c r="AQ72" s="86"/>
      <c r="AR72" s="65"/>
      <c r="AU72" s="63" t="str" cm="1">
        <f t="array" aca="1" ref="AU72" ca="1">IFERROR(
SUBSTITUTE(ADDRESS(1,
COLUMN(INDIRECT("数出表_Excel!B" &amp; (MATCH(AZ25,数出表_Excel!$A:$A,0)-1))) - 1 +
MATCH(TRUE, ISNUMBER(--INDIRECT("数出表_Excel!B" &amp; (MATCH(AZ25,数出表_Excel!$A:$A,0)-1) &amp; ":U" &amp; (MATCH(AZ25,数出表_Excel!$A:$A,0)-1))), 0)+1,4),"1",""),
"")</f>
        <v/>
      </c>
      <c r="AV72" s="85" t="str">
        <f ca="1">IF(AV75&lt;&gt;"",AV25,"")</f>
        <v/>
      </c>
      <c r="AW72" s="86"/>
      <c r="AX72" s="86"/>
      <c r="AY72" s="86"/>
      <c r="AZ72" s="65"/>
      <c r="BB72" s="63" t="str" cm="1">
        <f t="array" aca="1" ref="BB72" ca="1">IFERROR(
SUBSTITUTE(ADDRESS(1,
COLUMN(INDIRECT("数出表_Excel!B" &amp; (MATCH(BG25,数出表_Excel!$A:$A,0)-1))) - 1 +
MATCH(TRUE, ISNUMBER(--INDIRECT("数出表_Excel!B" &amp; (MATCH(BG25,数出表_Excel!$A:$A,0)-1) &amp; ":U" &amp; (MATCH(BG25,数出表_Excel!$A:$A,0)-1))), 0)+1,4),"1",""),
"")</f>
        <v/>
      </c>
      <c r="BC72" s="85" t="str">
        <f ca="1">IF(BC75&lt;&gt;"",BC25,"")</f>
        <v/>
      </c>
      <c r="BD72" s="86"/>
      <c r="BE72" s="86"/>
      <c r="BF72" s="86"/>
      <c r="BG72" s="65"/>
      <c r="BJ72" s="63" t="str" cm="1">
        <f t="array" aca="1" ref="BJ72" ca="1">IFERROR(
SUBSTITUTE(ADDRESS(1,
COLUMN(INDIRECT("数出表_Excel!B" &amp; (MATCH(BO25,数出表_Excel!$A:$A,0)-1))) - 1 +
MATCH(TRUE, ISNUMBER(--INDIRECT("数出表_Excel!B" &amp; (MATCH(BO25,数出表_Excel!$A:$A,0)-1) &amp; ":U" &amp; (MATCH(BO25,数出表_Excel!$A:$A,0)-1))), 0)+1,4),"1",""),
"")</f>
        <v/>
      </c>
      <c r="BK72" s="85" t="str">
        <f ca="1">IF(BK75&lt;&gt;"",BK25,"")</f>
        <v/>
      </c>
      <c r="BL72" s="86"/>
      <c r="BM72" s="86"/>
      <c r="BN72" s="86"/>
      <c r="BO72" s="65"/>
      <c r="BQ72" s="63" t="str" cm="1">
        <f t="array" aca="1" ref="BQ72" ca="1">IFERROR(
SUBSTITUTE(ADDRESS(1,
COLUMN(INDIRECT("数出表_Excel!B" &amp; (MATCH(BV25,数出表_Excel!$A:$A,0)-1))) - 1 +
MATCH(TRUE, ISNUMBER(--INDIRECT("数出表_Excel!B" &amp; (MATCH(BV25,数出表_Excel!$A:$A,0)-1) &amp; ":U" &amp; (MATCH(BV25,数出表_Excel!$A:$A,0)-1))), 0)+1,4),"1",""),
"")</f>
        <v/>
      </c>
      <c r="BR72" s="85" t="str">
        <f ca="1">IF(BR75&lt;&gt;"",BR25,"")</f>
        <v/>
      </c>
      <c r="BS72" s="86"/>
      <c r="BT72" s="86"/>
      <c r="BU72" s="86"/>
      <c r="BV72" s="65"/>
    </row>
    <row r="73" spans="2:74" ht="18" customHeight="1" x14ac:dyDescent="0.55000000000000004">
      <c r="B73" s="68" t="e">
        <f t="array" aca="1" ref="B73" ca="1">IF(B27&lt;&gt;100,
IF(C75&lt;&gt;"",MATCH(C75,INDIRECT("数出表_Excel!B"&amp;MATCH(G25,数出表_Excel!$A:$A,0)-1&amp;":U"&amp;MATCH(G25,数出表_Excel!$A:$A,0)-1&amp;""),0)+1,""),
IF(C75&lt;&gt;"",
MATCH(
IFERROR(
INDEX(INDIRECT("数出表_Excel!"&amp;B72&amp;MATCH(G25,数出表_Excel!$A:$A,0)-1&amp;":U"&amp;MATCH(G25,数出表_Excel!$A:$A,0)-1&amp;""),
 1,
 MATCH(TRUE, ISNUMBER(--INDIRECT("数出表_Excel!"&amp;B72&amp;MATCH(G25,数出表_Excel!$A:$A,0)-1&amp;":U"&amp;MATCH(G25,数出表_Excel!$A:$A,0)-1&amp;"")), 0)),
 ""),
INDIRECT("数出表_Excel!B"&amp;MATCH(G25,数出表_Excel!$A:$A,0)-1&amp;":U"&amp;MATCH(G25,数出表_Excel!$A:$A,0)-1&amp;""),0)+1,""))</f>
        <v>#N/A</v>
      </c>
      <c r="C73" s="58" t="str" cm="1">
        <f t="array" aca="1" ref="C73" ca="1">IFERROR(IF(C75&lt;&gt;"",INDIRECT("数出表_Excel!" &amp;
CHAR(MATCH(TRUE,
ISNUMBER(--INDIRECT("数出表_Excel!"&amp;B72&amp;MATCH(G25,数出表_Excel!$A:$A,0)-1&amp;":U"&amp;MATCH(G25,数出表_Excel!$A:$A,0)-1&amp;"")),0)
+MATCH(TRUE, ISNUMBER(--INDIRECT("数出表_Excel!B" &amp; (MATCH(G25,数出表_Excel!$A:$A,0)-1) &amp; ":U" &amp; (MATCH(G25,数出表_Excel!$A:$A,0)-1))), 0)
+65) &amp; "3"),""),"")</f>
        <v/>
      </c>
      <c r="D73" s="57"/>
      <c r="E73" s="57"/>
      <c r="F73" s="72" t="str" cm="1">
        <f t="array" aca="1" ref="F73" ca="1">IF(C73&lt;&gt;"",
IF(MATCH(TRUE,
ISNUMBER(--INDIRECT("数出表_Excel!B"&amp;MATCH(G25,数出表_Excel!$A:$A,0)-1&amp;":U"&amp;MATCH(G25,数出表_Excel!$A:$A,0)-1&amp;"")),0)&gt;10,
IF(C73&lt;&gt;"",
IF(IF(COUNTIF(盛付札!C73,"*キャラ*"),
VLOOKUP("*キャラ*",商品マスタ一覧!$D:$J,7,FALSE),
IF(COUNTIF(盛付札!C73,"*赤*"),
VLOOKUP("*赤*",商品マスタ一覧!$D:$J,7,FALSE),
VLOOKUP(盛付札!C73,商品マスタ一覧!$D:$J,7,FALSE)))=0,"",
IF(ROUND(
IF(F78&lt;&gt;"",(C75-F78),C75)
/IF(COUNTIF(盛付札!C73,"*キャラ*"),
VLOOKUP("*キャラ*",商品マスタ一覧!$D:$J,7,FALSE),
IF(COUNTIF(盛付札!C73,"*赤*"),
VLOOKUP("*赤*",商品マスタ一覧!$D:$J,7,FALSE),
VLOOKUP(盛付札!C73,商品マスタ一覧!$D:$J,7,FALSE))),0)&lt;=0,1,
ROUND(
IF(F78&lt;&gt;"",(C75-F78),C75)
/IF(COUNTIF(盛付札!C73,"*キャラ*"),
VLOOKUP("*キャラ*",商品マスタ一覧!$D:$J,7,FALSE),
IF(COUNTIF(盛付札!C73,"*赤*"),
VLOOKUP("*赤*",商品マスタ一覧!$D:$J,7,FALSE),
VLOOKUP(盛付札!C73,商品マスタ一覧!$D:$J,7,FALSE))),0))),""),""),"")</f>
        <v/>
      </c>
      <c r="G73" s="62" t="str">
        <f ca="1">IF(F73&lt;&gt;"",IF(C75&lt;&gt;"",IF(VALUE(IF(F78&lt;&gt;"",C75-F78,C75))&gt;VALUE(IF(COUNTIF(盛付札!C73,"*キャラ*"),
VLOOKUP("*キャラ*",商品マスタ一覧!$D:$J,7,FALSE),
IF(COUNTIF(盛付札!C73,"*赤*"),
VLOOKUP("*赤*",商品マスタ一覧!$D:$J,7,FALSE),
VLOOKUP(盛付札!C73,商品マスタ一覧!$D:$J,7,FALSE)))*F73),
"+"&amp;IF(F78&lt;&gt;"",C75-F78,C75)-IF(COUNTIF(盛付札!C73,"*キャラ*"),
VLOOKUP("*キャラ*",商品マスタ一覧!$D:$J,7,FALSE),
IF(COUNTIF(盛付札!C73,"*赤*"),
VLOOKUP("*赤*",商品マスタ一覧!$D:$J,7,FALSE),
VLOOKUP(盛付札!C73,商品マスタ一覧!$D:$J,7,FALSE)))*F73,
IF(F78&lt;&gt;"",C75-F78,C75)-IF(COUNTIF(盛付札!C73,"*キャラ*"),
VLOOKUP("*キャラ*",商品マスタ一覧!$D:$J,7,FALSE),
IF(COUNTIF(盛付札!C73,"*赤*"),
VLOOKUP("*赤*",商品マスタ一覧!$D:$J,7,FALSE),
VLOOKUP(盛付札!C73,商品マスタ一覧!$D:$J,7,FALSE)))*F73),""),"")</f>
        <v/>
      </c>
      <c r="I73" s="68" t="e" cm="1">
        <f t="array" aca="1" ref="I73" ca="1">IF(I27&lt;&gt;100,
IF(J75&lt;&gt;"",MATCH(J75,INDIRECT("数出表_Excel!B"&amp;MATCH(N25,数出表_Excel!$A:$A,0)-1&amp;":U"&amp;MATCH(N25,数出表_Excel!$A:$A,0)-1&amp;""),0)+1,""),
IF(J75&lt;&gt;"",
MATCH(
IFERROR(
INDEX(INDIRECT("数出表_Excel!"&amp;I72&amp;MATCH(N25,数出表_Excel!$A:$A,0)-1&amp;":U"&amp;MATCH(N25,数出表_Excel!$A:$A,0)-1&amp;""),
 1,
 MATCH(TRUE, ISNUMBER(--INDIRECT("数出表_Excel!"&amp;I72&amp;MATCH(N25,数出表_Excel!$A:$A,0)-1&amp;":U"&amp;MATCH(N25,数出表_Excel!$A:$A,0)-1&amp;"")), 0)),
 ""),
INDIRECT("数出表_Excel!B"&amp;MATCH(N25,数出表_Excel!$A:$A,0)-1&amp;":U"&amp;MATCH(N25,数出表_Excel!$A:$A,0)-1&amp;""),0)+1,""))</f>
        <v>#N/A</v>
      </c>
      <c r="J73" s="58" t="str" cm="1">
        <f t="array" aca="1" ref="J73" ca="1">IFERROR(IF(J75&lt;&gt;"",INDIRECT("数出表_Excel!" &amp;
CHAR(MATCH(TRUE,
ISNUMBER(--INDIRECT("数出表_Excel!"&amp;I72&amp;MATCH(N25,数出表_Excel!$A:$A,0)-1&amp;":U"&amp;MATCH(N25,数出表_Excel!$A:$A,0)-1&amp;"")),0)
+MATCH(TRUE, ISNUMBER(--INDIRECT("数出表_Excel!B" &amp; (MATCH(N25,数出表_Excel!$A:$A,0)-1) &amp; ":U" &amp; (MATCH(N25,数出表_Excel!$A:$A,0)-1))), 0)
+65) &amp; "3"),""),"")</f>
        <v/>
      </c>
      <c r="K73" s="57"/>
      <c r="L73" s="57"/>
      <c r="M73" s="72" t="str" cm="1">
        <f t="array" aca="1" ref="M73" ca="1">IF(J73&lt;&gt;"",
IF(MATCH(TRUE,
ISNUMBER(--INDIRECT("数出表_Excel!B"&amp;MATCH(N25,数出表_Excel!$A:$A,0)-1&amp;":U"&amp;MATCH(N25,数出表_Excel!$A:$A,0)-1&amp;"")),0)&gt;10,
IF(J73&lt;&gt;"",
IF(IF(COUNTIF(盛付札!J73,"*キャラ*"),
VLOOKUP("*キャラ*",商品マスタ一覧!$D:$J,7,FALSE),
IF(COUNTIF(盛付札!J73,"*赤*"),
VLOOKUP("*赤*",商品マスタ一覧!$D:$J,7,FALSE),
VLOOKUP(盛付札!J73,商品マスタ一覧!$D:$J,7,FALSE)))=0,"",
IF(ROUND(
IF(M78&lt;&gt;"",(J75-M78),J75)
/IF(COUNTIF(盛付札!J73,"*キャラ*"),
VLOOKUP("*キャラ*",商品マスタ一覧!$D:$J,7,FALSE),
IF(COUNTIF(盛付札!J73,"*赤*"),
VLOOKUP("*赤*",商品マスタ一覧!$D:$J,7,FALSE),
VLOOKUP(盛付札!J73,商品マスタ一覧!$D:$J,7,FALSE))),0)&lt;=0,1,
ROUND(
IF(M78&lt;&gt;"",(J75-M78),J75)
/IF(COUNTIF(盛付札!J73,"*キャラ*"),
VLOOKUP("*キャラ*",商品マスタ一覧!$D:$J,7,FALSE),
IF(COUNTIF(盛付札!J73,"*赤*"),
VLOOKUP("*赤*",商品マスタ一覧!$D:$J,7,FALSE),
VLOOKUP(盛付札!J73,商品マスタ一覧!$D:$J,7,FALSE))),0))),""),""),"")</f>
        <v/>
      </c>
      <c r="N73" s="62" t="str">
        <f ca="1">IF(M73&lt;&gt;"",IF(J75&lt;&gt;"",IF(VALUE(IF(M78&lt;&gt;"",J75-M78,J75))&gt;VALUE(IF(COUNTIF(盛付札!J73,"*キャラ*"),
VLOOKUP("*キャラ*",商品マスタ一覧!$D:$J,7,FALSE),
IF(COUNTIF(盛付札!J73,"*赤*"),
VLOOKUP("*赤*",商品マスタ一覧!$D:$J,7,FALSE),
VLOOKUP(盛付札!J73,商品マスタ一覧!$D:$J,7,FALSE)))*M73),
"+"&amp;IF(M78&lt;&gt;"",J75-M78,J75)-IF(COUNTIF(盛付札!J73,"*キャラ*"),
VLOOKUP("*キャラ*",商品マスタ一覧!$D:$J,7,FALSE),
IF(COUNTIF(盛付札!J73,"*赤*"),
VLOOKUP("*赤*",商品マスタ一覧!$D:$J,7,FALSE),
VLOOKUP(盛付札!J73,商品マスタ一覧!$D:$J,7,FALSE)))*M73,
IF(M78&lt;&gt;"",J75-M78,J75)-IF(COUNTIF(盛付札!J73,"*キャラ*"),
VLOOKUP("*キャラ*",商品マスタ一覧!$D:$J,7,FALSE),
IF(COUNTIF(盛付札!J73,"*赤*"),
VLOOKUP("*赤*",商品マスタ一覧!$D:$J,7,FALSE),
VLOOKUP(盛付札!J73,商品マスタ一覧!$D:$J,7,FALSE)))*M73),""),"")</f>
        <v/>
      </c>
      <c r="Q73" s="68" t="e">
        <f t="array" aca="1" ref="Q73" ca="1">IF(Q27&lt;&gt;100,
IF(R75&lt;&gt;"",MATCH(R75,INDIRECT("数出表_Excel!B"&amp;MATCH(V25,数出表_Excel!$A:$A,0)-1&amp;":U"&amp;MATCH(V25,数出表_Excel!$A:$A,0)-1&amp;""),0)+1,""),
IF(R75&lt;&gt;"",
MATCH(
IFERROR(
INDEX(INDIRECT("数出表_Excel!"&amp;Q72&amp;MATCH(V25,数出表_Excel!$A:$A,0)-1&amp;":U"&amp;MATCH(V25,数出表_Excel!$A:$A,0)-1&amp;""),
 1,
 MATCH(TRUE, ISNUMBER(--INDIRECT("数出表_Excel!"&amp;Q72&amp;MATCH(V25,数出表_Excel!$A:$A,0)-1&amp;":U"&amp;MATCH(V25,数出表_Excel!$A:$A,0)-1&amp;"")), 0)),
 ""),
INDIRECT("数出表_Excel!B"&amp;MATCH(V25,数出表_Excel!$A:$A,0)-1&amp;":U"&amp;MATCH(V25,数出表_Excel!$A:$A,0)-1&amp;""),0)+1,""))</f>
        <v>#N/A</v>
      </c>
      <c r="R73" s="58" t="str" cm="1">
        <f t="array" aca="1" ref="R73" ca="1">IFERROR(IF(R75&lt;&gt;"",INDIRECT("数出表_Excel!" &amp;
CHAR(MATCH(TRUE,
ISNUMBER(--INDIRECT("数出表_Excel!"&amp;Q72&amp;MATCH(V25,数出表_Excel!$A:$A,0)-1&amp;":U"&amp;MATCH(V25,数出表_Excel!$A:$A,0)-1&amp;"")),0)
+MATCH(TRUE, ISNUMBER(--INDIRECT("数出表_Excel!B" &amp; (MATCH(V25,数出表_Excel!$A:$A,0)-1) &amp; ":U" &amp; (MATCH(V25,数出表_Excel!$A:$A,0)-1))), 0)
+65) &amp; "3"),""),"")</f>
        <v/>
      </c>
      <c r="S73" s="57"/>
      <c r="T73" s="57"/>
      <c r="U73" s="72" t="str" cm="1">
        <f t="array" aca="1" ref="U73" ca="1">IF(R73&lt;&gt;"",
IF(MATCH(TRUE,
ISNUMBER(--INDIRECT("数出表_Excel!B"&amp;MATCH(V25,数出表_Excel!$A:$A,0)-1&amp;":U"&amp;MATCH(V25,数出表_Excel!$A:$A,0)-1&amp;"")),0)&gt;10,
IF(R73&lt;&gt;"",
IF(IF(COUNTIF(盛付札!R73,"*キャラ*"),
VLOOKUP("*キャラ*",商品マスタ一覧!$D:$J,7,FALSE),
IF(COUNTIF(盛付札!R73,"*赤*"),
VLOOKUP("*赤*",商品マスタ一覧!$D:$J,7,FALSE),
VLOOKUP(盛付札!R73,商品マスタ一覧!$D:$J,7,FALSE)))=0,"",
IF(ROUND(
IF(U78&lt;&gt;"",(R75-U78),R75)
/IF(COUNTIF(盛付札!R73,"*キャラ*"),
VLOOKUP("*キャラ*",商品マスタ一覧!$D:$J,7,FALSE),
IF(COUNTIF(盛付札!R73,"*赤*"),
VLOOKUP("*赤*",商品マスタ一覧!$D:$J,7,FALSE),
VLOOKUP(盛付札!R73,商品マスタ一覧!$D:$J,7,FALSE))),0)&lt;=0,1,
ROUND(
IF(U78&lt;&gt;"",(R75-U78),R75)
/IF(COUNTIF(盛付札!R73,"*キャラ*"),
VLOOKUP("*キャラ*",商品マスタ一覧!$D:$J,7,FALSE),
IF(COUNTIF(盛付札!R73,"*赤*"),
VLOOKUP("*赤*",商品マスタ一覧!$D:$J,7,FALSE),
VLOOKUP(盛付札!R73,商品マスタ一覧!$D:$J,7,FALSE))),0))),""),""),"")</f>
        <v/>
      </c>
      <c r="V73" s="62" t="str">
        <f ca="1">IF(U73&lt;&gt;"",IF(R75&lt;&gt;"",IF(VALUE(IF(U78&lt;&gt;"",R75-U78,R75))&gt;VALUE(IF(COUNTIF(盛付札!R73,"*キャラ*"),
VLOOKUP("*キャラ*",商品マスタ一覧!$D:$J,7,FALSE),
IF(COUNTIF(盛付札!R73,"*赤*"),
VLOOKUP("*赤*",商品マスタ一覧!$D:$J,7,FALSE),
VLOOKUP(盛付札!R73,商品マスタ一覧!$D:$J,7,FALSE)))*U73),
"+"&amp;IF(U78&lt;&gt;"",R75-U78,R75)-IF(COUNTIF(盛付札!R73,"*キャラ*"),
VLOOKUP("*キャラ*",商品マスタ一覧!$D:$J,7,FALSE),
IF(COUNTIF(盛付札!R73,"*赤*"),
VLOOKUP("*赤*",商品マスタ一覧!$D:$J,7,FALSE),
VLOOKUP(盛付札!R73,商品マスタ一覧!$D:$J,7,FALSE)))*U73,
IF(U78&lt;&gt;"",R75-U78,R75)-IF(COUNTIF(盛付札!R73,"*キャラ*"),
VLOOKUP("*キャラ*",商品マスタ一覧!$D:$J,7,FALSE),
IF(COUNTIF(盛付札!R73,"*赤*"),
VLOOKUP("*赤*",商品マスタ一覧!$D:$J,7,FALSE),
VLOOKUP(盛付札!R73,商品マスタ一覧!$D:$J,7,FALSE)))*U73),""),"")</f>
        <v/>
      </c>
      <c r="X73" s="68" t="e" cm="1">
        <f t="array" aca="1" ref="X73" ca="1">IF(X27&lt;&gt;100,
IF(Y75&lt;&gt;"",MATCH(Y75,INDIRECT("数出表_Excel!B"&amp;MATCH(AC25,数出表_Excel!$A:$A,0)-1&amp;":U"&amp;MATCH(AC25,数出表_Excel!$A:$A,0)-1&amp;""),0)+1,""),
IF(Y75&lt;&gt;"",
MATCH(
IFERROR(
INDEX(INDIRECT("数出表_Excel!"&amp;X72&amp;MATCH(AC25,数出表_Excel!$A:$A,0)-1&amp;":U"&amp;MATCH(AC25,数出表_Excel!$A:$A,0)-1&amp;""),
 1,
 MATCH(TRUE, ISNUMBER(--INDIRECT("数出表_Excel!"&amp;X72&amp;MATCH(AC25,数出表_Excel!$A:$A,0)-1&amp;":U"&amp;MATCH(AC25,数出表_Excel!$A:$A,0)-1&amp;"")), 0)),
 ""),
INDIRECT("数出表_Excel!B"&amp;MATCH(AC25,数出表_Excel!$A:$A,0)-1&amp;":U"&amp;MATCH(AC25,数出表_Excel!$A:$A,0)-1&amp;""),0)+1,""))</f>
        <v>#N/A</v>
      </c>
      <c r="Y73" s="58" t="str" cm="1">
        <f t="array" aca="1" ref="Y73" ca="1">IFERROR(IF(Y75&lt;&gt;"",INDIRECT("数出表_Excel!" &amp;
CHAR(MATCH(TRUE,
ISNUMBER(--INDIRECT("数出表_Excel!"&amp;X72&amp;MATCH(AC25,数出表_Excel!$A:$A,0)-1&amp;":U"&amp;MATCH(AC25,数出表_Excel!$A:$A,0)-1&amp;"")),0)
+MATCH(TRUE, ISNUMBER(--INDIRECT("数出表_Excel!B" &amp; (MATCH(AC25,数出表_Excel!$A:$A,0)-1) &amp; ":U" &amp; (MATCH(AC25,数出表_Excel!$A:$A,0)-1))), 0)
+65) &amp; "3"),""),"")</f>
        <v/>
      </c>
      <c r="Z73" s="57"/>
      <c r="AA73" s="57"/>
      <c r="AB73" s="72" t="str" cm="1">
        <f t="array" aca="1" ref="AB73" ca="1">IF(Y73&lt;&gt;"",
IF(MATCH(TRUE,
ISNUMBER(--INDIRECT("数出表_Excel!B"&amp;MATCH(AC25,数出表_Excel!$A:$A,0)-1&amp;":U"&amp;MATCH(AC25,数出表_Excel!$A:$A,0)-1&amp;"")),0)&gt;10,
IF(Y73&lt;&gt;"",
IF(IF(COUNTIF(盛付札!Y73,"*キャラ*"),
VLOOKUP("*キャラ*",商品マスタ一覧!$D:$J,7,FALSE),
IF(COUNTIF(盛付札!Y73,"*赤*"),
VLOOKUP("*赤*",商品マスタ一覧!$D:$J,7,FALSE),
VLOOKUP(盛付札!Y73,商品マスタ一覧!$D:$J,7,FALSE)))=0,"",
IF(ROUND(
IF(AB78&lt;&gt;"",(Y75-AB78),Y75)
/IF(COUNTIF(盛付札!Y73,"*キャラ*"),
VLOOKUP("*キャラ*",商品マスタ一覧!$D:$J,7,FALSE),
IF(COUNTIF(盛付札!Y73,"*赤*"),
VLOOKUP("*赤*",商品マスタ一覧!$D:$J,7,FALSE),
VLOOKUP(盛付札!Y73,商品マスタ一覧!$D:$J,7,FALSE))),0)&lt;=0,1,
ROUND(
IF(AB78&lt;&gt;"",(Y75-AB78),Y75)
/IF(COUNTIF(盛付札!Y73,"*キャラ*"),
VLOOKUP("*キャラ*",商品マスタ一覧!$D:$J,7,FALSE),
IF(COUNTIF(盛付札!Y73,"*赤*"),
VLOOKUP("*赤*",商品マスタ一覧!$D:$J,7,FALSE),
VLOOKUP(盛付札!Y73,商品マスタ一覧!$D:$J,7,FALSE))),0))),""),""),"")</f>
        <v/>
      </c>
      <c r="AC73" s="62" t="str">
        <f ca="1">IF(AB73&lt;&gt;"",IF(Y75&lt;&gt;"",IF(VALUE(IF(AB78&lt;&gt;"",Y75-AB78,Y75))&gt;VALUE(IF(COUNTIF(盛付札!Y73,"*キャラ*"),
VLOOKUP("*キャラ*",商品マスタ一覧!$D:$J,7,FALSE),
IF(COUNTIF(盛付札!Y73,"*赤*"),
VLOOKUP("*赤*",商品マスタ一覧!$D:$J,7,FALSE),
VLOOKUP(盛付札!Y73,商品マスタ一覧!$D:$J,7,FALSE)))*AB73),
"+"&amp;IF(AB78&lt;&gt;"",Y75-AB78,Y75)-IF(COUNTIF(盛付札!Y73,"*キャラ*"),
VLOOKUP("*キャラ*",商品マスタ一覧!$D:$J,7,FALSE),
IF(COUNTIF(盛付札!Y73,"*赤*"),
VLOOKUP("*赤*",商品マスタ一覧!$D:$J,7,FALSE),
VLOOKUP(盛付札!Y73,商品マスタ一覧!$D:$J,7,FALSE)))*AB73,
IF(AB78&lt;&gt;"",Y75-AB78,Y75)-IF(COUNTIF(盛付札!Y73,"*キャラ*"),
VLOOKUP("*キャラ*",商品マスタ一覧!$D:$J,7,FALSE),
IF(COUNTIF(盛付札!Y73,"*赤*"),
VLOOKUP("*赤*",商品マスタ一覧!$D:$J,7,FALSE),
VLOOKUP(盛付札!Y73,商品マスタ一覧!$D:$J,7,FALSE)))*AB73),""),"")</f>
        <v/>
      </c>
      <c r="AF73" s="68" t="e">
        <f t="array" aca="1" ref="AF73" ca="1">IF(AF27&lt;&gt;100,
IF(AG75&lt;&gt;"",MATCH(AG75,INDIRECT("数出表_Excel!B"&amp;MATCH(AK25,数出表_Excel!$A:$A,0)-1&amp;":U"&amp;MATCH(AK25,数出表_Excel!$A:$A,0)-1&amp;""),0)+1,""),
IF(AG75&lt;&gt;"",
MATCH(
IFERROR(
INDEX(INDIRECT("数出表_Excel!"&amp;AF72&amp;MATCH(AK25,数出表_Excel!$A:$A,0)-1&amp;":U"&amp;MATCH(AK25,数出表_Excel!$A:$A,0)-1&amp;""),
 1,
 MATCH(TRUE, ISNUMBER(--INDIRECT("数出表_Excel!"&amp;AF72&amp;MATCH(AK25,数出表_Excel!$A:$A,0)-1&amp;":U"&amp;MATCH(AK25,数出表_Excel!$A:$A,0)-1&amp;"")), 0)),
 ""),
INDIRECT("数出表_Excel!B"&amp;MATCH(AK25,数出表_Excel!$A:$A,0)-1&amp;":U"&amp;MATCH(AK25,数出表_Excel!$A:$A,0)-1&amp;""),0)+1,""))</f>
        <v>#N/A</v>
      </c>
      <c r="AG73" s="58" t="str" cm="1">
        <f t="array" aca="1" ref="AG73" ca="1">IFERROR(IF(AG75&lt;&gt;"",INDIRECT("数出表_Excel!" &amp;
CHAR(MATCH(TRUE,
ISNUMBER(--INDIRECT("数出表_Excel!"&amp;AF72&amp;MATCH(AK25,数出表_Excel!$A:$A,0)-1&amp;":U"&amp;MATCH(AK25,数出表_Excel!$A:$A,0)-1&amp;"")),0)
+MATCH(TRUE, ISNUMBER(--INDIRECT("数出表_Excel!B" &amp; (MATCH(AK25,数出表_Excel!$A:$A,0)-1) &amp; ":U" &amp; (MATCH(AK25,数出表_Excel!$A:$A,0)-1))), 0)
+65) &amp; "3"),""),"")</f>
        <v/>
      </c>
      <c r="AH73" s="57"/>
      <c r="AI73" s="57"/>
      <c r="AJ73" s="72" t="str" cm="1">
        <f t="array" aca="1" ref="AJ73" ca="1">IF(AG73&lt;&gt;"",
IF(MATCH(TRUE,
ISNUMBER(--INDIRECT("数出表_Excel!B"&amp;MATCH(AK25,数出表_Excel!$A:$A,0)-1&amp;":U"&amp;MATCH(AK25,数出表_Excel!$A:$A,0)-1&amp;"")),0)&gt;10,
IF(AG73&lt;&gt;"",
IF(IF(COUNTIF(盛付札!AG73,"*キャラ*"),
VLOOKUP("*キャラ*",商品マスタ一覧!$D:$J,7,FALSE),
IF(COUNTIF(盛付札!AG73,"*赤*"),
VLOOKUP("*赤*",商品マスタ一覧!$D:$J,7,FALSE),
VLOOKUP(盛付札!AG73,商品マスタ一覧!$D:$J,7,FALSE)))=0,"",
IF(ROUND(
IF(AJ78&lt;&gt;"",(AG75-AJ78),AG75)
/IF(COUNTIF(盛付札!AG73,"*キャラ*"),
VLOOKUP("*キャラ*",商品マスタ一覧!$D:$J,7,FALSE),
IF(COUNTIF(盛付札!AG73,"*赤*"),
VLOOKUP("*赤*",商品マスタ一覧!$D:$J,7,FALSE),
VLOOKUP(盛付札!AG73,商品マスタ一覧!$D:$J,7,FALSE))),0)&lt;=0,1,
ROUND(
IF(AJ78&lt;&gt;"",(AG75-AJ78),AG75)
/IF(COUNTIF(盛付札!AG73,"*キャラ*"),
VLOOKUP("*キャラ*",商品マスタ一覧!$D:$J,7,FALSE),
IF(COUNTIF(盛付札!AG73,"*赤*"),
VLOOKUP("*赤*",商品マスタ一覧!$D:$J,7,FALSE),
VLOOKUP(盛付札!AG73,商品マスタ一覧!$D:$J,7,FALSE))),0))),""),""),"")</f>
        <v/>
      </c>
      <c r="AK73" s="62" t="str">
        <f ca="1">IF(AJ73&lt;&gt;"",IF(AG75&lt;&gt;"",IF(VALUE(IF(AJ78&lt;&gt;"",AG75-AJ78,AG75))&gt;VALUE(IF(COUNTIF(盛付札!AG73,"*キャラ*"),
VLOOKUP("*キャラ*",商品マスタ一覧!$D:$J,7,FALSE),
IF(COUNTIF(盛付札!AG73,"*赤*"),
VLOOKUP("*赤*",商品マスタ一覧!$D:$J,7,FALSE),
VLOOKUP(盛付札!AG73,商品マスタ一覧!$D:$J,7,FALSE)))*AJ73),
"+"&amp;IF(AJ78&lt;&gt;"",AG75-AJ78,AG75)-IF(COUNTIF(盛付札!AG73,"*キャラ*"),
VLOOKUP("*キャラ*",商品マスタ一覧!$D:$J,7,FALSE),
IF(COUNTIF(盛付札!AG73,"*赤*"),
VLOOKUP("*赤*",商品マスタ一覧!$D:$J,7,FALSE),
VLOOKUP(盛付札!AG73,商品マスタ一覧!$D:$J,7,FALSE)))*AJ73,
IF(AJ78&lt;&gt;"",AG75-AJ78,AG75)-IF(COUNTIF(盛付札!AG73,"*キャラ*"),
VLOOKUP("*キャラ*",商品マスタ一覧!$D:$J,7,FALSE),
IF(COUNTIF(盛付札!AG73,"*赤*"),
VLOOKUP("*赤*",商品マスタ一覧!$D:$J,7,FALSE),
VLOOKUP(盛付札!AG73,商品マスタ一覧!$D:$J,7,FALSE)))*AJ73),""),"")</f>
        <v/>
      </c>
      <c r="AM73" s="68" t="e" cm="1">
        <f t="array" aca="1" ref="AM73" ca="1">IF(AM27&lt;&gt;100,
IF(AN75&lt;&gt;"",MATCH(AN75,INDIRECT("数出表_Excel!B"&amp;MATCH(AR25,数出表_Excel!$A:$A,0)-1&amp;":U"&amp;MATCH(AR25,数出表_Excel!$A:$A,0)-1&amp;""),0)+1,""),
IF(AN75&lt;&gt;"",
MATCH(
IFERROR(
INDEX(INDIRECT("数出表_Excel!"&amp;AM72&amp;MATCH(AR25,数出表_Excel!$A:$A,0)-1&amp;":U"&amp;MATCH(AR25,数出表_Excel!$A:$A,0)-1&amp;""),
 1,
 MATCH(TRUE, ISNUMBER(--INDIRECT("数出表_Excel!"&amp;AM72&amp;MATCH(AR25,数出表_Excel!$A:$A,0)-1&amp;":U"&amp;MATCH(AR25,数出表_Excel!$A:$A,0)-1&amp;"")), 0)),
 ""),
INDIRECT("数出表_Excel!B"&amp;MATCH(AR25,数出表_Excel!$A:$A,0)-1&amp;":U"&amp;MATCH(AR25,数出表_Excel!$A:$A,0)-1&amp;""),0)+1,""))</f>
        <v>#N/A</v>
      </c>
      <c r="AN73" s="58" t="str" cm="1">
        <f t="array" aca="1" ref="AN73" ca="1">IFERROR(IF(AN75&lt;&gt;"",INDIRECT("数出表_Excel!" &amp;
CHAR(MATCH(TRUE,
ISNUMBER(--INDIRECT("数出表_Excel!"&amp;AM72&amp;MATCH(AR25,数出表_Excel!$A:$A,0)-1&amp;":U"&amp;MATCH(AR25,数出表_Excel!$A:$A,0)-1&amp;"")),0)
+MATCH(TRUE, ISNUMBER(--INDIRECT("数出表_Excel!B" &amp; (MATCH(AR25,数出表_Excel!$A:$A,0)-1) &amp; ":U" &amp; (MATCH(AR25,数出表_Excel!$A:$A,0)-1))), 0)
+65) &amp; "3"),""),"")</f>
        <v/>
      </c>
      <c r="AO73" s="57"/>
      <c r="AP73" s="57"/>
      <c r="AQ73" s="72" t="str" cm="1">
        <f t="array" aca="1" ref="AQ73" ca="1">IF(AN73&lt;&gt;"",
IF(MATCH(TRUE,
ISNUMBER(--INDIRECT("数出表_Excel!B"&amp;MATCH(AR25,数出表_Excel!$A:$A,0)-1&amp;":U"&amp;MATCH(AR25,数出表_Excel!$A:$A,0)-1&amp;"")),0)&gt;10,
IF(AN73&lt;&gt;"",
IF(IF(COUNTIF(盛付札!AN73,"*キャラ*"),
VLOOKUP("*キャラ*",商品マスタ一覧!$D:$J,7,FALSE),
IF(COUNTIF(盛付札!AN73,"*赤*"),
VLOOKUP("*赤*",商品マスタ一覧!$D:$J,7,FALSE),
VLOOKUP(盛付札!AN73,商品マスタ一覧!$D:$J,7,FALSE)))=0,"",
IF(ROUND(
IF(AQ78&lt;&gt;"",(AN75-AQ78),AN75)
/IF(COUNTIF(盛付札!AN73,"*キャラ*"),
VLOOKUP("*キャラ*",商品マスタ一覧!$D:$J,7,FALSE),
IF(COUNTIF(盛付札!AN73,"*赤*"),
VLOOKUP("*赤*",商品マスタ一覧!$D:$J,7,FALSE),
VLOOKUP(盛付札!AN73,商品マスタ一覧!$D:$J,7,FALSE))),0)&lt;=0,1,
ROUND(
IF(AQ78&lt;&gt;"",(AN75-AQ78),AN75)
/IF(COUNTIF(盛付札!AN73,"*キャラ*"),
VLOOKUP("*キャラ*",商品マスタ一覧!$D:$J,7,FALSE),
IF(COUNTIF(盛付札!AN73,"*赤*"),
VLOOKUP("*赤*",商品マスタ一覧!$D:$J,7,FALSE),
VLOOKUP(盛付札!AN73,商品マスタ一覧!$D:$J,7,FALSE))),0))),""),""),"")</f>
        <v/>
      </c>
      <c r="AR73" s="62" t="str">
        <f ca="1">IF(AQ73&lt;&gt;"",IF(AN75&lt;&gt;"",IF(VALUE(IF(AQ78&lt;&gt;"",AN75-AQ78,AN75))&gt;VALUE(IF(COUNTIF(盛付札!AN73,"*キャラ*"),
VLOOKUP("*キャラ*",商品マスタ一覧!$D:$J,7,FALSE),
IF(COUNTIF(盛付札!AN73,"*赤*"),
VLOOKUP("*赤*",商品マスタ一覧!$D:$J,7,FALSE),
VLOOKUP(盛付札!AN73,商品マスタ一覧!$D:$J,7,FALSE)))*AQ73),
"+"&amp;IF(AQ78&lt;&gt;"",AN75-AQ78,AN75)-IF(COUNTIF(盛付札!AN73,"*キャラ*"),
VLOOKUP("*キャラ*",商品マスタ一覧!$D:$J,7,FALSE),
IF(COUNTIF(盛付札!AN73,"*赤*"),
VLOOKUP("*赤*",商品マスタ一覧!$D:$J,7,FALSE),
VLOOKUP(盛付札!AN73,商品マスタ一覧!$D:$J,7,FALSE)))*AQ73,
IF(AQ78&lt;&gt;"",AN75-AQ78,AN75)-IF(COUNTIF(盛付札!AN73,"*キャラ*"),
VLOOKUP("*キャラ*",商品マスタ一覧!$D:$J,7,FALSE),
IF(COUNTIF(盛付札!AN73,"*赤*"),
VLOOKUP("*赤*",商品マスタ一覧!$D:$J,7,FALSE),
VLOOKUP(盛付札!AN73,商品マスタ一覧!$D:$J,7,FALSE)))*AQ73),""),"")</f>
        <v/>
      </c>
      <c r="AU73" s="68" t="e">
        <f t="array" aca="1" ref="AU73" ca="1">IF(AU27&lt;&gt;100,
IF(AV75&lt;&gt;"",MATCH(AV75,INDIRECT("数出表_Excel!B"&amp;MATCH(AZ25,数出表_Excel!$A:$A,0)-1&amp;":U"&amp;MATCH(AZ25,数出表_Excel!$A:$A,0)-1&amp;""),0)+1,""),
IF(AV75&lt;&gt;"",
MATCH(
IFERROR(
INDEX(INDIRECT("数出表_Excel!"&amp;AU72&amp;MATCH(AZ25,数出表_Excel!$A:$A,0)-1&amp;":U"&amp;MATCH(AZ25,数出表_Excel!$A:$A,0)-1&amp;""),
 1,
 MATCH(TRUE, ISNUMBER(--INDIRECT("数出表_Excel!"&amp;AU72&amp;MATCH(AZ25,数出表_Excel!$A:$A,0)-1&amp;":U"&amp;MATCH(AZ25,数出表_Excel!$A:$A,0)-1&amp;"")), 0)),
 ""),
INDIRECT("数出表_Excel!B"&amp;MATCH(AZ25,数出表_Excel!$A:$A,0)-1&amp;":U"&amp;MATCH(AZ25,数出表_Excel!$A:$A,0)-1&amp;""),0)+1,""))</f>
        <v>#N/A</v>
      </c>
      <c r="AV73" s="58" t="str" cm="1">
        <f t="array" aca="1" ref="AV73" ca="1">IFERROR(IF(AV75&lt;&gt;"",INDIRECT("数出表_Excel!" &amp;
CHAR(MATCH(TRUE,
ISNUMBER(--INDIRECT("数出表_Excel!"&amp;AU72&amp;MATCH(AZ25,数出表_Excel!$A:$A,0)-1&amp;":U"&amp;MATCH(AZ25,数出表_Excel!$A:$A,0)-1&amp;"")),0)
+MATCH(TRUE, ISNUMBER(--INDIRECT("数出表_Excel!B" &amp; (MATCH(AZ25,数出表_Excel!$A:$A,0)-1) &amp; ":U" &amp; (MATCH(AZ25,数出表_Excel!$A:$A,0)-1))), 0)
+65) &amp; "3"),""),"")</f>
        <v/>
      </c>
      <c r="AW73" s="57"/>
      <c r="AX73" s="57"/>
      <c r="AY73" s="72" t="str" cm="1">
        <f t="array" aca="1" ref="AY73" ca="1">IF(AV73&lt;&gt;"",
IF(MATCH(TRUE,
ISNUMBER(--INDIRECT("数出表_Excel!B"&amp;MATCH(AZ25,数出表_Excel!$A:$A,0)-1&amp;":U"&amp;MATCH(AZ25,数出表_Excel!$A:$A,0)-1&amp;"")),0)&gt;10,
IF(AV73&lt;&gt;"",
IF(IF(COUNTIF(盛付札!AV73,"*キャラ*"),
VLOOKUP("*キャラ*",商品マスタ一覧!$D:$J,7,FALSE),
IF(COUNTIF(盛付札!AV73,"*赤*"),
VLOOKUP("*赤*",商品マスタ一覧!$D:$J,7,FALSE),
VLOOKUP(盛付札!AV73,商品マスタ一覧!$D:$J,7,FALSE)))=0,"",
IF(ROUND(
IF(AY78&lt;&gt;"",(AV75-AY78),AV75)
/IF(COUNTIF(盛付札!AV73,"*キャラ*"),
VLOOKUP("*キャラ*",商品マスタ一覧!$D:$J,7,FALSE),
IF(COUNTIF(盛付札!AV73,"*赤*"),
VLOOKUP("*赤*",商品マスタ一覧!$D:$J,7,FALSE),
VLOOKUP(盛付札!AV73,商品マスタ一覧!$D:$J,7,FALSE))),0)&lt;=0,1,
ROUND(
IF(AY78&lt;&gt;"",(AV75-AY78),AV75)
/IF(COUNTIF(盛付札!AV73,"*キャラ*"),
VLOOKUP("*キャラ*",商品マスタ一覧!$D:$J,7,FALSE),
IF(COUNTIF(盛付札!AV73,"*赤*"),
VLOOKUP("*赤*",商品マスタ一覧!$D:$J,7,FALSE),
VLOOKUP(盛付札!AV73,商品マスタ一覧!$D:$J,7,FALSE))),0))),""),""),"")</f>
        <v/>
      </c>
      <c r="AZ73" s="62" t="str">
        <f ca="1">IF(AY73&lt;&gt;"",IF(AV75&lt;&gt;"",IF(VALUE(IF(AY78&lt;&gt;"",AV75-AY78,AV75))&gt;VALUE(IF(COUNTIF(盛付札!AV73,"*キャラ*"),
VLOOKUP("*キャラ*",商品マスタ一覧!$D:$J,7,FALSE),
IF(COUNTIF(盛付札!AV73,"*赤*"),
VLOOKUP("*赤*",商品マスタ一覧!$D:$J,7,FALSE),
VLOOKUP(盛付札!AV73,商品マスタ一覧!$D:$J,7,FALSE)))*AY73),
"+"&amp;IF(AY78&lt;&gt;"",AV75-AY78,AV75)-IF(COUNTIF(盛付札!AV73,"*キャラ*"),
VLOOKUP("*キャラ*",商品マスタ一覧!$D:$J,7,FALSE),
IF(COUNTIF(盛付札!AV73,"*赤*"),
VLOOKUP("*赤*",商品マスタ一覧!$D:$J,7,FALSE),
VLOOKUP(盛付札!AV73,商品マスタ一覧!$D:$J,7,FALSE)))*AY73,
IF(AY78&lt;&gt;"",AV75-AY78,AV75)-IF(COUNTIF(盛付札!AV73,"*キャラ*"),
VLOOKUP("*キャラ*",商品マスタ一覧!$D:$J,7,FALSE),
IF(COUNTIF(盛付札!AV73,"*赤*"),
VLOOKUP("*赤*",商品マスタ一覧!$D:$J,7,FALSE),
VLOOKUP(盛付札!AV73,商品マスタ一覧!$D:$J,7,FALSE)))*AY73),""),"")</f>
        <v/>
      </c>
      <c r="BB73" s="68" t="e" cm="1">
        <f t="array" aca="1" ref="BB73" ca="1">IF(BB27&lt;&gt;100,
IF(BC75&lt;&gt;"",MATCH(BC75,INDIRECT("数出表_Excel!B"&amp;MATCH(BG25,数出表_Excel!$A:$A,0)-1&amp;":U"&amp;MATCH(BG25,数出表_Excel!$A:$A,0)-1&amp;""),0)+1,""),
IF(BC75&lt;&gt;"",
MATCH(
IFERROR(
INDEX(INDIRECT("数出表_Excel!"&amp;BB72&amp;MATCH(BG25,数出表_Excel!$A:$A,0)-1&amp;":U"&amp;MATCH(BG25,数出表_Excel!$A:$A,0)-1&amp;""),
 1,
 MATCH(TRUE, ISNUMBER(--INDIRECT("数出表_Excel!"&amp;BB72&amp;MATCH(BG25,数出表_Excel!$A:$A,0)-1&amp;":U"&amp;MATCH(BG25,数出表_Excel!$A:$A,0)-1&amp;"")), 0)),
 ""),
INDIRECT("数出表_Excel!B"&amp;MATCH(BG25,数出表_Excel!$A:$A,0)-1&amp;":U"&amp;MATCH(BG25,数出表_Excel!$A:$A,0)-1&amp;""),0)+1,""))</f>
        <v>#N/A</v>
      </c>
      <c r="BC73" s="58" t="str" cm="1">
        <f t="array" aca="1" ref="BC73" ca="1">IFERROR(IF(BC75&lt;&gt;"",INDIRECT("数出表_Excel!" &amp;
CHAR(MATCH(TRUE,
ISNUMBER(--INDIRECT("数出表_Excel!"&amp;BB72&amp;MATCH(BG25,数出表_Excel!$A:$A,0)-1&amp;":U"&amp;MATCH(BG25,数出表_Excel!$A:$A,0)-1&amp;"")),0)
+MATCH(TRUE, ISNUMBER(--INDIRECT("数出表_Excel!B" &amp; (MATCH(BG25,数出表_Excel!$A:$A,0)-1) &amp; ":U" &amp; (MATCH(BG25,数出表_Excel!$A:$A,0)-1))), 0)
+65) &amp; "3"),""),"")</f>
        <v/>
      </c>
      <c r="BD73" s="57"/>
      <c r="BE73" s="57"/>
      <c r="BF73" s="72" t="str" cm="1">
        <f t="array" aca="1" ref="BF73" ca="1">IF(BC73&lt;&gt;"",
IF(MATCH(TRUE,
ISNUMBER(--INDIRECT("数出表_Excel!B"&amp;MATCH(BG25,数出表_Excel!$A:$A,0)-1&amp;":U"&amp;MATCH(BG25,数出表_Excel!$A:$A,0)-1&amp;"")),0)&gt;10,
IF(BC73&lt;&gt;"",
IF(IF(COUNTIF(盛付札!BC73,"*キャラ*"),
VLOOKUP("*キャラ*",商品マスタ一覧!$D:$J,7,FALSE),
IF(COUNTIF(盛付札!BC73,"*赤*"),
VLOOKUP("*赤*",商品マスタ一覧!$D:$J,7,FALSE),
VLOOKUP(盛付札!BC73,商品マスタ一覧!$D:$J,7,FALSE)))=0,"",
IF(ROUND(
IF(BF78&lt;&gt;"",(BC75-BF78),BC75)
/IF(COUNTIF(盛付札!BC73,"*キャラ*"),
VLOOKUP("*キャラ*",商品マスタ一覧!$D:$J,7,FALSE),
IF(COUNTIF(盛付札!BC73,"*赤*"),
VLOOKUP("*赤*",商品マスタ一覧!$D:$J,7,FALSE),
VLOOKUP(盛付札!BC73,商品マスタ一覧!$D:$J,7,FALSE))),0)&lt;=0,1,
ROUND(
IF(BF78&lt;&gt;"",(BC75-BF78),BC75)
/IF(COUNTIF(盛付札!BC73,"*キャラ*"),
VLOOKUP("*キャラ*",商品マスタ一覧!$D:$J,7,FALSE),
IF(COUNTIF(盛付札!BC73,"*赤*"),
VLOOKUP("*赤*",商品マスタ一覧!$D:$J,7,FALSE),
VLOOKUP(盛付札!BC73,商品マスタ一覧!$D:$J,7,FALSE))),0))),""),""),"")</f>
        <v/>
      </c>
      <c r="BG73" s="62" t="str">
        <f ca="1">IF(BF73&lt;&gt;"",IF(BC75&lt;&gt;"",IF(VALUE(IF(BF78&lt;&gt;"",BC75-BF78,BC75))&gt;VALUE(IF(COUNTIF(盛付札!BC73,"*キャラ*"),
VLOOKUP("*キャラ*",商品マスタ一覧!$D:$J,7,FALSE),
IF(COUNTIF(盛付札!BC73,"*赤*"),
VLOOKUP("*赤*",商品マスタ一覧!$D:$J,7,FALSE),
VLOOKUP(盛付札!BC73,商品マスタ一覧!$D:$J,7,FALSE)))*BF73),
"+"&amp;IF(BF78&lt;&gt;"",BC75-BF78,BC75)-IF(COUNTIF(盛付札!BC73,"*キャラ*"),
VLOOKUP("*キャラ*",商品マスタ一覧!$D:$J,7,FALSE),
IF(COUNTIF(盛付札!BC73,"*赤*"),
VLOOKUP("*赤*",商品マスタ一覧!$D:$J,7,FALSE),
VLOOKUP(盛付札!BC73,商品マスタ一覧!$D:$J,7,FALSE)))*BF73,
IF(BF78&lt;&gt;"",BC75-BF78,BC75)-IF(COUNTIF(盛付札!BC73,"*キャラ*"),
VLOOKUP("*キャラ*",商品マスタ一覧!$D:$J,7,FALSE),
IF(COUNTIF(盛付札!BC73,"*赤*"),
VLOOKUP("*赤*",商品マスタ一覧!$D:$J,7,FALSE),
VLOOKUP(盛付札!BC73,商品マスタ一覧!$D:$J,7,FALSE)))*BF73),""),"")</f>
        <v/>
      </c>
      <c r="BJ73" s="68" t="e">
        <f t="array" aca="1" ref="BJ73" ca="1">IF(BJ27&lt;&gt;100,
IF(BK75&lt;&gt;"",MATCH(BK75,INDIRECT("数出表_Excel!B"&amp;MATCH(BO25,数出表_Excel!$A:$A,0)-1&amp;":U"&amp;MATCH(BO25,数出表_Excel!$A:$A,0)-1&amp;""),0)+1,""),
IF(BK75&lt;&gt;"",
MATCH(
IFERROR(
INDEX(INDIRECT("数出表_Excel!"&amp;BJ72&amp;MATCH(BO25,数出表_Excel!$A:$A,0)-1&amp;":U"&amp;MATCH(BO25,数出表_Excel!$A:$A,0)-1&amp;""),
 1,
 MATCH(TRUE, ISNUMBER(--INDIRECT("数出表_Excel!"&amp;BJ72&amp;MATCH(BO25,数出表_Excel!$A:$A,0)-1&amp;":U"&amp;MATCH(BO25,数出表_Excel!$A:$A,0)-1&amp;"")), 0)),
 ""),
INDIRECT("数出表_Excel!B"&amp;MATCH(BO25,数出表_Excel!$A:$A,0)-1&amp;":U"&amp;MATCH(BO25,数出表_Excel!$A:$A,0)-1&amp;""),0)+1,""))</f>
        <v>#N/A</v>
      </c>
      <c r="BK73" s="58" t="str" cm="1">
        <f t="array" aca="1" ref="BK73" ca="1">IFERROR(IF(BK75&lt;&gt;"",INDIRECT("数出表_Excel!" &amp;
CHAR(MATCH(TRUE,
ISNUMBER(--INDIRECT("数出表_Excel!"&amp;BJ72&amp;MATCH(BO25,数出表_Excel!$A:$A,0)-1&amp;":U"&amp;MATCH(BO25,数出表_Excel!$A:$A,0)-1&amp;"")),0)
+MATCH(TRUE, ISNUMBER(--INDIRECT("数出表_Excel!B" &amp; (MATCH(BO25,数出表_Excel!$A:$A,0)-1) &amp; ":U" &amp; (MATCH(BO25,数出表_Excel!$A:$A,0)-1))), 0)
+65) &amp; "3"),""),"")</f>
        <v/>
      </c>
      <c r="BL73" s="57"/>
      <c r="BM73" s="57"/>
      <c r="BN73" s="72" t="str" cm="1">
        <f t="array" aca="1" ref="BN73" ca="1">IF(BK73&lt;&gt;"",
IF(MATCH(TRUE,
ISNUMBER(--INDIRECT("数出表_Excel!B"&amp;MATCH(BO25,数出表_Excel!$A:$A,0)-1&amp;":U"&amp;MATCH(BO25,数出表_Excel!$A:$A,0)-1&amp;"")),0)&gt;10,
IF(BK73&lt;&gt;"",
IF(IF(COUNTIF(盛付札!BK73,"*キャラ*"),
VLOOKUP("*キャラ*",商品マスタ一覧!$D:$J,7,FALSE),
IF(COUNTIF(盛付札!BK73,"*赤*"),
VLOOKUP("*赤*",商品マスタ一覧!$D:$J,7,FALSE),
VLOOKUP(盛付札!BK73,商品マスタ一覧!$D:$J,7,FALSE)))=0,"",
IF(ROUND(
IF(BN78&lt;&gt;"",(BK75-BN78),BK75)
/IF(COUNTIF(盛付札!BK73,"*キャラ*"),
VLOOKUP("*キャラ*",商品マスタ一覧!$D:$J,7,FALSE),
IF(COUNTIF(盛付札!BK73,"*赤*"),
VLOOKUP("*赤*",商品マスタ一覧!$D:$J,7,FALSE),
VLOOKUP(盛付札!BK73,商品マスタ一覧!$D:$J,7,FALSE))),0)&lt;=0,1,
ROUND(
IF(BN78&lt;&gt;"",(BK75-BN78),BK75)
/IF(COUNTIF(盛付札!BK73,"*キャラ*"),
VLOOKUP("*キャラ*",商品マスタ一覧!$D:$J,7,FALSE),
IF(COUNTIF(盛付札!BK73,"*赤*"),
VLOOKUP("*赤*",商品マスタ一覧!$D:$J,7,FALSE),
VLOOKUP(盛付札!BK73,商品マスタ一覧!$D:$J,7,FALSE))),0))),""),""),"")</f>
        <v/>
      </c>
      <c r="BO73" s="62" t="str">
        <f ca="1">IF(BN73&lt;&gt;"",IF(BK75&lt;&gt;"",IF(VALUE(IF(BN78&lt;&gt;"",BK75-BN78,BK75))&gt;VALUE(IF(COUNTIF(盛付札!BK73,"*キャラ*"),
VLOOKUP("*キャラ*",商品マスタ一覧!$D:$J,7,FALSE),
IF(COUNTIF(盛付札!BK73,"*赤*"),
VLOOKUP("*赤*",商品マスタ一覧!$D:$J,7,FALSE),
VLOOKUP(盛付札!BK73,商品マスタ一覧!$D:$J,7,FALSE)))*BN73),
"+"&amp;IF(BN78&lt;&gt;"",BK75-BN78,BK75)-IF(COUNTIF(盛付札!BK73,"*キャラ*"),
VLOOKUP("*キャラ*",商品マスタ一覧!$D:$J,7,FALSE),
IF(COUNTIF(盛付札!BK73,"*赤*"),
VLOOKUP("*赤*",商品マスタ一覧!$D:$J,7,FALSE),
VLOOKUP(盛付札!BK73,商品マスタ一覧!$D:$J,7,FALSE)))*BN73,
IF(BN78&lt;&gt;"",BK75-BN78,BK75)-IF(COUNTIF(盛付札!BK73,"*キャラ*"),
VLOOKUP("*キャラ*",商品マスタ一覧!$D:$J,7,FALSE),
IF(COUNTIF(盛付札!BK73,"*赤*"),
VLOOKUP("*赤*",商品マスタ一覧!$D:$J,7,FALSE),
VLOOKUP(盛付札!BK73,商品マスタ一覧!$D:$J,7,FALSE)))*BN73),""),"")</f>
        <v/>
      </c>
      <c r="BQ73" s="68" t="e" cm="1">
        <f t="array" aca="1" ref="BQ73" ca="1">IF(BQ27&lt;&gt;100,
IF(BR75&lt;&gt;"",MATCH(BR75,INDIRECT("数出表_Excel!B"&amp;MATCH(BV25,数出表_Excel!$A:$A,0)-1&amp;":U"&amp;MATCH(BV25,数出表_Excel!$A:$A,0)-1&amp;""),0)+1,""),
IF(BR75&lt;&gt;"",
MATCH(
IFERROR(
INDEX(INDIRECT("数出表_Excel!"&amp;BQ72&amp;MATCH(BV25,数出表_Excel!$A:$A,0)-1&amp;":U"&amp;MATCH(BV25,数出表_Excel!$A:$A,0)-1&amp;""),
 1,
 MATCH(TRUE, ISNUMBER(--INDIRECT("数出表_Excel!"&amp;BQ72&amp;MATCH(BV25,数出表_Excel!$A:$A,0)-1&amp;":U"&amp;MATCH(BV25,数出表_Excel!$A:$A,0)-1&amp;"")), 0)),
 ""),
INDIRECT("数出表_Excel!B"&amp;MATCH(BV25,数出表_Excel!$A:$A,0)-1&amp;":U"&amp;MATCH(BV25,数出表_Excel!$A:$A,0)-1&amp;""),0)+1,""))</f>
        <v>#N/A</v>
      </c>
      <c r="BR73" s="58" t="str" cm="1">
        <f t="array" aca="1" ref="BR73" ca="1">IFERROR(IF(BR75&lt;&gt;"",INDIRECT("数出表_Excel!" &amp;
CHAR(MATCH(TRUE,
ISNUMBER(--INDIRECT("数出表_Excel!"&amp;BQ72&amp;MATCH(BV25,数出表_Excel!$A:$A,0)-1&amp;":U"&amp;MATCH(BV25,数出表_Excel!$A:$A,0)-1&amp;"")),0)
+MATCH(TRUE, ISNUMBER(--INDIRECT("数出表_Excel!B" &amp; (MATCH(BV25,数出表_Excel!$A:$A,0)-1) &amp; ":U" &amp; (MATCH(BV25,数出表_Excel!$A:$A,0)-1))), 0)
+65) &amp; "3"),""),"")</f>
        <v/>
      </c>
      <c r="BS73" s="57"/>
      <c r="BT73" s="57"/>
      <c r="BU73" s="72" t="str" cm="1">
        <f t="array" aca="1" ref="BU73" ca="1">IF(BR73&lt;&gt;"",
IF(MATCH(TRUE,
ISNUMBER(--INDIRECT("数出表_Excel!B"&amp;MATCH(BV25,数出表_Excel!$A:$A,0)-1&amp;":U"&amp;MATCH(BV25,数出表_Excel!$A:$A,0)-1&amp;"")),0)&gt;10,
IF(BR73&lt;&gt;"",
IF(IF(COUNTIF(盛付札!BR73,"*キャラ*"),
VLOOKUP("*キャラ*",商品マスタ一覧!$D:$J,7,FALSE),
IF(COUNTIF(盛付札!BR73,"*赤*"),
VLOOKUP("*赤*",商品マスタ一覧!$D:$J,7,FALSE),
VLOOKUP(盛付札!BR73,商品マスタ一覧!$D:$J,7,FALSE)))=0,"",
IF(ROUND(
IF(BU78&lt;&gt;"",(BR75-BU78),BR75)
/IF(COUNTIF(盛付札!BR73,"*キャラ*"),
VLOOKUP("*キャラ*",商品マスタ一覧!$D:$J,7,FALSE),
IF(COUNTIF(盛付札!BR73,"*赤*"),
VLOOKUP("*赤*",商品マスタ一覧!$D:$J,7,FALSE),
VLOOKUP(盛付札!BR73,商品マスタ一覧!$D:$J,7,FALSE))),0)&lt;=0,1,
ROUND(
IF(BU78&lt;&gt;"",(BR75-BU78),BR75)
/IF(COUNTIF(盛付札!BR73,"*キャラ*"),
VLOOKUP("*キャラ*",商品マスタ一覧!$D:$J,7,FALSE),
IF(COUNTIF(盛付札!BR73,"*赤*"),
VLOOKUP("*赤*",商品マスタ一覧!$D:$J,7,FALSE),
VLOOKUP(盛付札!BR73,商品マスタ一覧!$D:$J,7,FALSE))),0))),""),""),"")</f>
        <v/>
      </c>
      <c r="BV73" s="62" t="str">
        <f ca="1">IF(BU73&lt;&gt;"",IF(BR75&lt;&gt;"",IF(VALUE(IF(BU78&lt;&gt;"",BR75-BU78,BR75))&gt;VALUE(IF(COUNTIF(盛付札!BR73,"*キャラ*"),
VLOOKUP("*キャラ*",商品マスタ一覧!$D:$J,7,FALSE),
IF(COUNTIF(盛付札!BR73,"*赤*"),
VLOOKUP("*赤*",商品マスタ一覧!$D:$J,7,FALSE),
VLOOKUP(盛付札!BR73,商品マスタ一覧!$D:$J,7,FALSE)))*BU73),
"+"&amp;IF(BU78&lt;&gt;"",BR75-BU78,BR75)-IF(COUNTIF(盛付札!BR73,"*キャラ*"),
VLOOKUP("*キャラ*",商品マスタ一覧!$D:$J,7,FALSE),
IF(COUNTIF(盛付札!BR73,"*赤*"),
VLOOKUP("*赤*",商品マスタ一覧!$D:$J,7,FALSE),
VLOOKUP(盛付札!BR73,商品マスタ一覧!$D:$J,7,FALSE)))*BU73,
IF(BU78&lt;&gt;"",BR75-BU78,BR75)-IF(COUNTIF(盛付札!BR73,"*キャラ*"),
VLOOKUP("*キャラ*",商品マスタ一覧!$D:$J,7,FALSE),
IF(COUNTIF(盛付札!BR73,"*赤*"),
VLOOKUP("*赤*",商品マスタ一覧!$D:$J,7,FALSE),
VLOOKUP(盛付札!BR73,商品マスタ一覧!$D:$J,7,FALSE)))*BU73),""),"")</f>
        <v/>
      </c>
    </row>
    <row r="74" spans="2:74" x14ac:dyDescent="0.45">
      <c r="B74" s="11"/>
      <c r="C74" s="92" t="str">
        <f ca="1">IF(C75&lt;&gt;"","園児","")</f>
        <v/>
      </c>
      <c r="D74" s="90"/>
      <c r="E74" s="95" t="str">
        <f ca="1">IF(C75&lt;&gt;"","先生","")</f>
        <v/>
      </c>
      <c r="F74" s="90"/>
      <c r="G74" s="12"/>
      <c r="I74" s="11"/>
      <c r="J74" s="92" t="str">
        <f ca="1">IF(J75&lt;&gt;"","園児","")</f>
        <v/>
      </c>
      <c r="K74" s="90"/>
      <c r="L74" s="95" t="str">
        <f ca="1">IF(J75&lt;&gt;"","先生","")</f>
        <v/>
      </c>
      <c r="M74" s="90"/>
      <c r="N74" s="12"/>
      <c r="Q74" s="11"/>
      <c r="R74" s="92" t="str">
        <f ca="1">IF(R75&lt;&gt;"","園児","")</f>
        <v/>
      </c>
      <c r="S74" s="90"/>
      <c r="T74" s="95" t="str">
        <f ca="1">IF(R75&lt;&gt;"","先生","")</f>
        <v/>
      </c>
      <c r="U74" s="90"/>
      <c r="V74" s="12"/>
      <c r="X74" s="11"/>
      <c r="Y74" s="92" t="str">
        <f ca="1">IF(Y75&lt;&gt;"","園児","")</f>
        <v/>
      </c>
      <c r="Z74" s="90"/>
      <c r="AA74" s="95" t="str">
        <f ca="1">IF(Y75&lt;&gt;"","先生","")</f>
        <v/>
      </c>
      <c r="AB74" s="90"/>
      <c r="AC74" s="12"/>
      <c r="AF74" s="11"/>
      <c r="AG74" s="92" t="str">
        <f ca="1">IF(AG75&lt;&gt;"","園児","")</f>
        <v/>
      </c>
      <c r="AH74" s="90"/>
      <c r="AI74" s="95" t="str">
        <f ca="1">IF(AG75&lt;&gt;"","先生","")</f>
        <v/>
      </c>
      <c r="AJ74" s="90"/>
      <c r="AK74" s="12"/>
      <c r="AM74" s="11"/>
      <c r="AN74" s="92" t="str">
        <f ca="1">IF(AN75&lt;&gt;"","園児","")</f>
        <v/>
      </c>
      <c r="AO74" s="90"/>
      <c r="AP74" s="95" t="str">
        <f ca="1">IF(AN75&lt;&gt;"","先生","")</f>
        <v/>
      </c>
      <c r="AQ74" s="90"/>
      <c r="AR74" s="12"/>
      <c r="AU74" s="11"/>
      <c r="AV74" s="92" t="str">
        <f ca="1">IF(AV75&lt;&gt;"","園児","")</f>
        <v/>
      </c>
      <c r="AW74" s="90"/>
      <c r="AX74" s="95" t="str">
        <f ca="1">IF(AV75&lt;&gt;"","先生","")</f>
        <v/>
      </c>
      <c r="AY74" s="90"/>
      <c r="AZ74" s="12"/>
      <c r="BB74" s="11"/>
      <c r="BC74" s="92" t="str">
        <f ca="1">IF(BC75&lt;&gt;"","園児","")</f>
        <v/>
      </c>
      <c r="BD74" s="90"/>
      <c r="BE74" s="95" t="str">
        <f ca="1">IF(BC75&lt;&gt;"","先生","")</f>
        <v/>
      </c>
      <c r="BF74" s="90"/>
      <c r="BG74" s="12"/>
      <c r="BJ74" s="11"/>
      <c r="BK74" s="92" t="str">
        <f ca="1">IF(BK75&lt;&gt;"","園児","")</f>
        <v/>
      </c>
      <c r="BL74" s="90"/>
      <c r="BM74" s="95" t="str">
        <f ca="1">IF(BK75&lt;&gt;"","先生","")</f>
        <v/>
      </c>
      <c r="BN74" s="90"/>
      <c r="BO74" s="12"/>
      <c r="BQ74" s="11"/>
      <c r="BR74" s="92" t="str">
        <f ca="1">IF(BR75&lt;&gt;"","園児","")</f>
        <v/>
      </c>
      <c r="BS74" s="90"/>
      <c r="BT74" s="95" t="str">
        <f ca="1">IF(BR75&lt;&gt;"","先生","")</f>
        <v/>
      </c>
      <c r="BU74" s="90"/>
      <c r="BV74" s="12"/>
    </row>
    <row r="75" spans="2:74" ht="18" customHeight="1" x14ac:dyDescent="0.45">
      <c r="B75" s="11"/>
      <c r="C75" s="89" t="str" cm="1">
        <f t="array" aca="1" ref="C75" ca="1">IF(B72&lt;&gt;"",
IF(IFERROR(
INDEX(INDIRECT("数出表_Excel!"&amp;B72&amp;MATCH(G25,数出表_Excel!$A:$A,0)-1&amp;":U"&amp;MATCH(G25,数出表_Excel!$A:$A,0)-1&amp;""),
 1,
 MATCH(TRUE, ISNUMBER(--INDIRECT("数出表_Excel!"&amp;B72&amp;MATCH(G25,数出表_Excel!$A:$A,0)-1&amp;":U"&amp;MATCH(G25,数出表_Excel!$A:$A,0)-1&amp;"")), 0)),
 "")=0,"",
IF(B27=100,
IFERROR(
INDEX(INDIRECT("数出表_Excel!"&amp;B72&amp;MATCH(G25,数出表_Excel!$A:$A,0)-1+2&amp;":U"&amp;MATCH(G25,数出表_Excel!$A:$A,0)-1+2&amp;""),
 1,
 MATCH(TRUE, ISNUMBER(--INDIRECT("数出表_Excel!"&amp;B72&amp;MATCH(G25,数出表_Excel!$A:$A,0)-1+2&amp;":U"&amp;MATCH(G25,数出表_Excel!$A:$A,0)-1+2&amp;"")), 0)),
 "")
+IFERROR(
INDEX(INDIRECT("数出表_Excel!"&amp;B72&amp;MATCH(G25,数出表_Excel!$A:$A,0)-1&amp;":U"&amp;MATCH(G25,数出表_Excel!$A:$A,0)-1&amp;""),
 1,
 MATCH(TRUE, ISNUMBER(--INDIRECT("数出表_Excel!"&amp;B72&amp;MATCH(G25,数出表_Excel!$A:$A,0)-1&amp;":U"&amp;MATCH(G25,数出表_Excel!$A:$A,0)-1&amp;"")), 0)),
 ""),
IFERROR(
INDEX(INDIRECT("数出表_Excel!"&amp;B72&amp;MATCH(G25,数出表_Excel!$A:$A,0)-1&amp;":U"&amp;MATCH(G25,数出表_Excel!$A:$A,0)-1&amp;""),
 1,
 MATCH(TRUE, ISNUMBER(--INDIRECT("数出表_Excel!"&amp;B72&amp;MATCH(G25,数出表_Excel!$A:$A,0)-1&amp;":U"&amp;MATCH(G25,数出表_Excel!$A:$A,0)-1&amp;"")), 0)),
 ""))),"")</f>
        <v/>
      </c>
      <c r="D75" s="90"/>
      <c r="E75" s="93" t="str">
        <f t="array" aca="1" ref="E75" ca="1">IF(C26&lt;&gt;"",
IF(IFERROR(
INDEX(INDIRECT("数出表_Excel!B"&amp;MATCH(G25,数出表_Excel!$A:$A,0)&amp;":U"&amp;MATCH(G25,数出表_Excel!$A:$A,0)&amp;""),
 1,B73-1),
 "")=0,"",
IFERROR(
INDEX(INDIRECT("数出表_Excel!B"&amp;MATCH(G25,数出表_Excel!$A:$A,0)&amp;":U"&amp;MATCH(G25,数出表_Excel!$A:$A,0)&amp;""),
 1,B73-1),
 "")),"")</f>
        <v/>
      </c>
      <c r="F75" s="90"/>
      <c r="G75" s="12"/>
      <c r="I75" s="11"/>
      <c r="J75" s="89" t="str" cm="1">
        <f t="array" aca="1" ref="J75" ca="1">IF(I72&lt;&gt;"",
IF(IFERROR(
INDEX(INDIRECT("数出表_Excel!"&amp;I72&amp;MATCH(N25,数出表_Excel!$A:$A,0)-1&amp;":U"&amp;MATCH(N25,数出表_Excel!$A:$A,0)-1&amp;""),
 1,
 MATCH(TRUE, ISNUMBER(--INDIRECT("数出表_Excel!"&amp;I72&amp;MATCH(N25,数出表_Excel!$A:$A,0)-1&amp;":U"&amp;MATCH(N25,数出表_Excel!$A:$A,0)-1&amp;"")), 0)),
 "")=0,"",
IF(I27=100,
IFERROR(
INDEX(INDIRECT("数出表_Excel!"&amp;I72&amp;MATCH(N25,数出表_Excel!$A:$A,0)-1+2&amp;":U"&amp;MATCH(N25,数出表_Excel!$A:$A,0)-1+2&amp;""),
 1,
 MATCH(TRUE, ISNUMBER(--INDIRECT("数出表_Excel!"&amp;I72&amp;MATCH(N25,数出表_Excel!$A:$A,0)-1+2&amp;":U"&amp;MATCH(N25,数出表_Excel!$A:$A,0)-1+2&amp;"")), 0)),
 "")
+IFERROR(
INDEX(INDIRECT("数出表_Excel!"&amp;I72&amp;MATCH(N25,数出表_Excel!$A:$A,0)-1&amp;":U"&amp;MATCH(N25,数出表_Excel!$A:$A,0)-1&amp;""),
 1,
 MATCH(TRUE, ISNUMBER(--INDIRECT("数出表_Excel!"&amp;I72&amp;MATCH(N25,数出表_Excel!$A:$A,0)-1&amp;":U"&amp;MATCH(N25,数出表_Excel!$A:$A,0)-1&amp;"")), 0)),
 ""),
IFERROR(
INDEX(INDIRECT("数出表_Excel!"&amp;I72&amp;MATCH(N25,数出表_Excel!$A:$A,0)-1&amp;":U"&amp;MATCH(N25,数出表_Excel!$A:$A,0)-1&amp;""),
 1,
 MATCH(TRUE, ISNUMBER(--INDIRECT("数出表_Excel!"&amp;I72&amp;MATCH(N25,数出表_Excel!$A:$A,0)-1&amp;":U"&amp;MATCH(N25,数出表_Excel!$A:$A,0)-1&amp;"")), 0)),
 ""))),"")</f>
        <v/>
      </c>
      <c r="K75" s="90"/>
      <c r="L75" s="93" t="str">
        <f t="array" aca="1" ref="L75" ca="1">IF(J26&lt;&gt;"",
IF(IFERROR(
INDEX(INDIRECT("数出表_Excel!B"&amp;MATCH(N25,数出表_Excel!$A:$A,0)&amp;":U"&amp;MATCH(N25,数出表_Excel!$A:$A,0)&amp;""),
 1,I73-1),
 "")=0,"",
IFERROR(
INDEX(INDIRECT("数出表_Excel!B"&amp;MATCH(N25,数出表_Excel!$A:$A,0)&amp;":U"&amp;MATCH(N25,数出表_Excel!$A:$A,0)&amp;""),
 1,I73-1),
 "")),"")</f>
        <v/>
      </c>
      <c r="M75" s="90"/>
      <c r="N75" s="12"/>
      <c r="Q75" s="11"/>
      <c r="R75" s="89" t="str" cm="1">
        <f t="array" aca="1" ref="R75" ca="1">IF(Q72&lt;&gt;"",
IF(IFERROR(
INDEX(INDIRECT("数出表_Excel!"&amp;Q72&amp;MATCH(V25,数出表_Excel!$A:$A,0)-1&amp;":U"&amp;MATCH(V25,数出表_Excel!$A:$A,0)-1&amp;""),
 1,
 MATCH(TRUE, ISNUMBER(--INDIRECT("数出表_Excel!"&amp;Q72&amp;MATCH(V25,数出表_Excel!$A:$A,0)-1&amp;":U"&amp;MATCH(V25,数出表_Excel!$A:$A,0)-1&amp;"")), 0)),
 "")=0,"",
IF(Q27=100,
IFERROR(
INDEX(INDIRECT("数出表_Excel!"&amp;Q72&amp;MATCH(V25,数出表_Excel!$A:$A,0)-1+2&amp;":U"&amp;MATCH(V25,数出表_Excel!$A:$A,0)-1+2&amp;""),
 1,
 MATCH(TRUE, ISNUMBER(--INDIRECT("数出表_Excel!"&amp;Q72&amp;MATCH(V25,数出表_Excel!$A:$A,0)-1+2&amp;":U"&amp;MATCH(V25,数出表_Excel!$A:$A,0)-1+2&amp;"")), 0)),
 "")
+IFERROR(
INDEX(INDIRECT("数出表_Excel!"&amp;Q72&amp;MATCH(V25,数出表_Excel!$A:$A,0)-1&amp;":U"&amp;MATCH(V25,数出表_Excel!$A:$A,0)-1&amp;""),
 1,
 MATCH(TRUE, ISNUMBER(--INDIRECT("数出表_Excel!"&amp;Q72&amp;MATCH(V25,数出表_Excel!$A:$A,0)-1&amp;":U"&amp;MATCH(V25,数出表_Excel!$A:$A,0)-1&amp;"")), 0)),
 ""),
IFERROR(
INDEX(INDIRECT("数出表_Excel!"&amp;Q72&amp;MATCH(V25,数出表_Excel!$A:$A,0)-1&amp;":U"&amp;MATCH(V25,数出表_Excel!$A:$A,0)-1&amp;""),
 1,
 MATCH(TRUE, ISNUMBER(--INDIRECT("数出表_Excel!"&amp;Q72&amp;MATCH(V25,数出表_Excel!$A:$A,0)-1&amp;":U"&amp;MATCH(V25,数出表_Excel!$A:$A,0)-1&amp;"")), 0)),
 ""))),"")</f>
        <v/>
      </c>
      <c r="S75" s="90"/>
      <c r="T75" s="93" t="str">
        <f t="array" aca="1" ref="T75" ca="1">IF(R26&lt;&gt;"",
IF(IFERROR(
INDEX(INDIRECT("数出表_Excel!B"&amp;MATCH(V25,数出表_Excel!$A:$A,0)&amp;":U"&amp;MATCH(V25,数出表_Excel!$A:$A,0)&amp;""),
 1,Q73-1),
 "")=0,"",
IFERROR(
INDEX(INDIRECT("数出表_Excel!B"&amp;MATCH(V25,数出表_Excel!$A:$A,0)&amp;":U"&amp;MATCH(V25,数出表_Excel!$A:$A,0)&amp;""),
 1,Q73-1),
 "")),"")</f>
        <v/>
      </c>
      <c r="U75" s="90"/>
      <c r="V75" s="12"/>
      <c r="X75" s="11"/>
      <c r="Y75" s="89" t="str" cm="1">
        <f t="array" aca="1" ref="Y75" ca="1">IF(X72&lt;&gt;"",
IF(IFERROR(
INDEX(INDIRECT("数出表_Excel!"&amp;X72&amp;MATCH(AC25,数出表_Excel!$A:$A,0)-1&amp;":U"&amp;MATCH(AC25,数出表_Excel!$A:$A,0)-1&amp;""),
 1,
 MATCH(TRUE, ISNUMBER(--INDIRECT("数出表_Excel!"&amp;X72&amp;MATCH(AC25,数出表_Excel!$A:$A,0)-1&amp;":U"&amp;MATCH(AC25,数出表_Excel!$A:$A,0)-1&amp;"")), 0)),
 "")=0,"",
IF(X27=100,
IFERROR(
INDEX(INDIRECT("数出表_Excel!"&amp;X72&amp;MATCH(AC25,数出表_Excel!$A:$A,0)-1+2&amp;":U"&amp;MATCH(AC25,数出表_Excel!$A:$A,0)-1+2&amp;""),
 1,
 MATCH(TRUE, ISNUMBER(--INDIRECT("数出表_Excel!"&amp;X72&amp;MATCH(AC25,数出表_Excel!$A:$A,0)-1+2&amp;":U"&amp;MATCH(AC25,数出表_Excel!$A:$A,0)-1+2&amp;"")), 0)),
 "")
+IFERROR(
INDEX(INDIRECT("数出表_Excel!"&amp;X72&amp;MATCH(AC25,数出表_Excel!$A:$A,0)-1&amp;":U"&amp;MATCH(AC25,数出表_Excel!$A:$A,0)-1&amp;""),
 1,
 MATCH(TRUE, ISNUMBER(--INDIRECT("数出表_Excel!"&amp;X72&amp;MATCH(AC25,数出表_Excel!$A:$A,0)-1&amp;":U"&amp;MATCH(AC25,数出表_Excel!$A:$A,0)-1&amp;"")), 0)),
 ""),
IFERROR(
INDEX(INDIRECT("数出表_Excel!"&amp;X72&amp;MATCH(AC25,数出表_Excel!$A:$A,0)-1&amp;":U"&amp;MATCH(AC25,数出表_Excel!$A:$A,0)-1&amp;""),
 1,
 MATCH(TRUE, ISNUMBER(--INDIRECT("数出表_Excel!"&amp;X72&amp;MATCH(AC25,数出表_Excel!$A:$A,0)-1&amp;":U"&amp;MATCH(AC25,数出表_Excel!$A:$A,0)-1&amp;"")), 0)),
 ""))),"")</f>
        <v/>
      </c>
      <c r="Z75" s="90"/>
      <c r="AA75" s="93" t="str">
        <f t="array" aca="1" ref="AA75" ca="1">IF(Y26&lt;&gt;"",
IF(IFERROR(
INDEX(INDIRECT("数出表_Excel!B"&amp;MATCH(AC25,数出表_Excel!$A:$A,0)&amp;":U"&amp;MATCH(AC25,数出表_Excel!$A:$A,0)&amp;""),
 1,X73-1),
 "")=0,"",
IFERROR(
INDEX(INDIRECT("数出表_Excel!B"&amp;MATCH(AC25,数出表_Excel!$A:$A,0)&amp;":U"&amp;MATCH(AC25,数出表_Excel!$A:$A,0)&amp;""),
 1,X73-1),
 "")),"")</f>
        <v/>
      </c>
      <c r="AB75" s="90"/>
      <c r="AC75" s="12"/>
      <c r="AF75" s="11"/>
      <c r="AG75" s="89" t="str" cm="1">
        <f t="array" aca="1" ref="AG75" ca="1">IF(AF72&lt;&gt;"",
IF(IFERROR(
INDEX(INDIRECT("数出表_Excel!"&amp;AF72&amp;MATCH(AK25,数出表_Excel!$A:$A,0)-1&amp;":U"&amp;MATCH(AK25,数出表_Excel!$A:$A,0)-1&amp;""),
 1,
 MATCH(TRUE, ISNUMBER(--INDIRECT("数出表_Excel!"&amp;AF72&amp;MATCH(AK25,数出表_Excel!$A:$A,0)-1&amp;":U"&amp;MATCH(AK25,数出表_Excel!$A:$A,0)-1&amp;"")), 0)),
 "")=0,"",
IF(AF27=100,
IFERROR(
INDEX(INDIRECT("数出表_Excel!"&amp;AF72&amp;MATCH(AK25,数出表_Excel!$A:$A,0)-1+2&amp;":U"&amp;MATCH(AK25,数出表_Excel!$A:$A,0)-1+2&amp;""),
 1,
 MATCH(TRUE, ISNUMBER(--INDIRECT("数出表_Excel!"&amp;AF72&amp;MATCH(AK25,数出表_Excel!$A:$A,0)-1+2&amp;":U"&amp;MATCH(AK25,数出表_Excel!$A:$A,0)-1+2&amp;"")), 0)),
 "")
+IFERROR(
INDEX(INDIRECT("数出表_Excel!"&amp;AF72&amp;MATCH(AK25,数出表_Excel!$A:$A,0)-1&amp;":U"&amp;MATCH(AK25,数出表_Excel!$A:$A,0)-1&amp;""),
 1,
 MATCH(TRUE, ISNUMBER(--INDIRECT("数出表_Excel!"&amp;AF72&amp;MATCH(AK25,数出表_Excel!$A:$A,0)-1&amp;":U"&amp;MATCH(AK25,数出表_Excel!$A:$A,0)-1&amp;"")), 0)),
 ""),
IFERROR(
INDEX(INDIRECT("数出表_Excel!"&amp;AF72&amp;MATCH(AK25,数出表_Excel!$A:$A,0)-1&amp;":U"&amp;MATCH(AK25,数出表_Excel!$A:$A,0)-1&amp;""),
 1,
 MATCH(TRUE, ISNUMBER(--INDIRECT("数出表_Excel!"&amp;AF72&amp;MATCH(AK25,数出表_Excel!$A:$A,0)-1&amp;":U"&amp;MATCH(AK25,数出表_Excel!$A:$A,0)-1&amp;"")), 0)),
 ""))),"")</f>
        <v/>
      </c>
      <c r="AH75" s="90"/>
      <c r="AI75" s="93" t="str">
        <f t="array" aca="1" ref="AI75" ca="1">IF(AG26&lt;&gt;"",
IF(IFERROR(
INDEX(INDIRECT("数出表_Excel!B"&amp;MATCH(AK25,数出表_Excel!$A:$A,0)&amp;":U"&amp;MATCH(AK25,数出表_Excel!$A:$A,0)&amp;""),
 1,AF73-1),
 "")=0,"",
IFERROR(
INDEX(INDIRECT("数出表_Excel!B"&amp;MATCH(AK25,数出表_Excel!$A:$A,0)&amp;":U"&amp;MATCH(AK25,数出表_Excel!$A:$A,0)&amp;""),
 1,AF73-1),
 "")),"")</f>
        <v/>
      </c>
      <c r="AJ75" s="90"/>
      <c r="AK75" s="12"/>
      <c r="AM75" s="11"/>
      <c r="AN75" s="89" t="str" cm="1">
        <f t="array" aca="1" ref="AN75" ca="1">IF(AM72&lt;&gt;"",
IF(IFERROR(
INDEX(INDIRECT("数出表_Excel!"&amp;AM72&amp;MATCH(AR25,数出表_Excel!$A:$A,0)-1&amp;":U"&amp;MATCH(AR25,数出表_Excel!$A:$A,0)-1&amp;""),
 1,
 MATCH(TRUE, ISNUMBER(--INDIRECT("数出表_Excel!"&amp;AM72&amp;MATCH(AR25,数出表_Excel!$A:$A,0)-1&amp;":U"&amp;MATCH(AR25,数出表_Excel!$A:$A,0)-1&amp;"")), 0)),
 "")=0,"",
IF(AM27=100,
IFERROR(
INDEX(INDIRECT("数出表_Excel!"&amp;AM72&amp;MATCH(AR25,数出表_Excel!$A:$A,0)-1+2&amp;":U"&amp;MATCH(AR25,数出表_Excel!$A:$A,0)-1+2&amp;""),
 1,
 MATCH(TRUE, ISNUMBER(--INDIRECT("数出表_Excel!"&amp;AM72&amp;MATCH(AR25,数出表_Excel!$A:$A,0)-1+2&amp;":U"&amp;MATCH(AR25,数出表_Excel!$A:$A,0)-1+2&amp;"")), 0)),
 "")
+IFERROR(
INDEX(INDIRECT("数出表_Excel!"&amp;AM72&amp;MATCH(AR25,数出表_Excel!$A:$A,0)-1&amp;":U"&amp;MATCH(AR25,数出表_Excel!$A:$A,0)-1&amp;""),
 1,
 MATCH(TRUE, ISNUMBER(--INDIRECT("数出表_Excel!"&amp;AM72&amp;MATCH(AR25,数出表_Excel!$A:$A,0)-1&amp;":U"&amp;MATCH(AR25,数出表_Excel!$A:$A,0)-1&amp;"")), 0)),
 ""),
IFERROR(
INDEX(INDIRECT("数出表_Excel!"&amp;AM72&amp;MATCH(AR25,数出表_Excel!$A:$A,0)-1&amp;":U"&amp;MATCH(AR25,数出表_Excel!$A:$A,0)-1&amp;""),
 1,
 MATCH(TRUE, ISNUMBER(--INDIRECT("数出表_Excel!"&amp;AM72&amp;MATCH(AR25,数出表_Excel!$A:$A,0)-1&amp;":U"&amp;MATCH(AR25,数出表_Excel!$A:$A,0)-1&amp;"")), 0)),
 ""))),"")</f>
        <v/>
      </c>
      <c r="AO75" s="90"/>
      <c r="AP75" s="93" t="str">
        <f t="array" aca="1" ref="AP75" ca="1">IF(AN26&lt;&gt;"",
IF(IFERROR(
INDEX(INDIRECT("数出表_Excel!B"&amp;MATCH(AR25,数出表_Excel!$A:$A,0)&amp;":U"&amp;MATCH(AR25,数出表_Excel!$A:$A,0)&amp;""),
 1,AM73-1),
 "")=0,"",
IFERROR(
INDEX(INDIRECT("数出表_Excel!B"&amp;MATCH(AR25,数出表_Excel!$A:$A,0)&amp;":U"&amp;MATCH(AR25,数出表_Excel!$A:$A,0)&amp;""),
 1,AM73-1),
 "")),"")</f>
        <v/>
      </c>
      <c r="AQ75" s="90"/>
      <c r="AR75" s="12"/>
      <c r="AU75" s="11"/>
      <c r="AV75" s="89" t="str" cm="1">
        <f t="array" aca="1" ref="AV75" ca="1">IF(AU72&lt;&gt;"",
IF(IFERROR(
INDEX(INDIRECT("数出表_Excel!"&amp;AU72&amp;MATCH(AZ25,数出表_Excel!$A:$A,0)-1&amp;":U"&amp;MATCH(AZ25,数出表_Excel!$A:$A,0)-1&amp;""),
 1,
 MATCH(TRUE, ISNUMBER(--INDIRECT("数出表_Excel!"&amp;AU72&amp;MATCH(AZ25,数出表_Excel!$A:$A,0)-1&amp;":U"&amp;MATCH(AZ25,数出表_Excel!$A:$A,0)-1&amp;"")), 0)),
 "")=0,"",
IF(AU27=100,
IFERROR(
INDEX(INDIRECT("数出表_Excel!"&amp;AU72&amp;MATCH(AZ25,数出表_Excel!$A:$A,0)-1+2&amp;":U"&amp;MATCH(AZ25,数出表_Excel!$A:$A,0)-1+2&amp;""),
 1,
 MATCH(TRUE, ISNUMBER(--INDIRECT("数出表_Excel!"&amp;AU72&amp;MATCH(AZ25,数出表_Excel!$A:$A,0)-1+2&amp;":U"&amp;MATCH(AZ25,数出表_Excel!$A:$A,0)-1+2&amp;"")), 0)),
 "")
+IFERROR(
INDEX(INDIRECT("数出表_Excel!"&amp;AU72&amp;MATCH(AZ25,数出表_Excel!$A:$A,0)-1&amp;":U"&amp;MATCH(AZ25,数出表_Excel!$A:$A,0)-1&amp;""),
 1,
 MATCH(TRUE, ISNUMBER(--INDIRECT("数出表_Excel!"&amp;AU72&amp;MATCH(AZ25,数出表_Excel!$A:$A,0)-1&amp;":U"&amp;MATCH(AZ25,数出表_Excel!$A:$A,0)-1&amp;"")), 0)),
 ""),
IFERROR(
INDEX(INDIRECT("数出表_Excel!"&amp;AU72&amp;MATCH(AZ25,数出表_Excel!$A:$A,0)-1&amp;":U"&amp;MATCH(AZ25,数出表_Excel!$A:$A,0)-1&amp;""),
 1,
 MATCH(TRUE, ISNUMBER(--INDIRECT("数出表_Excel!"&amp;AU72&amp;MATCH(AZ25,数出表_Excel!$A:$A,0)-1&amp;":U"&amp;MATCH(AZ25,数出表_Excel!$A:$A,0)-1&amp;"")), 0)),
 ""))),"")</f>
        <v/>
      </c>
      <c r="AW75" s="90"/>
      <c r="AX75" s="93" t="str">
        <f t="array" aca="1" ref="AX75" ca="1">IF(AV26&lt;&gt;"",
IF(IFERROR(
INDEX(INDIRECT("数出表_Excel!B"&amp;MATCH(AZ25,数出表_Excel!$A:$A,0)&amp;":U"&amp;MATCH(AZ25,数出表_Excel!$A:$A,0)&amp;""),
 1,AU73-1),
 "")=0,"",
IFERROR(
INDEX(INDIRECT("数出表_Excel!B"&amp;MATCH(AZ25,数出表_Excel!$A:$A,0)&amp;":U"&amp;MATCH(AZ25,数出表_Excel!$A:$A,0)&amp;""),
 1,AU73-1),
 "")),"")</f>
        <v/>
      </c>
      <c r="AY75" s="90"/>
      <c r="AZ75" s="12"/>
      <c r="BB75" s="11"/>
      <c r="BC75" s="89" t="str" cm="1">
        <f t="array" aca="1" ref="BC75" ca="1">IF(BB72&lt;&gt;"",
IF(IFERROR(
INDEX(INDIRECT("数出表_Excel!"&amp;BB72&amp;MATCH(BG25,数出表_Excel!$A:$A,0)-1&amp;":U"&amp;MATCH(BG25,数出表_Excel!$A:$A,0)-1&amp;""),
 1,
 MATCH(TRUE, ISNUMBER(--INDIRECT("数出表_Excel!"&amp;BB72&amp;MATCH(BG25,数出表_Excel!$A:$A,0)-1&amp;":U"&amp;MATCH(BG25,数出表_Excel!$A:$A,0)-1&amp;"")), 0)),
 "")=0,"",
IF(BB27=100,
IFERROR(
INDEX(INDIRECT("数出表_Excel!"&amp;BB72&amp;MATCH(BG25,数出表_Excel!$A:$A,0)-1+2&amp;":U"&amp;MATCH(BG25,数出表_Excel!$A:$A,0)-1+2&amp;""),
 1,
 MATCH(TRUE, ISNUMBER(--INDIRECT("数出表_Excel!"&amp;BB72&amp;MATCH(BG25,数出表_Excel!$A:$A,0)-1+2&amp;":U"&amp;MATCH(BG25,数出表_Excel!$A:$A,0)-1+2&amp;"")), 0)),
 "")
+IFERROR(
INDEX(INDIRECT("数出表_Excel!"&amp;BB72&amp;MATCH(BG25,数出表_Excel!$A:$A,0)-1&amp;":U"&amp;MATCH(BG25,数出表_Excel!$A:$A,0)-1&amp;""),
 1,
 MATCH(TRUE, ISNUMBER(--INDIRECT("数出表_Excel!"&amp;BB72&amp;MATCH(BG25,数出表_Excel!$A:$A,0)-1&amp;":U"&amp;MATCH(BG25,数出表_Excel!$A:$A,0)-1&amp;"")), 0)),
 ""),
IFERROR(
INDEX(INDIRECT("数出表_Excel!"&amp;BB72&amp;MATCH(BG25,数出表_Excel!$A:$A,0)-1&amp;":U"&amp;MATCH(BG25,数出表_Excel!$A:$A,0)-1&amp;""),
 1,
 MATCH(TRUE, ISNUMBER(--INDIRECT("数出表_Excel!"&amp;BB72&amp;MATCH(BG25,数出表_Excel!$A:$A,0)-1&amp;":U"&amp;MATCH(BG25,数出表_Excel!$A:$A,0)-1&amp;"")), 0)),
 ""))),"")</f>
        <v/>
      </c>
      <c r="BD75" s="90"/>
      <c r="BE75" s="93" t="str">
        <f t="array" aca="1" ref="BE75" ca="1">IF(BC26&lt;&gt;"",
IF(IFERROR(
INDEX(INDIRECT("数出表_Excel!B"&amp;MATCH(BG25,数出表_Excel!$A:$A,0)&amp;":U"&amp;MATCH(BG25,数出表_Excel!$A:$A,0)&amp;""),
 1,BB73-1),
 "")=0,"",
IFERROR(
INDEX(INDIRECT("数出表_Excel!B"&amp;MATCH(BG25,数出表_Excel!$A:$A,0)&amp;":U"&amp;MATCH(BG25,数出表_Excel!$A:$A,0)&amp;""),
 1,BB73-1),
 "")),"")</f>
        <v/>
      </c>
      <c r="BF75" s="90"/>
      <c r="BG75" s="12"/>
      <c r="BJ75" s="11"/>
      <c r="BK75" s="89" t="str" cm="1">
        <f t="array" aca="1" ref="BK75" ca="1">IF(BJ72&lt;&gt;"",
IF(IFERROR(
INDEX(INDIRECT("数出表_Excel!"&amp;BJ72&amp;MATCH(BO25,数出表_Excel!$A:$A,0)-1&amp;":U"&amp;MATCH(BO25,数出表_Excel!$A:$A,0)-1&amp;""),
 1,
 MATCH(TRUE, ISNUMBER(--INDIRECT("数出表_Excel!"&amp;BJ72&amp;MATCH(BO25,数出表_Excel!$A:$A,0)-1&amp;":U"&amp;MATCH(BO25,数出表_Excel!$A:$A,0)-1&amp;"")), 0)),
 "")=0,"",
IF(BJ27=100,
IFERROR(
INDEX(INDIRECT("数出表_Excel!"&amp;BJ72&amp;MATCH(BO25,数出表_Excel!$A:$A,0)-1+2&amp;":U"&amp;MATCH(BO25,数出表_Excel!$A:$A,0)-1+2&amp;""),
 1,
 MATCH(TRUE, ISNUMBER(--INDIRECT("数出表_Excel!"&amp;BJ72&amp;MATCH(BO25,数出表_Excel!$A:$A,0)-1+2&amp;":U"&amp;MATCH(BO25,数出表_Excel!$A:$A,0)-1+2&amp;"")), 0)),
 "")
+IFERROR(
INDEX(INDIRECT("数出表_Excel!"&amp;BJ72&amp;MATCH(BO25,数出表_Excel!$A:$A,0)-1&amp;":U"&amp;MATCH(BO25,数出表_Excel!$A:$A,0)-1&amp;""),
 1,
 MATCH(TRUE, ISNUMBER(--INDIRECT("数出表_Excel!"&amp;BJ72&amp;MATCH(BO25,数出表_Excel!$A:$A,0)-1&amp;":U"&amp;MATCH(BO25,数出表_Excel!$A:$A,0)-1&amp;"")), 0)),
 ""),
IFERROR(
INDEX(INDIRECT("数出表_Excel!"&amp;BJ72&amp;MATCH(BO25,数出表_Excel!$A:$A,0)-1&amp;":U"&amp;MATCH(BO25,数出表_Excel!$A:$A,0)-1&amp;""),
 1,
 MATCH(TRUE, ISNUMBER(--INDIRECT("数出表_Excel!"&amp;BJ72&amp;MATCH(BO25,数出表_Excel!$A:$A,0)-1&amp;":U"&amp;MATCH(BO25,数出表_Excel!$A:$A,0)-1&amp;"")), 0)),
 ""))),"")</f>
        <v/>
      </c>
      <c r="BL75" s="90"/>
      <c r="BM75" s="93" t="str">
        <f t="array" aca="1" ref="BM75" ca="1">IF(BK26&lt;&gt;"",
IF(IFERROR(
INDEX(INDIRECT("数出表_Excel!B"&amp;MATCH(BO25,数出表_Excel!$A:$A,0)&amp;":U"&amp;MATCH(BO25,数出表_Excel!$A:$A,0)&amp;""),
 1,BJ73-1),
 "")=0,"",
IFERROR(
INDEX(INDIRECT("数出表_Excel!B"&amp;MATCH(BO25,数出表_Excel!$A:$A,0)&amp;":U"&amp;MATCH(BO25,数出表_Excel!$A:$A,0)&amp;""),
 1,BJ73-1),
 "")),"")</f>
        <v/>
      </c>
      <c r="BN75" s="90"/>
      <c r="BO75" s="12"/>
      <c r="BQ75" s="11"/>
      <c r="BR75" s="89" t="str" cm="1">
        <f t="array" aca="1" ref="BR75" ca="1">IF(BQ72&lt;&gt;"",
IF(IFERROR(
INDEX(INDIRECT("数出表_Excel!"&amp;BQ72&amp;MATCH(BV25,数出表_Excel!$A:$A,0)-1&amp;":U"&amp;MATCH(BV25,数出表_Excel!$A:$A,0)-1&amp;""),
 1,
 MATCH(TRUE, ISNUMBER(--INDIRECT("数出表_Excel!"&amp;BQ72&amp;MATCH(BV25,数出表_Excel!$A:$A,0)-1&amp;":U"&amp;MATCH(BV25,数出表_Excel!$A:$A,0)-1&amp;"")), 0)),
 "")=0,"",
IF(BQ27=100,
IFERROR(
INDEX(INDIRECT("数出表_Excel!"&amp;BQ72&amp;MATCH(BV25,数出表_Excel!$A:$A,0)-1+2&amp;":U"&amp;MATCH(BV25,数出表_Excel!$A:$A,0)-1+2&amp;""),
 1,
 MATCH(TRUE, ISNUMBER(--INDIRECT("数出表_Excel!"&amp;BQ72&amp;MATCH(BV25,数出表_Excel!$A:$A,0)-1+2&amp;":U"&amp;MATCH(BV25,数出表_Excel!$A:$A,0)-1+2&amp;"")), 0)),
 "")
+IFERROR(
INDEX(INDIRECT("数出表_Excel!"&amp;BQ72&amp;MATCH(BV25,数出表_Excel!$A:$A,0)-1&amp;":U"&amp;MATCH(BV25,数出表_Excel!$A:$A,0)-1&amp;""),
 1,
 MATCH(TRUE, ISNUMBER(--INDIRECT("数出表_Excel!"&amp;BQ72&amp;MATCH(BV25,数出表_Excel!$A:$A,0)-1&amp;":U"&amp;MATCH(BV25,数出表_Excel!$A:$A,0)-1&amp;"")), 0)),
 ""),
IFERROR(
INDEX(INDIRECT("数出表_Excel!"&amp;BQ72&amp;MATCH(BV25,数出表_Excel!$A:$A,0)-1&amp;":U"&amp;MATCH(BV25,数出表_Excel!$A:$A,0)-1&amp;""),
 1,
 MATCH(TRUE, ISNUMBER(--INDIRECT("数出表_Excel!"&amp;BQ72&amp;MATCH(BV25,数出表_Excel!$A:$A,0)-1&amp;":U"&amp;MATCH(BV25,数出表_Excel!$A:$A,0)-1&amp;"")), 0)),
 ""))),"")</f>
        <v/>
      </c>
      <c r="BS75" s="90"/>
      <c r="BT75" s="93" t="str">
        <f t="array" aca="1" ref="BT75" ca="1">IF(BR26&lt;&gt;"",
IF(IFERROR(
INDEX(INDIRECT("数出表_Excel!B"&amp;MATCH(BV25,数出表_Excel!$A:$A,0)&amp;":U"&amp;MATCH(BV25,数出表_Excel!$A:$A,0)&amp;""),
 1,BQ73-1),
 "")=0,"",
IFERROR(
INDEX(INDIRECT("数出表_Excel!B"&amp;MATCH(BV25,数出表_Excel!$A:$A,0)&amp;":U"&amp;MATCH(BV25,数出表_Excel!$A:$A,0)&amp;""),
 1,BQ73-1),
 "")),"")</f>
        <v/>
      </c>
      <c r="BU75" s="90"/>
      <c r="BV75" s="12"/>
    </row>
    <row r="76" spans="2:74" ht="18" customHeight="1" x14ac:dyDescent="0.45">
      <c r="B76" s="8"/>
      <c r="C76" s="91"/>
      <c r="D76" s="91"/>
      <c r="E76" s="91"/>
      <c r="F76" s="91"/>
      <c r="G76" s="9"/>
      <c r="I76" s="8"/>
      <c r="J76" s="91"/>
      <c r="K76" s="91"/>
      <c r="L76" s="91"/>
      <c r="M76" s="91"/>
      <c r="N76" s="9"/>
      <c r="Q76" s="8"/>
      <c r="R76" s="91"/>
      <c r="S76" s="91"/>
      <c r="T76" s="91"/>
      <c r="U76" s="91"/>
      <c r="V76" s="9"/>
      <c r="X76" s="8"/>
      <c r="Y76" s="91"/>
      <c r="Z76" s="91"/>
      <c r="AA76" s="91"/>
      <c r="AB76" s="91"/>
      <c r="AC76" s="9"/>
      <c r="AF76" s="8"/>
      <c r="AG76" s="91"/>
      <c r="AH76" s="91"/>
      <c r="AI76" s="91"/>
      <c r="AJ76" s="91"/>
      <c r="AK76" s="9"/>
      <c r="AM76" s="8"/>
      <c r="AN76" s="91"/>
      <c r="AO76" s="91"/>
      <c r="AP76" s="91"/>
      <c r="AQ76" s="91"/>
      <c r="AR76" s="9"/>
      <c r="AU76" s="8"/>
      <c r="AV76" s="91"/>
      <c r="AW76" s="91"/>
      <c r="AX76" s="91"/>
      <c r="AY76" s="91"/>
      <c r="AZ76" s="9"/>
      <c r="BB76" s="8"/>
      <c r="BC76" s="91"/>
      <c r="BD76" s="91"/>
      <c r="BE76" s="91"/>
      <c r="BF76" s="91"/>
      <c r="BG76" s="9"/>
      <c r="BJ76" s="8"/>
      <c r="BK76" s="91"/>
      <c r="BL76" s="91"/>
      <c r="BM76" s="91"/>
      <c r="BN76" s="91"/>
      <c r="BO76" s="9"/>
      <c r="BQ76" s="8"/>
      <c r="BR76" s="91"/>
      <c r="BS76" s="91"/>
      <c r="BT76" s="91"/>
      <c r="BU76" s="91"/>
      <c r="BV76" s="9"/>
    </row>
    <row r="77" spans="2:74" x14ac:dyDescent="0.45">
      <c r="B77" s="56" t="str">
        <f ca="1">IF(C75&lt;&gt;"","パン箱","")</f>
        <v/>
      </c>
      <c r="C77" s="12" t="str">
        <f ca="1">IF(C75&lt;&gt;"",IF(OR(COUNTIF(盛付札!C73,"*キャラ*"),COUNTIF(盛付札!C73,"*赤*")),24,
VLOOKUP(盛付札!C73,商品マスタ一覧!$D:$I,6,FALSE)),"")</f>
        <v/>
      </c>
      <c r="D77" s="56" t="str">
        <f ca="1">IF(C75&lt;&gt;"","　端数","")</f>
        <v/>
      </c>
      <c r="E77" s="12"/>
      <c r="F77" s="56" t="str">
        <f ca="1">IF(C75&lt;&gt;"","アレルギー","")</f>
        <v/>
      </c>
      <c r="G77" s="12"/>
      <c r="I77" s="56" t="str">
        <f ca="1">IF(J75&lt;&gt;"","パン箱","")</f>
        <v/>
      </c>
      <c r="J77" s="12" t="str">
        <f ca="1">IF(J75&lt;&gt;"",IF(OR(COUNTIF(盛付札!J73,"*キャラ*"),COUNTIF(盛付札!J73,"*赤*")),24,
VLOOKUP(盛付札!J73,商品マスタ一覧!$D:$I,6,FALSE)),"")</f>
        <v/>
      </c>
      <c r="K77" s="56" t="str">
        <f ca="1">IF(J75&lt;&gt;"","　端数","")</f>
        <v/>
      </c>
      <c r="L77" s="12"/>
      <c r="M77" s="56" t="str">
        <f ca="1">IF(J75&lt;&gt;"","アレルギー","")</f>
        <v/>
      </c>
      <c r="N77" s="12"/>
      <c r="Q77" s="56" t="str">
        <f ca="1">IF(R75&lt;&gt;"","パン箱","")</f>
        <v/>
      </c>
      <c r="R77" s="12" t="str">
        <f ca="1">IF(R75&lt;&gt;"",IF(OR(COUNTIF(盛付札!R73,"*キャラ*"),COUNTIF(盛付札!R73,"*赤*")),24,
VLOOKUP(盛付札!R73,商品マスタ一覧!$D:$I,6,FALSE)),"")</f>
        <v/>
      </c>
      <c r="S77" s="56" t="str">
        <f ca="1">IF(R75&lt;&gt;"","　端数","")</f>
        <v/>
      </c>
      <c r="T77" s="12"/>
      <c r="U77" s="56" t="str">
        <f ca="1">IF(R75&lt;&gt;"","アレルギー","")</f>
        <v/>
      </c>
      <c r="V77" s="12"/>
      <c r="X77" s="56" t="str">
        <f ca="1">IF(Y75&lt;&gt;"","パン箱","")</f>
        <v/>
      </c>
      <c r="Y77" s="12" t="str">
        <f ca="1">IF(Y75&lt;&gt;"",IF(OR(COUNTIF(盛付札!Y73,"*キャラ*"),COUNTIF(盛付札!Y73,"*赤*")),24,
VLOOKUP(盛付札!Y73,商品マスタ一覧!$D:$I,6,FALSE)),"")</f>
        <v/>
      </c>
      <c r="Z77" s="56" t="str">
        <f ca="1">IF(Y75&lt;&gt;"","　端数","")</f>
        <v/>
      </c>
      <c r="AA77" s="12"/>
      <c r="AB77" s="56" t="str">
        <f ca="1">IF(Y75&lt;&gt;"","アレルギー","")</f>
        <v/>
      </c>
      <c r="AC77" s="12"/>
      <c r="AF77" s="56" t="str">
        <f ca="1">IF(AG75&lt;&gt;"","パン箱","")</f>
        <v/>
      </c>
      <c r="AG77" s="12" t="str">
        <f ca="1">IF(AG75&lt;&gt;"",IF(OR(COUNTIF(盛付札!AG73,"*キャラ*"),COUNTIF(盛付札!AG73,"*赤*")),24,
VLOOKUP(盛付札!AG73,商品マスタ一覧!$D:$I,6,FALSE)),"")</f>
        <v/>
      </c>
      <c r="AH77" s="56" t="str">
        <f ca="1">IF(AG75&lt;&gt;"","　端数","")</f>
        <v/>
      </c>
      <c r="AI77" s="12"/>
      <c r="AJ77" s="56" t="str">
        <f ca="1">IF(AG75&lt;&gt;"","アレルギー","")</f>
        <v/>
      </c>
      <c r="AK77" s="12"/>
      <c r="AM77" s="56" t="str">
        <f ca="1">IF(AN75&lt;&gt;"","パン箱","")</f>
        <v/>
      </c>
      <c r="AN77" s="12" t="str">
        <f ca="1">IF(AN75&lt;&gt;"",IF(OR(COUNTIF(盛付札!AN73,"*キャラ*"),COUNTIF(盛付札!AN73,"*赤*")),24,
VLOOKUP(盛付札!AN73,商品マスタ一覧!$D:$I,6,FALSE)),"")</f>
        <v/>
      </c>
      <c r="AO77" s="56" t="str">
        <f ca="1">IF(AN75&lt;&gt;"","　端数","")</f>
        <v/>
      </c>
      <c r="AP77" s="12"/>
      <c r="AQ77" s="56" t="str">
        <f ca="1">IF(AN75&lt;&gt;"","アレルギー","")</f>
        <v/>
      </c>
      <c r="AR77" s="12"/>
      <c r="AU77" s="56" t="str">
        <f ca="1">IF(AV75&lt;&gt;"","パン箱","")</f>
        <v/>
      </c>
      <c r="AV77" s="12" t="str">
        <f ca="1">IF(AV75&lt;&gt;"",IF(OR(COUNTIF(盛付札!AV73,"*キャラ*"),COUNTIF(盛付札!AV73,"*赤*")),24,
VLOOKUP(盛付札!AV73,商品マスタ一覧!$D:$I,6,FALSE)),"")</f>
        <v/>
      </c>
      <c r="AW77" s="56" t="str">
        <f ca="1">IF(AV75&lt;&gt;"","　端数","")</f>
        <v/>
      </c>
      <c r="AX77" s="12"/>
      <c r="AY77" s="56" t="str">
        <f ca="1">IF(AV75&lt;&gt;"","アレルギー","")</f>
        <v/>
      </c>
      <c r="AZ77" s="12"/>
      <c r="BB77" s="56" t="str">
        <f ca="1">IF(BC75&lt;&gt;"","パン箱","")</f>
        <v/>
      </c>
      <c r="BC77" s="12" t="str">
        <f ca="1">IF(BC75&lt;&gt;"",IF(OR(COUNTIF(盛付札!BC73,"*キャラ*"),COUNTIF(盛付札!BC73,"*赤*")),24,
VLOOKUP(盛付札!BC73,商品マスタ一覧!$D:$I,6,FALSE)),"")</f>
        <v/>
      </c>
      <c r="BD77" s="56" t="str">
        <f ca="1">IF(BC75&lt;&gt;"","　端数","")</f>
        <v/>
      </c>
      <c r="BE77" s="12"/>
      <c r="BF77" s="56" t="str">
        <f ca="1">IF(BC75&lt;&gt;"","アレルギー","")</f>
        <v/>
      </c>
      <c r="BG77" s="12"/>
      <c r="BJ77" s="56" t="str">
        <f ca="1">IF(BK75&lt;&gt;"","パン箱","")</f>
        <v/>
      </c>
      <c r="BK77" s="12" t="str">
        <f ca="1">IF(BK75&lt;&gt;"",IF(OR(COUNTIF(盛付札!BK73,"*キャラ*"),COUNTIF(盛付札!BK73,"*赤*")),24,
VLOOKUP(盛付札!BK73,商品マスタ一覧!$D:$I,6,FALSE)),"")</f>
        <v/>
      </c>
      <c r="BL77" s="56" t="str">
        <f ca="1">IF(BK75&lt;&gt;"","　端数","")</f>
        <v/>
      </c>
      <c r="BM77" s="12"/>
      <c r="BN77" s="56" t="str">
        <f ca="1">IF(BK75&lt;&gt;"","アレルギー","")</f>
        <v/>
      </c>
      <c r="BO77" s="12"/>
      <c r="BQ77" s="56" t="str">
        <f ca="1">IF(BR75&lt;&gt;"","パン箱","")</f>
        <v/>
      </c>
      <c r="BR77" s="12" t="str">
        <f ca="1">IF(BR75&lt;&gt;"",IF(OR(COUNTIF(盛付札!BR73,"*キャラ*"),COUNTIF(盛付札!BR73,"*赤*")),24,
VLOOKUP(盛付札!BR73,商品マスタ一覧!$D:$I,6,FALSE)),"")</f>
        <v/>
      </c>
      <c r="BS77" s="56" t="str">
        <f ca="1">IF(BR75&lt;&gt;"","　端数","")</f>
        <v/>
      </c>
      <c r="BT77" s="12"/>
      <c r="BU77" s="56" t="str">
        <f ca="1">IF(BR75&lt;&gt;"","アレルギー","")</f>
        <v/>
      </c>
      <c r="BV77" s="12"/>
    </row>
    <row r="78" spans="2:74" ht="18" customHeight="1" x14ac:dyDescent="0.45">
      <c r="B78" s="94" t="str">
        <f ca="1">IF(C75&lt;&gt;"",
IFERROR(INT(C75/C77),""),"")</f>
        <v/>
      </c>
      <c r="C78" s="88"/>
      <c r="D78" s="94" t="str">
        <f ca="1">IF(C75&lt;&gt;"",
IF(IFERROR(INT(C75/C77),"")&lt;=0,0,
IFERROR(MOD(C75,C77),"")),"")</f>
        <v/>
      </c>
      <c r="E78" s="88"/>
      <c r="F78" s="87" t="str" cm="1">
        <f t="array" aca="1" ref="F78" ca="1">IF(MATCH(C73,'数出表_Excel（アレルギー入力）'!$3:$3,0)&lt;=11,
"",
IF(IFERROR(
INDEX(INDIRECT("'数出表_Excel（アレルギー入力）'!B"&amp;MATCH(G25,'数出表_Excel（アレルギー入力）'!$A:$A,0)-1&amp;":AC"&amp;MATCH(G25,'数出表_Excel（アレルギー入力）'!$A:$A,0)-1&amp;""),
 1,
IF(MATCH(C73,'数出表_Excel（アレルギー入力）'!$3:$3,0)&lt;=11,11,
MATCH(C73,'数出表_Excel（アレルギー入力）'!$3:$3,0))),
 "")&lt;&gt;0,
IFERROR(
INDEX(INDIRECT("'数出表_Excel（アレルギー入力）'!B"&amp;MATCH(G25,'数出表_Excel（アレルギー入力）'!$A:$A,0)-1&amp;":AC"&amp;MATCH(G25,'数出表_Excel（アレルギー入力）'!$A:$A,0)-1&amp;""),
 1,
IF(MATCH(C73,'数出表_Excel（アレルギー入力）'!$3:$3,0)&lt;=11,11,
MATCH(C73,'数出表_Excel（アレルギー入力）'!$3:$3,0))),
 ""),""))</f>
        <v/>
      </c>
      <c r="G78" s="88"/>
      <c r="I78" s="94" t="str">
        <f ca="1">IF(J75&lt;&gt;"",
IFERROR(INT(J75/J77),""),"")</f>
        <v/>
      </c>
      <c r="J78" s="88"/>
      <c r="K78" s="94" t="str">
        <f ca="1">IF(J75&lt;&gt;"",
IF(IFERROR(INT(J75/J77),"")&lt;=0,0,
IFERROR(MOD(J75,J77),"")),"")</f>
        <v/>
      </c>
      <c r="L78" s="88"/>
      <c r="M78" s="87" t="str" cm="1">
        <f t="array" aca="1" ref="M78" ca="1">IF(MATCH(J73,'数出表_Excel（アレルギー入力）'!$3:$3,0)&lt;=11,
"",
IF(IFERROR(
INDEX(INDIRECT("'数出表_Excel（アレルギー入力）'!B"&amp;MATCH(N25,'数出表_Excel（アレルギー入力）'!$A:$A,0)-1&amp;":AC"&amp;MATCH(N25,'数出表_Excel（アレルギー入力）'!$A:$A,0)-1&amp;""),
 1,
IF(MATCH(J73,'数出表_Excel（アレルギー入力）'!$3:$3,0)&lt;=11,11,
MATCH(J73,'数出表_Excel（アレルギー入力）'!$3:$3,0))),
 "")&lt;&gt;0,
IFERROR(
INDEX(INDIRECT("'数出表_Excel（アレルギー入力）'!B"&amp;MATCH(N25,'数出表_Excel（アレルギー入力）'!$A:$A,0)-1&amp;":AC"&amp;MATCH(N25,'数出表_Excel（アレルギー入力）'!$A:$A,0)-1&amp;""),
 1,
IF(MATCH(J73,'数出表_Excel（アレルギー入力）'!$3:$3,0)&lt;=11,11,
MATCH(J73,'数出表_Excel（アレルギー入力）'!$3:$3,0))),
 ""),""))</f>
        <v/>
      </c>
      <c r="N78" s="88"/>
      <c r="Q78" s="94" t="str">
        <f ca="1">IF(R75&lt;&gt;"",
IFERROR(INT(R75/R77),""),"")</f>
        <v/>
      </c>
      <c r="R78" s="88"/>
      <c r="S78" s="94" t="str">
        <f ca="1">IF(R75&lt;&gt;"",
IF(IFERROR(INT(R75/R77),"")&lt;=0,0,
IFERROR(MOD(R75,R77),"")),"")</f>
        <v/>
      </c>
      <c r="T78" s="88"/>
      <c r="U78" s="87" t="str" cm="1">
        <f t="array" aca="1" ref="U78" ca="1">IF(MATCH(R73,'数出表_Excel（アレルギー入力）'!$3:$3,0)&lt;=11,
"",
IF(IFERROR(
INDEX(INDIRECT("'数出表_Excel（アレルギー入力）'!B"&amp;MATCH(V25,'数出表_Excel（アレルギー入力）'!$A:$A,0)-1&amp;":AC"&amp;MATCH(V25,'数出表_Excel（アレルギー入力）'!$A:$A,0)-1&amp;""),
 1,
IF(MATCH(R73,'数出表_Excel（アレルギー入力）'!$3:$3,0)&lt;=11,11,
MATCH(R73,'数出表_Excel（アレルギー入力）'!$3:$3,0))),
 "")&lt;&gt;0,
IFERROR(
INDEX(INDIRECT("'数出表_Excel（アレルギー入力）'!B"&amp;MATCH(V25,'数出表_Excel（アレルギー入力）'!$A:$A,0)-1&amp;":AC"&amp;MATCH(V25,'数出表_Excel（アレルギー入力）'!$A:$A,0)-1&amp;""),
 1,
IF(MATCH(R73,'数出表_Excel（アレルギー入力）'!$3:$3,0)&lt;=11,11,
MATCH(R73,'数出表_Excel（アレルギー入力）'!$3:$3,0))),
 ""),""))</f>
        <v/>
      </c>
      <c r="V78" s="88"/>
      <c r="X78" s="94" t="str">
        <f ca="1">IF(Y75&lt;&gt;"",
IFERROR(INT(Y75/Y77),""),"")</f>
        <v/>
      </c>
      <c r="Y78" s="88"/>
      <c r="Z78" s="94" t="str">
        <f ca="1">IF(Y75&lt;&gt;"",
IF(IFERROR(INT(Y75/Y77),"")&lt;=0,0,
IFERROR(MOD(Y75,Y77),"")),"")</f>
        <v/>
      </c>
      <c r="AA78" s="88"/>
      <c r="AB78" s="87" t="str" cm="1">
        <f t="array" aca="1" ref="AB78" ca="1">IF(MATCH(Y73,'数出表_Excel（アレルギー入力）'!$3:$3,0)&lt;=11,
"",
IF(IFERROR(
INDEX(INDIRECT("'数出表_Excel（アレルギー入力）'!B"&amp;MATCH(AC25,'数出表_Excel（アレルギー入力）'!$A:$A,0)-1&amp;":AC"&amp;MATCH(AC25,'数出表_Excel（アレルギー入力）'!$A:$A,0)-1&amp;""),
 1,
IF(MATCH(Y73,'数出表_Excel（アレルギー入力）'!$3:$3,0)&lt;=11,11,
MATCH(Y73,'数出表_Excel（アレルギー入力）'!$3:$3,0))),
 "")&lt;&gt;0,
IFERROR(
INDEX(INDIRECT("'数出表_Excel（アレルギー入力）'!B"&amp;MATCH(AC25,'数出表_Excel（アレルギー入力）'!$A:$A,0)-1&amp;":AC"&amp;MATCH(AC25,'数出表_Excel（アレルギー入力）'!$A:$A,0)-1&amp;""),
 1,
IF(MATCH(Y73,'数出表_Excel（アレルギー入力）'!$3:$3,0)&lt;=11,11,
MATCH(Y73,'数出表_Excel（アレルギー入力）'!$3:$3,0))),
 ""),""))</f>
        <v/>
      </c>
      <c r="AC78" s="88"/>
      <c r="AF78" s="94" t="str">
        <f ca="1">IF(AG75&lt;&gt;"",
IFERROR(INT(AG75/AG77),""),"")</f>
        <v/>
      </c>
      <c r="AG78" s="88"/>
      <c r="AH78" s="94" t="str">
        <f ca="1">IF(AG75&lt;&gt;"",
IF(IFERROR(INT(AG75/AG77),"")&lt;=0,0,
IFERROR(MOD(AG75,AG77),"")),"")</f>
        <v/>
      </c>
      <c r="AI78" s="88"/>
      <c r="AJ78" s="87" t="str" cm="1">
        <f t="array" aca="1" ref="AJ78" ca="1">IF(MATCH(AG73,'数出表_Excel（アレルギー入力）'!$3:$3,0)&lt;=11,
"",
IF(IFERROR(
INDEX(INDIRECT("'数出表_Excel（アレルギー入力）'!B"&amp;MATCH(AK25,'数出表_Excel（アレルギー入力）'!$A:$A,0)-1&amp;":AC"&amp;MATCH(AK25,'数出表_Excel（アレルギー入力）'!$A:$A,0)-1&amp;""),
 1,
IF(MATCH(AG73,'数出表_Excel（アレルギー入力）'!$3:$3,0)&lt;=11,11,
MATCH(AG73,'数出表_Excel（アレルギー入力）'!$3:$3,0))),
 "")&lt;&gt;0,
IFERROR(
INDEX(INDIRECT("'数出表_Excel（アレルギー入力）'!B"&amp;MATCH(AK25,'数出表_Excel（アレルギー入力）'!$A:$A,0)-1&amp;":AC"&amp;MATCH(AK25,'数出表_Excel（アレルギー入力）'!$A:$A,0)-1&amp;""),
 1,
IF(MATCH(AG73,'数出表_Excel（アレルギー入力）'!$3:$3,0)&lt;=11,11,
MATCH(AG73,'数出表_Excel（アレルギー入力）'!$3:$3,0))),
 ""),""))</f>
        <v/>
      </c>
      <c r="AK78" s="88"/>
      <c r="AM78" s="94" t="str">
        <f ca="1">IF(AN75&lt;&gt;"",
IFERROR(INT(AN75/AN77),""),"")</f>
        <v/>
      </c>
      <c r="AN78" s="88"/>
      <c r="AO78" s="94" t="str">
        <f ca="1">IF(AN75&lt;&gt;"",
IF(IFERROR(INT(AN75/AN77),"")&lt;=0,0,
IFERROR(MOD(AN75,AN77),"")),"")</f>
        <v/>
      </c>
      <c r="AP78" s="88"/>
      <c r="AQ78" s="87" t="str" cm="1">
        <f t="array" aca="1" ref="AQ78" ca="1">IF(MATCH(AN73,'数出表_Excel（アレルギー入力）'!$3:$3,0)&lt;=11,
"",
IF(IFERROR(
INDEX(INDIRECT("'数出表_Excel（アレルギー入力）'!B"&amp;MATCH(AR25,'数出表_Excel（アレルギー入力）'!$A:$A,0)-1&amp;":AC"&amp;MATCH(AR25,'数出表_Excel（アレルギー入力）'!$A:$A,0)-1&amp;""),
 1,
IF(MATCH(AN73,'数出表_Excel（アレルギー入力）'!$3:$3,0)&lt;=11,11,
MATCH(AN73,'数出表_Excel（アレルギー入力）'!$3:$3,0))),
 "")&lt;&gt;0,
IFERROR(
INDEX(INDIRECT("'数出表_Excel（アレルギー入力）'!B"&amp;MATCH(AR25,'数出表_Excel（アレルギー入力）'!$A:$A,0)-1&amp;":AC"&amp;MATCH(AR25,'数出表_Excel（アレルギー入力）'!$A:$A,0)-1&amp;""),
 1,
IF(MATCH(AN73,'数出表_Excel（アレルギー入力）'!$3:$3,0)&lt;=11,11,
MATCH(AN73,'数出表_Excel（アレルギー入力）'!$3:$3,0))),
 ""),""))</f>
        <v/>
      </c>
      <c r="AR78" s="88"/>
      <c r="AU78" s="94" t="str">
        <f ca="1">IF(AV75&lt;&gt;"",
IFERROR(INT(AV75/AV77),""),"")</f>
        <v/>
      </c>
      <c r="AV78" s="88"/>
      <c r="AW78" s="94" t="str">
        <f ca="1">IF(AV75&lt;&gt;"",
IF(IFERROR(INT(AV75/AV77),"")&lt;=0,0,
IFERROR(MOD(AV75,AV77),"")),"")</f>
        <v/>
      </c>
      <c r="AX78" s="88"/>
      <c r="AY78" s="87" t="str" cm="1">
        <f t="array" aca="1" ref="AY78" ca="1">IF(MATCH(AV73,'数出表_Excel（アレルギー入力）'!$3:$3,0)&lt;=11,
"",
IF(IFERROR(
INDEX(INDIRECT("'数出表_Excel（アレルギー入力）'!B"&amp;MATCH(AZ25,'数出表_Excel（アレルギー入力）'!$A:$A,0)-1&amp;":AC"&amp;MATCH(AZ25,'数出表_Excel（アレルギー入力）'!$A:$A,0)-1&amp;""),
 1,
IF(MATCH(AV73,'数出表_Excel（アレルギー入力）'!$3:$3,0)&lt;=11,11,
MATCH(AV73,'数出表_Excel（アレルギー入力）'!$3:$3,0))),
 "")&lt;&gt;0,
IFERROR(
INDEX(INDIRECT("'数出表_Excel（アレルギー入力）'!B"&amp;MATCH(AZ25,'数出表_Excel（アレルギー入力）'!$A:$A,0)-1&amp;":AC"&amp;MATCH(AZ25,'数出表_Excel（アレルギー入力）'!$A:$A,0)-1&amp;""),
 1,
IF(MATCH(AV73,'数出表_Excel（アレルギー入力）'!$3:$3,0)&lt;=11,11,
MATCH(AV73,'数出表_Excel（アレルギー入力）'!$3:$3,0))),
 ""),""))</f>
        <v/>
      </c>
      <c r="AZ78" s="88"/>
      <c r="BB78" s="94" t="str">
        <f ca="1">IF(BC75&lt;&gt;"",
IFERROR(INT(BC75/BC77),""),"")</f>
        <v/>
      </c>
      <c r="BC78" s="88"/>
      <c r="BD78" s="94" t="str">
        <f ca="1">IF(BC75&lt;&gt;"",
IF(IFERROR(INT(BC75/BC77),"")&lt;=0,0,
IFERROR(MOD(BC75,BC77),"")),"")</f>
        <v/>
      </c>
      <c r="BE78" s="88"/>
      <c r="BF78" s="87" t="str" cm="1">
        <f t="array" aca="1" ref="BF78" ca="1">IF(MATCH(BC73,'数出表_Excel（アレルギー入力）'!$3:$3,0)&lt;=11,
"",
IF(IFERROR(
INDEX(INDIRECT("'数出表_Excel（アレルギー入力）'!B"&amp;MATCH(BG25,'数出表_Excel（アレルギー入力）'!$A:$A,0)-1&amp;":AC"&amp;MATCH(BG25,'数出表_Excel（アレルギー入力）'!$A:$A,0)-1&amp;""),
 1,
IF(MATCH(BC73,'数出表_Excel（アレルギー入力）'!$3:$3,0)&lt;=11,11,
MATCH(BC73,'数出表_Excel（アレルギー入力）'!$3:$3,0))),
 "")&lt;&gt;0,
IFERROR(
INDEX(INDIRECT("'数出表_Excel（アレルギー入力）'!B"&amp;MATCH(BG25,'数出表_Excel（アレルギー入力）'!$A:$A,0)-1&amp;":AC"&amp;MATCH(BG25,'数出表_Excel（アレルギー入力）'!$A:$A,0)-1&amp;""),
 1,
IF(MATCH(BC73,'数出表_Excel（アレルギー入力）'!$3:$3,0)&lt;=11,11,
MATCH(BC73,'数出表_Excel（アレルギー入力）'!$3:$3,0))),
 ""),""))</f>
        <v/>
      </c>
      <c r="BG78" s="88"/>
      <c r="BJ78" s="94" t="str">
        <f ca="1">IF(BK75&lt;&gt;"",
IFERROR(INT(BK75/BK77),""),"")</f>
        <v/>
      </c>
      <c r="BK78" s="88"/>
      <c r="BL78" s="94" t="str">
        <f ca="1">IF(BK75&lt;&gt;"",
IF(IFERROR(INT(BK75/BK77),"")&lt;=0,0,
IFERROR(MOD(BK75,BK77),"")),"")</f>
        <v/>
      </c>
      <c r="BM78" s="88"/>
      <c r="BN78" s="87" t="str" cm="1">
        <f t="array" aca="1" ref="BN78" ca="1">IF(MATCH(BK73,'数出表_Excel（アレルギー入力）'!$3:$3,0)&lt;=11,
"",
IF(IFERROR(
INDEX(INDIRECT("'数出表_Excel（アレルギー入力）'!B"&amp;MATCH(BO25,'数出表_Excel（アレルギー入力）'!$A:$A,0)-1&amp;":AC"&amp;MATCH(BO25,'数出表_Excel（アレルギー入力）'!$A:$A,0)-1&amp;""),
 1,
IF(MATCH(BK73,'数出表_Excel（アレルギー入力）'!$3:$3,0)&lt;=11,11,
MATCH(BK73,'数出表_Excel（アレルギー入力）'!$3:$3,0))),
 "")&lt;&gt;0,
IFERROR(
INDEX(INDIRECT("'数出表_Excel（アレルギー入力）'!B"&amp;MATCH(BO25,'数出表_Excel（アレルギー入力）'!$A:$A,0)-1&amp;":AC"&amp;MATCH(BO25,'数出表_Excel（アレルギー入力）'!$A:$A,0)-1&amp;""),
 1,
IF(MATCH(BK73,'数出表_Excel（アレルギー入力）'!$3:$3,0)&lt;=11,11,
MATCH(BK73,'数出表_Excel（アレルギー入力）'!$3:$3,0))),
 ""),""))</f>
        <v/>
      </c>
      <c r="BO78" s="88"/>
      <c r="BQ78" s="94" t="str">
        <f ca="1">IF(BR75&lt;&gt;"",
IFERROR(INT(BR75/BR77),""),"")</f>
        <v/>
      </c>
      <c r="BR78" s="88"/>
      <c r="BS78" s="94" t="str">
        <f ca="1">IF(BR75&lt;&gt;"",
IF(IFERROR(INT(BR75/BR77),"")&lt;=0,0,
IFERROR(MOD(BR75,BR77),"")),"")</f>
        <v/>
      </c>
      <c r="BT78" s="88"/>
      <c r="BU78" s="87" t="str" cm="1">
        <f t="array" aca="1" ref="BU78" ca="1">IF(MATCH(BR73,'数出表_Excel（アレルギー入力）'!$3:$3,0)&lt;=11,
"",
IF(IFERROR(
INDEX(INDIRECT("'数出表_Excel（アレルギー入力）'!B"&amp;MATCH(BV25,'数出表_Excel（アレルギー入力）'!$A:$A,0)-1&amp;":AC"&amp;MATCH(BV25,'数出表_Excel（アレルギー入力）'!$A:$A,0)-1&amp;""),
 1,
IF(MATCH(BR73,'数出表_Excel（アレルギー入力）'!$3:$3,0)&lt;=11,11,
MATCH(BR73,'数出表_Excel（アレルギー入力）'!$3:$3,0))),
 "")&lt;&gt;0,
IFERROR(
INDEX(INDIRECT("'数出表_Excel（アレルギー入力）'!B"&amp;MATCH(BV25,'数出表_Excel（アレルギー入力）'!$A:$A,0)-1&amp;":AC"&amp;MATCH(BV25,'数出表_Excel（アレルギー入力）'!$A:$A,0)-1&amp;""),
 1,
IF(MATCH(BR73,'数出表_Excel（アレルギー入力）'!$3:$3,0)&lt;=11,11,
MATCH(BR73,'数出表_Excel（アレルギー入力）'!$3:$3,0))),
 ""),""))</f>
        <v/>
      </c>
      <c r="BV78" s="88"/>
    </row>
    <row r="79" spans="2:74" ht="13.8" customHeight="1" x14ac:dyDescent="0.45"/>
    <row r="80" spans="2:74" ht="18" customHeight="1" x14ac:dyDescent="0.45">
      <c r="B80" s="63" t="str" cm="1">
        <f t="array" aca="1" ref="B80" ca="1">IFERROR(
SUBSTITUTE(ADDRESS(1,
COLUMN(INDIRECT("数出表_Excel!B" &amp; (MATCH(G33,数出表_Excel!$A:$A,0)-1))) - 1 +
MATCH(TRUE, ISNUMBER(--INDIRECT("数出表_Excel!B" &amp; (MATCH(G33,数出表_Excel!$A:$A,0)-1) &amp; ":U" &amp; (MATCH(G33,数出表_Excel!$A:$A,0)-1))), 0)+1,4),"1",""),
"")</f>
        <v/>
      </c>
      <c r="C80" s="85" t="str">
        <f ca="1">IF(C83&lt;&gt;"",C33,"")</f>
        <v/>
      </c>
      <c r="D80" s="86"/>
      <c r="E80" s="86"/>
      <c r="F80" s="86"/>
      <c r="G80" s="65"/>
      <c r="I80" s="63" t="str" cm="1">
        <f t="array" aca="1" ref="I80" ca="1">IFERROR(
SUBSTITUTE(ADDRESS(1,
COLUMN(INDIRECT("数出表_Excel!B" &amp; (MATCH(N33,数出表_Excel!$A:$A,0)-1))) - 1 +
MATCH(TRUE, ISNUMBER(--INDIRECT("数出表_Excel!B" &amp; (MATCH(N33,数出表_Excel!$A:$A,0)-1) &amp; ":U" &amp; (MATCH(N33,数出表_Excel!$A:$A,0)-1))), 0)+1,4),"1",""),
"")</f>
        <v/>
      </c>
      <c r="J80" s="85" t="str">
        <f ca="1">IF(J83&lt;&gt;"",J33,"")</f>
        <v/>
      </c>
      <c r="K80" s="86"/>
      <c r="L80" s="86"/>
      <c r="M80" s="86"/>
      <c r="N80" s="65"/>
      <c r="Q80" s="63" t="str" cm="1">
        <f t="array" aca="1" ref="Q80" ca="1">IFERROR(
SUBSTITUTE(ADDRESS(1,
COLUMN(INDIRECT("数出表_Excel!B" &amp; (MATCH(V33,数出表_Excel!$A:$A,0)-1))) - 1 +
MATCH(TRUE, ISNUMBER(--INDIRECT("数出表_Excel!B" &amp; (MATCH(V33,数出表_Excel!$A:$A,0)-1) &amp; ":U" &amp; (MATCH(V33,数出表_Excel!$A:$A,0)-1))), 0)+1,4),"1",""),
"")</f>
        <v/>
      </c>
      <c r="R80" s="85" t="str">
        <f ca="1">IF(R83&lt;&gt;"",R33,"")</f>
        <v/>
      </c>
      <c r="S80" s="86"/>
      <c r="T80" s="86"/>
      <c r="U80" s="86"/>
      <c r="V80" s="65"/>
      <c r="X80" s="63" t="str" cm="1">
        <f t="array" aca="1" ref="X80" ca="1">IFERROR(
SUBSTITUTE(ADDRESS(1,
COLUMN(INDIRECT("数出表_Excel!B" &amp; (MATCH(AC33,数出表_Excel!$A:$A,0)-1))) - 1 +
MATCH(TRUE, ISNUMBER(--INDIRECT("数出表_Excel!B" &amp; (MATCH(AC33,数出表_Excel!$A:$A,0)-1) &amp; ":U" &amp; (MATCH(AC33,数出表_Excel!$A:$A,0)-1))), 0)+1,4),"1",""),
"")</f>
        <v/>
      </c>
      <c r="Y80" s="85" t="str">
        <f ca="1">IF(Y83&lt;&gt;"",Y33,"")</f>
        <v/>
      </c>
      <c r="Z80" s="86"/>
      <c r="AA80" s="86"/>
      <c r="AB80" s="86"/>
      <c r="AC80" s="65"/>
      <c r="AF80" s="63" t="str" cm="1">
        <f t="array" aca="1" ref="AF80" ca="1">IFERROR(
SUBSTITUTE(ADDRESS(1,
COLUMN(INDIRECT("数出表_Excel!B" &amp; (MATCH(AK33,数出表_Excel!$A:$A,0)-1))) - 1 +
MATCH(TRUE, ISNUMBER(--INDIRECT("数出表_Excel!B" &amp; (MATCH(AK33,数出表_Excel!$A:$A,0)-1) &amp; ":U" &amp; (MATCH(AK33,数出表_Excel!$A:$A,0)-1))), 0)+1,4),"1",""),
"")</f>
        <v/>
      </c>
      <c r="AG80" s="85" t="str">
        <f ca="1">IF(AG83&lt;&gt;"",AG33,"")</f>
        <v/>
      </c>
      <c r="AH80" s="86"/>
      <c r="AI80" s="86"/>
      <c r="AJ80" s="86"/>
      <c r="AK80" s="65"/>
      <c r="AM80" s="63" t="str" cm="1">
        <f t="array" aca="1" ref="AM80" ca="1">IFERROR(
SUBSTITUTE(ADDRESS(1,
COLUMN(INDIRECT("数出表_Excel!B" &amp; (MATCH(AR33,数出表_Excel!$A:$A,0)-1))) - 1 +
MATCH(TRUE, ISNUMBER(--INDIRECT("数出表_Excel!B" &amp; (MATCH(AR33,数出表_Excel!$A:$A,0)-1) &amp; ":U" &amp; (MATCH(AR33,数出表_Excel!$A:$A,0)-1))), 0)+1,4),"1",""),
"")</f>
        <v/>
      </c>
      <c r="AN80" s="85" t="str">
        <f ca="1">IF(AN83&lt;&gt;"",AN33,"")</f>
        <v/>
      </c>
      <c r="AO80" s="86"/>
      <c r="AP80" s="86"/>
      <c r="AQ80" s="86"/>
      <c r="AR80" s="65"/>
      <c r="AU80" s="63" t="str" cm="1">
        <f t="array" aca="1" ref="AU80" ca="1">IFERROR(
SUBSTITUTE(ADDRESS(1,
COLUMN(INDIRECT("数出表_Excel!B" &amp; (MATCH(AZ33,数出表_Excel!$A:$A,0)-1))) - 1 +
MATCH(TRUE, ISNUMBER(--INDIRECT("数出表_Excel!B" &amp; (MATCH(AZ33,数出表_Excel!$A:$A,0)-1) &amp; ":U" &amp; (MATCH(AZ33,数出表_Excel!$A:$A,0)-1))), 0)+1,4),"1",""),
"")</f>
        <v/>
      </c>
      <c r="AV80" s="85" t="str">
        <f ca="1">IF(AV83&lt;&gt;"",AV33,"")</f>
        <v/>
      </c>
      <c r="AW80" s="86"/>
      <c r="AX80" s="86"/>
      <c r="AY80" s="86"/>
      <c r="AZ80" s="65"/>
      <c r="BB80" s="63" t="str" cm="1">
        <f t="array" aca="1" ref="BB80" ca="1">IFERROR(
SUBSTITUTE(ADDRESS(1,
COLUMN(INDIRECT("数出表_Excel!B" &amp; (MATCH(BG33,数出表_Excel!$A:$A,0)-1))) - 1 +
MATCH(TRUE, ISNUMBER(--INDIRECT("数出表_Excel!B" &amp; (MATCH(BG33,数出表_Excel!$A:$A,0)-1) &amp; ":U" &amp; (MATCH(BG33,数出表_Excel!$A:$A,0)-1))), 0)+1,4),"1",""),
"")</f>
        <v/>
      </c>
      <c r="BC80" s="85" t="str">
        <f ca="1">IF(BC83&lt;&gt;"",BC33,"")</f>
        <v/>
      </c>
      <c r="BD80" s="86"/>
      <c r="BE80" s="86"/>
      <c r="BF80" s="86"/>
      <c r="BG80" s="65"/>
      <c r="BJ80" s="63" t="str" cm="1">
        <f t="array" aca="1" ref="BJ80" ca="1">IFERROR(
SUBSTITUTE(ADDRESS(1,
COLUMN(INDIRECT("数出表_Excel!B" &amp; (MATCH(BO33,数出表_Excel!$A:$A,0)-1))) - 1 +
MATCH(TRUE, ISNUMBER(--INDIRECT("数出表_Excel!B" &amp; (MATCH(BO33,数出表_Excel!$A:$A,0)-1) &amp; ":U" &amp; (MATCH(BO33,数出表_Excel!$A:$A,0)-1))), 0)+1,4),"1",""),
"")</f>
        <v/>
      </c>
      <c r="BK80" s="85" t="str">
        <f ca="1">IF(BK83&lt;&gt;"",BK33,"")</f>
        <v/>
      </c>
      <c r="BL80" s="86"/>
      <c r="BM80" s="86"/>
      <c r="BN80" s="86"/>
      <c r="BO80" s="65"/>
      <c r="BQ80" s="63" t="str" cm="1">
        <f t="array" aca="1" ref="BQ80" ca="1">IFERROR(
SUBSTITUTE(ADDRESS(1,
COLUMN(INDIRECT("数出表_Excel!B" &amp; (MATCH(BV33,数出表_Excel!$A:$A,0)-1))) - 1 +
MATCH(TRUE, ISNUMBER(--INDIRECT("数出表_Excel!B" &amp; (MATCH(BV33,数出表_Excel!$A:$A,0)-1) &amp; ":U" &amp; (MATCH(BV33,数出表_Excel!$A:$A,0)-1))), 0)+1,4),"1",""),
"")</f>
        <v/>
      </c>
      <c r="BR80" s="85" t="str">
        <f ca="1">IF(BR83&lt;&gt;"",BR33,"")</f>
        <v/>
      </c>
      <c r="BS80" s="86"/>
      <c r="BT80" s="86"/>
      <c r="BU80" s="86"/>
      <c r="BV80" s="65"/>
    </row>
    <row r="81" spans="2:74" ht="18" customHeight="1" x14ac:dyDescent="0.55000000000000004">
      <c r="B81" s="68" t="e">
        <f t="array" aca="1" ref="B81" ca="1">IF(B35&lt;&gt;100,
IF(C83&lt;&gt;"",MATCH(C83,INDIRECT("数出表_Excel!B"&amp;MATCH(G33,数出表_Excel!$A:$A,0)-1&amp;":U"&amp;MATCH(G33,数出表_Excel!$A:$A,0)-1&amp;""),0)+1,""),
IF(C83&lt;&gt;"",
MATCH(
IFERROR(
INDEX(INDIRECT("数出表_Excel!"&amp;B80&amp;MATCH(G33,数出表_Excel!$A:$A,0)-1&amp;":U"&amp;MATCH(G33,数出表_Excel!$A:$A,0)-1&amp;""),
 1,
 MATCH(TRUE, ISNUMBER(--INDIRECT("数出表_Excel!"&amp;B80&amp;MATCH(G33,数出表_Excel!$A:$A,0)-1&amp;":U"&amp;MATCH(G33,数出表_Excel!$A:$A,0)-1&amp;"")), 0)),
 ""),
INDIRECT("数出表_Excel!B"&amp;MATCH(G33,数出表_Excel!$A:$A,0)-1&amp;":U"&amp;MATCH(G33,数出表_Excel!$A:$A,0)-1&amp;""),0)+1,""))</f>
        <v>#N/A</v>
      </c>
      <c r="C81" s="58" t="str" cm="1">
        <f t="array" aca="1" ref="C81" ca="1">IFERROR(IF(C83&lt;&gt;"",INDIRECT("数出表_Excel!" &amp;
CHAR(MATCH(TRUE,
ISNUMBER(--INDIRECT("数出表_Excel!"&amp;B80&amp;MATCH(G33,数出表_Excel!$A:$A,0)-1&amp;":U"&amp;MATCH(G33,数出表_Excel!$A:$A,0)-1&amp;"")),0)
+MATCH(TRUE, ISNUMBER(--INDIRECT("数出表_Excel!B" &amp; (MATCH(G33,数出表_Excel!$A:$A,0)-1) &amp; ":U" &amp; (MATCH(G33,数出表_Excel!$A:$A,0)-1))), 0)
+65) &amp; "3"),""),"")</f>
        <v/>
      </c>
      <c r="D81" s="57"/>
      <c r="E81" s="57"/>
      <c r="F81" s="72" t="str" cm="1">
        <f t="array" aca="1" ref="F81" ca="1">IF(C81&lt;&gt;"",
IF(MATCH(TRUE,
ISNUMBER(--INDIRECT("数出表_Excel!B"&amp;MATCH(G33,数出表_Excel!$A:$A,0)-1&amp;":U"&amp;MATCH(G33,数出表_Excel!$A:$A,0)-1&amp;"")),0)&gt;10,
IF(C81&lt;&gt;"",
IF(IF(COUNTIF(盛付札!C81,"*キャラ*"),
VLOOKUP("*キャラ*",商品マスタ一覧!$D:$J,7,FALSE),
IF(COUNTIF(盛付札!C81,"*赤*"),
VLOOKUP("*赤*",商品マスタ一覧!$D:$J,7,FALSE),
VLOOKUP(盛付札!C81,商品マスタ一覧!$D:$J,7,FALSE)))=0,"",
IF(ROUND(
IF(F86&lt;&gt;"",(C83-F86),C83)
/IF(COUNTIF(盛付札!C81,"*キャラ*"),
VLOOKUP("*キャラ*",商品マスタ一覧!$D:$J,7,FALSE),
IF(COUNTIF(盛付札!C81,"*赤*"),
VLOOKUP("*赤*",商品マスタ一覧!$D:$J,7,FALSE),
VLOOKUP(盛付札!C81,商品マスタ一覧!$D:$J,7,FALSE))),0)&lt;=0,1,
ROUND(
IF(F86&lt;&gt;"",(C83-F86),C83)
/IF(COUNTIF(盛付札!C81,"*キャラ*"),
VLOOKUP("*キャラ*",商品マスタ一覧!$D:$J,7,FALSE),
IF(COUNTIF(盛付札!C81,"*赤*"),
VLOOKUP("*赤*",商品マスタ一覧!$D:$J,7,FALSE),
VLOOKUP(盛付札!C81,商品マスタ一覧!$D:$J,7,FALSE))),0))),""),""),"")</f>
        <v/>
      </c>
      <c r="G81" s="62" t="str">
        <f ca="1">IF(F81&lt;&gt;"",IF(C83&lt;&gt;"",IF(VALUE(IF(F86&lt;&gt;"",C83-F86,C83))&gt;VALUE(IF(COUNTIF(盛付札!C81,"*キャラ*"),
VLOOKUP("*キャラ*",商品マスタ一覧!$D:$J,7,FALSE),
IF(COUNTIF(盛付札!C81,"*赤*"),
VLOOKUP("*赤*",商品マスタ一覧!$D:$J,7,FALSE),
VLOOKUP(盛付札!C81,商品マスタ一覧!$D:$J,7,FALSE)))*F81),
"+"&amp;IF(F86&lt;&gt;"",C83-F86,C83)-IF(COUNTIF(盛付札!C81,"*キャラ*"),
VLOOKUP("*キャラ*",商品マスタ一覧!$D:$J,7,FALSE),
IF(COUNTIF(盛付札!C81,"*赤*"),
VLOOKUP("*赤*",商品マスタ一覧!$D:$J,7,FALSE),
VLOOKUP(盛付札!C81,商品マスタ一覧!$D:$J,7,FALSE)))*F81,
IF(F86&lt;&gt;"",C83-F86,C83)-IF(COUNTIF(盛付札!C81,"*キャラ*"),
VLOOKUP("*キャラ*",商品マスタ一覧!$D:$J,7,FALSE),
IF(COUNTIF(盛付札!C81,"*赤*"),
VLOOKUP("*赤*",商品マスタ一覧!$D:$J,7,FALSE),
VLOOKUP(盛付札!C81,商品マスタ一覧!$D:$J,7,FALSE)))*F81),""),"")</f>
        <v/>
      </c>
      <c r="I81" s="68" t="e" cm="1">
        <f t="array" aca="1" ref="I81" ca="1">IF(I35&lt;&gt;100,
IF(J83&lt;&gt;"",MATCH(J83,INDIRECT("数出表_Excel!B"&amp;MATCH(N33,数出表_Excel!$A:$A,0)-1&amp;":U"&amp;MATCH(N33,数出表_Excel!$A:$A,0)-1&amp;""),0)+1,""),
IF(J83&lt;&gt;"",
MATCH(
IFERROR(
INDEX(INDIRECT("数出表_Excel!"&amp;I80&amp;MATCH(N33,数出表_Excel!$A:$A,0)-1&amp;":U"&amp;MATCH(N33,数出表_Excel!$A:$A,0)-1&amp;""),
 1,
 MATCH(TRUE, ISNUMBER(--INDIRECT("数出表_Excel!"&amp;I80&amp;MATCH(N33,数出表_Excel!$A:$A,0)-1&amp;":U"&amp;MATCH(N33,数出表_Excel!$A:$A,0)-1&amp;"")), 0)),
 ""),
INDIRECT("数出表_Excel!B"&amp;MATCH(N33,数出表_Excel!$A:$A,0)-1&amp;":U"&amp;MATCH(N33,数出表_Excel!$A:$A,0)-1&amp;""),0)+1,""))</f>
        <v>#N/A</v>
      </c>
      <c r="J81" s="58" t="str" cm="1">
        <f t="array" aca="1" ref="J81" ca="1">IFERROR(IF(J83&lt;&gt;"",INDIRECT("数出表_Excel!" &amp;
CHAR(MATCH(TRUE,
ISNUMBER(--INDIRECT("数出表_Excel!"&amp;I80&amp;MATCH(N33,数出表_Excel!$A:$A,0)-1&amp;":U"&amp;MATCH(N33,数出表_Excel!$A:$A,0)-1&amp;"")),0)
+MATCH(TRUE, ISNUMBER(--INDIRECT("数出表_Excel!B" &amp; (MATCH(N33,数出表_Excel!$A:$A,0)-1) &amp; ":U" &amp; (MATCH(N33,数出表_Excel!$A:$A,0)-1))), 0)
+65) &amp; "3"),""),"")</f>
        <v/>
      </c>
      <c r="K81" s="57"/>
      <c r="L81" s="57"/>
      <c r="M81" s="72" t="str" cm="1">
        <f t="array" aca="1" ref="M81" ca="1">IF(J81&lt;&gt;"",
IF(MATCH(TRUE,
ISNUMBER(--INDIRECT("数出表_Excel!B"&amp;MATCH(N33,数出表_Excel!$A:$A,0)-1&amp;":U"&amp;MATCH(N33,数出表_Excel!$A:$A,0)-1&amp;"")),0)&gt;10,
IF(J81&lt;&gt;"",
IF(IF(COUNTIF(盛付札!J81,"*キャラ*"),
VLOOKUP("*キャラ*",商品マスタ一覧!$D:$J,7,FALSE),
IF(COUNTIF(盛付札!J81,"*赤*"),
VLOOKUP("*赤*",商品マスタ一覧!$D:$J,7,FALSE),
VLOOKUP(盛付札!J81,商品マスタ一覧!$D:$J,7,FALSE)))=0,"",
IF(ROUND(
IF(M86&lt;&gt;"",(J83-M86),J83)
/IF(COUNTIF(盛付札!J81,"*キャラ*"),
VLOOKUP("*キャラ*",商品マスタ一覧!$D:$J,7,FALSE),
IF(COUNTIF(盛付札!J81,"*赤*"),
VLOOKUP("*赤*",商品マスタ一覧!$D:$J,7,FALSE),
VLOOKUP(盛付札!J81,商品マスタ一覧!$D:$J,7,FALSE))),0)&lt;=0,1,
ROUND(
IF(M86&lt;&gt;"",(J83-M86),J83)
/IF(COUNTIF(盛付札!J81,"*キャラ*"),
VLOOKUP("*キャラ*",商品マスタ一覧!$D:$J,7,FALSE),
IF(COUNTIF(盛付札!J81,"*赤*"),
VLOOKUP("*赤*",商品マスタ一覧!$D:$J,7,FALSE),
VLOOKUP(盛付札!J81,商品マスタ一覧!$D:$J,7,FALSE))),0))),""),""),"")</f>
        <v/>
      </c>
      <c r="N81" s="62" t="str">
        <f ca="1">IF(M81&lt;&gt;"",IF(J83&lt;&gt;"",IF(VALUE(IF(M86&lt;&gt;"",J83-M86,J83))&gt;VALUE(IF(COUNTIF(盛付札!J81,"*キャラ*"),
VLOOKUP("*キャラ*",商品マスタ一覧!$D:$J,7,FALSE),
IF(COUNTIF(盛付札!J81,"*赤*"),
VLOOKUP("*赤*",商品マスタ一覧!$D:$J,7,FALSE),
VLOOKUP(盛付札!J81,商品マスタ一覧!$D:$J,7,FALSE)))*M81),
"+"&amp;IF(M86&lt;&gt;"",J83-M86,J83)-IF(COUNTIF(盛付札!J81,"*キャラ*"),
VLOOKUP("*キャラ*",商品マスタ一覧!$D:$J,7,FALSE),
IF(COUNTIF(盛付札!J81,"*赤*"),
VLOOKUP("*赤*",商品マスタ一覧!$D:$J,7,FALSE),
VLOOKUP(盛付札!J81,商品マスタ一覧!$D:$J,7,FALSE)))*M81,
IF(M86&lt;&gt;"",J83-M86,J83)-IF(COUNTIF(盛付札!J81,"*キャラ*"),
VLOOKUP("*キャラ*",商品マスタ一覧!$D:$J,7,FALSE),
IF(COUNTIF(盛付札!J81,"*赤*"),
VLOOKUP("*赤*",商品マスタ一覧!$D:$J,7,FALSE),
VLOOKUP(盛付札!J81,商品マスタ一覧!$D:$J,7,FALSE)))*M81),""),"")</f>
        <v/>
      </c>
      <c r="Q81" s="68" t="e">
        <f t="array" aca="1" ref="Q81" ca="1">IF(Q35&lt;&gt;100,
IF(R83&lt;&gt;"",MATCH(R83,INDIRECT("数出表_Excel!B"&amp;MATCH(V33,数出表_Excel!$A:$A,0)-1&amp;":U"&amp;MATCH(V33,数出表_Excel!$A:$A,0)-1&amp;""),0)+1,""),
IF(R83&lt;&gt;"",
MATCH(
IFERROR(
INDEX(INDIRECT("数出表_Excel!"&amp;Q80&amp;MATCH(V33,数出表_Excel!$A:$A,0)-1&amp;":U"&amp;MATCH(V33,数出表_Excel!$A:$A,0)-1&amp;""),
 1,
 MATCH(TRUE, ISNUMBER(--INDIRECT("数出表_Excel!"&amp;Q80&amp;MATCH(V33,数出表_Excel!$A:$A,0)-1&amp;":U"&amp;MATCH(V33,数出表_Excel!$A:$A,0)-1&amp;"")), 0)),
 ""),
INDIRECT("数出表_Excel!B"&amp;MATCH(V33,数出表_Excel!$A:$A,0)-1&amp;":U"&amp;MATCH(V33,数出表_Excel!$A:$A,0)-1&amp;""),0)+1,""))</f>
        <v>#N/A</v>
      </c>
      <c r="R81" s="58" t="str" cm="1">
        <f t="array" aca="1" ref="R81" ca="1">IFERROR(IF(R83&lt;&gt;"",INDIRECT("数出表_Excel!" &amp;
CHAR(MATCH(TRUE,
ISNUMBER(--INDIRECT("数出表_Excel!"&amp;Q80&amp;MATCH(V33,数出表_Excel!$A:$A,0)-1&amp;":U"&amp;MATCH(V33,数出表_Excel!$A:$A,0)-1&amp;"")),0)
+MATCH(TRUE, ISNUMBER(--INDIRECT("数出表_Excel!B" &amp; (MATCH(V33,数出表_Excel!$A:$A,0)-1) &amp; ":U" &amp; (MATCH(V33,数出表_Excel!$A:$A,0)-1))), 0)
+65) &amp; "3"),""),"")</f>
        <v/>
      </c>
      <c r="S81" s="57"/>
      <c r="T81" s="57"/>
      <c r="U81" s="72" t="str" cm="1">
        <f t="array" aca="1" ref="U81" ca="1">IF(R81&lt;&gt;"",
IF(MATCH(TRUE,
ISNUMBER(--INDIRECT("数出表_Excel!B"&amp;MATCH(V33,数出表_Excel!$A:$A,0)-1&amp;":U"&amp;MATCH(V33,数出表_Excel!$A:$A,0)-1&amp;"")),0)&gt;10,
IF(R81&lt;&gt;"",
IF(IF(COUNTIF(盛付札!R81,"*キャラ*"),
VLOOKUP("*キャラ*",商品マスタ一覧!$D:$J,7,FALSE),
IF(COUNTIF(盛付札!R81,"*赤*"),
VLOOKUP("*赤*",商品マスタ一覧!$D:$J,7,FALSE),
VLOOKUP(盛付札!R81,商品マスタ一覧!$D:$J,7,FALSE)))=0,"",
IF(ROUND(
IF(U86&lt;&gt;"",(R83-U86),R83)
/IF(COUNTIF(盛付札!R81,"*キャラ*"),
VLOOKUP("*キャラ*",商品マスタ一覧!$D:$J,7,FALSE),
IF(COUNTIF(盛付札!R81,"*赤*"),
VLOOKUP("*赤*",商品マスタ一覧!$D:$J,7,FALSE),
VLOOKUP(盛付札!R81,商品マスタ一覧!$D:$J,7,FALSE))),0)&lt;=0,1,
ROUND(
IF(U86&lt;&gt;"",(R83-U86),R83)
/IF(COUNTIF(盛付札!R81,"*キャラ*"),
VLOOKUP("*キャラ*",商品マスタ一覧!$D:$J,7,FALSE),
IF(COUNTIF(盛付札!R81,"*赤*"),
VLOOKUP("*赤*",商品マスタ一覧!$D:$J,7,FALSE),
VLOOKUP(盛付札!R81,商品マスタ一覧!$D:$J,7,FALSE))),0))),""),""),"")</f>
        <v/>
      </c>
      <c r="V81" s="62" t="str">
        <f ca="1">IF(U81&lt;&gt;"",IF(R83&lt;&gt;"",IF(VALUE(IF(U86&lt;&gt;"",R83-U86,R83))&gt;VALUE(IF(COUNTIF(盛付札!R81,"*キャラ*"),
VLOOKUP("*キャラ*",商品マスタ一覧!$D:$J,7,FALSE),
IF(COUNTIF(盛付札!R81,"*赤*"),
VLOOKUP("*赤*",商品マスタ一覧!$D:$J,7,FALSE),
VLOOKUP(盛付札!R81,商品マスタ一覧!$D:$J,7,FALSE)))*U81),
"+"&amp;IF(U86&lt;&gt;"",R83-U86,R83)-IF(COUNTIF(盛付札!R81,"*キャラ*"),
VLOOKUP("*キャラ*",商品マスタ一覧!$D:$J,7,FALSE),
IF(COUNTIF(盛付札!R81,"*赤*"),
VLOOKUP("*赤*",商品マスタ一覧!$D:$J,7,FALSE),
VLOOKUP(盛付札!R81,商品マスタ一覧!$D:$J,7,FALSE)))*U81,
IF(U86&lt;&gt;"",R83-U86,R83)-IF(COUNTIF(盛付札!R81,"*キャラ*"),
VLOOKUP("*キャラ*",商品マスタ一覧!$D:$J,7,FALSE),
IF(COUNTIF(盛付札!R81,"*赤*"),
VLOOKUP("*赤*",商品マスタ一覧!$D:$J,7,FALSE),
VLOOKUP(盛付札!R81,商品マスタ一覧!$D:$J,7,FALSE)))*U81),""),"")</f>
        <v/>
      </c>
      <c r="X81" s="68" t="e" cm="1">
        <f t="array" aca="1" ref="X81" ca="1">IF(X35&lt;&gt;100,
IF(Y83&lt;&gt;"",MATCH(Y83,INDIRECT("数出表_Excel!B"&amp;MATCH(AC33,数出表_Excel!$A:$A,0)-1&amp;":U"&amp;MATCH(AC33,数出表_Excel!$A:$A,0)-1&amp;""),0)+1,""),
IF(Y83&lt;&gt;"",
MATCH(
IFERROR(
INDEX(INDIRECT("数出表_Excel!"&amp;X80&amp;MATCH(AC33,数出表_Excel!$A:$A,0)-1&amp;":U"&amp;MATCH(AC33,数出表_Excel!$A:$A,0)-1&amp;""),
 1,
 MATCH(TRUE, ISNUMBER(--INDIRECT("数出表_Excel!"&amp;X80&amp;MATCH(AC33,数出表_Excel!$A:$A,0)-1&amp;":U"&amp;MATCH(AC33,数出表_Excel!$A:$A,0)-1&amp;"")), 0)),
 ""),
INDIRECT("数出表_Excel!B"&amp;MATCH(AC33,数出表_Excel!$A:$A,0)-1&amp;":U"&amp;MATCH(AC33,数出表_Excel!$A:$A,0)-1&amp;""),0)+1,""))</f>
        <v>#N/A</v>
      </c>
      <c r="Y81" s="58" t="str" cm="1">
        <f t="array" aca="1" ref="Y81" ca="1">IFERROR(IF(Y83&lt;&gt;"",INDIRECT("数出表_Excel!" &amp;
CHAR(MATCH(TRUE,
ISNUMBER(--INDIRECT("数出表_Excel!"&amp;X80&amp;MATCH(AC33,数出表_Excel!$A:$A,0)-1&amp;":U"&amp;MATCH(AC33,数出表_Excel!$A:$A,0)-1&amp;"")),0)
+MATCH(TRUE, ISNUMBER(--INDIRECT("数出表_Excel!B" &amp; (MATCH(AC33,数出表_Excel!$A:$A,0)-1) &amp; ":U" &amp; (MATCH(AC33,数出表_Excel!$A:$A,0)-1))), 0)
+65) &amp; "3"),""),"")</f>
        <v/>
      </c>
      <c r="Z81" s="57"/>
      <c r="AA81" s="57"/>
      <c r="AB81" s="72" t="str" cm="1">
        <f t="array" aca="1" ref="AB81" ca="1">IF(Y81&lt;&gt;"",
IF(MATCH(TRUE,
ISNUMBER(--INDIRECT("数出表_Excel!B"&amp;MATCH(AC33,数出表_Excel!$A:$A,0)-1&amp;":U"&amp;MATCH(AC33,数出表_Excel!$A:$A,0)-1&amp;"")),0)&gt;10,
IF(Y81&lt;&gt;"",
IF(IF(COUNTIF(盛付札!Y81,"*キャラ*"),
VLOOKUP("*キャラ*",商品マスタ一覧!$D:$J,7,FALSE),
IF(COUNTIF(盛付札!Y81,"*赤*"),
VLOOKUP("*赤*",商品マスタ一覧!$D:$J,7,FALSE),
VLOOKUP(盛付札!Y81,商品マスタ一覧!$D:$J,7,FALSE)))=0,"",
IF(ROUND(
IF(AB86&lt;&gt;"",(Y83-AB86),Y83)
/IF(COUNTIF(盛付札!Y81,"*キャラ*"),
VLOOKUP("*キャラ*",商品マスタ一覧!$D:$J,7,FALSE),
IF(COUNTIF(盛付札!Y81,"*赤*"),
VLOOKUP("*赤*",商品マスタ一覧!$D:$J,7,FALSE),
VLOOKUP(盛付札!Y81,商品マスタ一覧!$D:$J,7,FALSE))),0)&lt;=0,1,
ROUND(
IF(AB86&lt;&gt;"",(Y83-AB86),Y83)
/IF(COUNTIF(盛付札!Y81,"*キャラ*"),
VLOOKUP("*キャラ*",商品マスタ一覧!$D:$J,7,FALSE),
IF(COUNTIF(盛付札!Y81,"*赤*"),
VLOOKUP("*赤*",商品マスタ一覧!$D:$J,7,FALSE),
VLOOKUP(盛付札!Y81,商品マスタ一覧!$D:$J,7,FALSE))),0))),""),""),"")</f>
        <v/>
      </c>
      <c r="AC81" s="62" t="str">
        <f ca="1">IF(AB81&lt;&gt;"",IF(Y83&lt;&gt;"",IF(VALUE(IF(AB86&lt;&gt;"",Y83-AB86,Y83))&gt;VALUE(IF(COUNTIF(盛付札!Y81,"*キャラ*"),
VLOOKUP("*キャラ*",商品マスタ一覧!$D:$J,7,FALSE),
IF(COUNTIF(盛付札!Y81,"*赤*"),
VLOOKUP("*赤*",商品マスタ一覧!$D:$J,7,FALSE),
VLOOKUP(盛付札!Y81,商品マスタ一覧!$D:$J,7,FALSE)))*AB81),
"+"&amp;IF(AB86&lt;&gt;"",Y83-AB86,Y83)-IF(COUNTIF(盛付札!Y81,"*キャラ*"),
VLOOKUP("*キャラ*",商品マスタ一覧!$D:$J,7,FALSE),
IF(COUNTIF(盛付札!Y81,"*赤*"),
VLOOKUP("*赤*",商品マスタ一覧!$D:$J,7,FALSE),
VLOOKUP(盛付札!Y81,商品マスタ一覧!$D:$J,7,FALSE)))*AB81,
IF(AB86&lt;&gt;"",Y83-AB86,Y83)-IF(COUNTIF(盛付札!Y81,"*キャラ*"),
VLOOKUP("*キャラ*",商品マスタ一覧!$D:$J,7,FALSE),
IF(COUNTIF(盛付札!Y81,"*赤*"),
VLOOKUP("*赤*",商品マスタ一覧!$D:$J,7,FALSE),
VLOOKUP(盛付札!Y81,商品マスタ一覧!$D:$J,7,FALSE)))*AB81),""),"")</f>
        <v/>
      </c>
      <c r="AF81" s="68" t="e">
        <f t="array" aca="1" ref="AF81" ca="1">IF(AF35&lt;&gt;100,
IF(AG83&lt;&gt;"",MATCH(AG83,INDIRECT("数出表_Excel!B"&amp;MATCH(AK33,数出表_Excel!$A:$A,0)-1&amp;":U"&amp;MATCH(AK33,数出表_Excel!$A:$A,0)-1&amp;""),0)+1,""),
IF(AG83&lt;&gt;"",
MATCH(
IFERROR(
INDEX(INDIRECT("数出表_Excel!"&amp;AF80&amp;MATCH(AK33,数出表_Excel!$A:$A,0)-1&amp;":U"&amp;MATCH(AK33,数出表_Excel!$A:$A,0)-1&amp;""),
 1,
 MATCH(TRUE, ISNUMBER(--INDIRECT("数出表_Excel!"&amp;AF80&amp;MATCH(AK33,数出表_Excel!$A:$A,0)-1&amp;":U"&amp;MATCH(AK33,数出表_Excel!$A:$A,0)-1&amp;"")), 0)),
 ""),
INDIRECT("数出表_Excel!B"&amp;MATCH(AK33,数出表_Excel!$A:$A,0)-1&amp;":U"&amp;MATCH(AK33,数出表_Excel!$A:$A,0)-1&amp;""),0)+1,""))</f>
        <v>#N/A</v>
      </c>
      <c r="AG81" s="58" t="str" cm="1">
        <f t="array" aca="1" ref="AG81" ca="1">IFERROR(IF(AG83&lt;&gt;"",INDIRECT("数出表_Excel!" &amp;
CHAR(MATCH(TRUE,
ISNUMBER(--INDIRECT("数出表_Excel!"&amp;AF80&amp;MATCH(AK33,数出表_Excel!$A:$A,0)-1&amp;":U"&amp;MATCH(AK33,数出表_Excel!$A:$A,0)-1&amp;"")),0)
+MATCH(TRUE, ISNUMBER(--INDIRECT("数出表_Excel!B" &amp; (MATCH(AK33,数出表_Excel!$A:$A,0)-1) &amp; ":U" &amp; (MATCH(AK33,数出表_Excel!$A:$A,0)-1))), 0)
+65) &amp; "3"),""),"")</f>
        <v/>
      </c>
      <c r="AH81" s="57"/>
      <c r="AI81" s="57"/>
      <c r="AJ81" s="72" t="str" cm="1">
        <f t="array" aca="1" ref="AJ81" ca="1">IF(AG81&lt;&gt;"",
IF(MATCH(TRUE,
ISNUMBER(--INDIRECT("数出表_Excel!B"&amp;MATCH(AK33,数出表_Excel!$A:$A,0)-1&amp;":U"&amp;MATCH(AK33,数出表_Excel!$A:$A,0)-1&amp;"")),0)&gt;10,
IF(AG81&lt;&gt;"",
IF(IF(COUNTIF(盛付札!AG81,"*キャラ*"),
VLOOKUP("*キャラ*",商品マスタ一覧!$D:$J,7,FALSE),
IF(COUNTIF(盛付札!AG81,"*赤*"),
VLOOKUP("*赤*",商品マスタ一覧!$D:$J,7,FALSE),
VLOOKUP(盛付札!AG81,商品マスタ一覧!$D:$J,7,FALSE)))=0,"",
IF(ROUND(
IF(AJ86&lt;&gt;"",(AG83-AJ86),AG83)
/IF(COUNTIF(盛付札!AG81,"*キャラ*"),
VLOOKUP("*キャラ*",商品マスタ一覧!$D:$J,7,FALSE),
IF(COUNTIF(盛付札!AG81,"*赤*"),
VLOOKUP("*赤*",商品マスタ一覧!$D:$J,7,FALSE),
VLOOKUP(盛付札!AG81,商品マスタ一覧!$D:$J,7,FALSE))),0)&lt;=0,1,
ROUND(
IF(AJ86&lt;&gt;"",(AG83-AJ86),AG83)
/IF(COUNTIF(盛付札!AG81,"*キャラ*"),
VLOOKUP("*キャラ*",商品マスタ一覧!$D:$J,7,FALSE),
IF(COUNTIF(盛付札!AG81,"*赤*"),
VLOOKUP("*赤*",商品マスタ一覧!$D:$J,7,FALSE),
VLOOKUP(盛付札!AG81,商品マスタ一覧!$D:$J,7,FALSE))),0))),""),""),"")</f>
        <v/>
      </c>
      <c r="AK81" s="62" t="str">
        <f ca="1">IF(AJ81&lt;&gt;"",IF(AG83&lt;&gt;"",IF(VALUE(IF(AJ86&lt;&gt;"",AG83-AJ86,AG83))&gt;VALUE(IF(COUNTIF(盛付札!AG81,"*キャラ*"),
VLOOKUP("*キャラ*",商品マスタ一覧!$D:$J,7,FALSE),
IF(COUNTIF(盛付札!AG81,"*赤*"),
VLOOKUP("*赤*",商品マスタ一覧!$D:$J,7,FALSE),
VLOOKUP(盛付札!AG81,商品マスタ一覧!$D:$J,7,FALSE)))*AJ81),
"+"&amp;IF(AJ86&lt;&gt;"",AG83-AJ86,AG83)-IF(COUNTIF(盛付札!AG81,"*キャラ*"),
VLOOKUP("*キャラ*",商品マスタ一覧!$D:$J,7,FALSE),
IF(COUNTIF(盛付札!AG81,"*赤*"),
VLOOKUP("*赤*",商品マスタ一覧!$D:$J,7,FALSE),
VLOOKUP(盛付札!AG81,商品マスタ一覧!$D:$J,7,FALSE)))*AJ81,
IF(AJ86&lt;&gt;"",AG83-AJ86,AG83)-IF(COUNTIF(盛付札!AG81,"*キャラ*"),
VLOOKUP("*キャラ*",商品マスタ一覧!$D:$J,7,FALSE),
IF(COUNTIF(盛付札!AG81,"*赤*"),
VLOOKUP("*赤*",商品マスタ一覧!$D:$J,7,FALSE),
VLOOKUP(盛付札!AG81,商品マスタ一覧!$D:$J,7,FALSE)))*AJ81),""),"")</f>
        <v/>
      </c>
      <c r="AM81" s="68" t="e" cm="1">
        <f t="array" aca="1" ref="AM81" ca="1">IF(AM35&lt;&gt;100,
IF(AN83&lt;&gt;"",MATCH(AN83,INDIRECT("数出表_Excel!B"&amp;MATCH(AR33,数出表_Excel!$A:$A,0)-1&amp;":U"&amp;MATCH(AR33,数出表_Excel!$A:$A,0)-1&amp;""),0)+1,""),
IF(AN83&lt;&gt;"",
MATCH(
IFERROR(
INDEX(INDIRECT("数出表_Excel!"&amp;AM80&amp;MATCH(AR33,数出表_Excel!$A:$A,0)-1&amp;":U"&amp;MATCH(AR33,数出表_Excel!$A:$A,0)-1&amp;""),
 1,
 MATCH(TRUE, ISNUMBER(--INDIRECT("数出表_Excel!"&amp;AM80&amp;MATCH(AR33,数出表_Excel!$A:$A,0)-1&amp;":U"&amp;MATCH(AR33,数出表_Excel!$A:$A,0)-1&amp;"")), 0)),
 ""),
INDIRECT("数出表_Excel!B"&amp;MATCH(AR33,数出表_Excel!$A:$A,0)-1&amp;":U"&amp;MATCH(AR33,数出表_Excel!$A:$A,0)-1&amp;""),0)+1,""))</f>
        <v>#N/A</v>
      </c>
      <c r="AN81" s="58" t="str" cm="1">
        <f t="array" aca="1" ref="AN81" ca="1">IFERROR(IF(AN83&lt;&gt;"",INDIRECT("数出表_Excel!" &amp;
CHAR(MATCH(TRUE,
ISNUMBER(--INDIRECT("数出表_Excel!"&amp;AM80&amp;MATCH(AR33,数出表_Excel!$A:$A,0)-1&amp;":U"&amp;MATCH(AR33,数出表_Excel!$A:$A,0)-1&amp;"")),0)
+MATCH(TRUE, ISNUMBER(--INDIRECT("数出表_Excel!B" &amp; (MATCH(AR33,数出表_Excel!$A:$A,0)-1) &amp; ":U" &amp; (MATCH(AR33,数出表_Excel!$A:$A,0)-1))), 0)
+65) &amp; "3"),""),"")</f>
        <v/>
      </c>
      <c r="AO81" s="57"/>
      <c r="AP81" s="57"/>
      <c r="AQ81" s="72" t="str" cm="1">
        <f t="array" aca="1" ref="AQ81" ca="1">IF(AN81&lt;&gt;"",
IF(MATCH(TRUE,
ISNUMBER(--INDIRECT("数出表_Excel!B"&amp;MATCH(AR33,数出表_Excel!$A:$A,0)-1&amp;":U"&amp;MATCH(AR33,数出表_Excel!$A:$A,0)-1&amp;"")),0)&gt;10,
IF(AN81&lt;&gt;"",
IF(IF(COUNTIF(盛付札!AN81,"*キャラ*"),
VLOOKUP("*キャラ*",商品マスタ一覧!$D:$J,7,FALSE),
IF(COUNTIF(盛付札!AN81,"*赤*"),
VLOOKUP("*赤*",商品マスタ一覧!$D:$J,7,FALSE),
VLOOKUP(盛付札!AN81,商品マスタ一覧!$D:$J,7,FALSE)))=0,"",
IF(ROUND(
IF(AQ86&lt;&gt;"",(AN83-AQ86),AN83)
/IF(COUNTIF(盛付札!AN81,"*キャラ*"),
VLOOKUP("*キャラ*",商品マスタ一覧!$D:$J,7,FALSE),
IF(COUNTIF(盛付札!AN81,"*赤*"),
VLOOKUP("*赤*",商品マスタ一覧!$D:$J,7,FALSE),
VLOOKUP(盛付札!AN81,商品マスタ一覧!$D:$J,7,FALSE))),0)&lt;=0,1,
ROUND(
IF(AQ86&lt;&gt;"",(AN83-AQ86),AN83)
/IF(COUNTIF(盛付札!AN81,"*キャラ*"),
VLOOKUP("*キャラ*",商品マスタ一覧!$D:$J,7,FALSE),
IF(COUNTIF(盛付札!AN81,"*赤*"),
VLOOKUP("*赤*",商品マスタ一覧!$D:$J,7,FALSE),
VLOOKUP(盛付札!AN81,商品マスタ一覧!$D:$J,7,FALSE))),0))),""),""),"")</f>
        <v/>
      </c>
      <c r="AR81" s="62" t="str">
        <f ca="1">IF(AQ81&lt;&gt;"",IF(AN83&lt;&gt;"",IF(VALUE(IF(AQ86&lt;&gt;"",AN83-AQ86,AN83))&gt;VALUE(IF(COUNTIF(盛付札!AN81,"*キャラ*"),
VLOOKUP("*キャラ*",商品マスタ一覧!$D:$J,7,FALSE),
IF(COUNTIF(盛付札!AN81,"*赤*"),
VLOOKUP("*赤*",商品マスタ一覧!$D:$J,7,FALSE),
VLOOKUP(盛付札!AN81,商品マスタ一覧!$D:$J,7,FALSE)))*AQ81),
"+"&amp;IF(AQ86&lt;&gt;"",AN83-AQ86,AN83)-IF(COUNTIF(盛付札!AN81,"*キャラ*"),
VLOOKUP("*キャラ*",商品マスタ一覧!$D:$J,7,FALSE),
IF(COUNTIF(盛付札!AN81,"*赤*"),
VLOOKUP("*赤*",商品マスタ一覧!$D:$J,7,FALSE),
VLOOKUP(盛付札!AN81,商品マスタ一覧!$D:$J,7,FALSE)))*AQ81,
IF(AQ86&lt;&gt;"",AN83-AQ86,AN83)-IF(COUNTIF(盛付札!AN81,"*キャラ*"),
VLOOKUP("*キャラ*",商品マスタ一覧!$D:$J,7,FALSE),
IF(COUNTIF(盛付札!AN81,"*赤*"),
VLOOKUP("*赤*",商品マスタ一覧!$D:$J,7,FALSE),
VLOOKUP(盛付札!AN81,商品マスタ一覧!$D:$J,7,FALSE)))*AQ81),""),"")</f>
        <v/>
      </c>
      <c r="AU81" s="68" t="e">
        <f t="array" aca="1" ref="AU81" ca="1">IF(AU35&lt;&gt;100,
IF(AV83&lt;&gt;"",MATCH(AV83,INDIRECT("数出表_Excel!B"&amp;MATCH(AZ33,数出表_Excel!$A:$A,0)-1&amp;":U"&amp;MATCH(AZ33,数出表_Excel!$A:$A,0)-1&amp;""),0)+1,""),
IF(AV83&lt;&gt;"",
MATCH(
IFERROR(
INDEX(INDIRECT("数出表_Excel!"&amp;AU80&amp;MATCH(AZ33,数出表_Excel!$A:$A,0)-1&amp;":U"&amp;MATCH(AZ33,数出表_Excel!$A:$A,0)-1&amp;""),
 1,
 MATCH(TRUE, ISNUMBER(--INDIRECT("数出表_Excel!"&amp;AU80&amp;MATCH(AZ33,数出表_Excel!$A:$A,0)-1&amp;":U"&amp;MATCH(AZ33,数出表_Excel!$A:$A,0)-1&amp;"")), 0)),
 ""),
INDIRECT("数出表_Excel!B"&amp;MATCH(AZ33,数出表_Excel!$A:$A,0)-1&amp;":U"&amp;MATCH(AZ33,数出表_Excel!$A:$A,0)-1&amp;""),0)+1,""))</f>
        <v>#N/A</v>
      </c>
      <c r="AV81" s="58" t="str" cm="1">
        <f t="array" aca="1" ref="AV81" ca="1">IFERROR(IF(AV83&lt;&gt;"",INDIRECT("数出表_Excel!" &amp;
CHAR(MATCH(TRUE,
ISNUMBER(--INDIRECT("数出表_Excel!"&amp;AU80&amp;MATCH(AZ33,数出表_Excel!$A:$A,0)-1&amp;":U"&amp;MATCH(AZ33,数出表_Excel!$A:$A,0)-1&amp;"")),0)
+MATCH(TRUE, ISNUMBER(--INDIRECT("数出表_Excel!B" &amp; (MATCH(AZ33,数出表_Excel!$A:$A,0)-1) &amp; ":U" &amp; (MATCH(AZ33,数出表_Excel!$A:$A,0)-1))), 0)
+65) &amp; "3"),""),"")</f>
        <v/>
      </c>
      <c r="AW81" s="57"/>
      <c r="AX81" s="57"/>
      <c r="AY81" s="72" t="str" cm="1">
        <f t="array" aca="1" ref="AY81" ca="1">IF(AV81&lt;&gt;"",
IF(MATCH(TRUE,
ISNUMBER(--INDIRECT("数出表_Excel!B"&amp;MATCH(AZ33,数出表_Excel!$A:$A,0)-1&amp;":U"&amp;MATCH(AZ33,数出表_Excel!$A:$A,0)-1&amp;"")),0)&gt;10,
IF(AV81&lt;&gt;"",
IF(IF(COUNTIF(盛付札!AV81,"*キャラ*"),
VLOOKUP("*キャラ*",商品マスタ一覧!$D:$J,7,FALSE),
IF(COUNTIF(盛付札!AV81,"*赤*"),
VLOOKUP("*赤*",商品マスタ一覧!$D:$J,7,FALSE),
VLOOKUP(盛付札!AV81,商品マスタ一覧!$D:$J,7,FALSE)))=0,"",
IF(ROUND(
IF(AY86&lt;&gt;"",(AV83-AY86),AV83)
/IF(COUNTIF(盛付札!AV81,"*キャラ*"),
VLOOKUP("*キャラ*",商品マスタ一覧!$D:$J,7,FALSE),
IF(COUNTIF(盛付札!AV81,"*赤*"),
VLOOKUP("*赤*",商品マスタ一覧!$D:$J,7,FALSE),
VLOOKUP(盛付札!AV81,商品マスタ一覧!$D:$J,7,FALSE))),0)&lt;=0,1,
ROUND(
IF(AY86&lt;&gt;"",(AV83-AY86),AV83)
/IF(COUNTIF(盛付札!AV81,"*キャラ*"),
VLOOKUP("*キャラ*",商品マスタ一覧!$D:$J,7,FALSE),
IF(COUNTIF(盛付札!AV81,"*赤*"),
VLOOKUP("*赤*",商品マスタ一覧!$D:$J,7,FALSE),
VLOOKUP(盛付札!AV81,商品マスタ一覧!$D:$J,7,FALSE))),0))),""),""),"")</f>
        <v/>
      </c>
      <c r="AZ81" s="62" t="str">
        <f ca="1">IF(AY81&lt;&gt;"",IF(AV83&lt;&gt;"",IF(VALUE(IF(AY86&lt;&gt;"",AV83-AY86,AV83))&gt;VALUE(IF(COUNTIF(盛付札!AV81,"*キャラ*"),
VLOOKUP("*キャラ*",商品マスタ一覧!$D:$J,7,FALSE),
IF(COUNTIF(盛付札!AV81,"*赤*"),
VLOOKUP("*赤*",商品マスタ一覧!$D:$J,7,FALSE),
VLOOKUP(盛付札!AV81,商品マスタ一覧!$D:$J,7,FALSE)))*AY81),
"+"&amp;IF(AY86&lt;&gt;"",AV83-AY86,AV83)-IF(COUNTIF(盛付札!AV81,"*キャラ*"),
VLOOKUP("*キャラ*",商品マスタ一覧!$D:$J,7,FALSE),
IF(COUNTIF(盛付札!AV81,"*赤*"),
VLOOKUP("*赤*",商品マスタ一覧!$D:$J,7,FALSE),
VLOOKUP(盛付札!AV81,商品マスタ一覧!$D:$J,7,FALSE)))*AY81,
IF(AY86&lt;&gt;"",AV83-AY86,AV83)-IF(COUNTIF(盛付札!AV81,"*キャラ*"),
VLOOKUP("*キャラ*",商品マスタ一覧!$D:$J,7,FALSE),
IF(COUNTIF(盛付札!AV81,"*赤*"),
VLOOKUP("*赤*",商品マスタ一覧!$D:$J,7,FALSE),
VLOOKUP(盛付札!AV81,商品マスタ一覧!$D:$J,7,FALSE)))*AY81),""),"")</f>
        <v/>
      </c>
      <c r="BB81" s="68" t="e" cm="1">
        <f t="array" aca="1" ref="BB81" ca="1">IF(BB35&lt;&gt;100,
IF(BC83&lt;&gt;"",MATCH(BC83,INDIRECT("数出表_Excel!B"&amp;MATCH(BG33,数出表_Excel!$A:$A,0)-1&amp;":U"&amp;MATCH(BG33,数出表_Excel!$A:$A,0)-1&amp;""),0)+1,""),
IF(BC83&lt;&gt;"",
MATCH(
IFERROR(
INDEX(INDIRECT("数出表_Excel!"&amp;BB80&amp;MATCH(BG33,数出表_Excel!$A:$A,0)-1&amp;":U"&amp;MATCH(BG33,数出表_Excel!$A:$A,0)-1&amp;""),
 1,
 MATCH(TRUE, ISNUMBER(--INDIRECT("数出表_Excel!"&amp;BB80&amp;MATCH(BG33,数出表_Excel!$A:$A,0)-1&amp;":U"&amp;MATCH(BG33,数出表_Excel!$A:$A,0)-1&amp;"")), 0)),
 ""),
INDIRECT("数出表_Excel!B"&amp;MATCH(BG33,数出表_Excel!$A:$A,0)-1&amp;":U"&amp;MATCH(BG33,数出表_Excel!$A:$A,0)-1&amp;""),0)+1,""))</f>
        <v>#N/A</v>
      </c>
      <c r="BC81" s="58" t="str" cm="1">
        <f t="array" aca="1" ref="BC81" ca="1">IFERROR(IF(BC83&lt;&gt;"",INDIRECT("数出表_Excel!" &amp;
CHAR(MATCH(TRUE,
ISNUMBER(--INDIRECT("数出表_Excel!"&amp;BB80&amp;MATCH(BG33,数出表_Excel!$A:$A,0)-1&amp;":U"&amp;MATCH(BG33,数出表_Excel!$A:$A,0)-1&amp;"")),0)
+MATCH(TRUE, ISNUMBER(--INDIRECT("数出表_Excel!B" &amp; (MATCH(BG33,数出表_Excel!$A:$A,0)-1) &amp; ":U" &amp; (MATCH(BG33,数出表_Excel!$A:$A,0)-1))), 0)
+65) &amp; "3"),""),"")</f>
        <v/>
      </c>
      <c r="BD81" s="57"/>
      <c r="BE81" s="57"/>
      <c r="BF81" s="72" t="str" cm="1">
        <f t="array" aca="1" ref="BF81" ca="1">IF(BC81&lt;&gt;"",
IF(MATCH(TRUE,
ISNUMBER(--INDIRECT("数出表_Excel!B"&amp;MATCH(BG33,数出表_Excel!$A:$A,0)-1&amp;":U"&amp;MATCH(BG33,数出表_Excel!$A:$A,0)-1&amp;"")),0)&gt;10,
IF(BC81&lt;&gt;"",
IF(IF(COUNTIF(盛付札!BC81,"*キャラ*"),
VLOOKUP("*キャラ*",商品マスタ一覧!$D:$J,7,FALSE),
IF(COUNTIF(盛付札!BC81,"*赤*"),
VLOOKUP("*赤*",商品マスタ一覧!$D:$J,7,FALSE),
VLOOKUP(盛付札!BC81,商品マスタ一覧!$D:$J,7,FALSE)))=0,"",
IF(ROUND(
IF(BF86&lt;&gt;"",(BC83-BF86),BC83)
/IF(COUNTIF(盛付札!BC81,"*キャラ*"),
VLOOKUP("*キャラ*",商品マスタ一覧!$D:$J,7,FALSE),
IF(COUNTIF(盛付札!BC81,"*赤*"),
VLOOKUP("*赤*",商品マスタ一覧!$D:$J,7,FALSE),
VLOOKUP(盛付札!BC81,商品マスタ一覧!$D:$J,7,FALSE))),0)&lt;=0,1,
ROUND(
IF(BF86&lt;&gt;"",(BC83-BF86),BC83)
/IF(COUNTIF(盛付札!BC81,"*キャラ*"),
VLOOKUP("*キャラ*",商品マスタ一覧!$D:$J,7,FALSE),
IF(COUNTIF(盛付札!BC81,"*赤*"),
VLOOKUP("*赤*",商品マスタ一覧!$D:$J,7,FALSE),
VLOOKUP(盛付札!BC81,商品マスタ一覧!$D:$J,7,FALSE))),0))),""),""),"")</f>
        <v/>
      </c>
      <c r="BG81" s="62" t="str">
        <f ca="1">IF(BF81&lt;&gt;"",IF(BC83&lt;&gt;"",IF(VALUE(IF(BF86&lt;&gt;"",BC83-BF86,BC83))&gt;VALUE(IF(COUNTIF(盛付札!BC81,"*キャラ*"),
VLOOKUP("*キャラ*",商品マスタ一覧!$D:$J,7,FALSE),
IF(COUNTIF(盛付札!BC81,"*赤*"),
VLOOKUP("*赤*",商品マスタ一覧!$D:$J,7,FALSE),
VLOOKUP(盛付札!BC81,商品マスタ一覧!$D:$J,7,FALSE)))*BF81),
"+"&amp;IF(BF86&lt;&gt;"",BC83-BF86,BC83)-IF(COUNTIF(盛付札!BC81,"*キャラ*"),
VLOOKUP("*キャラ*",商品マスタ一覧!$D:$J,7,FALSE),
IF(COUNTIF(盛付札!BC81,"*赤*"),
VLOOKUP("*赤*",商品マスタ一覧!$D:$J,7,FALSE),
VLOOKUP(盛付札!BC81,商品マスタ一覧!$D:$J,7,FALSE)))*BF81,
IF(BF86&lt;&gt;"",BC83-BF86,BC83)-IF(COUNTIF(盛付札!BC81,"*キャラ*"),
VLOOKUP("*キャラ*",商品マスタ一覧!$D:$J,7,FALSE),
IF(COUNTIF(盛付札!BC81,"*赤*"),
VLOOKUP("*赤*",商品マスタ一覧!$D:$J,7,FALSE),
VLOOKUP(盛付札!BC81,商品マスタ一覧!$D:$J,7,FALSE)))*BF81),""),"")</f>
        <v/>
      </c>
      <c r="BJ81" s="68" t="e">
        <f t="array" aca="1" ref="BJ81" ca="1">IF(BJ35&lt;&gt;100,
IF(BK83&lt;&gt;"",MATCH(BK83,INDIRECT("数出表_Excel!B"&amp;MATCH(BO33,数出表_Excel!$A:$A,0)-1&amp;":U"&amp;MATCH(BO33,数出表_Excel!$A:$A,0)-1&amp;""),0)+1,""),
IF(BK83&lt;&gt;"",
MATCH(
IFERROR(
INDEX(INDIRECT("数出表_Excel!"&amp;BJ80&amp;MATCH(BO33,数出表_Excel!$A:$A,0)-1&amp;":U"&amp;MATCH(BO33,数出表_Excel!$A:$A,0)-1&amp;""),
 1,
 MATCH(TRUE, ISNUMBER(--INDIRECT("数出表_Excel!"&amp;BJ80&amp;MATCH(BO33,数出表_Excel!$A:$A,0)-1&amp;":U"&amp;MATCH(BO33,数出表_Excel!$A:$A,0)-1&amp;"")), 0)),
 ""),
INDIRECT("数出表_Excel!B"&amp;MATCH(BO33,数出表_Excel!$A:$A,0)-1&amp;":U"&amp;MATCH(BO33,数出表_Excel!$A:$A,0)-1&amp;""),0)+1,""))</f>
        <v>#N/A</v>
      </c>
      <c r="BK81" s="58" t="str" cm="1">
        <f t="array" aca="1" ref="BK81" ca="1">IFERROR(IF(BK83&lt;&gt;"",INDIRECT("数出表_Excel!" &amp;
CHAR(MATCH(TRUE,
ISNUMBER(--INDIRECT("数出表_Excel!"&amp;BJ80&amp;MATCH(BO33,数出表_Excel!$A:$A,0)-1&amp;":U"&amp;MATCH(BO33,数出表_Excel!$A:$A,0)-1&amp;"")),0)
+MATCH(TRUE, ISNUMBER(--INDIRECT("数出表_Excel!B" &amp; (MATCH(BO33,数出表_Excel!$A:$A,0)-1) &amp; ":U" &amp; (MATCH(BO33,数出表_Excel!$A:$A,0)-1))), 0)
+65) &amp; "3"),""),"")</f>
        <v/>
      </c>
      <c r="BL81" s="57"/>
      <c r="BM81" s="57"/>
      <c r="BN81" s="72" t="str" cm="1">
        <f t="array" aca="1" ref="BN81" ca="1">IF(BK81&lt;&gt;"",
IF(MATCH(TRUE,
ISNUMBER(--INDIRECT("数出表_Excel!B"&amp;MATCH(BO33,数出表_Excel!$A:$A,0)-1&amp;":U"&amp;MATCH(BO33,数出表_Excel!$A:$A,0)-1&amp;"")),0)&gt;10,
IF(BK81&lt;&gt;"",
IF(IF(COUNTIF(盛付札!BK81,"*キャラ*"),
VLOOKUP("*キャラ*",商品マスタ一覧!$D:$J,7,FALSE),
IF(COUNTIF(盛付札!BK81,"*赤*"),
VLOOKUP("*赤*",商品マスタ一覧!$D:$J,7,FALSE),
VLOOKUP(盛付札!BK81,商品マスタ一覧!$D:$J,7,FALSE)))=0,"",
IF(ROUND(
IF(BN86&lt;&gt;"",(BK83-BN86),BK83)
/IF(COUNTIF(盛付札!BK81,"*キャラ*"),
VLOOKUP("*キャラ*",商品マスタ一覧!$D:$J,7,FALSE),
IF(COUNTIF(盛付札!BK81,"*赤*"),
VLOOKUP("*赤*",商品マスタ一覧!$D:$J,7,FALSE),
VLOOKUP(盛付札!BK81,商品マスタ一覧!$D:$J,7,FALSE))),0)&lt;=0,1,
ROUND(
IF(BN86&lt;&gt;"",(BK83-BN86),BK83)
/IF(COUNTIF(盛付札!BK81,"*キャラ*"),
VLOOKUP("*キャラ*",商品マスタ一覧!$D:$J,7,FALSE),
IF(COUNTIF(盛付札!BK81,"*赤*"),
VLOOKUP("*赤*",商品マスタ一覧!$D:$J,7,FALSE),
VLOOKUP(盛付札!BK81,商品マスタ一覧!$D:$J,7,FALSE))),0))),""),""),"")</f>
        <v/>
      </c>
      <c r="BO81" s="62" t="str">
        <f ca="1">IF(BN81&lt;&gt;"",IF(BK83&lt;&gt;"",IF(VALUE(IF(BN86&lt;&gt;"",BK83-BN86,BK83))&gt;VALUE(IF(COUNTIF(盛付札!BK81,"*キャラ*"),
VLOOKUP("*キャラ*",商品マスタ一覧!$D:$J,7,FALSE),
IF(COUNTIF(盛付札!BK81,"*赤*"),
VLOOKUP("*赤*",商品マスタ一覧!$D:$J,7,FALSE),
VLOOKUP(盛付札!BK81,商品マスタ一覧!$D:$J,7,FALSE)))*BN81),
"+"&amp;IF(BN86&lt;&gt;"",BK83-BN86,BK83)-IF(COUNTIF(盛付札!BK81,"*キャラ*"),
VLOOKUP("*キャラ*",商品マスタ一覧!$D:$J,7,FALSE),
IF(COUNTIF(盛付札!BK81,"*赤*"),
VLOOKUP("*赤*",商品マスタ一覧!$D:$J,7,FALSE),
VLOOKUP(盛付札!BK81,商品マスタ一覧!$D:$J,7,FALSE)))*BN81,
IF(BN86&lt;&gt;"",BK83-BN86,BK83)-IF(COUNTIF(盛付札!BK81,"*キャラ*"),
VLOOKUP("*キャラ*",商品マスタ一覧!$D:$J,7,FALSE),
IF(COUNTIF(盛付札!BK81,"*赤*"),
VLOOKUP("*赤*",商品マスタ一覧!$D:$J,7,FALSE),
VLOOKUP(盛付札!BK81,商品マスタ一覧!$D:$J,7,FALSE)))*BN81),""),"")</f>
        <v/>
      </c>
      <c r="BQ81" s="68" t="e" cm="1">
        <f t="array" aca="1" ref="BQ81" ca="1">IF(BQ35&lt;&gt;100,
IF(BR83&lt;&gt;"",MATCH(BR83,INDIRECT("数出表_Excel!B"&amp;MATCH(BV33,数出表_Excel!$A:$A,0)-1&amp;":U"&amp;MATCH(BV33,数出表_Excel!$A:$A,0)-1&amp;""),0)+1,""),
IF(BR83&lt;&gt;"",
MATCH(
IFERROR(
INDEX(INDIRECT("数出表_Excel!"&amp;BQ80&amp;MATCH(BV33,数出表_Excel!$A:$A,0)-1&amp;":U"&amp;MATCH(BV33,数出表_Excel!$A:$A,0)-1&amp;""),
 1,
 MATCH(TRUE, ISNUMBER(--INDIRECT("数出表_Excel!"&amp;BQ80&amp;MATCH(BV33,数出表_Excel!$A:$A,0)-1&amp;":U"&amp;MATCH(BV33,数出表_Excel!$A:$A,0)-1&amp;"")), 0)),
 ""),
INDIRECT("数出表_Excel!B"&amp;MATCH(BV33,数出表_Excel!$A:$A,0)-1&amp;":U"&amp;MATCH(BV33,数出表_Excel!$A:$A,0)-1&amp;""),0)+1,""))</f>
        <v>#N/A</v>
      </c>
      <c r="BR81" s="58" t="str" cm="1">
        <f t="array" aca="1" ref="BR81" ca="1">IFERROR(IF(BR83&lt;&gt;"",INDIRECT("数出表_Excel!" &amp;
CHAR(MATCH(TRUE,
ISNUMBER(--INDIRECT("数出表_Excel!"&amp;BQ80&amp;MATCH(BV33,数出表_Excel!$A:$A,0)-1&amp;":U"&amp;MATCH(BV33,数出表_Excel!$A:$A,0)-1&amp;"")),0)
+MATCH(TRUE, ISNUMBER(--INDIRECT("数出表_Excel!B" &amp; (MATCH(BV33,数出表_Excel!$A:$A,0)-1) &amp; ":U" &amp; (MATCH(BV33,数出表_Excel!$A:$A,0)-1))), 0)
+65) &amp; "3"),""),"")</f>
        <v/>
      </c>
      <c r="BS81" s="57"/>
      <c r="BT81" s="57"/>
      <c r="BU81" s="72" t="str" cm="1">
        <f t="array" aca="1" ref="BU81" ca="1">IF(BR81&lt;&gt;"",
IF(MATCH(TRUE,
ISNUMBER(--INDIRECT("数出表_Excel!B"&amp;MATCH(BV33,数出表_Excel!$A:$A,0)-1&amp;":U"&amp;MATCH(BV33,数出表_Excel!$A:$A,0)-1&amp;"")),0)&gt;10,
IF(BR81&lt;&gt;"",
IF(IF(COUNTIF(盛付札!BR81,"*キャラ*"),
VLOOKUP("*キャラ*",商品マスタ一覧!$D:$J,7,FALSE),
IF(COUNTIF(盛付札!BR81,"*赤*"),
VLOOKUP("*赤*",商品マスタ一覧!$D:$J,7,FALSE),
VLOOKUP(盛付札!BR81,商品マスタ一覧!$D:$J,7,FALSE)))=0,"",
IF(ROUND(
IF(BU86&lt;&gt;"",(BR83-BU86),BR83)
/IF(COUNTIF(盛付札!BR81,"*キャラ*"),
VLOOKUP("*キャラ*",商品マスタ一覧!$D:$J,7,FALSE),
IF(COUNTIF(盛付札!BR81,"*赤*"),
VLOOKUP("*赤*",商品マスタ一覧!$D:$J,7,FALSE),
VLOOKUP(盛付札!BR81,商品マスタ一覧!$D:$J,7,FALSE))),0)&lt;=0,1,
ROUND(
IF(BU86&lt;&gt;"",(BR83-BU86),BR83)
/IF(COUNTIF(盛付札!BR81,"*キャラ*"),
VLOOKUP("*キャラ*",商品マスタ一覧!$D:$J,7,FALSE),
IF(COUNTIF(盛付札!BR81,"*赤*"),
VLOOKUP("*赤*",商品マスタ一覧!$D:$J,7,FALSE),
VLOOKUP(盛付札!BR81,商品マスタ一覧!$D:$J,7,FALSE))),0))),""),""),"")</f>
        <v/>
      </c>
      <c r="BV81" s="62" t="str">
        <f ca="1">IF(BU81&lt;&gt;"",IF(BR83&lt;&gt;"",IF(VALUE(IF(BU86&lt;&gt;"",BR83-BU86,BR83))&gt;VALUE(IF(COUNTIF(盛付札!BR81,"*キャラ*"),
VLOOKUP("*キャラ*",商品マスタ一覧!$D:$J,7,FALSE),
IF(COUNTIF(盛付札!BR81,"*赤*"),
VLOOKUP("*赤*",商品マスタ一覧!$D:$J,7,FALSE),
VLOOKUP(盛付札!BR81,商品マスタ一覧!$D:$J,7,FALSE)))*BU81),
"+"&amp;IF(BU86&lt;&gt;"",BR83-BU86,BR83)-IF(COUNTIF(盛付札!BR81,"*キャラ*"),
VLOOKUP("*キャラ*",商品マスタ一覧!$D:$J,7,FALSE),
IF(COUNTIF(盛付札!BR81,"*赤*"),
VLOOKUP("*赤*",商品マスタ一覧!$D:$J,7,FALSE),
VLOOKUP(盛付札!BR81,商品マスタ一覧!$D:$J,7,FALSE)))*BU81,
IF(BU86&lt;&gt;"",BR83-BU86,BR83)-IF(COUNTIF(盛付札!BR81,"*キャラ*"),
VLOOKUP("*キャラ*",商品マスタ一覧!$D:$J,7,FALSE),
IF(COUNTIF(盛付札!BR81,"*赤*"),
VLOOKUP("*赤*",商品マスタ一覧!$D:$J,7,FALSE),
VLOOKUP(盛付札!BR81,商品マスタ一覧!$D:$J,7,FALSE)))*BU81),""),"")</f>
        <v/>
      </c>
    </row>
    <row r="82" spans="2:74" x14ac:dyDescent="0.45">
      <c r="B82" s="11"/>
      <c r="C82" s="92" t="str">
        <f ca="1">IF(C83&lt;&gt;"","園児","")</f>
        <v/>
      </c>
      <c r="D82" s="90"/>
      <c r="E82" s="95" t="str">
        <f ca="1">IF(C83&lt;&gt;"","先生","")</f>
        <v/>
      </c>
      <c r="F82" s="90"/>
      <c r="G82" s="12"/>
      <c r="I82" s="11"/>
      <c r="J82" s="92" t="str">
        <f ca="1">IF(J83&lt;&gt;"","園児","")</f>
        <v/>
      </c>
      <c r="K82" s="90"/>
      <c r="L82" s="95" t="str">
        <f ca="1">IF(J83&lt;&gt;"","先生","")</f>
        <v/>
      </c>
      <c r="M82" s="90"/>
      <c r="N82" s="12"/>
      <c r="Q82" s="11"/>
      <c r="R82" s="92" t="str">
        <f ca="1">IF(R83&lt;&gt;"","園児","")</f>
        <v/>
      </c>
      <c r="S82" s="90"/>
      <c r="T82" s="95" t="str">
        <f ca="1">IF(R83&lt;&gt;"","先生","")</f>
        <v/>
      </c>
      <c r="U82" s="90"/>
      <c r="V82" s="12"/>
      <c r="X82" s="11"/>
      <c r="Y82" s="92" t="str">
        <f ca="1">IF(Y83&lt;&gt;"","園児","")</f>
        <v/>
      </c>
      <c r="Z82" s="90"/>
      <c r="AA82" s="95" t="str">
        <f ca="1">IF(Y83&lt;&gt;"","先生","")</f>
        <v/>
      </c>
      <c r="AB82" s="90"/>
      <c r="AC82" s="12"/>
      <c r="AF82" s="11"/>
      <c r="AG82" s="92" t="str">
        <f ca="1">IF(AG83&lt;&gt;"","園児","")</f>
        <v/>
      </c>
      <c r="AH82" s="90"/>
      <c r="AI82" s="95" t="str">
        <f ca="1">IF(AG83&lt;&gt;"","先生","")</f>
        <v/>
      </c>
      <c r="AJ82" s="90"/>
      <c r="AK82" s="12"/>
      <c r="AM82" s="11"/>
      <c r="AN82" s="92" t="str">
        <f ca="1">IF(AN83&lt;&gt;"","園児","")</f>
        <v/>
      </c>
      <c r="AO82" s="90"/>
      <c r="AP82" s="95" t="str">
        <f ca="1">IF(AN83&lt;&gt;"","先生","")</f>
        <v/>
      </c>
      <c r="AQ82" s="90"/>
      <c r="AR82" s="12"/>
      <c r="AU82" s="11"/>
      <c r="AV82" s="92" t="str">
        <f ca="1">IF(AV83&lt;&gt;"","園児","")</f>
        <v/>
      </c>
      <c r="AW82" s="90"/>
      <c r="AX82" s="95" t="str">
        <f ca="1">IF(AV83&lt;&gt;"","先生","")</f>
        <v/>
      </c>
      <c r="AY82" s="90"/>
      <c r="AZ82" s="12"/>
      <c r="BB82" s="11"/>
      <c r="BC82" s="92" t="str">
        <f ca="1">IF(BC83&lt;&gt;"","園児","")</f>
        <v/>
      </c>
      <c r="BD82" s="90"/>
      <c r="BE82" s="95" t="str">
        <f ca="1">IF(BC83&lt;&gt;"","先生","")</f>
        <v/>
      </c>
      <c r="BF82" s="90"/>
      <c r="BG82" s="12"/>
      <c r="BJ82" s="11"/>
      <c r="BK82" s="92" t="str">
        <f ca="1">IF(BK83&lt;&gt;"","園児","")</f>
        <v/>
      </c>
      <c r="BL82" s="90"/>
      <c r="BM82" s="95" t="str">
        <f ca="1">IF(BK83&lt;&gt;"","先生","")</f>
        <v/>
      </c>
      <c r="BN82" s="90"/>
      <c r="BO82" s="12"/>
      <c r="BQ82" s="11"/>
      <c r="BR82" s="92" t="str">
        <f ca="1">IF(BR83&lt;&gt;"","園児","")</f>
        <v/>
      </c>
      <c r="BS82" s="90"/>
      <c r="BT82" s="95" t="str">
        <f ca="1">IF(BR83&lt;&gt;"","先生","")</f>
        <v/>
      </c>
      <c r="BU82" s="90"/>
      <c r="BV82" s="12"/>
    </row>
    <row r="83" spans="2:74" ht="18" customHeight="1" x14ac:dyDescent="0.45">
      <c r="B83" s="11"/>
      <c r="C83" s="89" t="str" cm="1">
        <f t="array" aca="1" ref="C83" ca="1">IF(B80&lt;&gt;"",
IF(IFERROR(
INDEX(INDIRECT("数出表_Excel!"&amp;B80&amp;MATCH(G33,数出表_Excel!$A:$A,0)-1&amp;":U"&amp;MATCH(G33,数出表_Excel!$A:$A,0)-1&amp;""),
 1,
 MATCH(TRUE, ISNUMBER(--INDIRECT("数出表_Excel!"&amp;B80&amp;MATCH(G33,数出表_Excel!$A:$A,0)-1&amp;":U"&amp;MATCH(G33,数出表_Excel!$A:$A,0)-1&amp;"")), 0)),
 "")=0,"",
IF(B35=100,
IFERROR(
INDEX(INDIRECT("数出表_Excel!"&amp;B80&amp;MATCH(G33,数出表_Excel!$A:$A,0)-1+2&amp;":U"&amp;MATCH(G33,数出表_Excel!$A:$A,0)-1+2&amp;""),
 1,
 MATCH(TRUE, ISNUMBER(--INDIRECT("数出表_Excel!"&amp;B80&amp;MATCH(G33,数出表_Excel!$A:$A,0)-1+2&amp;":U"&amp;MATCH(G33,数出表_Excel!$A:$A,0)-1+2&amp;"")), 0)),
 "")
+IFERROR(
INDEX(INDIRECT("数出表_Excel!"&amp;B80&amp;MATCH(G33,数出表_Excel!$A:$A,0)-1&amp;":U"&amp;MATCH(G33,数出表_Excel!$A:$A,0)-1&amp;""),
 1,
 MATCH(TRUE, ISNUMBER(--INDIRECT("数出表_Excel!"&amp;B80&amp;MATCH(G33,数出表_Excel!$A:$A,0)-1&amp;":U"&amp;MATCH(G33,数出表_Excel!$A:$A,0)-1&amp;"")), 0)),
 ""),
IFERROR(
INDEX(INDIRECT("数出表_Excel!"&amp;B80&amp;MATCH(G33,数出表_Excel!$A:$A,0)-1&amp;":U"&amp;MATCH(G33,数出表_Excel!$A:$A,0)-1&amp;""),
 1,
 MATCH(TRUE, ISNUMBER(--INDIRECT("数出表_Excel!"&amp;B80&amp;MATCH(G33,数出表_Excel!$A:$A,0)-1&amp;":U"&amp;MATCH(G33,数出表_Excel!$A:$A,0)-1&amp;"")), 0)),
 ""))),"")</f>
        <v/>
      </c>
      <c r="D83" s="90"/>
      <c r="E83" s="93" t="str">
        <f t="array" aca="1" ref="E83" ca="1">IF(C34&lt;&gt;"",
IF(IFERROR(
INDEX(INDIRECT("数出表_Excel!B"&amp;MATCH(G33,数出表_Excel!$A:$A,0)&amp;":U"&amp;MATCH(G33,数出表_Excel!$A:$A,0)&amp;""),
 1,B81-1),
 "")=0,"",
IFERROR(
INDEX(INDIRECT("数出表_Excel!B"&amp;MATCH(G33,数出表_Excel!$A:$A,0)&amp;":U"&amp;MATCH(G33,数出表_Excel!$A:$A,0)&amp;""),
 1,B81-1),
 "")),"")</f>
        <v/>
      </c>
      <c r="F83" s="90"/>
      <c r="G83" s="12"/>
      <c r="I83" s="11"/>
      <c r="J83" s="89" t="str" cm="1">
        <f t="array" aca="1" ref="J83" ca="1">IF(I80&lt;&gt;"",
IF(IFERROR(
INDEX(INDIRECT("数出表_Excel!"&amp;I80&amp;MATCH(N33,数出表_Excel!$A:$A,0)-1&amp;":U"&amp;MATCH(N33,数出表_Excel!$A:$A,0)-1&amp;""),
 1,
 MATCH(TRUE, ISNUMBER(--INDIRECT("数出表_Excel!"&amp;I80&amp;MATCH(N33,数出表_Excel!$A:$A,0)-1&amp;":U"&amp;MATCH(N33,数出表_Excel!$A:$A,0)-1&amp;"")), 0)),
 "")=0,"",
IF(I35=100,
IFERROR(
INDEX(INDIRECT("数出表_Excel!"&amp;I80&amp;MATCH(N33,数出表_Excel!$A:$A,0)-1+2&amp;":U"&amp;MATCH(N33,数出表_Excel!$A:$A,0)-1+2&amp;""),
 1,
 MATCH(TRUE, ISNUMBER(--INDIRECT("数出表_Excel!"&amp;I80&amp;MATCH(N33,数出表_Excel!$A:$A,0)-1+2&amp;":U"&amp;MATCH(N33,数出表_Excel!$A:$A,0)-1+2&amp;"")), 0)),
 "")
+IFERROR(
INDEX(INDIRECT("数出表_Excel!"&amp;I80&amp;MATCH(N33,数出表_Excel!$A:$A,0)-1&amp;":U"&amp;MATCH(N33,数出表_Excel!$A:$A,0)-1&amp;""),
 1,
 MATCH(TRUE, ISNUMBER(--INDIRECT("数出表_Excel!"&amp;I80&amp;MATCH(N33,数出表_Excel!$A:$A,0)-1&amp;":U"&amp;MATCH(N33,数出表_Excel!$A:$A,0)-1&amp;"")), 0)),
 ""),
IFERROR(
INDEX(INDIRECT("数出表_Excel!"&amp;I80&amp;MATCH(N33,数出表_Excel!$A:$A,0)-1&amp;":U"&amp;MATCH(N33,数出表_Excel!$A:$A,0)-1&amp;""),
 1,
 MATCH(TRUE, ISNUMBER(--INDIRECT("数出表_Excel!"&amp;I80&amp;MATCH(N33,数出表_Excel!$A:$A,0)-1&amp;":U"&amp;MATCH(N33,数出表_Excel!$A:$A,0)-1&amp;"")), 0)),
 ""))),"")</f>
        <v/>
      </c>
      <c r="K83" s="90"/>
      <c r="L83" s="93" t="str">
        <f t="array" aca="1" ref="L83" ca="1">IF(J34&lt;&gt;"",
IF(IFERROR(
INDEX(INDIRECT("数出表_Excel!B"&amp;MATCH(N33,数出表_Excel!$A:$A,0)&amp;":U"&amp;MATCH(N33,数出表_Excel!$A:$A,0)&amp;""),
 1,I81-1),
 "")=0,"",
IFERROR(
INDEX(INDIRECT("数出表_Excel!B"&amp;MATCH(N33,数出表_Excel!$A:$A,0)&amp;":U"&amp;MATCH(N33,数出表_Excel!$A:$A,0)&amp;""),
 1,I81-1),
 "")),"")</f>
        <v/>
      </c>
      <c r="M83" s="90"/>
      <c r="N83" s="12"/>
      <c r="Q83" s="11"/>
      <c r="R83" s="89" t="str" cm="1">
        <f t="array" aca="1" ref="R83" ca="1">IF(Q80&lt;&gt;"",
IF(IFERROR(
INDEX(INDIRECT("数出表_Excel!"&amp;Q80&amp;MATCH(V33,数出表_Excel!$A:$A,0)-1&amp;":U"&amp;MATCH(V33,数出表_Excel!$A:$A,0)-1&amp;""),
 1,
 MATCH(TRUE, ISNUMBER(--INDIRECT("数出表_Excel!"&amp;Q80&amp;MATCH(V33,数出表_Excel!$A:$A,0)-1&amp;":U"&amp;MATCH(V33,数出表_Excel!$A:$A,0)-1&amp;"")), 0)),
 "")=0,"",
IF(Q35=100,
IFERROR(
INDEX(INDIRECT("数出表_Excel!"&amp;Q80&amp;MATCH(V33,数出表_Excel!$A:$A,0)-1+2&amp;":U"&amp;MATCH(V33,数出表_Excel!$A:$A,0)-1+2&amp;""),
 1,
 MATCH(TRUE, ISNUMBER(--INDIRECT("数出表_Excel!"&amp;Q80&amp;MATCH(V33,数出表_Excel!$A:$A,0)-1+2&amp;":U"&amp;MATCH(V33,数出表_Excel!$A:$A,0)-1+2&amp;"")), 0)),
 "")
+IFERROR(
INDEX(INDIRECT("数出表_Excel!"&amp;Q80&amp;MATCH(V33,数出表_Excel!$A:$A,0)-1&amp;":U"&amp;MATCH(V33,数出表_Excel!$A:$A,0)-1&amp;""),
 1,
 MATCH(TRUE, ISNUMBER(--INDIRECT("数出表_Excel!"&amp;Q80&amp;MATCH(V33,数出表_Excel!$A:$A,0)-1&amp;":U"&amp;MATCH(V33,数出表_Excel!$A:$A,0)-1&amp;"")), 0)),
 ""),
IFERROR(
INDEX(INDIRECT("数出表_Excel!"&amp;Q80&amp;MATCH(V33,数出表_Excel!$A:$A,0)-1&amp;":U"&amp;MATCH(V33,数出表_Excel!$A:$A,0)-1&amp;""),
 1,
 MATCH(TRUE, ISNUMBER(--INDIRECT("数出表_Excel!"&amp;Q80&amp;MATCH(V33,数出表_Excel!$A:$A,0)-1&amp;":U"&amp;MATCH(V33,数出表_Excel!$A:$A,0)-1&amp;"")), 0)),
 ""))),"")</f>
        <v/>
      </c>
      <c r="S83" s="90"/>
      <c r="T83" s="93" t="str">
        <f t="array" aca="1" ref="T83" ca="1">IF(R34&lt;&gt;"",
IF(IFERROR(
INDEX(INDIRECT("数出表_Excel!B"&amp;MATCH(V33,数出表_Excel!$A:$A,0)&amp;":U"&amp;MATCH(V33,数出表_Excel!$A:$A,0)&amp;""),
 1,Q81-1),
 "")=0,"",
IFERROR(
INDEX(INDIRECT("数出表_Excel!B"&amp;MATCH(V33,数出表_Excel!$A:$A,0)&amp;":U"&amp;MATCH(V33,数出表_Excel!$A:$A,0)&amp;""),
 1,Q81-1),
 "")),"")</f>
        <v/>
      </c>
      <c r="U83" s="90"/>
      <c r="V83" s="12"/>
      <c r="X83" s="11"/>
      <c r="Y83" s="89" t="str" cm="1">
        <f t="array" aca="1" ref="Y83" ca="1">IF(X80&lt;&gt;"",
IF(IFERROR(
INDEX(INDIRECT("数出表_Excel!"&amp;X80&amp;MATCH(AC33,数出表_Excel!$A:$A,0)-1&amp;":U"&amp;MATCH(AC33,数出表_Excel!$A:$A,0)-1&amp;""),
 1,
 MATCH(TRUE, ISNUMBER(--INDIRECT("数出表_Excel!"&amp;X80&amp;MATCH(AC33,数出表_Excel!$A:$A,0)-1&amp;":U"&amp;MATCH(AC33,数出表_Excel!$A:$A,0)-1&amp;"")), 0)),
 "")=0,"",
IF(X35=100,
IFERROR(
INDEX(INDIRECT("数出表_Excel!"&amp;X80&amp;MATCH(AC33,数出表_Excel!$A:$A,0)-1+2&amp;":U"&amp;MATCH(AC33,数出表_Excel!$A:$A,0)-1+2&amp;""),
 1,
 MATCH(TRUE, ISNUMBER(--INDIRECT("数出表_Excel!"&amp;X80&amp;MATCH(AC33,数出表_Excel!$A:$A,0)-1+2&amp;":U"&amp;MATCH(AC33,数出表_Excel!$A:$A,0)-1+2&amp;"")), 0)),
 "")
+IFERROR(
INDEX(INDIRECT("数出表_Excel!"&amp;X80&amp;MATCH(AC33,数出表_Excel!$A:$A,0)-1&amp;":U"&amp;MATCH(AC33,数出表_Excel!$A:$A,0)-1&amp;""),
 1,
 MATCH(TRUE, ISNUMBER(--INDIRECT("数出表_Excel!"&amp;X80&amp;MATCH(AC33,数出表_Excel!$A:$A,0)-1&amp;":U"&amp;MATCH(AC33,数出表_Excel!$A:$A,0)-1&amp;"")), 0)),
 ""),
IFERROR(
INDEX(INDIRECT("数出表_Excel!"&amp;X80&amp;MATCH(AC33,数出表_Excel!$A:$A,0)-1&amp;":U"&amp;MATCH(AC33,数出表_Excel!$A:$A,0)-1&amp;""),
 1,
 MATCH(TRUE, ISNUMBER(--INDIRECT("数出表_Excel!"&amp;X80&amp;MATCH(AC33,数出表_Excel!$A:$A,0)-1&amp;":U"&amp;MATCH(AC33,数出表_Excel!$A:$A,0)-1&amp;"")), 0)),
 ""))),"")</f>
        <v/>
      </c>
      <c r="Z83" s="90"/>
      <c r="AA83" s="93" t="str">
        <f t="array" aca="1" ref="AA83" ca="1">IF(Y34&lt;&gt;"",
IF(IFERROR(
INDEX(INDIRECT("数出表_Excel!B"&amp;MATCH(AC33,数出表_Excel!$A:$A,0)&amp;":U"&amp;MATCH(AC33,数出表_Excel!$A:$A,0)&amp;""),
 1,X81-1),
 "")=0,"",
IFERROR(
INDEX(INDIRECT("数出表_Excel!B"&amp;MATCH(AC33,数出表_Excel!$A:$A,0)&amp;":U"&amp;MATCH(AC33,数出表_Excel!$A:$A,0)&amp;""),
 1,X81-1),
 "")),"")</f>
        <v/>
      </c>
      <c r="AB83" s="90"/>
      <c r="AC83" s="12"/>
      <c r="AF83" s="11"/>
      <c r="AG83" s="89" t="str" cm="1">
        <f t="array" aca="1" ref="AG83" ca="1">IF(AF80&lt;&gt;"",
IF(IFERROR(
INDEX(INDIRECT("数出表_Excel!"&amp;AF80&amp;MATCH(AK33,数出表_Excel!$A:$A,0)-1&amp;":U"&amp;MATCH(AK33,数出表_Excel!$A:$A,0)-1&amp;""),
 1,
 MATCH(TRUE, ISNUMBER(--INDIRECT("数出表_Excel!"&amp;AF80&amp;MATCH(AK33,数出表_Excel!$A:$A,0)-1&amp;":U"&amp;MATCH(AK33,数出表_Excel!$A:$A,0)-1&amp;"")), 0)),
 "")=0,"",
IF(AF35=100,
IFERROR(
INDEX(INDIRECT("数出表_Excel!"&amp;AF80&amp;MATCH(AK33,数出表_Excel!$A:$A,0)-1+2&amp;":U"&amp;MATCH(AK33,数出表_Excel!$A:$A,0)-1+2&amp;""),
 1,
 MATCH(TRUE, ISNUMBER(--INDIRECT("数出表_Excel!"&amp;AF80&amp;MATCH(AK33,数出表_Excel!$A:$A,0)-1+2&amp;":U"&amp;MATCH(AK33,数出表_Excel!$A:$A,0)-1+2&amp;"")), 0)),
 "")
+IFERROR(
INDEX(INDIRECT("数出表_Excel!"&amp;AF80&amp;MATCH(AK33,数出表_Excel!$A:$A,0)-1&amp;":U"&amp;MATCH(AK33,数出表_Excel!$A:$A,0)-1&amp;""),
 1,
 MATCH(TRUE, ISNUMBER(--INDIRECT("数出表_Excel!"&amp;AF80&amp;MATCH(AK33,数出表_Excel!$A:$A,0)-1&amp;":U"&amp;MATCH(AK33,数出表_Excel!$A:$A,0)-1&amp;"")), 0)),
 ""),
IFERROR(
INDEX(INDIRECT("数出表_Excel!"&amp;AF80&amp;MATCH(AK33,数出表_Excel!$A:$A,0)-1&amp;":U"&amp;MATCH(AK33,数出表_Excel!$A:$A,0)-1&amp;""),
 1,
 MATCH(TRUE, ISNUMBER(--INDIRECT("数出表_Excel!"&amp;AF80&amp;MATCH(AK33,数出表_Excel!$A:$A,0)-1&amp;":U"&amp;MATCH(AK33,数出表_Excel!$A:$A,0)-1&amp;"")), 0)),
 ""))),"")</f>
        <v/>
      </c>
      <c r="AH83" s="90"/>
      <c r="AI83" s="93" t="str">
        <f t="array" aca="1" ref="AI83" ca="1">IF(AG34&lt;&gt;"",
IF(IFERROR(
INDEX(INDIRECT("数出表_Excel!B"&amp;MATCH(AK33,数出表_Excel!$A:$A,0)&amp;":U"&amp;MATCH(AK33,数出表_Excel!$A:$A,0)&amp;""),
 1,AF81-1),
 "")=0,"",
IFERROR(
INDEX(INDIRECT("数出表_Excel!B"&amp;MATCH(AK33,数出表_Excel!$A:$A,0)&amp;":U"&amp;MATCH(AK33,数出表_Excel!$A:$A,0)&amp;""),
 1,AF81-1),
 "")),"")</f>
        <v/>
      </c>
      <c r="AJ83" s="90"/>
      <c r="AK83" s="12"/>
      <c r="AM83" s="11"/>
      <c r="AN83" s="89" t="str" cm="1">
        <f t="array" aca="1" ref="AN83" ca="1">IF(AM80&lt;&gt;"",
IF(IFERROR(
INDEX(INDIRECT("数出表_Excel!"&amp;AM80&amp;MATCH(AR33,数出表_Excel!$A:$A,0)-1&amp;":U"&amp;MATCH(AR33,数出表_Excel!$A:$A,0)-1&amp;""),
 1,
 MATCH(TRUE, ISNUMBER(--INDIRECT("数出表_Excel!"&amp;AM80&amp;MATCH(AR33,数出表_Excel!$A:$A,0)-1&amp;":U"&amp;MATCH(AR33,数出表_Excel!$A:$A,0)-1&amp;"")), 0)),
 "")=0,"",
IF(AM35=100,
IFERROR(
INDEX(INDIRECT("数出表_Excel!"&amp;AM80&amp;MATCH(AR33,数出表_Excel!$A:$A,0)-1+2&amp;":U"&amp;MATCH(AR33,数出表_Excel!$A:$A,0)-1+2&amp;""),
 1,
 MATCH(TRUE, ISNUMBER(--INDIRECT("数出表_Excel!"&amp;AM80&amp;MATCH(AR33,数出表_Excel!$A:$A,0)-1+2&amp;":U"&amp;MATCH(AR33,数出表_Excel!$A:$A,0)-1+2&amp;"")), 0)),
 "")
+IFERROR(
INDEX(INDIRECT("数出表_Excel!"&amp;AM80&amp;MATCH(AR33,数出表_Excel!$A:$A,0)-1&amp;":U"&amp;MATCH(AR33,数出表_Excel!$A:$A,0)-1&amp;""),
 1,
 MATCH(TRUE, ISNUMBER(--INDIRECT("数出表_Excel!"&amp;AM80&amp;MATCH(AR33,数出表_Excel!$A:$A,0)-1&amp;":U"&amp;MATCH(AR33,数出表_Excel!$A:$A,0)-1&amp;"")), 0)),
 ""),
IFERROR(
INDEX(INDIRECT("数出表_Excel!"&amp;AM80&amp;MATCH(AR33,数出表_Excel!$A:$A,0)-1&amp;":U"&amp;MATCH(AR33,数出表_Excel!$A:$A,0)-1&amp;""),
 1,
 MATCH(TRUE, ISNUMBER(--INDIRECT("数出表_Excel!"&amp;AM80&amp;MATCH(AR33,数出表_Excel!$A:$A,0)-1&amp;":U"&amp;MATCH(AR33,数出表_Excel!$A:$A,0)-1&amp;"")), 0)),
 ""))),"")</f>
        <v/>
      </c>
      <c r="AO83" s="90"/>
      <c r="AP83" s="93" t="str">
        <f t="array" aca="1" ref="AP83" ca="1">IF(AN34&lt;&gt;"",
IF(IFERROR(
INDEX(INDIRECT("数出表_Excel!B"&amp;MATCH(AR33,数出表_Excel!$A:$A,0)&amp;":U"&amp;MATCH(AR33,数出表_Excel!$A:$A,0)&amp;""),
 1,AM81-1),
 "")=0,"",
IFERROR(
INDEX(INDIRECT("数出表_Excel!B"&amp;MATCH(AR33,数出表_Excel!$A:$A,0)&amp;":U"&amp;MATCH(AR33,数出表_Excel!$A:$A,0)&amp;""),
 1,AM81-1),
 "")),"")</f>
        <v/>
      </c>
      <c r="AQ83" s="90"/>
      <c r="AR83" s="12"/>
      <c r="AU83" s="11"/>
      <c r="AV83" s="89" t="str" cm="1">
        <f t="array" aca="1" ref="AV83" ca="1">IF(AU80&lt;&gt;"",
IF(IFERROR(
INDEX(INDIRECT("数出表_Excel!"&amp;AU80&amp;MATCH(AZ33,数出表_Excel!$A:$A,0)-1&amp;":U"&amp;MATCH(AZ33,数出表_Excel!$A:$A,0)-1&amp;""),
 1,
 MATCH(TRUE, ISNUMBER(--INDIRECT("数出表_Excel!"&amp;AU80&amp;MATCH(AZ33,数出表_Excel!$A:$A,0)-1&amp;":U"&amp;MATCH(AZ33,数出表_Excel!$A:$A,0)-1&amp;"")), 0)),
 "")=0,"",
IF(AU35=100,
IFERROR(
INDEX(INDIRECT("数出表_Excel!"&amp;AU80&amp;MATCH(AZ33,数出表_Excel!$A:$A,0)-1+2&amp;":U"&amp;MATCH(AZ33,数出表_Excel!$A:$A,0)-1+2&amp;""),
 1,
 MATCH(TRUE, ISNUMBER(--INDIRECT("数出表_Excel!"&amp;AU80&amp;MATCH(AZ33,数出表_Excel!$A:$A,0)-1+2&amp;":U"&amp;MATCH(AZ33,数出表_Excel!$A:$A,0)-1+2&amp;"")), 0)),
 "")
+IFERROR(
INDEX(INDIRECT("数出表_Excel!"&amp;AU80&amp;MATCH(AZ33,数出表_Excel!$A:$A,0)-1&amp;":U"&amp;MATCH(AZ33,数出表_Excel!$A:$A,0)-1&amp;""),
 1,
 MATCH(TRUE, ISNUMBER(--INDIRECT("数出表_Excel!"&amp;AU80&amp;MATCH(AZ33,数出表_Excel!$A:$A,0)-1&amp;":U"&amp;MATCH(AZ33,数出表_Excel!$A:$A,0)-1&amp;"")), 0)),
 ""),
IFERROR(
INDEX(INDIRECT("数出表_Excel!"&amp;AU80&amp;MATCH(AZ33,数出表_Excel!$A:$A,0)-1&amp;":U"&amp;MATCH(AZ33,数出表_Excel!$A:$A,0)-1&amp;""),
 1,
 MATCH(TRUE, ISNUMBER(--INDIRECT("数出表_Excel!"&amp;AU80&amp;MATCH(AZ33,数出表_Excel!$A:$A,0)-1&amp;":U"&amp;MATCH(AZ33,数出表_Excel!$A:$A,0)-1&amp;"")), 0)),
 ""))),"")</f>
        <v/>
      </c>
      <c r="AW83" s="90"/>
      <c r="AX83" s="93" t="str">
        <f t="array" aca="1" ref="AX83" ca="1">IF(AV34&lt;&gt;"",
IF(IFERROR(
INDEX(INDIRECT("数出表_Excel!B"&amp;MATCH(AZ33,数出表_Excel!$A:$A,0)&amp;":U"&amp;MATCH(AZ33,数出表_Excel!$A:$A,0)&amp;""),
 1,AU81-1),
 "")=0,"",
IFERROR(
INDEX(INDIRECT("数出表_Excel!B"&amp;MATCH(AZ33,数出表_Excel!$A:$A,0)&amp;":U"&amp;MATCH(AZ33,数出表_Excel!$A:$A,0)&amp;""),
 1,AU81-1),
 "")),"")</f>
        <v/>
      </c>
      <c r="AY83" s="90"/>
      <c r="AZ83" s="12"/>
      <c r="BB83" s="11"/>
      <c r="BC83" s="89" t="str" cm="1">
        <f t="array" aca="1" ref="BC83" ca="1">IF(BB80&lt;&gt;"",
IF(IFERROR(
INDEX(INDIRECT("数出表_Excel!"&amp;BB80&amp;MATCH(BG33,数出表_Excel!$A:$A,0)-1&amp;":U"&amp;MATCH(BG33,数出表_Excel!$A:$A,0)-1&amp;""),
 1,
 MATCH(TRUE, ISNUMBER(--INDIRECT("数出表_Excel!"&amp;BB80&amp;MATCH(BG33,数出表_Excel!$A:$A,0)-1&amp;":U"&amp;MATCH(BG33,数出表_Excel!$A:$A,0)-1&amp;"")), 0)),
 "")=0,"",
IF(BB35=100,
IFERROR(
INDEX(INDIRECT("数出表_Excel!"&amp;BB80&amp;MATCH(BG33,数出表_Excel!$A:$A,0)-1+2&amp;":U"&amp;MATCH(BG33,数出表_Excel!$A:$A,0)-1+2&amp;""),
 1,
 MATCH(TRUE, ISNUMBER(--INDIRECT("数出表_Excel!"&amp;BB80&amp;MATCH(BG33,数出表_Excel!$A:$A,0)-1+2&amp;":U"&amp;MATCH(BG33,数出表_Excel!$A:$A,0)-1+2&amp;"")), 0)),
 "")
+IFERROR(
INDEX(INDIRECT("数出表_Excel!"&amp;BB80&amp;MATCH(BG33,数出表_Excel!$A:$A,0)-1&amp;":U"&amp;MATCH(BG33,数出表_Excel!$A:$A,0)-1&amp;""),
 1,
 MATCH(TRUE, ISNUMBER(--INDIRECT("数出表_Excel!"&amp;BB80&amp;MATCH(BG33,数出表_Excel!$A:$A,0)-1&amp;":U"&amp;MATCH(BG33,数出表_Excel!$A:$A,0)-1&amp;"")), 0)),
 ""),
IFERROR(
INDEX(INDIRECT("数出表_Excel!"&amp;BB80&amp;MATCH(BG33,数出表_Excel!$A:$A,0)-1&amp;":U"&amp;MATCH(BG33,数出表_Excel!$A:$A,0)-1&amp;""),
 1,
 MATCH(TRUE, ISNUMBER(--INDIRECT("数出表_Excel!"&amp;BB80&amp;MATCH(BG33,数出表_Excel!$A:$A,0)-1&amp;":U"&amp;MATCH(BG33,数出表_Excel!$A:$A,0)-1&amp;"")), 0)),
 ""))),"")</f>
        <v/>
      </c>
      <c r="BD83" s="90"/>
      <c r="BE83" s="93" t="str">
        <f t="array" aca="1" ref="BE83" ca="1">IF(BC34&lt;&gt;"",
IF(IFERROR(
INDEX(INDIRECT("数出表_Excel!B"&amp;MATCH(BG33,数出表_Excel!$A:$A,0)&amp;":U"&amp;MATCH(BG33,数出表_Excel!$A:$A,0)&amp;""),
 1,BB81-1),
 "")=0,"",
IFERROR(
INDEX(INDIRECT("数出表_Excel!B"&amp;MATCH(BG33,数出表_Excel!$A:$A,0)&amp;":U"&amp;MATCH(BG33,数出表_Excel!$A:$A,0)&amp;""),
 1,BB81-1),
 "")),"")</f>
        <v/>
      </c>
      <c r="BF83" s="90"/>
      <c r="BG83" s="12"/>
      <c r="BJ83" s="11"/>
      <c r="BK83" s="89" t="str" cm="1">
        <f t="array" aca="1" ref="BK83" ca="1">IF(BJ80&lt;&gt;"",
IF(IFERROR(
INDEX(INDIRECT("数出表_Excel!"&amp;BJ80&amp;MATCH(BO33,数出表_Excel!$A:$A,0)-1&amp;":U"&amp;MATCH(BO33,数出表_Excel!$A:$A,0)-1&amp;""),
 1,
 MATCH(TRUE, ISNUMBER(--INDIRECT("数出表_Excel!"&amp;BJ80&amp;MATCH(BO33,数出表_Excel!$A:$A,0)-1&amp;":U"&amp;MATCH(BO33,数出表_Excel!$A:$A,0)-1&amp;"")), 0)),
 "")=0,"",
IF(BJ35=100,
IFERROR(
INDEX(INDIRECT("数出表_Excel!"&amp;BJ80&amp;MATCH(BO33,数出表_Excel!$A:$A,0)-1+2&amp;":U"&amp;MATCH(BO33,数出表_Excel!$A:$A,0)-1+2&amp;""),
 1,
 MATCH(TRUE, ISNUMBER(--INDIRECT("数出表_Excel!"&amp;BJ80&amp;MATCH(BO33,数出表_Excel!$A:$A,0)-1+2&amp;":U"&amp;MATCH(BO33,数出表_Excel!$A:$A,0)-1+2&amp;"")), 0)),
 "")
+IFERROR(
INDEX(INDIRECT("数出表_Excel!"&amp;BJ80&amp;MATCH(BO33,数出表_Excel!$A:$A,0)-1&amp;":U"&amp;MATCH(BO33,数出表_Excel!$A:$A,0)-1&amp;""),
 1,
 MATCH(TRUE, ISNUMBER(--INDIRECT("数出表_Excel!"&amp;BJ80&amp;MATCH(BO33,数出表_Excel!$A:$A,0)-1&amp;":U"&amp;MATCH(BO33,数出表_Excel!$A:$A,0)-1&amp;"")), 0)),
 ""),
IFERROR(
INDEX(INDIRECT("数出表_Excel!"&amp;BJ80&amp;MATCH(BO33,数出表_Excel!$A:$A,0)-1&amp;":U"&amp;MATCH(BO33,数出表_Excel!$A:$A,0)-1&amp;""),
 1,
 MATCH(TRUE, ISNUMBER(--INDIRECT("数出表_Excel!"&amp;BJ80&amp;MATCH(BO33,数出表_Excel!$A:$A,0)-1&amp;":U"&amp;MATCH(BO33,数出表_Excel!$A:$A,0)-1&amp;"")), 0)),
 ""))),"")</f>
        <v/>
      </c>
      <c r="BL83" s="90"/>
      <c r="BM83" s="93" t="str">
        <f t="array" aca="1" ref="BM83" ca="1">IF(BK34&lt;&gt;"",
IF(IFERROR(
INDEX(INDIRECT("数出表_Excel!B"&amp;MATCH(BO33,数出表_Excel!$A:$A,0)&amp;":U"&amp;MATCH(BO33,数出表_Excel!$A:$A,0)&amp;""),
 1,BJ81-1),
 "")=0,"",
IFERROR(
INDEX(INDIRECT("数出表_Excel!B"&amp;MATCH(BO33,数出表_Excel!$A:$A,0)&amp;":U"&amp;MATCH(BO33,数出表_Excel!$A:$A,0)&amp;""),
 1,BJ81-1),
 "")),"")</f>
        <v/>
      </c>
      <c r="BN83" s="90"/>
      <c r="BO83" s="12"/>
      <c r="BQ83" s="11"/>
      <c r="BR83" s="89" t="str" cm="1">
        <f t="array" aca="1" ref="BR83" ca="1">IF(BQ80&lt;&gt;"",
IF(IFERROR(
INDEX(INDIRECT("数出表_Excel!"&amp;BQ80&amp;MATCH(BV33,数出表_Excel!$A:$A,0)-1&amp;":U"&amp;MATCH(BV33,数出表_Excel!$A:$A,0)-1&amp;""),
 1,
 MATCH(TRUE, ISNUMBER(--INDIRECT("数出表_Excel!"&amp;BQ80&amp;MATCH(BV33,数出表_Excel!$A:$A,0)-1&amp;":U"&amp;MATCH(BV33,数出表_Excel!$A:$A,0)-1&amp;"")), 0)),
 "")=0,"",
IF(BQ35=100,
IFERROR(
INDEX(INDIRECT("数出表_Excel!"&amp;BQ80&amp;MATCH(BV33,数出表_Excel!$A:$A,0)-1+2&amp;":U"&amp;MATCH(BV33,数出表_Excel!$A:$A,0)-1+2&amp;""),
 1,
 MATCH(TRUE, ISNUMBER(--INDIRECT("数出表_Excel!"&amp;BQ80&amp;MATCH(BV33,数出表_Excel!$A:$A,0)-1+2&amp;":U"&amp;MATCH(BV33,数出表_Excel!$A:$A,0)-1+2&amp;"")), 0)),
 "")
+IFERROR(
INDEX(INDIRECT("数出表_Excel!"&amp;BQ80&amp;MATCH(BV33,数出表_Excel!$A:$A,0)-1&amp;":U"&amp;MATCH(BV33,数出表_Excel!$A:$A,0)-1&amp;""),
 1,
 MATCH(TRUE, ISNUMBER(--INDIRECT("数出表_Excel!"&amp;BQ80&amp;MATCH(BV33,数出表_Excel!$A:$A,0)-1&amp;":U"&amp;MATCH(BV33,数出表_Excel!$A:$A,0)-1&amp;"")), 0)),
 ""),
IFERROR(
INDEX(INDIRECT("数出表_Excel!"&amp;BQ80&amp;MATCH(BV33,数出表_Excel!$A:$A,0)-1&amp;":U"&amp;MATCH(BV33,数出表_Excel!$A:$A,0)-1&amp;""),
 1,
 MATCH(TRUE, ISNUMBER(--INDIRECT("数出表_Excel!"&amp;BQ80&amp;MATCH(BV33,数出表_Excel!$A:$A,0)-1&amp;":U"&amp;MATCH(BV33,数出表_Excel!$A:$A,0)-1&amp;"")), 0)),
 ""))),"")</f>
        <v/>
      </c>
      <c r="BS83" s="90"/>
      <c r="BT83" s="93" t="str">
        <f t="array" aca="1" ref="BT83" ca="1">IF(BR34&lt;&gt;"",
IF(IFERROR(
INDEX(INDIRECT("数出表_Excel!B"&amp;MATCH(BV33,数出表_Excel!$A:$A,0)&amp;":U"&amp;MATCH(BV33,数出表_Excel!$A:$A,0)&amp;""),
 1,BQ81-1),
 "")=0,"",
IFERROR(
INDEX(INDIRECT("数出表_Excel!B"&amp;MATCH(BV33,数出表_Excel!$A:$A,0)&amp;":U"&amp;MATCH(BV33,数出表_Excel!$A:$A,0)&amp;""),
 1,BQ81-1),
 "")),"")</f>
        <v/>
      </c>
      <c r="BU83" s="90"/>
      <c r="BV83" s="12"/>
    </row>
    <row r="84" spans="2:74" ht="18" customHeight="1" x14ac:dyDescent="0.45">
      <c r="B84" s="8"/>
      <c r="C84" s="91"/>
      <c r="D84" s="91"/>
      <c r="E84" s="91"/>
      <c r="F84" s="91"/>
      <c r="G84" s="9"/>
      <c r="I84" s="8"/>
      <c r="J84" s="91"/>
      <c r="K84" s="91"/>
      <c r="L84" s="91"/>
      <c r="M84" s="91"/>
      <c r="N84" s="9"/>
      <c r="Q84" s="8"/>
      <c r="R84" s="91"/>
      <c r="S84" s="91"/>
      <c r="T84" s="91"/>
      <c r="U84" s="91"/>
      <c r="V84" s="9"/>
      <c r="X84" s="8"/>
      <c r="Y84" s="91"/>
      <c r="Z84" s="91"/>
      <c r="AA84" s="91"/>
      <c r="AB84" s="91"/>
      <c r="AC84" s="9"/>
      <c r="AF84" s="8"/>
      <c r="AG84" s="91"/>
      <c r="AH84" s="91"/>
      <c r="AI84" s="91"/>
      <c r="AJ84" s="91"/>
      <c r="AK84" s="9"/>
      <c r="AM84" s="8"/>
      <c r="AN84" s="91"/>
      <c r="AO84" s="91"/>
      <c r="AP84" s="91"/>
      <c r="AQ84" s="91"/>
      <c r="AR84" s="9"/>
      <c r="AU84" s="8"/>
      <c r="AV84" s="91"/>
      <c r="AW84" s="91"/>
      <c r="AX84" s="91"/>
      <c r="AY84" s="91"/>
      <c r="AZ84" s="9"/>
      <c r="BB84" s="8"/>
      <c r="BC84" s="91"/>
      <c r="BD84" s="91"/>
      <c r="BE84" s="91"/>
      <c r="BF84" s="91"/>
      <c r="BG84" s="9"/>
      <c r="BJ84" s="8"/>
      <c r="BK84" s="91"/>
      <c r="BL84" s="91"/>
      <c r="BM84" s="91"/>
      <c r="BN84" s="91"/>
      <c r="BO84" s="9"/>
      <c r="BQ84" s="8"/>
      <c r="BR84" s="91"/>
      <c r="BS84" s="91"/>
      <c r="BT84" s="91"/>
      <c r="BU84" s="91"/>
      <c r="BV84" s="9"/>
    </row>
    <row r="85" spans="2:74" x14ac:dyDescent="0.45">
      <c r="B85" s="56" t="str">
        <f ca="1">IF(C83&lt;&gt;"","パン箱","")</f>
        <v/>
      </c>
      <c r="C85" s="12" t="str">
        <f ca="1">IF(C83&lt;&gt;"",IF(OR(COUNTIF(盛付札!C81,"*キャラ*"),COUNTIF(盛付札!C81,"*赤*")),24,
VLOOKUP(盛付札!C81,商品マスタ一覧!$D:$I,6,FALSE)),"")</f>
        <v/>
      </c>
      <c r="D85" s="56" t="str">
        <f ca="1">IF(C83&lt;&gt;"","　端数","")</f>
        <v/>
      </c>
      <c r="E85" s="12"/>
      <c r="F85" s="56" t="str">
        <f ca="1">IF(C83&lt;&gt;"","アレルギー","")</f>
        <v/>
      </c>
      <c r="G85" s="12"/>
      <c r="I85" s="56" t="str">
        <f ca="1">IF(J83&lt;&gt;"","パン箱","")</f>
        <v/>
      </c>
      <c r="J85" s="12" t="str">
        <f ca="1">IF(J83&lt;&gt;"",IF(OR(COUNTIF(盛付札!J81,"*キャラ*"),COUNTIF(盛付札!J81,"*赤*")),24,
VLOOKUP(盛付札!J81,商品マスタ一覧!$D:$I,6,FALSE)),"")</f>
        <v/>
      </c>
      <c r="K85" s="56" t="str">
        <f ca="1">IF(J83&lt;&gt;"","　端数","")</f>
        <v/>
      </c>
      <c r="L85" s="12"/>
      <c r="M85" s="56" t="str">
        <f ca="1">IF(J83&lt;&gt;"","アレルギー","")</f>
        <v/>
      </c>
      <c r="N85" s="12"/>
      <c r="Q85" s="56" t="str">
        <f ca="1">IF(R83&lt;&gt;"","パン箱","")</f>
        <v/>
      </c>
      <c r="R85" s="12" t="str">
        <f ca="1">IF(R83&lt;&gt;"",IF(OR(COUNTIF(盛付札!R81,"*キャラ*"),COUNTIF(盛付札!R81,"*赤*")),24,
VLOOKUP(盛付札!R81,商品マスタ一覧!$D:$I,6,FALSE)),"")</f>
        <v/>
      </c>
      <c r="S85" s="56" t="str">
        <f ca="1">IF(R83&lt;&gt;"","　端数","")</f>
        <v/>
      </c>
      <c r="T85" s="12"/>
      <c r="U85" s="56" t="str">
        <f ca="1">IF(R83&lt;&gt;"","アレルギー","")</f>
        <v/>
      </c>
      <c r="V85" s="12"/>
      <c r="X85" s="56" t="str">
        <f ca="1">IF(Y83&lt;&gt;"","パン箱","")</f>
        <v/>
      </c>
      <c r="Y85" s="12" t="str">
        <f ca="1">IF(Y83&lt;&gt;"",IF(OR(COUNTIF(盛付札!Y81,"*キャラ*"),COUNTIF(盛付札!Y81,"*赤*")),24,
VLOOKUP(盛付札!Y81,商品マスタ一覧!$D:$I,6,FALSE)),"")</f>
        <v/>
      </c>
      <c r="Z85" s="56" t="str">
        <f ca="1">IF(Y83&lt;&gt;"","　端数","")</f>
        <v/>
      </c>
      <c r="AA85" s="12"/>
      <c r="AB85" s="56" t="str">
        <f ca="1">IF(Y83&lt;&gt;"","アレルギー","")</f>
        <v/>
      </c>
      <c r="AC85" s="12"/>
      <c r="AF85" s="56" t="str">
        <f ca="1">IF(AG83&lt;&gt;"","パン箱","")</f>
        <v/>
      </c>
      <c r="AG85" s="12" t="str">
        <f ca="1">IF(AG83&lt;&gt;"",IF(OR(COUNTIF(盛付札!AG81,"*キャラ*"),COUNTIF(盛付札!AG81,"*赤*")),24,
VLOOKUP(盛付札!AG81,商品マスタ一覧!$D:$I,6,FALSE)),"")</f>
        <v/>
      </c>
      <c r="AH85" s="56" t="str">
        <f ca="1">IF(AG83&lt;&gt;"","　端数","")</f>
        <v/>
      </c>
      <c r="AI85" s="12"/>
      <c r="AJ85" s="56" t="str">
        <f ca="1">IF(AG83&lt;&gt;"","アレルギー","")</f>
        <v/>
      </c>
      <c r="AK85" s="12"/>
      <c r="AM85" s="56" t="str">
        <f ca="1">IF(AN83&lt;&gt;"","パン箱","")</f>
        <v/>
      </c>
      <c r="AN85" s="12" t="str">
        <f ca="1">IF(AN83&lt;&gt;"",IF(OR(COUNTIF(盛付札!AN81,"*キャラ*"),COUNTIF(盛付札!AN81,"*赤*")),24,
VLOOKUP(盛付札!AN81,商品マスタ一覧!$D:$I,6,FALSE)),"")</f>
        <v/>
      </c>
      <c r="AO85" s="56" t="str">
        <f ca="1">IF(AN83&lt;&gt;"","　端数","")</f>
        <v/>
      </c>
      <c r="AP85" s="12"/>
      <c r="AQ85" s="56" t="str">
        <f ca="1">IF(AN83&lt;&gt;"","アレルギー","")</f>
        <v/>
      </c>
      <c r="AR85" s="12"/>
      <c r="AU85" s="56" t="str">
        <f ca="1">IF(AV83&lt;&gt;"","パン箱","")</f>
        <v/>
      </c>
      <c r="AV85" s="12" t="str">
        <f ca="1">IF(AV83&lt;&gt;"",IF(OR(COUNTIF(盛付札!AV81,"*キャラ*"),COUNTIF(盛付札!AV81,"*赤*")),24,
VLOOKUP(盛付札!AV81,商品マスタ一覧!$D:$I,6,FALSE)),"")</f>
        <v/>
      </c>
      <c r="AW85" s="56" t="str">
        <f ca="1">IF(AV83&lt;&gt;"","　端数","")</f>
        <v/>
      </c>
      <c r="AX85" s="12"/>
      <c r="AY85" s="56" t="str">
        <f ca="1">IF(AV83&lt;&gt;"","アレルギー","")</f>
        <v/>
      </c>
      <c r="AZ85" s="12"/>
      <c r="BB85" s="56" t="str">
        <f ca="1">IF(BC83&lt;&gt;"","パン箱","")</f>
        <v/>
      </c>
      <c r="BC85" s="12" t="str">
        <f ca="1">IF(BC83&lt;&gt;"",IF(OR(COUNTIF(盛付札!BC81,"*キャラ*"),COUNTIF(盛付札!BC81,"*赤*")),24,
VLOOKUP(盛付札!BC81,商品マスタ一覧!$D:$I,6,FALSE)),"")</f>
        <v/>
      </c>
      <c r="BD85" s="56" t="str">
        <f ca="1">IF(BC83&lt;&gt;"","　端数","")</f>
        <v/>
      </c>
      <c r="BE85" s="12"/>
      <c r="BF85" s="56" t="str">
        <f ca="1">IF(BC83&lt;&gt;"","アレルギー","")</f>
        <v/>
      </c>
      <c r="BG85" s="12"/>
      <c r="BJ85" s="56" t="str">
        <f ca="1">IF(BK83&lt;&gt;"","パン箱","")</f>
        <v/>
      </c>
      <c r="BK85" s="12" t="str">
        <f ca="1">IF(BK83&lt;&gt;"",IF(OR(COUNTIF(盛付札!BK81,"*キャラ*"),COUNTIF(盛付札!BK81,"*赤*")),24,
VLOOKUP(盛付札!BK81,商品マスタ一覧!$D:$I,6,FALSE)),"")</f>
        <v/>
      </c>
      <c r="BL85" s="56" t="str">
        <f ca="1">IF(BK83&lt;&gt;"","　端数","")</f>
        <v/>
      </c>
      <c r="BM85" s="12"/>
      <c r="BN85" s="56" t="str">
        <f ca="1">IF(BK83&lt;&gt;"","アレルギー","")</f>
        <v/>
      </c>
      <c r="BO85" s="12"/>
      <c r="BQ85" s="56" t="str">
        <f ca="1">IF(BR83&lt;&gt;"","パン箱","")</f>
        <v/>
      </c>
      <c r="BR85" s="12" t="str">
        <f ca="1">IF(BR83&lt;&gt;"",IF(OR(COUNTIF(盛付札!BR81,"*キャラ*"),COUNTIF(盛付札!BR81,"*赤*")),24,
VLOOKUP(盛付札!BR81,商品マスタ一覧!$D:$I,6,FALSE)),"")</f>
        <v/>
      </c>
      <c r="BS85" s="56" t="str">
        <f ca="1">IF(BR83&lt;&gt;"","　端数","")</f>
        <v/>
      </c>
      <c r="BT85" s="12"/>
      <c r="BU85" s="56" t="str">
        <f ca="1">IF(BR83&lt;&gt;"","アレルギー","")</f>
        <v/>
      </c>
      <c r="BV85" s="12"/>
    </row>
    <row r="86" spans="2:74" ht="18" customHeight="1" x14ac:dyDescent="0.45">
      <c r="B86" s="94" t="str">
        <f ca="1">IF(C83&lt;&gt;"",
IFERROR(INT(C83/C85),""),"")</f>
        <v/>
      </c>
      <c r="C86" s="88"/>
      <c r="D86" s="94" t="str">
        <f ca="1">IF(C83&lt;&gt;"",
IF(IFERROR(INT(C83/C85),"")&lt;=0,0,
IFERROR(MOD(C83,C85),"")),"")</f>
        <v/>
      </c>
      <c r="E86" s="88"/>
      <c r="F86" s="87" t="str" cm="1">
        <f t="array" aca="1" ref="F86" ca="1">IF(MATCH(C81,'数出表_Excel（アレルギー入力）'!$3:$3,0)&lt;=11,
"",
IF(IFERROR(
INDEX(INDIRECT("'数出表_Excel（アレルギー入力）'!B"&amp;MATCH(G33,'数出表_Excel（アレルギー入力）'!$A:$A,0)-1&amp;":AC"&amp;MATCH(G33,'数出表_Excel（アレルギー入力）'!$A:$A,0)-1&amp;""),
 1,
IF(MATCH(C81,'数出表_Excel（アレルギー入力）'!$3:$3,0)&lt;=11,11,
MATCH(C81,'数出表_Excel（アレルギー入力）'!$3:$3,0))),
 "")&lt;&gt;0,
IFERROR(
INDEX(INDIRECT("'数出表_Excel（アレルギー入力）'!B"&amp;MATCH(G33,'数出表_Excel（アレルギー入力）'!$A:$A,0)-1&amp;":AC"&amp;MATCH(G33,'数出表_Excel（アレルギー入力）'!$A:$A,0)-1&amp;""),
 1,
IF(MATCH(C81,'数出表_Excel（アレルギー入力）'!$3:$3,0)&lt;=11,11,
MATCH(C81,'数出表_Excel（アレルギー入力）'!$3:$3,0))),
 ""),""))</f>
        <v/>
      </c>
      <c r="G86" s="88"/>
      <c r="I86" s="94" t="str">
        <f ca="1">IF(J83&lt;&gt;"",
IFERROR(INT(J83/J85),""),"")</f>
        <v/>
      </c>
      <c r="J86" s="88"/>
      <c r="K86" s="94" t="str">
        <f ca="1">IF(J83&lt;&gt;"",
IF(IFERROR(INT(J83/J85),"")&lt;=0,0,
IFERROR(MOD(J83,J85),"")),"")</f>
        <v/>
      </c>
      <c r="L86" s="88"/>
      <c r="M86" s="87" t="str" cm="1">
        <f t="array" aca="1" ref="M86" ca="1">IF(MATCH(J81,'数出表_Excel（アレルギー入力）'!$3:$3,0)&lt;=11,
"",
IF(IFERROR(
INDEX(INDIRECT("'数出表_Excel（アレルギー入力）'!B"&amp;MATCH(N33,'数出表_Excel（アレルギー入力）'!$A:$A,0)-1&amp;":AC"&amp;MATCH(N33,'数出表_Excel（アレルギー入力）'!$A:$A,0)-1&amp;""),
 1,
IF(MATCH(J81,'数出表_Excel（アレルギー入力）'!$3:$3,0)&lt;=11,11,
MATCH(J81,'数出表_Excel（アレルギー入力）'!$3:$3,0))),
 "")&lt;&gt;0,
IFERROR(
INDEX(INDIRECT("'数出表_Excel（アレルギー入力）'!B"&amp;MATCH(N33,'数出表_Excel（アレルギー入力）'!$A:$A,0)-1&amp;":AC"&amp;MATCH(N33,'数出表_Excel（アレルギー入力）'!$A:$A,0)-1&amp;""),
 1,
IF(MATCH(J81,'数出表_Excel（アレルギー入力）'!$3:$3,0)&lt;=11,11,
MATCH(J81,'数出表_Excel（アレルギー入力）'!$3:$3,0))),
 ""),""))</f>
        <v/>
      </c>
      <c r="N86" s="88"/>
      <c r="Q86" s="94" t="str">
        <f ca="1">IF(R83&lt;&gt;"",
IFERROR(INT(R83/R85),""),"")</f>
        <v/>
      </c>
      <c r="R86" s="88"/>
      <c r="S86" s="94" t="str">
        <f ca="1">IF(R83&lt;&gt;"",
IF(IFERROR(INT(R83/R85),"")&lt;=0,0,
IFERROR(MOD(R83,R85),"")),"")</f>
        <v/>
      </c>
      <c r="T86" s="88"/>
      <c r="U86" s="87" t="str" cm="1">
        <f t="array" aca="1" ref="U86" ca="1">IF(MATCH(R81,'数出表_Excel（アレルギー入力）'!$3:$3,0)&lt;=11,
"",
IF(IFERROR(
INDEX(INDIRECT("'数出表_Excel（アレルギー入力）'!B"&amp;MATCH(V33,'数出表_Excel（アレルギー入力）'!$A:$A,0)-1&amp;":AC"&amp;MATCH(V33,'数出表_Excel（アレルギー入力）'!$A:$A,0)-1&amp;""),
 1,
IF(MATCH(R81,'数出表_Excel（アレルギー入力）'!$3:$3,0)&lt;=11,11,
MATCH(R81,'数出表_Excel（アレルギー入力）'!$3:$3,0))),
 "")&lt;&gt;0,
IFERROR(
INDEX(INDIRECT("'数出表_Excel（アレルギー入力）'!B"&amp;MATCH(V33,'数出表_Excel（アレルギー入力）'!$A:$A,0)-1&amp;":AC"&amp;MATCH(V33,'数出表_Excel（アレルギー入力）'!$A:$A,0)-1&amp;""),
 1,
IF(MATCH(R81,'数出表_Excel（アレルギー入力）'!$3:$3,0)&lt;=11,11,
MATCH(R81,'数出表_Excel（アレルギー入力）'!$3:$3,0))),
 ""),""))</f>
        <v/>
      </c>
      <c r="V86" s="88"/>
      <c r="X86" s="94" t="str">
        <f ca="1">IF(Y83&lt;&gt;"",
IFERROR(INT(Y83/Y85),""),"")</f>
        <v/>
      </c>
      <c r="Y86" s="88"/>
      <c r="Z86" s="94" t="str">
        <f ca="1">IF(Y83&lt;&gt;"",
IF(IFERROR(INT(Y83/Y85),"")&lt;=0,0,
IFERROR(MOD(Y83,Y85),"")),"")</f>
        <v/>
      </c>
      <c r="AA86" s="88"/>
      <c r="AB86" s="87" t="str" cm="1">
        <f t="array" aca="1" ref="AB86" ca="1">IF(MATCH(Y81,'数出表_Excel（アレルギー入力）'!$3:$3,0)&lt;=11,
"",
IF(IFERROR(
INDEX(INDIRECT("'数出表_Excel（アレルギー入力）'!B"&amp;MATCH(AC33,'数出表_Excel（アレルギー入力）'!$A:$A,0)-1&amp;":AC"&amp;MATCH(AC33,'数出表_Excel（アレルギー入力）'!$A:$A,0)-1&amp;""),
 1,
IF(MATCH(Y81,'数出表_Excel（アレルギー入力）'!$3:$3,0)&lt;=11,11,
MATCH(Y81,'数出表_Excel（アレルギー入力）'!$3:$3,0))),
 "")&lt;&gt;0,
IFERROR(
INDEX(INDIRECT("'数出表_Excel（アレルギー入力）'!B"&amp;MATCH(AC33,'数出表_Excel（アレルギー入力）'!$A:$A,0)-1&amp;":AC"&amp;MATCH(AC33,'数出表_Excel（アレルギー入力）'!$A:$A,0)-1&amp;""),
 1,
IF(MATCH(Y81,'数出表_Excel（アレルギー入力）'!$3:$3,0)&lt;=11,11,
MATCH(Y81,'数出表_Excel（アレルギー入力）'!$3:$3,0))),
 ""),""))</f>
        <v/>
      </c>
      <c r="AC86" s="88"/>
      <c r="AF86" s="94" t="str">
        <f ca="1">IF(AG83&lt;&gt;"",
IFERROR(INT(AG83/AG85),""),"")</f>
        <v/>
      </c>
      <c r="AG86" s="88"/>
      <c r="AH86" s="94" t="str">
        <f ca="1">IF(AG83&lt;&gt;"",
IF(IFERROR(INT(AG83/AG85),"")&lt;=0,0,
IFERROR(MOD(AG83,AG85),"")),"")</f>
        <v/>
      </c>
      <c r="AI86" s="88"/>
      <c r="AJ86" s="87" t="str" cm="1">
        <f t="array" aca="1" ref="AJ86" ca="1">IF(MATCH(AG81,'数出表_Excel（アレルギー入力）'!$3:$3,0)&lt;=11,
"",
IF(IFERROR(
INDEX(INDIRECT("'数出表_Excel（アレルギー入力）'!B"&amp;MATCH(AK33,'数出表_Excel（アレルギー入力）'!$A:$A,0)-1&amp;":AC"&amp;MATCH(AK33,'数出表_Excel（アレルギー入力）'!$A:$A,0)-1&amp;""),
 1,
IF(MATCH(AG81,'数出表_Excel（アレルギー入力）'!$3:$3,0)&lt;=11,11,
MATCH(AG81,'数出表_Excel（アレルギー入力）'!$3:$3,0))),
 "")&lt;&gt;0,
IFERROR(
INDEX(INDIRECT("'数出表_Excel（アレルギー入力）'!B"&amp;MATCH(AK33,'数出表_Excel（アレルギー入力）'!$A:$A,0)-1&amp;":AC"&amp;MATCH(AK33,'数出表_Excel（アレルギー入力）'!$A:$A,0)-1&amp;""),
 1,
IF(MATCH(AG81,'数出表_Excel（アレルギー入力）'!$3:$3,0)&lt;=11,11,
MATCH(AG81,'数出表_Excel（アレルギー入力）'!$3:$3,0))),
 ""),""))</f>
        <v/>
      </c>
      <c r="AK86" s="88"/>
      <c r="AM86" s="94" t="str">
        <f ca="1">IF(AN83&lt;&gt;"",
IFERROR(INT(AN83/AN85),""),"")</f>
        <v/>
      </c>
      <c r="AN86" s="88"/>
      <c r="AO86" s="94" t="str">
        <f ca="1">IF(AN83&lt;&gt;"",
IF(IFERROR(INT(AN83/AN85),"")&lt;=0,0,
IFERROR(MOD(AN83,AN85),"")),"")</f>
        <v/>
      </c>
      <c r="AP86" s="88"/>
      <c r="AQ86" s="87" t="str" cm="1">
        <f t="array" aca="1" ref="AQ86" ca="1">IF(MATCH(AN81,'数出表_Excel（アレルギー入力）'!$3:$3,0)&lt;=11,
"",
IF(IFERROR(
INDEX(INDIRECT("'数出表_Excel（アレルギー入力）'!B"&amp;MATCH(AR33,'数出表_Excel（アレルギー入力）'!$A:$A,0)-1&amp;":AC"&amp;MATCH(AR33,'数出表_Excel（アレルギー入力）'!$A:$A,0)-1&amp;""),
 1,
IF(MATCH(AN81,'数出表_Excel（アレルギー入力）'!$3:$3,0)&lt;=11,11,
MATCH(AN81,'数出表_Excel（アレルギー入力）'!$3:$3,0))),
 "")&lt;&gt;0,
IFERROR(
INDEX(INDIRECT("'数出表_Excel（アレルギー入力）'!B"&amp;MATCH(AR33,'数出表_Excel（アレルギー入力）'!$A:$A,0)-1&amp;":AC"&amp;MATCH(AR33,'数出表_Excel（アレルギー入力）'!$A:$A,0)-1&amp;""),
 1,
IF(MATCH(AN81,'数出表_Excel（アレルギー入力）'!$3:$3,0)&lt;=11,11,
MATCH(AN81,'数出表_Excel（アレルギー入力）'!$3:$3,0))),
 ""),""))</f>
        <v/>
      </c>
      <c r="AR86" s="88"/>
      <c r="AU86" s="94" t="str">
        <f ca="1">IF(AV83&lt;&gt;"",
IFERROR(INT(AV83/AV85),""),"")</f>
        <v/>
      </c>
      <c r="AV86" s="88"/>
      <c r="AW86" s="94" t="str">
        <f ca="1">IF(AV83&lt;&gt;"",
IF(IFERROR(INT(AV83/AV85),"")&lt;=0,0,
IFERROR(MOD(AV83,AV85),"")),"")</f>
        <v/>
      </c>
      <c r="AX86" s="88"/>
      <c r="AY86" s="87" t="str" cm="1">
        <f t="array" aca="1" ref="AY86" ca="1">IF(MATCH(AV81,'数出表_Excel（アレルギー入力）'!$3:$3,0)&lt;=11,
"",
IF(IFERROR(
INDEX(INDIRECT("'数出表_Excel（アレルギー入力）'!B"&amp;MATCH(AZ33,'数出表_Excel（アレルギー入力）'!$A:$A,0)-1&amp;":AC"&amp;MATCH(AZ33,'数出表_Excel（アレルギー入力）'!$A:$A,0)-1&amp;""),
 1,
IF(MATCH(AV81,'数出表_Excel（アレルギー入力）'!$3:$3,0)&lt;=11,11,
MATCH(AV81,'数出表_Excel（アレルギー入力）'!$3:$3,0))),
 "")&lt;&gt;0,
IFERROR(
INDEX(INDIRECT("'数出表_Excel（アレルギー入力）'!B"&amp;MATCH(AZ33,'数出表_Excel（アレルギー入力）'!$A:$A,0)-1&amp;":AC"&amp;MATCH(AZ33,'数出表_Excel（アレルギー入力）'!$A:$A,0)-1&amp;""),
 1,
IF(MATCH(AV81,'数出表_Excel（アレルギー入力）'!$3:$3,0)&lt;=11,11,
MATCH(AV81,'数出表_Excel（アレルギー入力）'!$3:$3,0))),
 ""),""))</f>
        <v/>
      </c>
      <c r="AZ86" s="88"/>
      <c r="BB86" s="94" t="str">
        <f ca="1">IF(BC83&lt;&gt;"",
IFERROR(INT(BC83/BC85),""),"")</f>
        <v/>
      </c>
      <c r="BC86" s="88"/>
      <c r="BD86" s="94" t="str">
        <f ca="1">IF(BC83&lt;&gt;"",
IF(IFERROR(INT(BC83/BC85),"")&lt;=0,0,
IFERROR(MOD(BC83,BC85),"")),"")</f>
        <v/>
      </c>
      <c r="BE86" s="88"/>
      <c r="BF86" s="87" t="str" cm="1">
        <f t="array" aca="1" ref="BF86" ca="1">IF(MATCH(BC81,'数出表_Excel（アレルギー入力）'!$3:$3,0)&lt;=11,
"",
IF(IFERROR(
INDEX(INDIRECT("'数出表_Excel（アレルギー入力）'!B"&amp;MATCH(BG33,'数出表_Excel（アレルギー入力）'!$A:$A,0)-1&amp;":AC"&amp;MATCH(BG33,'数出表_Excel（アレルギー入力）'!$A:$A,0)-1&amp;""),
 1,
IF(MATCH(BC81,'数出表_Excel（アレルギー入力）'!$3:$3,0)&lt;=11,11,
MATCH(BC81,'数出表_Excel（アレルギー入力）'!$3:$3,0))),
 "")&lt;&gt;0,
IFERROR(
INDEX(INDIRECT("'数出表_Excel（アレルギー入力）'!B"&amp;MATCH(BG33,'数出表_Excel（アレルギー入力）'!$A:$A,0)-1&amp;":AC"&amp;MATCH(BG33,'数出表_Excel（アレルギー入力）'!$A:$A,0)-1&amp;""),
 1,
IF(MATCH(BC81,'数出表_Excel（アレルギー入力）'!$3:$3,0)&lt;=11,11,
MATCH(BC81,'数出表_Excel（アレルギー入力）'!$3:$3,0))),
 ""),""))</f>
        <v/>
      </c>
      <c r="BG86" s="88"/>
      <c r="BJ86" s="94" t="str">
        <f ca="1">IF(BK83&lt;&gt;"",
IFERROR(INT(BK83/BK85),""),"")</f>
        <v/>
      </c>
      <c r="BK86" s="88"/>
      <c r="BL86" s="94" t="str">
        <f ca="1">IF(BK83&lt;&gt;"",
IF(IFERROR(INT(BK83/BK85),"")&lt;=0,0,
IFERROR(MOD(BK83,BK85),"")),"")</f>
        <v/>
      </c>
      <c r="BM86" s="88"/>
      <c r="BN86" s="87" t="str" cm="1">
        <f t="array" aca="1" ref="BN86" ca="1">IF(MATCH(BK81,'数出表_Excel（アレルギー入力）'!$3:$3,0)&lt;=11,
"",
IF(IFERROR(
INDEX(INDIRECT("'数出表_Excel（アレルギー入力）'!B"&amp;MATCH(BO33,'数出表_Excel（アレルギー入力）'!$A:$A,0)-1&amp;":AC"&amp;MATCH(BO33,'数出表_Excel（アレルギー入力）'!$A:$A,0)-1&amp;""),
 1,
IF(MATCH(BK81,'数出表_Excel（アレルギー入力）'!$3:$3,0)&lt;=11,11,
MATCH(BK81,'数出表_Excel（アレルギー入力）'!$3:$3,0))),
 "")&lt;&gt;0,
IFERROR(
INDEX(INDIRECT("'数出表_Excel（アレルギー入力）'!B"&amp;MATCH(BO33,'数出表_Excel（アレルギー入力）'!$A:$A,0)-1&amp;":AC"&amp;MATCH(BO33,'数出表_Excel（アレルギー入力）'!$A:$A,0)-1&amp;""),
 1,
IF(MATCH(BK81,'数出表_Excel（アレルギー入力）'!$3:$3,0)&lt;=11,11,
MATCH(BK81,'数出表_Excel（アレルギー入力）'!$3:$3,0))),
 ""),""))</f>
        <v/>
      </c>
      <c r="BO86" s="88"/>
      <c r="BQ86" s="94" t="str">
        <f ca="1">IF(BR83&lt;&gt;"",
IFERROR(INT(BR83/BR85),""),"")</f>
        <v/>
      </c>
      <c r="BR86" s="88"/>
      <c r="BS86" s="94" t="str">
        <f ca="1">IF(BR83&lt;&gt;"",
IF(IFERROR(INT(BR83/BR85),"")&lt;=0,0,
IFERROR(MOD(BR83,BR85),"")),"")</f>
        <v/>
      </c>
      <c r="BT86" s="88"/>
      <c r="BU86" s="87" t="str" cm="1">
        <f t="array" aca="1" ref="BU86" ca="1">IF(MATCH(BR81,'数出表_Excel（アレルギー入力）'!$3:$3,0)&lt;=11,
"",
IF(IFERROR(
INDEX(INDIRECT("'数出表_Excel（アレルギー入力）'!B"&amp;MATCH(BV33,'数出表_Excel（アレルギー入力）'!$A:$A,0)-1&amp;":AC"&amp;MATCH(BV33,'数出表_Excel（アレルギー入力）'!$A:$A,0)-1&amp;""),
 1,
IF(MATCH(BR81,'数出表_Excel（アレルギー入力）'!$3:$3,0)&lt;=11,11,
MATCH(BR81,'数出表_Excel（アレルギー入力）'!$3:$3,0))),
 "")&lt;&gt;0,
IFERROR(
INDEX(INDIRECT("'数出表_Excel（アレルギー入力）'!B"&amp;MATCH(BV33,'数出表_Excel（アレルギー入力）'!$A:$A,0)-1&amp;":AC"&amp;MATCH(BV33,'数出表_Excel（アレルギー入力）'!$A:$A,0)-1&amp;""),
 1,
IF(MATCH(BR81,'数出表_Excel（アレルギー入力）'!$3:$3,0)&lt;=11,11,
MATCH(BR81,'数出表_Excel（アレルギー入力）'!$3:$3,0))),
 ""),""))</f>
        <v/>
      </c>
      <c r="BV86" s="88"/>
    </row>
    <row r="87" spans="2:74" ht="13.8" customHeight="1" x14ac:dyDescent="0.45"/>
    <row r="88" spans="2:74" ht="19.2" customHeight="1" x14ac:dyDescent="0.45">
      <c r="B88" s="63" t="str" cm="1">
        <f t="array" aca="1" ref="B88" ca="1">IFERROR(
SUBSTITUTE(ADDRESS(1,
COLUMN(INDIRECT("数出表_Excel!B" &amp; (MATCH(G41,数出表_Excel!$A:$A,0)-1))) - 1 +
MATCH(TRUE, ISNUMBER(--INDIRECT("数出表_Excel!B" &amp; (MATCH(G41,数出表_Excel!$A:$A,0)-1) &amp; ":U" &amp; (MATCH(G41,数出表_Excel!$A:$A,0)-1))), 0)+1,4),"1",""),
"")</f>
        <v/>
      </c>
      <c r="C88" s="85" t="str">
        <f ca="1">IF(C91&lt;&gt;"",C41,"")</f>
        <v/>
      </c>
      <c r="D88" s="86"/>
      <c r="E88" s="86"/>
      <c r="F88" s="86"/>
      <c r="G88" s="65"/>
      <c r="I88" s="63" t="str" cm="1">
        <f t="array" aca="1" ref="I88" ca="1">IFERROR(
SUBSTITUTE(ADDRESS(1,
COLUMN(INDIRECT("数出表_Excel!B" &amp; (MATCH(N41,数出表_Excel!$A:$A,0)-1))) - 1 +
MATCH(TRUE, ISNUMBER(--INDIRECT("数出表_Excel!B" &amp; (MATCH(N41,数出表_Excel!$A:$A,0)-1) &amp; ":U" &amp; (MATCH(N41,数出表_Excel!$A:$A,0)-1))), 0)+1,4),"1",""),
"")</f>
        <v/>
      </c>
      <c r="J88" s="85" t="str">
        <f ca="1">IF(J91&lt;&gt;"",J41,"")</f>
        <v/>
      </c>
      <c r="K88" s="86"/>
      <c r="L88" s="86"/>
      <c r="M88" s="86"/>
      <c r="N88" s="65"/>
      <c r="Q88" s="63" t="str" cm="1">
        <f t="array" aca="1" ref="Q88" ca="1">IFERROR(
SUBSTITUTE(ADDRESS(1,
COLUMN(INDIRECT("数出表_Excel!B" &amp; (MATCH(V41,数出表_Excel!$A:$A,0)-1))) - 1 +
MATCH(TRUE, ISNUMBER(--INDIRECT("数出表_Excel!B" &amp; (MATCH(V41,数出表_Excel!$A:$A,0)-1) &amp; ":U" &amp; (MATCH(V41,数出表_Excel!$A:$A,0)-1))), 0)+1,4),"1",""),
"")</f>
        <v/>
      </c>
      <c r="R88" s="85" t="str">
        <f ca="1">IF(R91&lt;&gt;"",R41,"")</f>
        <v/>
      </c>
      <c r="S88" s="86"/>
      <c r="T88" s="86"/>
      <c r="U88" s="86"/>
      <c r="V88" s="65"/>
      <c r="X88" s="63" t="str" cm="1">
        <f t="array" aca="1" ref="X88" ca="1">IFERROR(
SUBSTITUTE(ADDRESS(1,
COLUMN(INDIRECT("数出表_Excel!B" &amp; (MATCH(AC41,数出表_Excel!$A:$A,0)-1))) - 1 +
MATCH(TRUE, ISNUMBER(--INDIRECT("数出表_Excel!B" &amp; (MATCH(AC41,数出表_Excel!$A:$A,0)-1) &amp; ":U" &amp; (MATCH(AC41,数出表_Excel!$A:$A,0)-1))), 0)+1,4),"1",""),
"")</f>
        <v/>
      </c>
      <c r="Y88" s="85" t="str">
        <f ca="1">IF(Y91&lt;&gt;"",Y41,"")</f>
        <v/>
      </c>
      <c r="Z88" s="86"/>
      <c r="AA88" s="86"/>
      <c r="AB88" s="86"/>
      <c r="AC88" s="65"/>
      <c r="AF88" s="63" t="str" cm="1">
        <f t="array" aca="1" ref="AF88" ca="1">IFERROR(
SUBSTITUTE(ADDRESS(1,
COLUMN(INDIRECT("数出表_Excel!B" &amp; (MATCH(AK41,数出表_Excel!$A:$A,0)-1))) - 1 +
MATCH(TRUE, ISNUMBER(--INDIRECT("数出表_Excel!B" &amp; (MATCH(AK41,数出表_Excel!$A:$A,0)-1) &amp; ":U" &amp; (MATCH(AK41,数出表_Excel!$A:$A,0)-1))), 0)+1,4),"1",""),
"")</f>
        <v/>
      </c>
      <c r="AG88" s="85" t="str">
        <f ca="1">IF(AG91&lt;&gt;"",AG41,"")</f>
        <v/>
      </c>
      <c r="AH88" s="86"/>
      <c r="AI88" s="86"/>
      <c r="AJ88" s="86"/>
      <c r="AK88" s="65"/>
      <c r="AM88" s="63" t="str" cm="1">
        <f t="array" aca="1" ref="AM88" ca="1">IFERROR(
SUBSTITUTE(ADDRESS(1,
COLUMN(INDIRECT("数出表_Excel!B" &amp; (MATCH(AR41,数出表_Excel!$A:$A,0)-1))) - 1 +
MATCH(TRUE, ISNUMBER(--INDIRECT("数出表_Excel!B" &amp; (MATCH(AR41,数出表_Excel!$A:$A,0)-1) &amp; ":U" &amp; (MATCH(AR41,数出表_Excel!$A:$A,0)-1))), 0)+1,4),"1",""),
"")</f>
        <v/>
      </c>
      <c r="AN88" s="85" t="str">
        <f ca="1">IF(AN91&lt;&gt;"",AN41,"")</f>
        <v/>
      </c>
      <c r="AO88" s="86"/>
      <c r="AP88" s="86"/>
      <c r="AQ88" s="86"/>
      <c r="AR88" s="65"/>
      <c r="AU88" s="63" t="str" cm="1">
        <f t="array" aca="1" ref="AU88" ca="1">IFERROR(
SUBSTITUTE(ADDRESS(1,
COLUMN(INDIRECT("数出表_Excel!B" &amp; (MATCH(AZ41,数出表_Excel!$A:$A,0)-1))) - 1 +
MATCH(TRUE, ISNUMBER(--INDIRECT("数出表_Excel!B" &amp; (MATCH(AZ41,数出表_Excel!$A:$A,0)-1) &amp; ":U" &amp; (MATCH(AZ41,数出表_Excel!$A:$A,0)-1))), 0)+1,4),"1",""),
"")</f>
        <v/>
      </c>
      <c r="AV88" s="85" t="str">
        <f ca="1">IF(AV91&lt;&gt;"",AV41,"")</f>
        <v/>
      </c>
      <c r="AW88" s="86"/>
      <c r="AX88" s="86"/>
      <c r="AY88" s="86"/>
      <c r="AZ88" s="65"/>
      <c r="BB88" s="63" t="str" cm="1">
        <f t="array" aca="1" ref="BB88" ca="1">IFERROR(
SUBSTITUTE(ADDRESS(1,
COLUMN(INDIRECT("数出表_Excel!B" &amp; (MATCH(BG41,数出表_Excel!$A:$A,0)-1))) - 1 +
MATCH(TRUE, ISNUMBER(--INDIRECT("数出表_Excel!B" &amp; (MATCH(BG41,数出表_Excel!$A:$A,0)-1) &amp; ":U" &amp; (MATCH(BG41,数出表_Excel!$A:$A,0)-1))), 0)+1,4),"1",""),
"")</f>
        <v/>
      </c>
      <c r="BC88" s="85" t="str">
        <f ca="1">IF(BC91&lt;&gt;"",BC41,"")</f>
        <v/>
      </c>
      <c r="BD88" s="86"/>
      <c r="BE88" s="86"/>
      <c r="BF88" s="86"/>
      <c r="BG88" s="65"/>
      <c r="BJ88" s="63" t="str" cm="1">
        <f t="array" aca="1" ref="BJ88" ca="1">IFERROR(
SUBSTITUTE(ADDRESS(1,
COLUMN(INDIRECT("数出表_Excel!B" &amp; (MATCH(BO41,数出表_Excel!$A:$A,0)-1))) - 1 +
MATCH(TRUE, ISNUMBER(--INDIRECT("数出表_Excel!B" &amp; (MATCH(BO41,数出表_Excel!$A:$A,0)-1) &amp; ":U" &amp; (MATCH(BO41,数出表_Excel!$A:$A,0)-1))), 0)+1,4),"1",""),
"")</f>
        <v/>
      </c>
      <c r="BK88" s="85" t="str">
        <f ca="1">IF(BK91&lt;&gt;"",BK41,"")</f>
        <v/>
      </c>
      <c r="BL88" s="86"/>
      <c r="BM88" s="86"/>
      <c r="BN88" s="86"/>
      <c r="BO88" s="65"/>
      <c r="BQ88" s="63" t="str" cm="1">
        <f t="array" aca="1" ref="BQ88" ca="1">IFERROR(
SUBSTITUTE(ADDRESS(1,
COLUMN(INDIRECT("数出表_Excel!B" &amp; (MATCH(BV41,数出表_Excel!$A:$A,0)-1))) - 1 +
MATCH(TRUE, ISNUMBER(--INDIRECT("数出表_Excel!B" &amp; (MATCH(BV41,数出表_Excel!$A:$A,0)-1) &amp; ":U" &amp; (MATCH(BV41,数出表_Excel!$A:$A,0)-1))), 0)+1,4),"1",""),
"")</f>
        <v/>
      </c>
      <c r="BR88" s="85" t="str">
        <f ca="1">IF(BR91&lt;&gt;"",BR41,"")</f>
        <v/>
      </c>
      <c r="BS88" s="86"/>
      <c r="BT88" s="86"/>
      <c r="BU88" s="86"/>
      <c r="BV88" s="65"/>
    </row>
    <row r="89" spans="2:74" ht="19.2" customHeight="1" x14ac:dyDescent="0.55000000000000004">
      <c r="B89" s="68" t="e">
        <f t="array" aca="1" ref="B89" ca="1">IF(B43&lt;&gt;100,
IF(C91&lt;&gt;"",MATCH(C91,INDIRECT("数出表_Excel!B"&amp;MATCH(G41,数出表_Excel!$A:$A,0)-1&amp;":U"&amp;MATCH(G41,数出表_Excel!$A:$A,0)-1&amp;""),0)+1,""),
IF(C91&lt;&gt;"",
MATCH(
IFERROR(
INDEX(INDIRECT("数出表_Excel!"&amp;B88&amp;MATCH(G41,数出表_Excel!$A:$A,0)-1&amp;":U"&amp;MATCH(G41,数出表_Excel!$A:$A,0)-1&amp;""),
 1,
 MATCH(TRUE, ISNUMBER(--INDIRECT("数出表_Excel!"&amp;B88&amp;MATCH(G41,数出表_Excel!$A:$A,0)-1&amp;":U"&amp;MATCH(G41,数出表_Excel!$A:$A,0)-1&amp;"")), 0)),
 ""),
INDIRECT("数出表_Excel!B"&amp;MATCH(G41,数出表_Excel!$A:$A,0)-1&amp;":U"&amp;MATCH(G41,数出表_Excel!$A:$A,0)-1&amp;""),0)+1,""))</f>
        <v>#N/A</v>
      </c>
      <c r="C89" s="58" t="str" cm="1">
        <f t="array" aca="1" ref="C89" ca="1">IFERROR(IF(C91&lt;&gt;"",INDIRECT("数出表_Excel!" &amp;
CHAR(MATCH(TRUE,
ISNUMBER(--INDIRECT("数出表_Excel!"&amp;B88&amp;MATCH(G41,数出表_Excel!$A:$A,0)-1&amp;":U"&amp;MATCH(G41,数出表_Excel!$A:$A,0)-1&amp;"")),0)
+MATCH(TRUE, ISNUMBER(--INDIRECT("数出表_Excel!B" &amp; (MATCH(G41,数出表_Excel!$A:$A,0)-1) &amp; ":U" &amp; (MATCH(G41,数出表_Excel!$A:$A,0)-1))), 0)
+65) &amp; "3"),""),"")</f>
        <v/>
      </c>
      <c r="D89" s="57"/>
      <c r="E89" s="57"/>
      <c r="F89" s="72" t="str" cm="1">
        <f t="array" aca="1" ref="F89" ca="1">IF(C89&lt;&gt;"",
IF(MATCH(TRUE,
ISNUMBER(--INDIRECT("数出表_Excel!B"&amp;MATCH(G41,数出表_Excel!$A:$A,0)-1&amp;":U"&amp;MATCH(G41,数出表_Excel!$A:$A,0)-1&amp;"")),0)&gt;10,
IF(C89&lt;&gt;"",
IF(IF(COUNTIF(盛付札!C89,"*キャラ*"),
VLOOKUP("*キャラ*",商品マスタ一覧!$D:$J,7,FALSE),
IF(COUNTIF(盛付札!C89,"*赤*"),
VLOOKUP("*赤*",商品マスタ一覧!$D:$J,7,FALSE),
VLOOKUP(盛付札!C89,商品マスタ一覧!$D:$J,7,FALSE)))=0,"",
IF(ROUND(
IF(F94&lt;&gt;"",(C91-F94),C91)
/IF(COUNTIF(盛付札!C89,"*キャラ*"),
VLOOKUP("*キャラ*",商品マスタ一覧!$D:$J,7,FALSE),
IF(COUNTIF(盛付札!C89,"*赤*"),
VLOOKUP("*赤*",商品マスタ一覧!$D:$J,7,FALSE),
VLOOKUP(盛付札!C89,商品マスタ一覧!$D:$J,7,FALSE))),0)&lt;=0,1,
ROUND(
IF(F94&lt;&gt;"",(C91-F94),C91)
/IF(COUNTIF(盛付札!C89,"*キャラ*"),
VLOOKUP("*キャラ*",商品マスタ一覧!$D:$J,7,FALSE),
IF(COUNTIF(盛付札!C89,"*赤*"),
VLOOKUP("*赤*",商品マスタ一覧!$D:$J,7,FALSE),
VLOOKUP(盛付札!C89,商品マスタ一覧!$D:$J,7,FALSE))),0))),""),""),"")</f>
        <v/>
      </c>
      <c r="G89" s="62" t="str">
        <f ca="1">IF(F89&lt;&gt;"",IF(C91&lt;&gt;"",IF(VALUE(IF(F94&lt;&gt;"",C91-F94,C91))&gt;VALUE(IF(COUNTIF(盛付札!C89,"*キャラ*"),
VLOOKUP("*キャラ*",商品マスタ一覧!$D:$J,7,FALSE),
IF(COUNTIF(盛付札!C89,"*赤*"),
VLOOKUP("*赤*",商品マスタ一覧!$D:$J,7,FALSE),
VLOOKUP(盛付札!C89,商品マスタ一覧!$D:$J,7,FALSE)))*F89),
"+"&amp;IF(F94&lt;&gt;"",C91-F94,C91)-IF(COUNTIF(盛付札!C89,"*キャラ*"),
VLOOKUP("*キャラ*",商品マスタ一覧!$D:$J,7,FALSE),
IF(COUNTIF(盛付札!C89,"*赤*"),
VLOOKUP("*赤*",商品マスタ一覧!$D:$J,7,FALSE),
VLOOKUP(盛付札!C89,商品マスタ一覧!$D:$J,7,FALSE)))*F89,
IF(F94&lt;&gt;"",C91-F94,C91)-IF(COUNTIF(盛付札!C89,"*キャラ*"),
VLOOKUP("*キャラ*",商品マスタ一覧!$D:$J,7,FALSE),
IF(COUNTIF(盛付札!C89,"*赤*"),
VLOOKUP("*赤*",商品マスタ一覧!$D:$J,7,FALSE),
VLOOKUP(盛付札!C89,商品マスタ一覧!$D:$J,7,FALSE)))*F89),""),"")</f>
        <v/>
      </c>
      <c r="I89" s="68" t="e" cm="1">
        <f t="array" aca="1" ref="I89" ca="1">IF(I43&lt;&gt;100,
IF(J91&lt;&gt;"",MATCH(J91,INDIRECT("数出表_Excel!B"&amp;MATCH(N41,数出表_Excel!$A:$A,0)-1&amp;":U"&amp;MATCH(N41,数出表_Excel!$A:$A,0)-1&amp;""),0)+1,""),
IF(J91&lt;&gt;"",
MATCH(
IFERROR(
INDEX(INDIRECT("数出表_Excel!"&amp;I88&amp;MATCH(N41,数出表_Excel!$A:$A,0)-1&amp;":U"&amp;MATCH(N41,数出表_Excel!$A:$A,0)-1&amp;""),
 1,
 MATCH(TRUE, ISNUMBER(--INDIRECT("数出表_Excel!"&amp;I88&amp;MATCH(N41,数出表_Excel!$A:$A,0)-1&amp;":U"&amp;MATCH(N41,数出表_Excel!$A:$A,0)-1&amp;"")), 0)),
 ""),
INDIRECT("数出表_Excel!B"&amp;MATCH(N41,数出表_Excel!$A:$A,0)-1&amp;":U"&amp;MATCH(N41,数出表_Excel!$A:$A,0)-1&amp;""),0)+1,""))</f>
        <v>#N/A</v>
      </c>
      <c r="J89" s="58" t="str" cm="1">
        <f t="array" aca="1" ref="J89" ca="1">IFERROR(IF(J91&lt;&gt;"",INDIRECT("数出表_Excel!" &amp;
CHAR(MATCH(TRUE,
ISNUMBER(--INDIRECT("数出表_Excel!"&amp;I88&amp;MATCH(N41,数出表_Excel!$A:$A,0)-1&amp;":U"&amp;MATCH(N41,数出表_Excel!$A:$A,0)-1&amp;"")),0)
+MATCH(TRUE, ISNUMBER(--INDIRECT("数出表_Excel!B" &amp; (MATCH(N41,数出表_Excel!$A:$A,0)-1) &amp; ":U" &amp; (MATCH(N41,数出表_Excel!$A:$A,0)-1))), 0)
+65) &amp; "3"),""),"")</f>
        <v/>
      </c>
      <c r="K89" s="57"/>
      <c r="L89" s="57"/>
      <c r="M89" s="72" t="str" cm="1">
        <f t="array" aca="1" ref="M89" ca="1">IF(J89&lt;&gt;"",
IF(MATCH(TRUE,
ISNUMBER(--INDIRECT("数出表_Excel!B"&amp;MATCH(N41,数出表_Excel!$A:$A,0)-1&amp;":U"&amp;MATCH(N41,数出表_Excel!$A:$A,0)-1&amp;"")),0)&gt;10,
IF(J89&lt;&gt;"",
IF(IF(COUNTIF(盛付札!J89,"*キャラ*"),
VLOOKUP("*キャラ*",商品マスタ一覧!$D:$J,7,FALSE),
IF(COUNTIF(盛付札!J89,"*赤*"),
VLOOKUP("*赤*",商品マスタ一覧!$D:$J,7,FALSE),
VLOOKUP(盛付札!J89,商品マスタ一覧!$D:$J,7,FALSE)))=0,"",
IF(ROUND(
IF(M94&lt;&gt;"",(J91-M94),J91)
/IF(COUNTIF(盛付札!J89,"*キャラ*"),
VLOOKUP("*キャラ*",商品マスタ一覧!$D:$J,7,FALSE),
IF(COUNTIF(盛付札!J89,"*赤*"),
VLOOKUP("*赤*",商品マスタ一覧!$D:$J,7,FALSE),
VLOOKUP(盛付札!J89,商品マスタ一覧!$D:$J,7,FALSE))),0)&lt;=0,1,
ROUND(
IF(M94&lt;&gt;"",(J91-M94),J91)
/IF(COUNTIF(盛付札!J89,"*キャラ*"),
VLOOKUP("*キャラ*",商品マスタ一覧!$D:$J,7,FALSE),
IF(COUNTIF(盛付札!J89,"*赤*"),
VLOOKUP("*赤*",商品マスタ一覧!$D:$J,7,FALSE),
VLOOKUP(盛付札!J89,商品マスタ一覧!$D:$J,7,FALSE))),0))),""),""),"")</f>
        <v/>
      </c>
      <c r="N89" s="62" t="str">
        <f ca="1">IF(M89&lt;&gt;"",IF(J91&lt;&gt;"",IF(VALUE(IF(M94&lt;&gt;"",J91-M94,J91))&gt;VALUE(IF(COUNTIF(盛付札!J89,"*キャラ*"),
VLOOKUP("*キャラ*",商品マスタ一覧!$D:$J,7,FALSE),
IF(COUNTIF(盛付札!J89,"*赤*"),
VLOOKUP("*赤*",商品マスタ一覧!$D:$J,7,FALSE),
VLOOKUP(盛付札!J89,商品マスタ一覧!$D:$J,7,FALSE)))*M89),
"+"&amp;IF(M94&lt;&gt;"",J91-M94,J91)-IF(COUNTIF(盛付札!J89,"*キャラ*"),
VLOOKUP("*キャラ*",商品マスタ一覧!$D:$J,7,FALSE),
IF(COUNTIF(盛付札!J89,"*赤*"),
VLOOKUP("*赤*",商品マスタ一覧!$D:$J,7,FALSE),
VLOOKUP(盛付札!J89,商品マスタ一覧!$D:$J,7,FALSE)))*M89,
IF(M94&lt;&gt;"",J91-M94,J91)-IF(COUNTIF(盛付札!J89,"*キャラ*"),
VLOOKUP("*キャラ*",商品マスタ一覧!$D:$J,7,FALSE),
IF(COUNTIF(盛付札!J89,"*赤*"),
VLOOKUP("*赤*",商品マスタ一覧!$D:$J,7,FALSE),
VLOOKUP(盛付札!J89,商品マスタ一覧!$D:$J,7,FALSE)))*M89),""),"")</f>
        <v/>
      </c>
      <c r="Q89" s="68" t="e">
        <f t="array" aca="1" ref="Q89" ca="1">IF(Q43&lt;&gt;100,
IF(R91&lt;&gt;"",MATCH(R91,INDIRECT("数出表_Excel!B"&amp;MATCH(V41,数出表_Excel!$A:$A,0)-1&amp;":U"&amp;MATCH(V41,数出表_Excel!$A:$A,0)-1&amp;""),0)+1,""),
IF(R91&lt;&gt;"",
MATCH(
IFERROR(
INDEX(INDIRECT("数出表_Excel!"&amp;Q88&amp;MATCH(V41,数出表_Excel!$A:$A,0)-1&amp;":U"&amp;MATCH(V41,数出表_Excel!$A:$A,0)-1&amp;""),
 1,
 MATCH(TRUE, ISNUMBER(--INDIRECT("数出表_Excel!"&amp;Q88&amp;MATCH(V41,数出表_Excel!$A:$A,0)-1&amp;":U"&amp;MATCH(V41,数出表_Excel!$A:$A,0)-1&amp;"")), 0)),
 ""),
INDIRECT("数出表_Excel!B"&amp;MATCH(V41,数出表_Excel!$A:$A,0)-1&amp;":U"&amp;MATCH(V41,数出表_Excel!$A:$A,0)-1&amp;""),0)+1,""))</f>
        <v>#N/A</v>
      </c>
      <c r="R89" s="58" t="str" cm="1">
        <f t="array" aca="1" ref="R89" ca="1">IFERROR(IF(R91&lt;&gt;"",INDIRECT("数出表_Excel!" &amp;
CHAR(MATCH(TRUE,
ISNUMBER(--INDIRECT("数出表_Excel!"&amp;Q88&amp;MATCH(V41,数出表_Excel!$A:$A,0)-1&amp;":U"&amp;MATCH(V41,数出表_Excel!$A:$A,0)-1&amp;"")),0)
+MATCH(TRUE, ISNUMBER(--INDIRECT("数出表_Excel!B" &amp; (MATCH(V41,数出表_Excel!$A:$A,0)-1) &amp; ":U" &amp; (MATCH(V41,数出表_Excel!$A:$A,0)-1))), 0)
+65) &amp; "3"),""),"")</f>
        <v/>
      </c>
      <c r="S89" s="57"/>
      <c r="T89" s="57"/>
      <c r="U89" s="72" t="str" cm="1">
        <f t="array" aca="1" ref="U89" ca="1">IF(R89&lt;&gt;"",
IF(MATCH(TRUE,
ISNUMBER(--INDIRECT("数出表_Excel!B"&amp;MATCH(V41,数出表_Excel!$A:$A,0)-1&amp;":U"&amp;MATCH(V41,数出表_Excel!$A:$A,0)-1&amp;"")),0)&gt;10,
IF(R89&lt;&gt;"",
IF(IF(COUNTIF(盛付札!R89,"*キャラ*"),
VLOOKUP("*キャラ*",商品マスタ一覧!$D:$J,7,FALSE),
IF(COUNTIF(盛付札!R89,"*赤*"),
VLOOKUP("*赤*",商品マスタ一覧!$D:$J,7,FALSE),
VLOOKUP(盛付札!R89,商品マスタ一覧!$D:$J,7,FALSE)))=0,"",
IF(ROUND(
IF(U94&lt;&gt;"",(R91-U94),R91)
/IF(COUNTIF(盛付札!R89,"*キャラ*"),
VLOOKUP("*キャラ*",商品マスタ一覧!$D:$J,7,FALSE),
IF(COUNTIF(盛付札!R89,"*赤*"),
VLOOKUP("*赤*",商品マスタ一覧!$D:$J,7,FALSE),
VLOOKUP(盛付札!R89,商品マスタ一覧!$D:$J,7,FALSE))),0)&lt;=0,1,
ROUND(
IF(U94&lt;&gt;"",(R91-U94),R91)
/IF(COUNTIF(盛付札!R89,"*キャラ*"),
VLOOKUP("*キャラ*",商品マスタ一覧!$D:$J,7,FALSE),
IF(COUNTIF(盛付札!R89,"*赤*"),
VLOOKUP("*赤*",商品マスタ一覧!$D:$J,7,FALSE),
VLOOKUP(盛付札!R89,商品マスタ一覧!$D:$J,7,FALSE))),0))),""),""),"")</f>
        <v/>
      </c>
      <c r="V89" s="62" t="str">
        <f ca="1">IF(U89&lt;&gt;"",IF(R91&lt;&gt;"",IF(VALUE(IF(U94&lt;&gt;"",R91-U94,R91))&gt;VALUE(IF(COUNTIF(盛付札!R89,"*キャラ*"),
VLOOKUP("*キャラ*",商品マスタ一覧!$D:$J,7,FALSE),
IF(COUNTIF(盛付札!R89,"*赤*"),
VLOOKUP("*赤*",商品マスタ一覧!$D:$J,7,FALSE),
VLOOKUP(盛付札!R89,商品マスタ一覧!$D:$J,7,FALSE)))*U89),
"+"&amp;IF(U94&lt;&gt;"",R91-U94,R91)-IF(COUNTIF(盛付札!R89,"*キャラ*"),
VLOOKUP("*キャラ*",商品マスタ一覧!$D:$J,7,FALSE),
IF(COUNTIF(盛付札!R89,"*赤*"),
VLOOKUP("*赤*",商品マスタ一覧!$D:$J,7,FALSE),
VLOOKUP(盛付札!R89,商品マスタ一覧!$D:$J,7,FALSE)))*U89,
IF(U94&lt;&gt;"",R91-U94,R91)-IF(COUNTIF(盛付札!R89,"*キャラ*"),
VLOOKUP("*キャラ*",商品マスタ一覧!$D:$J,7,FALSE),
IF(COUNTIF(盛付札!R89,"*赤*"),
VLOOKUP("*赤*",商品マスタ一覧!$D:$J,7,FALSE),
VLOOKUP(盛付札!R89,商品マスタ一覧!$D:$J,7,FALSE)))*U89),""),"")</f>
        <v/>
      </c>
      <c r="X89" s="68" t="e" cm="1">
        <f t="array" aca="1" ref="X89" ca="1">IF(X43&lt;&gt;100,
IF(Y91&lt;&gt;"",MATCH(Y91,INDIRECT("数出表_Excel!B"&amp;MATCH(AC41,数出表_Excel!$A:$A,0)-1&amp;":U"&amp;MATCH(AC41,数出表_Excel!$A:$A,0)-1&amp;""),0)+1,""),
IF(Y91&lt;&gt;"",
MATCH(
IFERROR(
INDEX(INDIRECT("数出表_Excel!"&amp;X88&amp;MATCH(AC41,数出表_Excel!$A:$A,0)-1&amp;":U"&amp;MATCH(AC41,数出表_Excel!$A:$A,0)-1&amp;""),
 1,
 MATCH(TRUE, ISNUMBER(--INDIRECT("数出表_Excel!"&amp;X88&amp;MATCH(AC41,数出表_Excel!$A:$A,0)-1&amp;":U"&amp;MATCH(AC41,数出表_Excel!$A:$A,0)-1&amp;"")), 0)),
 ""),
INDIRECT("数出表_Excel!B"&amp;MATCH(AC41,数出表_Excel!$A:$A,0)-1&amp;":U"&amp;MATCH(AC41,数出表_Excel!$A:$A,0)-1&amp;""),0)+1,""))</f>
        <v>#N/A</v>
      </c>
      <c r="Y89" s="58" t="str" cm="1">
        <f t="array" aca="1" ref="Y89" ca="1">IFERROR(IF(Y91&lt;&gt;"",INDIRECT("数出表_Excel!" &amp;
CHAR(MATCH(TRUE,
ISNUMBER(--INDIRECT("数出表_Excel!"&amp;X88&amp;MATCH(AC41,数出表_Excel!$A:$A,0)-1&amp;":U"&amp;MATCH(AC41,数出表_Excel!$A:$A,0)-1&amp;"")),0)
+MATCH(TRUE, ISNUMBER(--INDIRECT("数出表_Excel!B" &amp; (MATCH(AC41,数出表_Excel!$A:$A,0)-1) &amp; ":U" &amp; (MATCH(AC41,数出表_Excel!$A:$A,0)-1))), 0)
+65) &amp; "3"),""),"")</f>
        <v/>
      </c>
      <c r="Z89" s="57"/>
      <c r="AA89" s="57"/>
      <c r="AB89" s="72" t="str" cm="1">
        <f t="array" aca="1" ref="AB89" ca="1">IF(Y89&lt;&gt;"",
IF(MATCH(TRUE,
ISNUMBER(--INDIRECT("数出表_Excel!B"&amp;MATCH(AC41,数出表_Excel!$A:$A,0)-1&amp;":U"&amp;MATCH(AC41,数出表_Excel!$A:$A,0)-1&amp;"")),0)&gt;10,
IF(Y89&lt;&gt;"",
IF(IF(COUNTIF(盛付札!Y89,"*キャラ*"),
VLOOKUP("*キャラ*",商品マスタ一覧!$D:$J,7,FALSE),
IF(COUNTIF(盛付札!Y89,"*赤*"),
VLOOKUP("*赤*",商品マスタ一覧!$D:$J,7,FALSE),
VLOOKUP(盛付札!Y89,商品マスタ一覧!$D:$J,7,FALSE)))=0,"",
IF(ROUND(
IF(AB94&lt;&gt;"",(Y91-AB94),Y91)
/IF(COUNTIF(盛付札!Y89,"*キャラ*"),
VLOOKUP("*キャラ*",商品マスタ一覧!$D:$J,7,FALSE),
IF(COUNTIF(盛付札!Y89,"*赤*"),
VLOOKUP("*赤*",商品マスタ一覧!$D:$J,7,FALSE),
VLOOKUP(盛付札!Y89,商品マスタ一覧!$D:$J,7,FALSE))),0)&lt;=0,1,
ROUND(
IF(AB94&lt;&gt;"",(Y91-AB94),Y91)
/IF(COUNTIF(盛付札!Y89,"*キャラ*"),
VLOOKUP("*キャラ*",商品マスタ一覧!$D:$J,7,FALSE),
IF(COUNTIF(盛付札!Y89,"*赤*"),
VLOOKUP("*赤*",商品マスタ一覧!$D:$J,7,FALSE),
VLOOKUP(盛付札!Y89,商品マスタ一覧!$D:$J,7,FALSE))),0))),""),""),"")</f>
        <v/>
      </c>
      <c r="AC89" s="62" t="str">
        <f ca="1">IF(AB89&lt;&gt;"",IF(Y91&lt;&gt;"",IF(VALUE(IF(AB94&lt;&gt;"",Y91-AB94,Y91))&gt;VALUE(IF(COUNTIF(盛付札!Y89,"*キャラ*"),
VLOOKUP("*キャラ*",商品マスタ一覧!$D:$J,7,FALSE),
IF(COUNTIF(盛付札!Y89,"*赤*"),
VLOOKUP("*赤*",商品マスタ一覧!$D:$J,7,FALSE),
VLOOKUP(盛付札!Y89,商品マスタ一覧!$D:$J,7,FALSE)))*AB89),
"+"&amp;IF(AB94&lt;&gt;"",Y91-AB94,Y91)-IF(COUNTIF(盛付札!Y89,"*キャラ*"),
VLOOKUP("*キャラ*",商品マスタ一覧!$D:$J,7,FALSE),
IF(COUNTIF(盛付札!Y89,"*赤*"),
VLOOKUP("*赤*",商品マスタ一覧!$D:$J,7,FALSE),
VLOOKUP(盛付札!Y89,商品マスタ一覧!$D:$J,7,FALSE)))*AB89,
IF(AB94&lt;&gt;"",Y91-AB94,Y91)-IF(COUNTIF(盛付札!Y89,"*キャラ*"),
VLOOKUP("*キャラ*",商品マスタ一覧!$D:$J,7,FALSE),
IF(COUNTIF(盛付札!Y89,"*赤*"),
VLOOKUP("*赤*",商品マスタ一覧!$D:$J,7,FALSE),
VLOOKUP(盛付札!Y89,商品マスタ一覧!$D:$J,7,FALSE)))*AB89),""),"")</f>
        <v/>
      </c>
      <c r="AF89" s="68" t="e">
        <f t="array" aca="1" ref="AF89" ca="1">IF(AF43&lt;&gt;100,
IF(AG91&lt;&gt;"",MATCH(AG91,INDIRECT("数出表_Excel!B"&amp;MATCH(AK41,数出表_Excel!$A:$A,0)-1&amp;":U"&amp;MATCH(AK41,数出表_Excel!$A:$A,0)-1&amp;""),0)+1,""),
IF(AG91&lt;&gt;"",
MATCH(
IFERROR(
INDEX(INDIRECT("数出表_Excel!"&amp;AF88&amp;MATCH(AK41,数出表_Excel!$A:$A,0)-1&amp;":U"&amp;MATCH(AK41,数出表_Excel!$A:$A,0)-1&amp;""),
 1,
 MATCH(TRUE, ISNUMBER(--INDIRECT("数出表_Excel!"&amp;AF88&amp;MATCH(AK41,数出表_Excel!$A:$A,0)-1&amp;":U"&amp;MATCH(AK41,数出表_Excel!$A:$A,0)-1&amp;"")), 0)),
 ""),
INDIRECT("数出表_Excel!B"&amp;MATCH(AK41,数出表_Excel!$A:$A,0)-1&amp;":U"&amp;MATCH(AK41,数出表_Excel!$A:$A,0)-1&amp;""),0)+1,""))</f>
        <v>#N/A</v>
      </c>
      <c r="AG89" s="58" t="str" cm="1">
        <f t="array" aca="1" ref="AG89" ca="1">IFERROR(IF(AG91&lt;&gt;"",INDIRECT("数出表_Excel!" &amp;
CHAR(MATCH(TRUE,
ISNUMBER(--INDIRECT("数出表_Excel!"&amp;AF88&amp;MATCH(AK41,数出表_Excel!$A:$A,0)-1&amp;":U"&amp;MATCH(AK41,数出表_Excel!$A:$A,0)-1&amp;"")),0)
+MATCH(TRUE, ISNUMBER(--INDIRECT("数出表_Excel!B" &amp; (MATCH(AK41,数出表_Excel!$A:$A,0)-1) &amp; ":U" &amp; (MATCH(AK41,数出表_Excel!$A:$A,0)-1))), 0)
+65) &amp; "3"),""),"")</f>
        <v/>
      </c>
      <c r="AH89" s="57"/>
      <c r="AI89" s="57"/>
      <c r="AJ89" s="72" t="str" cm="1">
        <f t="array" aca="1" ref="AJ89" ca="1">IF(AG89&lt;&gt;"",
IF(MATCH(TRUE,
ISNUMBER(--INDIRECT("数出表_Excel!B"&amp;MATCH(AK41,数出表_Excel!$A:$A,0)-1&amp;":U"&amp;MATCH(AK41,数出表_Excel!$A:$A,0)-1&amp;"")),0)&gt;10,
IF(AG89&lt;&gt;"",
IF(IF(COUNTIF(盛付札!AG89,"*キャラ*"),
VLOOKUP("*キャラ*",商品マスタ一覧!$D:$J,7,FALSE),
IF(COUNTIF(盛付札!AG89,"*赤*"),
VLOOKUP("*赤*",商品マスタ一覧!$D:$J,7,FALSE),
VLOOKUP(盛付札!AG89,商品マスタ一覧!$D:$J,7,FALSE)))=0,"",
IF(ROUND(
IF(AJ94&lt;&gt;"",(AG91-AJ94),AG91)
/IF(COUNTIF(盛付札!AG89,"*キャラ*"),
VLOOKUP("*キャラ*",商品マスタ一覧!$D:$J,7,FALSE),
IF(COUNTIF(盛付札!AG89,"*赤*"),
VLOOKUP("*赤*",商品マスタ一覧!$D:$J,7,FALSE),
VLOOKUP(盛付札!AG89,商品マスタ一覧!$D:$J,7,FALSE))),0)&lt;=0,1,
ROUND(
IF(AJ94&lt;&gt;"",(AG91-AJ94),AG91)
/IF(COUNTIF(盛付札!AG89,"*キャラ*"),
VLOOKUP("*キャラ*",商品マスタ一覧!$D:$J,7,FALSE),
IF(COUNTIF(盛付札!AG89,"*赤*"),
VLOOKUP("*赤*",商品マスタ一覧!$D:$J,7,FALSE),
VLOOKUP(盛付札!AG89,商品マスタ一覧!$D:$J,7,FALSE))),0))),""),""),"")</f>
        <v/>
      </c>
      <c r="AK89" s="62" t="str">
        <f ca="1">IF(AJ89&lt;&gt;"",IF(AG91&lt;&gt;"",IF(VALUE(IF(AJ94&lt;&gt;"",AG91-AJ94,AG91))&gt;VALUE(IF(COUNTIF(盛付札!AG89,"*キャラ*"),
VLOOKUP("*キャラ*",商品マスタ一覧!$D:$J,7,FALSE),
IF(COUNTIF(盛付札!AG89,"*赤*"),
VLOOKUP("*赤*",商品マスタ一覧!$D:$J,7,FALSE),
VLOOKUP(盛付札!AG89,商品マスタ一覧!$D:$J,7,FALSE)))*AJ89),
"+"&amp;IF(AJ94&lt;&gt;"",AG91-AJ94,AG91)-IF(COUNTIF(盛付札!AG89,"*キャラ*"),
VLOOKUP("*キャラ*",商品マスタ一覧!$D:$J,7,FALSE),
IF(COUNTIF(盛付札!AG89,"*赤*"),
VLOOKUP("*赤*",商品マスタ一覧!$D:$J,7,FALSE),
VLOOKUP(盛付札!AG89,商品マスタ一覧!$D:$J,7,FALSE)))*AJ89,
IF(AJ94&lt;&gt;"",AG91-AJ94,AG91)-IF(COUNTIF(盛付札!AG89,"*キャラ*"),
VLOOKUP("*キャラ*",商品マスタ一覧!$D:$J,7,FALSE),
IF(COUNTIF(盛付札!AG89,"*赤*"),
VLOOKUP("*赤*",商品マスタ一覧!$D:$J,7,FALSE),
VLOOKUP(盛付札!AG89,商品マスタ一覧!$D:$J,7,FALSE)))*AJ89),""),"")</f>
        <v/>
      </c>
      <c r="AM89" s="68" t="e" cm="1">
        <f t="array" aca="1" ref="AM89" ca="1">IF(AM43&lt;&gt;100,
IF(AN91&lt;&gt;"",MATCH(AN91,INDIRECT("数出表_Excel!B"&amp;MATCH(AR41,数出表_Excel!$A:$A,0)-1&amp;":U"&amp;MATCH(AR41,数出表_Excel!$A:$A,0)-1&amp;""),0)+1,""),
IF(AN91&lt;&gt;"",
MATCH(
IFERROR(
INDEX(INDIRECT("数出表_Excel!"&amp;AM88&amp;MATCH(AR41,数出表_Excel!$A:$A,0)-1&amp;":U"&amp;MATCH(AR41,数出表_Excel!$A:$A,0)-1&amp;""),
 1,
 MATCH(TRUE, ISNUMBER(--INDIRECT("数出表_Excel!"&amp;AM88&amp;MATCH(AR41,数出表_Excel!$A:$A,0)-1&amp;":U"&amp;MATCH(AR41,数出表_Excel!$A:$A,0)-1&amp;"")), 0)),
 ""),
INDIRECT("数出表_Excel!B"&amp;MATCH(AR41,数出表_Excel!$A:$A,0)-1&amp;":U"&amp;MATCH(AR41,数出表_Excel!$A:$A,0)-1&amp;""),0)+1,""))</f>
        <v>#N/A</v>
      </c>
      <c r="AN89" s="58" t="str" cm="1">
        <f t="array" aca="1" ref="AN89" ca="1">IFERROR(IF(AN91&lt;&gt;"",INDIRECT("数出表_Excel!" &amp;
CHAR(MATCH(TRUE,
ISNUMBER(--INDIRECT("数出表_Excel!"&amp;AM88&amp;MATCH(AR41,数出表_Excel!$A:$A,0)-1&amp;":U"&amp;MATCH(AR41,数出表_Excel!$A:$A,0)-1&amp;"")),0)
+MATCH(TRUE, ISNUMBER(--INDIRECT("数出表_Excel!B" &amp; (MATCH(AR41,数出表_Excel!$A:$A,0)-1) &amp; ":U" &amp; (MATCH(AR41,数出表_Excel!$A:$A,0)-1))), 0)
+65) &amp; "3"),""),"")</f>
        <v/>
      </c>
      <c r="AO89" s="57"/>
      <c r="AP89" s="57"/>
      <c r="AQ89" s="72" t="str" cm="1">
        <f t="array" aca="1" ref="AQ89" ca="1">IF(AN89&lt;&gt;"",
IF(MATCH(TRUE,
ISNUMBER(--INDIRECT("数出表_Excel!B"&amp;MATCH(AR41,数出表_Excel!$A:$A,0)-1&amp;":U"&amp;MATCH(AR41,数出表_Excel!$A:$A,0)-1&amp;"")),0)&gt;10,
IF(AN89&lt;&gt;"",
IF(IF(COUNTIF(盛付札!AN89,"*キャラ*"),
VLOOKUP("*キャラ*",商品マスタ一覧!$D:$J,7,FALSE),
IF(COUNTIF(盛付札!AN89,"*赤*"),
VLOOKUP("*赤*",商品マスタ一覧!$D:$J,7,FALSE),
VLOOKUP(盛付札!AN89,商品マスタ一覧!$D:$J,7,FALSE)))=0,"",
IF(ROUND(
IF(AQ94&lt;&gt;"",(AN91-AQ94),AN91)
/IF(COUNTIF(盛付札!AN89,"*キャラ*"),
VLOOKUP("*キャラ*",商品マスタ一覧!$D:$J,7,FALSE),
IF(COUNTIF(盛付札!AN89,"*赤*"),
VLOOKUP("*赤*",商品マスタ一覧!$D:$J,7,FALSE),
VLOOKUP(盛付札!AN89,商品マスタ一覧!$D:$J,7,FALSE))),0)&lt;=0,1,
ROUND(
IF(AQ94&lt;&gt;"",(AN91-AQ94),AN91)
/IF(COUNTIF(盛付札!AN89,"*キャラ*"),
VLOOKUP("*キャラ*",商品マスタ一覧!$D:$J,7,FALSE),
IF(COUNTIF(盛付札!AN89,"*赤*"),
VLOOKUP("*赤*",商品マスタ一覧!$D:$J,7,FALSE),
VLOOKUP(盛付札!AN89,商品マスタ一覧!$D:$J,7,FALSE))),0))),""),""),"")</f>
        <v/>
      </c>
      <c r="AR89" s="62" t="str">
        <f ca="1">IF(AQ89&lt;&gt;"",IF(AN91&lt;&gt;"",IF(VALUE(IF(AQ94&lt;&gt;"",AN91-AQ94,AN91))&gt;VALUE(IF(COUNTIF(盛付札!AN89,"*キャラ*"),
VLOOKUP("*キャラ*",商品マスタ一覧!$D:$J,7,FALSE),
IF(COUNTIF(盛付札!AN89,"*赤*"),
VLOOKUP("*赤*",商品マスタ一覧!$D:$J,7,FALSE),
VLOOKUP(盛付札!AN89,商品マスタ一覧!$D:$J,7,FALSE)))*AQ89),
"+"&amp;IF(AQ94&lt;&gt;"",AN91-AQ94,AN91)-IF(COUNTIF(盛付札!AN89,"*キャラ*"),
VLOOKUP("*キャラ*",商品マスタ一覧!$D:$J,7,FALSE),
IF(COUNTIF(盛付札!AN89,"*赤*"),
VLOOKUP("*赤*",商品マスタ一覧!$D:$J,7,FALSE),
VLOOKUP(盛付札!AN89,商品マスタ一覧!$D:$J,7,FALSE)))*AQ89,
IF(AQ94&lt;&gt;"",AN91-AQ94,AN91)-IF(COUNTIF(盛付札!AN89,"*キャラ*"),
VLOOKUP("*キャラ*",商品マスタ一覧!$D:$J,7,FALSE),
IF(COUNTIF(盛付札!AN89,"*赤*"),
VLOOKUP("*赤*",商品マスタ一覧!$D:$J,7,FALSE),
VLOOKUP(盛付札!AN89,商品マスタ一覧!$D:$J,7,FALSE)))*AQ89),""),"")</f>
        <v/>
      </c>
      <c r="AU89" s="68" t="e">
        <f t="array" aca="1" ref="AU89" ca="1">IF(AU43&lt;&gt;100,
IF(AV91&lt;&gt;"",MATCH(AV91,INDIRECT("数出表_Excel!B"&amp;MATCH(AZ41,数出表_Excel!$A:$A,0)-1&amp;":U"&amp;MATCH(AZ41,数出表_Excel!$A:$A,0)-1&amp;""),0)+1,""),
IF(AV91&lt;&gt;"",
MATCH(
IFERROR(
INDEX(INDIRECT("数出表_Excel!"&amp;AU88&amp;MATCH(AZ41,数出表_Excel!$A:$A,0)-1&amp;":U"&amp;MATCH(AZ41,数出表_Excel!$A:$A,0)-1&amp;""),
 1,
 MATCH(TRUE, ISNUMBER(--INDIRECT("数出表_Excel!"&amp;AU88&amp;MATCH(AZ41,数出表_Excel!$A:$A,0)-1&amp;":U"&amp;MATCH(AZ41,数出表_Excel!$A:$A,0)-1&amp;"")), 0)),
 ""),
INDIRECT("数出表_Excel!B"&amp;MATCH(AZ41,数出表_Excel!$A:$A,0)-1&amp;":U"&amp;MATCH(AZ41,数出表_Excel!$A:$A,0)-1&amp;""),0)+1,""))</f>
        <v>#N/A</v>
      </c>
      <c r="AV89" s="58" t="str" cm="1">
        <f t="array" aca="1" ref="AV89" ca="1">IFERROR(IF(AV91&lt;&gt;"",INDIRECT("数出表_Excel!" &amp;
CHAR(MATCH(TRUE,
ISNUMBER(--INDIRECT("数出表_Excel!"&amp;AU88&amp;MATCH(AZ41,数出表_Excel!$A:$A,0)-1&amp;":U"&amp;MATCH(AZ41,数出表_Excel!$A:$A,0)-1&amp;"")),0)
+MATCH(TRUE, ISNUMBER(--INDIRECT("数出表_Excel!B" &amp; (MATCH(AZ41,数出表_Excel!$A:$A,0)-1) &amp; ":U" &amp; (MATCH(AZ41,数出表_Excel!$A:$A,0)-1))), 0)
+65) &amp; "3"),""),"")</f>
        <v/>
      </c>
      <c r="AW89" s="57"/>
      <c r="AX89" s="57"/>
      <c r="AY89" s="72" t="str" cm="1">
        <f t="array" aca="1" ref="AY89" ca="1">IF(AV89&lt;&gt;"",
IF(MATCH(TRUE,
ISNUMBER(--INDIRECT("数出表_Excel!B"&amp;MATCH(AZ41,数出表_Excel!$A:$A,0)-1&amp;":U"&amp;MATCH(AZ41,数出表_Excel!$A:$A,0)-1&amp;"")),0)&gt;10,
IF(AV89&lt;&gt;"",
IF(IF(COUNTIF(盛付札!AV89,"*キャラ*"),
VLOOKUP("*キャラ*",商品マスタ一覧!$D:$J,7,FALSE),
IF(COUNTIF(盛付札!AV89,"*赤*"),
VLOOKUP("*赤*",商品マスタ一覧!$D:$J,7,FALSE),
VLOOKUP(盛付札!AV89,商品マスタ一覧!$D:$J,7,FALSE)))=0,"",
IF(ROUND(
IF(AY94&lt;&gt;"",(AV91-AY94),AV91)
/IF(COUNTIF(盛付札!AV89,"*キャラ*"),
VLOOKUP("*キャラ*",商品マスタ一覧!$D:$J,7,FALSE),
IF(COUNTIF(盛付札!AV89,"*赤*"),
VLOOKUP("*赤*",商品マスタ一覧!$D:$J,7,FALSE),
VLOOKUP(盛付札!AV89,商品マスタ一覧!$D:$J,7,FALSE))),0)&lt;=0,1,
ROUND(
IF(AY94&lt;&gt;"",(AV91-AY94),AV91)
/IF(COUNTIF(盛付札!AV89,"*キャラ*"),
VLOOKUP("*キャラ*",商品マスタ一覧!$D:$J,7,FALSE),
IF(COUNTIF(盛付札!AV89,"*赤*"),
VLOOKUP("*赤*",商品マスタ一覧!$D:$J,7,FALSE),
VLOOKUP(盛付札!AV89,商品マスタ一覧!$D:$J,7,FALSE))),0))),""),""),"")</f>
        <v/>
      </c>
      <c r="AZ89" s="62" t="str">
        <f ca="1">IF(AY89&lt;&gt;"",IF(AV91&lt;&gt;"",IF(VALUE(IF(AY94&lt;&gt;"",AV91-AY94,AV91))&gt;VALUE(IF(COUNTIF(盛付札!AV89,"*キャラ*"),
VLOOKUP("*キャラ*",商品マスタ一覧!$D:$J,7,FALSE),
IF(COUNTIF(盛付札!AV89,"*赤*"),
VLOOKUP("*赤*",商品マスタ一覧!$D:$J,7,FALSE),
VLOOKUP(盛付札!AV89,商品マスタ一覧!$D:$J,7,FALSE)))*AY89),
"+"&amp;IF(AY94&lt;&gt;"",AV91-AY94,AV91)-IF(COUNTIF(盛付札!AV89,"*キャラ*"),
VLOOKUP("*キャラ*",商品マスタ一覧!$D:$J,7,FALSE),
IF(COUNTIF(盛付札!AV89,"*赤*"),
VLOOKUP("*赤*",商品マスタ一覧!$D:$J,7,FALSE),
VLOOKUP(盛付札!AV89,商品マスタ一覧!$D:$J,7,FALSE)))*AY89,
IF(AY94&lt;&gt;"",AV91-AY94,AV91)-IF(COUNTIF(盛付札!AV89,"*キャラ*"),
VLOOKUP("*キャラ*",商品マスタ一覧!$D:$J,7,FALSE),
IF(COUNTIF(盛付札!AV89,"*赤*"),
VLOOKUP("*赤*",商品マスタ一覧!$D:$J,7,FALSE),
VLOOKUP(盛付札!AV89,商品マスタ一覧!$D:$J,7,FALSE)))*AY89),""),"")</f>
        <v/>
      </c>
      <c r="BB89" s="68" t="e" cm="1">
        <f t="array" aca="1" ref="BB89" ca="1">IF(BB43&lt;&gt;100,
IF(BC91&lt;&gt;"",MATCH(BC91,INDIRECT("数出表_Excel!B"&amp;MATCH(BG41,数出表_Excel!$A:$A,0)-1&amp;":U"&amp;MATCH(BG41,数出表_Excel!$A:$A,0)-1&amp;""),0)+1,""),
IF(BC91&lt;&gt;"",
MATCH(
IFERROR(
INDEX(INDIRECT("数出表_Excel!"&amp;BB88&amp;MATCH(BG41,数出表_Excel!$A:$A,0)-1&amp;":U"&amp;MATCH(BG41,数出表_Excel!$A:$A,0)-1&amp;""),
 1,
 MATCH(TRUE, ISNUMBER(--INDIRECT("数出表_Excel!"&amp;BB88&amp;MATCH(BG41,数出表_Excel!$A:$A,0)-1&amp;":U"&amp;MATCH(BG41,数出表_Excel!$A:$A,0)-1&amp;"")), 0)),
 ""),
INDIRECT("数出表_Excel!B"&amp;MATCH(BG41,数出表_Excel!$A:$A,0)-1&amp;":U"&amp;MATCH(BG41,数出表_Excel!$A:$A,0)-1&amp;""),0)+1,""))</f>
        <v>#N/A</v>
      </c>
      <c r="BC89" s="58" t="str" cm="1">
        <f t="array" aca="1" ref="BC89" ca="1">IFERROR(IF(BC91&lt;&gt;"",INDIRECT("数出表_Excel!" &amp;
CHAR(MATCH(TRUE,
ISNUMBER(--INDIRECT("数出表_Excel!"&amp;BB88&amp;MATCH(BG41,数出表_Excel!$A:$A,0)-1&amp;":U"&amp;MATCH(BG41,数出表_Excel!$A:$A,0)-1&amp;"")),0)
+MATCH(TRUE, ISNUMBER(--INDIRECT("数出表_Excel!B" &amp; (MATCH(BG41,数出表_Excel!$A:$A,0)-1) &amp; ":U" &amp; (MATCH(BG41,数出表_Excel!$A:$A,0)-1))), 0)
+65) &amp; "3"),""),"")</f>
        <v/>
      </c>
      <c r="BD89" s="57"/>
      <c r="BE89" s="57"/>
      <c r="BF89" s="72" t="str" cm="1">
        <f t="array" aca="1" ref="BF89" ca="1">IF(BC89&lt;&gt;"",
IF(MATCH(TRUE,
ISNUMBER(--INDIRECT("数出表_Excel!B"&amp;MATCH(BG41,数出表_Excel!$A:$A,0)-1&amp;":U"&amp;MATCH(BG41,数出表_Excel!$A:$A,0)-1&amp;"")),0)&gt;10,
IF(BC89&lt;&gt;"",
IF(IF(COUNTIF(盛付札!BC89,"*キャラ*"),
VLOOKUP("*キャラ*",商品マスタ一覧!$D:$J,7,FALSE),
IF(COUNTIF(盛付札!BC89,"*赤*"),
VLOOKUP("*赤*",商品マスタ一覧!$D:$J,7,FALSE),
VLOOKUP(盛付札!BC89,商品マスタ一覧!$D:$J,7,FALSE)))=0,"",
IF(ROUND(
IF(BF94&lt;&gt;"",(BC91-BF94),BC91)
/IF(COUNTIF(盛付札!BC89,"*キャラ*"),
VLOOKUP("*キャラ*",商品マスタ一覧!$D:$J,7,FALSE),
IF(COUNTIF(盛付札!BC89,"*赤*"),
VLOOKUP("*赤*",商品マスタ一覧!$D:$J,7,FALSE),
VLOOKUP(盛付札!BC89,商品マスタ一覧!$D:$J,7,FALSE))),0)&lt;=0,1,
ROUND(
IF(BF94&lt;&gt;"",(BC91-BF94),BC91)
/IF(COUNTIF(盛付札!BC89,"*キャラ*"),
VLOOKUP("*キャラ*",商品マスタ一覧!$D:$J,7,FALSE),
IF(COUNTIF(盛付札!BC89,"*赤*"),
VLOOKUP("*赤*",商品マスタ一覧!$D:$J,7,FALSE),
VLOOKUP(盛付札!BC89,商品マスタ一覧!$D:$J,7,FALSE))),0))),""),""),"")</f>
        <v/>
      </c>
      <c r="BG89" s="62" t="str">
        <f ca="1">IF(BF89&lt;&gt;"",IF(BC91&lt;&gt;"",IF(VALUE(IF(BF94&lt;&gt;"",BC91-BF94,BC91))&gt;VALUE(IF(COUNTIF(盛付札!BC89,"*キャラ*"),
VLOOKUP("*キャラ*",商品マスタ一覧!$D:$J,7,FALSE),
IF(COUNTIF(盛付札!BC89,"*赤*"),
VLOOKUP("*赤*",商品マスタ一覧!$D:$J,7,FALSE),
VLOOKUP(盛付札!BC89,商品マスタ一覧!$D:$J,7,FALSE)))*BF89),
"+"&amp;IF(BF94&lt;&gt;"",BC91-BF94,BC91)-IF(COUNTIF(盛付札!BC89,"*キャラ*"),
VLOOKUP("*キャラ*",商品マスタ一覧!$D:$J,7,FALSE),
IF(COUNTIF(盛付札!BC89,"*赤*"),
VLOOKUP("*赤*",商品マスタ一覧!$D:$J,7,FALSE),
VLOOKUP(盛付札!BC89,商品マスタ一覧!$D:$J,7,FALSE)))*BF89,
IF(BF94&lt;&gt;"",BC91-BF94,BC91)-IF(COUNTIF(盛付札!BC89,"*キャラ*"),
VLOOKUP("*キャラ*",商品マスタ一覧!$D:$J,7,FALSE),
IF(COUNTIF(盛付札!BC89,"*赤*"),
VLOOKUP("*赤*",商品マスタ一覧!$D:$J,7,FALSE),
VLOOKUP(盛付札!BC89,商品マスタ一覧!$D:$J,7,FALSE)))*BF89),""),"")</f>
        <v/>
      </c>
      <c r="BJ89" s="68" t="e">
        <f t="array" aca="1" ref="BJ89" ca="1">IF(BJ43&lt;&gt;100,
IF(BK91&lt;&gt;"",MATCH(BK91,INDIRECT("数出表_Excel!B"&amp;MATCH(BO41,数出表_Excel!$A:$A,0)-1&amp;":U"&amp;MATCH(BO41,数出表_Excel!$A:$A,0)-1&amp;""),0)+1,""),
IF(BK91&lt;&gt;"",
MATCH(
IFERROR(
INDEX(INDIRECT("数出表_Excel!"&amp;BJ88&amp;MATCH(BO41,数出表_Excel!$A:$A,0)-1&amp;":U"&amp;MATCH(BO41,数出表_Excel!$A:$A,0)-1&amp;""),
 1,
 MATCH(TRUE, ISNUMBER(--INDIRECT("数出表_Excel!"&amp;BJ88&amp;MATCH(BO41,数出表_Excel!$A:$A,0)-1&amp;":U"&amp;MATCH(BO41,数出表_Excel!$A:$A,0)-1&amp;"")), 0)),
 ""),
INDIRECT("数出表_Excel!B"&amp;MATCH(BO41,数出表_Excel!$A:$A,0)-1&amp;":U"&amp;MATCH(BO41,数出表_Excel!$A:$A,0)-1&amp;""),0)+1,""))</f>
        <v>#N/A</v>
      </c>
      <c r="BK89" s="58" t="str" cm="1">
        <f t="array" aca="1" ref="BK89" ca="1">IFERROR(IF(BK91&lt;&gt;"",INDIRECT("数出表_Excel!" &amp;
CHAR(MATCH(TRUE,
ISNUMBER(--INDIRECT("数出表_Excel!"&amp;BJ88&amp;MATCH(BO41,数出表_Excel!$A:$A,0)-1&amp;":U"&amp;MATCH(BO41,数出表_Excel!$A:$A,0)-1&amp;"")),0)
+MATCH(TRUE, ISNUMBER(--INDIRECT("数出表_Excel!B" &amp; (MATCH(BO41,数出表_Excel!$A:$A,0)-1) &amp; ":U" &amp; (MATCH(BO41,数出表_Excel!$A:$A,0)-1))), 0)
+65) &amp; "3"),""),"")</f>
        <v/>
      </c>
      <c r="BL89" s="57"/>
      <c r="BM89" s="57"/>
      <c r="BN89" s="72" t="str" cm="1">
        <f t="array" aca="1" ref="BN89" ca="1">IF(BK89&lt;&gt;"",
IF(MATCH(TRUE,
ISNUMBER(--INDIRECT("数出表_Excel!B"&amp;MATCH(BO41,数出表_Excel!$A:$A,0)-1&amp;":U"&amp;MATCH(BO41,数出表_Excel!$A:$A,0)-1&amp;"")),0)&gt;10,
IF(BK89&lt;&gt;"",
IF(IF(COUNTIF(盛付札!BK89,"*キャラ*"),
VLOOKUP("*キャラ*",商品マスタ一覧!$D:$J,7,FALSE),
IF(COUNTIF(盛付札!BK89,"*赤*"),
VLOOKUP("*赤*",商品マスタ一覧!$D:$J,7,FALSE),
VLOOKUP(盛付札!BK89,商品マスタ一覧!$D:$J,7,FALSE)))=0,"",
IF(ROUND(
IF(BN94&lt;&gt;"",(BK91-BN94),BK91)
/IF(COUNTIF(盛付札!BK89,"*キャラ*"),
VLOOKUP("*キャラ*",商品マスタ一覧!$D:$J,7,FALSE),
IF(COUNTIF(盛付札!BK89,"*赤*"),
VLOOKUP("*赤*",商品マスタ一覧!$D:$J,7,FALSE),
VLOOKUP(盛付札!BK89,商品マスタ一覧!$D:$J,7,FALSE))),0)&lt;=0,1,
ROUND(
IF(BN94&lt;&gt;"",(BK91-BN94),BK91)
/IF(COUNTIF(盛付札!BK89,"*キャラ*"),
VLOOKUP("*キャラ*",商品マスタ一覧!$D:$J,7,FALSE),
IF(COUNTIF(盛付札!BK89,"*赤*"),
VLOOKUP("*赤*",商品マスタ一覧!$D:$J,7,FALSE),
VLOOKUP(盛付札!BK89,商品マスタ一覧!$D:$J,7,FALSE))),0))),""),""),"")</f>
        <v/>
      </c>
      <c r="BO89" s="62" t="str">
        <f ca="1">IF(BN89&lt;&gt;"",IF(BK91&lt;&gt;"",IF(VALUE(IF(BN94&lt;&gt;"",BK91-BN94,BK91))&gt;VALUE(IF(COUNTIF(盛付札!BK89,"*キャラ*"),
VLOOKUP("*キャラ*",商品マスタ一覧!$D:$J,7,FALSE),
IF(COUNTIF(盛付札!BK89,"*赤*"),
VLOOKUP("*赤*",商品マスタ一覧!$D:$J,7,FALSE),
VLOOKUP(盛付札!BK89,商品マスタ一覧!$D:$J,7,FALSE)))*BN89),
"+"&amp;IF(BN94&lt;&gt;"",BK91-BN94,BK91)-IF(COUNTIF(盛付札!BK89,"*キャラ*"),
VLOOKUP("*キャラ*",商品マスタ一覧!$D:$J,7,FALSE),
IF(COUNTIF(盛付札!BK89,"*赤*"),
VLOOKUP("*赤*",商品マスタ一覧!$D:$J,7,FALSE),
VLOOKUP(盛付札!BK89,商品マスタ一覧!$D:$J,7,FALSE)))*BN89,
IF(BN94&lt;&gt;"",BK91-BN94,BK91)-IF(COUNTIF(盛付札!BK89,"*キャラ*"),
VLOOKUP("*キャラ*",商品マスタ一覧!$D:$J,7,FALSE),
IF(COUNTIF(盛付札!BK89,"*赤*"),
VLOOKUP("*赤*",商品マスタ一覧!$D:$J,7,FALSE),
VLOOKUP(盛付札!BK89,商品マスタ一覧!$D:$J,7,FALSE)))*BN89),""),"")</f>
        <v/>
      </c>
      <c r="BQ89" s="68" t="e" cm="1">
        <f t="array" aca="1" ref="BQ89" ca="1">IF(BQ43&lt;&gt;100,
IF(BR91&lt;&gt;"",MATCH(BR91,INDIRECT("数出表_Excel!B"&amp;MATCH(BV41,数出表_Excel!$A:$A,0)-1&amp;":U"&amp;MATCH(BV41,数出表_Excel!$A:$A,0)-1&amp;""),0)+1,""),
IF(BR91&lt;&gt;"",
MATCH(
IFERROR(
INDEX(INDIRECT("数出表_Excel!"&amp;BQ88&amp;MATCH(BV41,数出表_Excel!$A:$A,0)-1&amp;":U"&amp;MATCH(BV41,数出表_Excel!$A:$A,0)-1&amp;""),
 1,
 MATCH(TRUE, ISNUMBER(--INDIRECT("数出表_Excel!"&amp;BQ88&amp;MATCH(BV41,数出表_Excel!$A:$A,0)-1&amp;":U"&amp;MATCH(BV41,数出表_Excel!$A:$A,0)-1&amp;"")), 0)),
 ""),
INDIRECT("数出表_Excel!B"&amp;MATCH(BV41,数出表_Excel!$A:$A,0)-1&amp;":U"&amp;MATCH(BV41,数出表_Excel!$A:$A,0)-1&amp;""),0)+1,""))</f>
        <v>#N/A</v>
      </c>
      <c r="BR89" s="58" t="str" cm="1">
        <f t="array" aca="1" ref="BR89" ca="1">IFERROR(IF(BR91&lt;&gt;"",INDIRECT("数出表_Excel!" &amp;
CHAR(MATCH(TRUE,
ISNUMBER(--INDIRECT("数出表_Excel!"&amp;BQ88&amp;MATCH(BV41,数出表_Excel!$A:$A,0)-1&amp;":U"&amp;MATCH(BV41,数出表_Excel!$A:$A,0)-1&amp;"")),0)
+MATCH(TRUE, ISNUMBER(--INDIRECT("数出表_Excel!B" &amp; (MATCH(BV41,数出表_Excel!$A:$A,0)-1) &amp; ":U" &amp; (MATCH(BV41,数出表_Excel!$A:$A,0)-1))), 0)
+65) &amp; "3"),""),"")</f>
        <v/>
      </c>
      <c r="BS89" s="57"/>
      <c r="BT89" s="57"/>
      <c r="BU89" s="72" t="str" cm="1">
        <f t="array" aca="1" ref="BU89" ca="1">IF(BR89&lt;&gt;"",
IF(MATCH(TRUE,
ISNUMBER(--INDIRECT("数出表_Excel!B"&amp;MATCH(BV41,数出表_Excel!$A:$A,0)-1&amp;":U"&amp;MATCH(BV41,数出表_Excel!$A:$A,0)-1&amp;"")),0)&gt;10,
IF(BR89&lt;&gt;"",
IF(IF(COUNTIF(盛付札!BR89,"*キャラ*"),
VLOOKUP("*キャラ*",商品マスタ一覧!$D:$J,7,FALSE),
IF(COUNTIF(盛付札!BR89,"*赤*"),
VLOOKUP("*赤*",商品マスタ一覧!$D:$J,7,FALSE),
VLOOKUP(盛付札!BR89,商品マスタ一覧!$D:$J,7,FALSE)))=0,"",
IF(ROUND(
IF(BU94&lt;&gt;"",(BR91-BU94),BR91)
/IF(COUNTIF(盛付札!BR89,"*キャラ*"),
VLOOKUP("*キャラ*",商品マスタ一覧!$D:$J,7,FALSE),
IF(COUNTIF(盛付札!BR89,"*赤*"),
VLOOKUP("*赤*",商品マスタ一覧!$D:$J,7,FALSE),
VLOOKUP(盛付札!BR89,商品マスタ一覧!$D:$J,7,FALSE))),0)&lt;=0,1,
ROUND(
IF(BU94&lt;&gt;"",(BR91-BU94),BR91)
/IF(COUNTIF(盛付札!BR89,"*キャラ*"),
VLOOKUP("*キャラ*",商品マスタ一覧!$D:$J,7,FALSE),
IF(COUNTIF(盛付札!BR89,"*赤*"),
VLOOKUP("*赤*",商品マスタ一覧!$D:$J,7,FALSE),
VLOOKUP(盛付札!BR89,商品マスタ一覧!$D:$J,7,FALSE))),0))),""),""),"")</f>
        <v/>
      </c>
      <c r="BV89" s="62" t="str">
        <f ca="1">IF(BU89&lt;&gt;"",IF(BR91&lt;&gt;"",IF(VALUE(IF(BU94&lt;&gt;"",BR91-BU94,BR91))&gt;VALUE(IF(COUNTIF(盛付札!BR89,"*キャラ*"),
VLOOKUP("*キャラ*",商品マスタ一覧!$D:$J,7,FALSE),
IF(COUNTIF(盛付札!BR89,"*赤*"),
VLOOKUP("*赤*",商品マスタ一覧!$D:$J,7,FALSE),
VLOOKUP(盛付札!BR89,商品マスタ一覧!$D:$J,7,FALSE)))*BU89),
"+"&amp;IF(BU94&lt;&gt;"",BR91-BU94,BR91)-IF(COUNTIF(盛付札!BR89,"*キャラ*"),
VLOOKUP("*キャラ*",商品マスタ一覧!$D:$J,7,FALSE),
IF(COUNTIF(盛付札!BR89,"*赤*"),
VLOOKUP("*赤*",商品マスタ一覧!$D:$J,7,FALSE),
VLOOKUP(盛付札!BR89,商品マスタ一覧!$D:$J,7,FALSE)))*BU89,
IF(BU94&lt;&gt;"",BR91-BU94,BR91)-IF(COUNTIF(盛付札!BR89,"*キャラ*"),
VLOOKUP("*キャラ*",商品マスタ一覧!$D:$J,7,FALSE),
IF(COUNTIF(盛付札!BR89,"*赤*"),
VLOOKUP("*赤*",商品マスタ一覧!$D:$J,7,FALSE),
VLOOKUP(盛付札!BR89,商品マスタ一覧!$D:$J,7,FALSE)))*BU89),""),"")</f>
        <v/>
      </c>
    </row>
    <row r="90" spans="2:74" x14ac:dyDescent="0.45">
      <c r="B90" s="11"/>
      <c r="C90" s="92" t="str">
        <f ca="1">IF(C91&lt;&gt;"","園児","")</f>
        <v/>
      </c>
      <c r="D90" s="90"/>
      <c r="E90" s="95" t="str">
        <f ca="1">IF(C91&lt;&gt;"","先生","")</f>
        <v/>
      </c>
      <c r="F90" s="90"/>
      <c r="G90" s="12"/>
      <c r="I90" s="11"/>
      <c r="J90" s="92" t="str">
        <f ca="1">IF(J91&lt;&gt;"","園児","")</f>
        <v/>
      </c>
      <c r="K90" s="90"/>
      <c r="L90" s="95" t="str">
        <f ca="1">IF(J91&lt;&gt;"","先生","")</f>
        <v/>
      </c>
      <c r="M90" s="90"/>
      <c r="N90" s="12"/>
      <c r="Q90" s="11"/>
      <c r="R90" s="92" t="str">
        <f ca="1">IF(R91&lt;&gt;"","園児","")</f>
        <v/>
      </c>
      <c r="S90" s="90"/>
      <c r="T90" s="95" t="str">
        <f ca="1">IF(R91&lt;&gt;"","先生","")</f>
        <v/>
      </c>
      <c r="U90" s="90"/>
      <c r="V90" s="12"/>
      <c r="X90" s="11"/>
      <c r="Y90" s="92" t="str">
        <f ca="1">IF(Y91&lt;&gt;"","園児","")</f>
        <v/>
      </c>
      <c r="Z90" s="90"/>
      <c r="AA90" s="95" t="str">
        <f ca="1">IF(Y91&lt;&gt;"","先生","")</f>
        <v/>
      </c>
      <c r="AB90" s="90"/>
      <c r="AC90" s="12"/>
      <c r="AF90" s="11"/>
      <c r="AG90" s="92" t="str">
        <f ca="1">IF(AG91&lt;&gt;"","園児","")</f>
        <v/>
      </c>
      <c r="AH90" s="90"/>
      <c r="AI90" s="95" t="str">
        <f ca="1">IF(AG91&lt;&gt;"","先生","")</f>
        <v/>
      </c>
      <c r="AJ90" s="90"/>
      <c r="AK90" s="12"/>
      <c r="AM90" s="11"/>
      <c r="AN90" s="92" t="str">
        <f ca="1">IF(AN91&lt;&gt;"","園児","")</f>
        <v/>
      </c>
      <c r="AO90" s="90"/>
      <c r="AP90" s="95" t="str">
        <f ca="1">IF(AN91&lt;&gt;"","先生","")</f>
        <v/>
      </c>
      <c r="AQ90" s="90"/>
      <c r="AR90" s="12"/>
      <c r="AU90" s="11"/>
      <c r="AV90" s="92" t="str">
        <f ca="1">IF(AV91&lt;&gt;"","園児","")</f>
        <v/>
      </c>
      <c r="AW90" s="90"/>
      <c r="AX90" s="95" t="str">
        <f ca="1">IF(AV91&lt;&gt;"","先生","")</f>
        <v/>
      </c>
      <c r="AY90" s="90"/>
      <c r="AZ90" s="12"/>
      <c r="BB90" s="11"/>
      <c r="BC90" s="92" t="str">
        <f ca="1">IF(BC91&lt;&gt;"","園児","")</f>
        <v/>
      </c>
      <c r="BD90" s="90"/>
      <c r="BE90" s="95" t="str">
        <f ca="1">IF(BC91&lt;&gt;"","先生","")</f>
        <v/>
      </c>
      <c r="BF90" s="90"/>
      <c r="BG90" s="12"/>
      <c r="BJ90" s="11"/>
      <c r="BK90" s="92" t="str">
        <f ca="1">IF(BK91&lt;&gt;"","園児","")</f>
        <v/>
      </c>
      <c r="BL90" s="90"/>
      <c r="BM90" s="95" t="str">
        <f ca="1">IF(BK91&lt;&gt;"","先生","")</f>
        <v/>
      </c>
      <c r="BN90" s="90"/>
      <c r="BO90" s="12"/>
      <c r="BQ90" s="11"/>
      <c r="BR90" s="92" t="str">
        <f ca="1">IF(BR91&lt;&gt;"","園児","")</f>
        <v/>
      </c>
      <c r="BS90" s="90"/>
      <c r="BT90" s="95" t="str">
        <f ca="1">IF(BR91&lt;&gt;"","先生","")</f>
        <v/>
      </c>
      <c r="BU90" s="90"/>
      <c r="BV90" s="12"/>
    </row>
    <row r="91" spans="2:74" ht="18" customHeight="1" x14ac:dyDescent="0.45">
      <c r="B91" s="11"/>
      <c r="C91" s="89" t="str" cm="1">
        <f t="array" aca="1" ref="C91" ca="1">IF(B88&lt;&gt;"",
IF(IFERROR(
INDEX(INDIRECT("数出表_Excel!"&amp;B88&amp;MATCH(G41,数出表_Excel!$A:$A,0)-1&amp;":U"&amp;MATCH(G41,数出表_Excel!$A:$A,0)-1&amp;""),
 1,
 MATCH(TRUE, ISNUMBER(--INDIRECT("数出表_Excel!"&amp;B88&amp;MATCH(G41,数出表_Excel!$A:$A,0)-1&amp;":U"&amp;MATCH(G41,数出表_Excel!$A:$A,0)-1&amp;"")), 0)),
 "")=0,"",
IF(B43=100,
IFERROR(
INDEX(INDIRECT("数出表_Excel!"&amp;B88&amp;MATCH(G41,数出表_Excel!$A:$A,0)-1+2&amp;":U"&amp;MATCH(G41,数出表_Excel!$A:$A,0)-1+2&amp;""),
 1,
 MATCH(TRUE, ISNUMBER(--INDIRECT("数出表_Excel!"&amp;B88&amp;MATCH(G41,数出表_Excel!$A:$A,0)-1+2&amp;":U"&amp;MATCH(G41,数出表_Excel!$A:$A,0)-1+2&amp;"")), 0)),
 "")
+IFERROR(
INDEX(INDIRECT("数出表_Excel!"&amp;B88&amp;MATCH(G41,数出表_Excel!$A:$A,0)-1&amp;":U"&amp;MATCH(G41,数出表_Excel!$A:$A,0)-1&amp;""),
 1,
 MATCH(TRUE, ISNUMBER(--INDIRECT("数出表_Excel!"&amp;B88&amp;MATCH(G41,数出表_Excel!$A:$A,0)-1&amp;":U"&amp;MATCH(G41,数出表_Excel!$A:$A,0)-1&amp;"")), 0)),
 ""),
IFERROR(
INDEX(INDIRECT("数出表_Excel!"&amp;B88&amp;MATCH(G41,数出表_Excel!$A:$A,0)-1&amp;":U"&amp;MATCH(G41,数出表_Excel!$A:$A,0)-1&amp;""),
 1,
 MATCH(TRUE, ISNUMBER(--INDIRECT("数出表_Excel!"&amp;B88&amp;MATCH(G41,数出表_Excel!$A:$A,0)-1&amp;":U"&amp;MATCH(G41,数出表_Excel!$A:$A,0)-1&amp;"")), 0)),
 ""))),"")</f>
        <v/>
      </c>
      <c r="D91" s="90"/>
      <c r="E91" s="93" t="str">
        <f t="array" aca="1" ref="E91" ca="1">IF(C42&lt;&gt;"",
IF(IFERROR(
INDEX(INDIRECT("数出表_Excel!B"&amp;MATCH(G41,数出表_Excel!$A:$A,0)&amp;":U"&amp;MATCH(G41,数出表_Excel!$A:$A,0)&amp;""),
 1,B89-1),
 "")=0,"",
IFERROR(
INDEX(INDIRECT("数出表_Excel!B"&amp;MATCH(G41,数出表_Excel!$A:$A,0)&amp;":U"&amp;MATCH(G41,数出表_Excel!$A:$A,0)&amp;""),
 1,B89-1),
 "")),"")</f>
        <v/>
      </c>
      <c r="F91" s="90"/>
      <c r="G91" s="12"/>
      <c r="I91" s="11"/>
      <c r="J91" s="89" t="str" cm="1">
        <f t="array" aca="1" ref="J91" ca="1">IF(I88&lt;&gt;"",
IF(IFERROR(
INDEX(INDIRECT("数出表_Excel!"&amp;I88&amp;MATCH(N41,数出表_Excel!$A:$A,0)-1&amp;":U"&amp;MATCH(N41,数出表_Excel!$A:$A,0)-1&amp;""),
 1,
 MATCH(TRUE, ISNUMBER(--INDIRECT("数出表_Excel!"&amp;I88&amp;MATCH(N41,数出表_Excel!$A:$A,0)-1&amp;":U"&amp;MATCH(N41,数出表_Excel!$A:$A,0)-1&amp;"")), 0)),
 "")=0,"",
IF(I43=100,
IFERROR(
INDEX(INDIRECT("数出表_Excel!"&amp;I88&amp;MATCH(N41,数出表_Excel!$A:$A,0)-1+2&amp;":U"&amp;MATCH(N41,数出表_Excel!$A:$A,0)-1+2&amp;""),
 1,
 MATCH(TRUE, ISNUMBER(--INDIRECT("数出表_Excel!"&amp;I88&amp;MATCH(N41,数出表_Excel!$A:$A,0)-1+2&amp;":U"&amp;MATCH(N41,数出表_Excel!$A:$A,0)-1+2&amp;"")), 0)),
 "")
+IFERROR(
INDEX(INDIRECT("数出表_Excel!"&amp;I88&amp;MATCH(N41,数出表_Excel!$A:$A,0)-1&amp;":U"&amp;MATCH(N41,数出表_Excel!$A:$A,0)-1&amp;""),
 1,
 MATCH(TRUE, ISNUMBER(--INDIRECT("数出表_Excel!"&amp;I88&amp;MATCH(N41,数出表_Excel!$A:$A,0)-1&amp;":U"&amp;MATCH(N41,数出表_Excel!$A:$A,0)-1&amp;"")), 0)),
 ""),
IFERROR(
INDEX(INDIRECT("数出表_Excel!"&amp;I88&amp;MATCH(N41,数出表_Excel!$A:$A,0)-1&amp;":U"&amp;MATCH(N41,数出表_Excel!$A:$A,0)-1&amp;""),
 1,
 MATCH(TRUE, ISNUMBER(--INDIRECT("数出表_Excel!"&amp;I88&amp;MATCH(N41,数出表_Excel!$A:$A,0)-1&amp;":U"&amp;MATCH(N41,数出表_Excel!$A:$A,0)-1&amp;"")), 0)),
 ""))),"")</f>
        <v/>
      </c>
      <c r="K91" s="90"/>
      <c r="L91" s="93" t="str">
        <f t="array" aca="1" ref="L91" ca="1">IF(J42&lt;&gt;"",
IF(IFERROR(
INDEX(INDIRECT("数出表_Excel!B"&amp;MATCH(N41,数出表_Excel!$A:$A,0)&amp;":U"&amp;MATCH(N41,数出表_Excel!$A:$A,0)&amp;""),
 1,I89-1),
 "")=0,"",
IFERROR(
INDEX(INDIRECT("数出表_Excel!B"&amp;MATCH(N41,数出表_Excel!$A:$A,0)&amp;":U"&amp;MATCH(N41,数出表_Excel!$A:$A,0)&amp;""),
 1,I89-1),
 "")),"")</f>
        <v/>
      </c>
      <c r="M91" s="90"/>
      <c r="N91" s="12"/>
      <c r="Q91" s="11"/>
      <c r="R91" s="89" t="str" cm="1">
        <f t="array" aca="1" ref="R91" ca="1">IF(Q88&lt;&gt;"",
IF(IFERROR(
INDEX(INDIRECT("数出表_Excel!"&amp;Q88&amp;MATCH(V41,数出表_Excel!$A:$A,0)-1&amp;":U"&amp;MATCH(V41,数出表_Excel!$A:$A,0)-1&amp;""),
 1,
 MATCH(TRUE, ISNUMBER(--INDIRECT("数出表_Excel!"&amp;Q88&amp;MATCH(V41,数出表_Excel!$A:$A,0)-1&amp;":U"&amp;MATCH(V41,数出表_Excel!$A:$A,0)-1&amp;"")), 0)),
 "")=0,"",
IF(Q43=100,
IFERROR(
INDEX(INDIRECT("数出表_Excel!"&amp;Q88&amp;MATCH(V41,数出表_Excel!$A:$A,0)-1+2&amp;":U"&amp;MATCH(V41,数出表_Excel!$A:$A,0)-1+2&amp;""),
 1,
 MATCH(TRUE, ISNUMBER(--INDIRECT("数出表_Excel!"&amp;Q88&amp;MATCH(V41,数出表_Excel!$A:$A,0)-1+2&amp;":U"&amp;MATCH(V41,数出表_Excel!$A:$A,0)-1+2&amp;"")), 0)),
 "")
+IFERROR(
INDEX(INDIRECT("数出表_Excel!"&amp;Q88&amp;MATCH(V41,数出表_Excel!$A:$A,0)-1&amp;":U"&amp;MATCH(V41,数出表_Excel!$A:$A,0)-1&amp;""),
 1,
 MATCH(TRUE, ISNUMBER(--INDIRECT("数出表_Excel!"&amp;Q88&amp;MATCH(V41,数出表_Excel!$A:$A,0)-1&amp;":U"&amp;MATCH(V41,数出表_Excel!$A:$A,0)-1&amp;"")), 0)),
 ""),
IFERROR(
INDEX(INDIRECT("数出表_Excel!"&amp;Q88&amp;MATCH(V41,数出表_Excel!$A:$A,0)-1&amp;":U"&amp;MATCH(V41,数出表_Excel!$A:$A,0)-1&amp;""),
 1,
 MATCH(TRUE, ISNUMBER(--INDIRECT("数出表_Excel!"&amp;Q88&amp;MATCH(V41,数出表_Excel!$A:$A,0)-1&amp;":U"&amp;MATCH(V41,数出表_Excel!$A:$A,0)-1&amp;"")), 0)),
 ""))),"")</f>
        <v/>
      </c>
      <c r="S91" s="90"/>
      <c r="T91" s="93" t="str">
        <f t="array" aca="1" ref="T91" ca="1">IF(R42&lt;&gt;"",
IF(IFERROR(
INDEX(INDIRECT("数出表_Excel!B"&amp;MATCH(V41,数出表_Excel!$A:$A,0)&amp;":U"&amp;MATCH(V41,数出表_Excel!$A:$A,0)&amp;""),
 1,Q89-1),
 "")=0,"",
IFERROR(
INDEX(INDIRECT("数出表_Excel!B"&amp;MATCH(V41,数出表_Excel!$A:$A,0)&amp;":U"&amp;MATCH(V41,数出表_Excel!$A:$A,0)&amp;""),
 1,Q89-1),
 "")),"")</f>
        <v/>
      </c>
      <c r="U91" s="90"/>
      <c r="V91" s="12"/>
      <c r="X91" s="11"/>
      <c r="Y91" s="89" t="str" cm="1">
        <f t="array" aca="1" ref="Y91" ca="1">IF(X88&lt;&gt;"",
IF(IFERROR(
INDEX(INDIRECT("数出表_Excel!"&amp;X88&amp;MATCH(AC41,数出表_Excel!$A:$A,0)-1&amp;":U"&amp;MATCH(AC41,数出表_Excel!$A:$A,0)-1&amp;""),
 1,
 MATCH(TRUE, ISNUMBER(--INDIRECT("数出表_Excel!"&amp;X88&amp;MATCH(AC41,数出表_Excel!$A:$A,0)-1&amp;":U"&amp;MATCH(AC41,数出表_Excel!$A:$A,0)-1&amp;"")), 0)),
 "")=0,"",
IF(X43=100,
IFERROR(
INDEX(INDIRECT("数出表_Excel!"&amp;X88&amp;MATCH(AC41,数出表_Excel!$A:$A,0)-1+2&amp;":U"&amp;MATCH(AC41,数出表_Excel!$A:$A,0)-1+2&amp;""),
 1,
 MATCH(TRUE, ISNUMBER(--INDIRECT("数出表_Excel!"&amp;X88&amp;MATCH(AC41,数出表_Excel!$A:$A,0)-1+2&amp;":U"&amp;MATCH(AC41,数出表_Excel!$A:$A,0)-1+2&amp;"")), 0)),
 "")
+IFERROR(
INDEX(INDIRECT("数出表_Excel!"&amp;X88&amp;MATCH(AC41,数出表_Excel!$A:$A,0)-1&amp;":U"&amp;MATCH(AC41,数出表_Excel!$A:$A,0)-1&amp;""),
 1,
 MATCH(TRUE, ISNUMBER(--INDIRECT("数出表_Excel!"&amp;X88&amp;MATCH(AC41,数出表_Excel!$A:$A,0)-1&amp;":U"&amp;MATCH(AC41,数出表_Excel!$A:$A,0)-1&amp;"")), 0)),
 ""),
IFERROR(
INDEX(INDIRECT("数出表_Excel!"&amp;X88&amp;MATCH(AC41,数出表_Excel!$A:$A,0)-1&amp;":U"&amp;MATCH(AC41,数出表_Excel!$A:$A,0)-1&amp;""),
 1,
 MATCH(TRUE, ISNUMBER(--INDIRECT("数出表_Excel!"&amp;X88&amp;MATCH(AC41,数出表_Excel!$A:$A,0)-1&amp;":U"&amp;MATCH(AC41,数出表_Excel!$A:$A,0)-1&amp;"")), 0)),
 ""))),"")</f>
        <v/>
      </c>
      <c r="Z91" s="90"/>
      <c r="AA91" s="93" t="str">
        <f t="array" aca="1" ref="AA91" ca="1">IF(Y42&lt;&gt;"",
IF(IFERROR(
INDEX(INDIRECT("数出表_Excel!B"&amp;MATCH(AC41,数出表_Excel!$A:$A,0)&amp;":U"&amp;MATCH(AC41,数出表_Excel!$A:$A,0)&amp;""),
 1,X89-1),
 "")=0,"",
IFERROR(
INDEX(INDIRECT("数出表_Excel!B"&amp;MATCH(AC41,数出表_Excel!$A:$A,0)&amp;":U"&amp;MATCH(AC41,数出表_Excel!$A:$A,0)&amp;""),
 1,X89-1),
 "")),"")</f>
        <v/>
      </c>
      <c r="AB91" s="90"/>
      <c r="AC91" s="12"/>
      <c r="AF91" s="11"/>
      <c r="AG91" s="89" t="str" cm="1">
        <f t="array" aca="1" ref="AG91" ca="1">IF(AF88&lt;&gt;"",
IF(IFERROR(
INDEX(INDIRECT("数出表_Excel!"&amp;AF88&amp;MATCH(AK41,数出表_Excel!$A:$A,0)-1&amp;":U"&amp;MATCH(AK41,数出表_Excel!$A:$A,0)-1&amp;""),
 1,
 MATCH(TRUE, ISNUMBER(--INDIRECT("数出表_Excel!"&amp;AF88&amp;MATCH(AK41,数出表_Excel!$A:$A,0)-1&amp;":U"&amp;MATCH(AK41,数出表_Excel!$A:$A,0)-1&amp;"")), 0)),
 "")=0,"",
IF(AF43=100,
IFERROR(
INDEX(INDIRECT("数出表_Excel!"&amp;AF88&amp;MATCH(AK41,数出表_Excel!$A:$A,0)-1+2&amp;":U"&amp;MATCH(AK41,数出表_Excel!$A:$A,0)-1+2&amp;""),
 1,
 MATCH(TRUE, ISNUMBER(--INDIRECT("数出表_Excel!"&amp;AF88&amp;MATCH(AK41,数出表_Excel!$A:$A,0)-1+2&amp;":U"&amp;MATCH(AK41,数出表_Excel!$A:$A,0)-1+2&amp;"")), 0)),
 "")
+IFERROR(
INDEX(INDIRECT("数出表_Excel!"&amp;AF88&amp;MATCH(AK41,数出表_Excel!$A:$A,0)-1&amp;":U"&amp;MATCH(AK41,数出表_Excel!$A:$A,0)-1&amp;""),
 1,
 MATCH(TRUE, ISNUMBER(--INDIRECT("数出表_Excel!"&amp;AF88&amp;MATCH(AK41,数出表_Excel!$A:$A,0)-1&amp;":U"&amp;MATCH(AK41,数出表_Excel!$A:$A,0)-1&amp;"")), 0)),
 ""),
IFERROR(
INDEX(INDIRECT("数出表_Excel!"&amp;AF88&amp;MATCH(AK41,数出表_Excel!$A:$A,0)-1&amp;":U"&amp;MATCH(AK41,数出表_Excel!$A:$A,0)-1&amp;""),
 1,
 MATCH(TRUE, ISNUMBER(--INDIRECT("数出表_Excel!"&amp;AF88&amp;MATCH(AK41,数出表_Excel!$A:$A,0)-1&amp;":U"&amp;MATCH(AK41,数出表_Excel!$A:$A,0)-1&amp;"")), 0)),
 ""))),"")</f>
        <v/>
      </c>
      <c r="AH91" s="90"/>
      <c r="AI91" s="93" t="str">
        <f t="array" aca="1" ref="AI91" ca="1">IF(AG42&lt;&gt;"",
IF(IFERROR(
INDEX(INDIRECT("数出表_Excel!B"&amp;MATCH(AK41,数出表_Excel!$A:$A,0)&amp;":U"&amp;MATCH(AK41,数出表_Excel!$A:$A,0)&amp;""),
 1,AF89-1),
 "")=0,"",
IFERROR(
INDEX(INDIRECT("数出表_Excel!B"&amp;MATCH(AK41,数出表_Excel!$A:$A,0)&amp;":U"&amp;MATCH(AK41,数出表_Excel!$A:$A,0)&amp;""),
 1,AF89-1),
 "")),"")</f>
        <v/>
      </c>
      <c r="AJ91" s="90"/>
      <c r="AK91" s="12"/>
      <c r="AM91" s="11"/>
      <c r="AN91" s="89" t="str" cm="1">
        <f t="array" aca="1" ref="AN91" ca="1">IF(AM88&lt;&gt;"",
IF(IFERROR(
INDEX(INDIRECT("数出表_Excel!"&amp;AM88&amp;MATCH(AR41,数出表_Excel!$A:$A,0)-1&amp;":U"&amp;MATCH(AR41,数出表_Excel!$A:$A,0)-1&amp;""),
 1,
 MATCH(TRUE, ISNUMBER(--INDIRECT("数出表_Excel!"&amp;AM88&amp;MATCH(AR41,数出表_Excel!$A:$A,0)-1&amp;":U"&amp;MATCH(AR41,数出表_Excel!$A:$A,0)-1&amp;"")), 0)),
 "")=0,"",
IF(AM43=100,
IFERROR(
INDEX(INDIRECT("数出表_Excel!"&amp;AM88&amp;MATCH(AR41,数出表_Excel!$A:$A,0)-1+2&amp;":U"&amp;MATCH(AR41,数出表_Excel!$A:$A,0)-1+2&amp;""),
 1,
 MATCH(TRUE, ISNUMBER(--INDIRECT("数出表_Excel!"&amp;AM88&amp;MATCH(AR41,数出表_Excel!$A:$A,0)-1+2&amp;":U"&amp;MATCH(AR41,数出表_Excel!$A:$A,0)-1+2&amp;"")), 0)),
 "")
+IFERROR(
INDEX(INDIRECT("数出表_Excel!"&amp;AM88&amp;MATCH(AR41,数出表_Excel!$A:$A,0)-1&amp;":U"&amp;MATCH(AR41,数出表_Excel!$A:$A,0)-1&amp;""),
 1,
 MATCH(TRUE, ISNUMBER(--INDIRECT("数出表_Excel!"&amp;AM88&amp;MATCH(AR41,数出表_Excel!$A:$A,0)-1&amp;":U"&amp;MATCH(AR41,数出表_Excel!$A:$A,0)-1&amp;"")), 0)),
 ""),
IFERROR(
INDEX(INDIRECT("数出表_Excel!"&amp;AM88&amp;MATCH(AR41,数出表_Excel!$A:$A,0)-1&amp;":U"&amp;MATCH(AR41,数出表_Excel!$A:$A,0)-1&amp;""),
 1,
 MATCH(TRUE, ISNUMBER(--INDIRECT("数出表_Excel!"&amp;AM88&amp;MATCH(AR41,数出表_Excel!$A:$A,0)-1&amp;":U"&amp;MATCH(AR41,数出表_Excel!$A:$A,0)-1&amp;"")), 0)),
 ""))),"")</f>
        <v/>
      </c>
      <c r="AO91" s="90"/>
      <c r="AP91" s="93" t="str">
        <f t="array" aca="1" ref="AP91" ca="1">IF(AN42&lt;&gt;"",
IF(IFERROR(
INDEX(INDIRECT("数出表_Excel!B"&amp;MATCH(AR41,数出表_Excel!$A:$A,0)&amp;":U"&amp;MATCH(AR41,数出表_Excel!$A:$A,0)&amp;""),
 1,AM89-1),
 "")=0,"",
IFERROR(
INDEX(INDIRECT("数出表_Excel!B"&amp;MATCH(AR41,数出表_Excel!$A:$A,0)&amp;":U"&amp;MATCH(AR41,数出表_Excel!$A:$A,0)&amp;""),
 1,AM89-1),
 "")),"")</f>
        <v/>
      </c>
      <c r="AQ91" s="90"/>
      <c r="AR91" s="12"/>
      <c r="AU91" s="11"/>
      <c r="AV91" s="89" t="str" cm="1">
        <f t="array" aca="1" ref="AV91" ca="1">IF(AU88&lt;&gt;"",
IF(IFERROR(
INDEX(INDIRECT("数出表_Excel!"&amp;AU88&amp;MATCH(AZ41,数出表_Excel!$A:$A,0)-1&amp;":U"&amp;MATCH(AZ41,数出表_Excel!$A:$A,0)-1&amp;""),
 1,
 MATCH(TRUE, ISNUMBER(--INDIRECT("数出表_Excel!"&amp;AU88&amp;MATCH(AZ41,数出表_Excel!$A:$A,0)-1&amp;":U"&amp;MATCH(AZ41,数出表_Excel!$A:$A,0)-1&amp;"")), 0)),
 "")=0,"",
IF(AU43=100,
IFERROR(
INDEX(INDIRECT("数出表_Excel!"&amp;AU88&amp;MATCH(AZ41,数出表_Excel!$A:$A,0)-1+2&amp;":U"&amp;MATCH(AZ41,数出表_Excel!$A:$A,0)-1+2&amp;""),
 1,
 MATCH(TRUE, ISNUMBER(--INDIRECT("数出表_Excel!"&amp;AU88&amp;MATCH(AZ41,数出表_Excel!$A:$A,0)-1+2&amp;":U"&amp;MATCH(AZ41,数出表_Excel!$A:$A,0)-1+2&amp;"")), 0)),
 "")
+IFERROR(
INDEX(INDIRECT("数出表_Excel!"&amp;AU88&amp;MATCH(AZ41,数出表_Excel!$A:$A,0)-1&amp;":U"&amp;MATCH(AZ41,数出表_Excel!$A:$A,0)-1&amp;""),
 1,
 MATCH(TRUE, ISNUMBER(--INDIRECT("数出表_Excel!"&amp;AU88&amp;MATCH(AZ41,数出表_Excel!$A:$A,0)-1&amp;":U"&amp;MATCH(AZ41,数出表_Excel!$A:$A,0)-1&amp;"")), 0)),
 ""),
IFERROR(
INDEX(INDIRECT("数出表_Excel!"&amp;AU88&amp;MATCH(AZ41,数出表_Excel!$A:$A,0)-1&amp;":U"&amp;MATCH(AZ41,数出表_Excel!$A:$A,0)-1&amp;""),
 1,
 MATCH(TRUE, ISNUMBER(--INDIRECT("数出表_Excel!"&amp;AU88&amp;MATCH(AZ41,数出表_Excel!$A:$A,0)-1&amp;":U"&amp;MATCH(AZ41,数出表_Excel!$A:$A,0)-1&amp;"")), 0)),
 ""))),"")</f>
        <v/>
      </c>
      <c r="AW91" s="90"/>
      <c r="AX91" s="93" t="str">
        <f t="array" aca="1" ref="AX91" ca="1">IF(AV42&lt;&gt;"",
IF(IFERROR(
INDEX(INDIRECT("数出表_Excel!B"&amp;MATCH(AZ41,数出表_Excel!$A:$A,0)&amp;":U"&amp;MATCH(AZ41,数出表_Excel!$A:$A,0)&amp;""),
 1,AU89-1),
 "")=0,"",
IFERROR(
INDEX(INDIRECT("数出表_Excel!B"&amp;MATCH(AZ41,数出表_Excel!$A:$A,0)&amp;":U"&amp;MATCH(AZ41,数出表_Excel!$A:$A,0)&amp;""),
 1,AU89-1),
 "")),"")</f>
        <v/>
      </c>
      <c r="AY91" s="90"/>
      <c r="AZ91" s="12"/>
      <c r="BB91" s="11"/>
      <c r="BC91" s="89" t="str" cm="1">
        <f t="array" aca="1" ref="BC91" ca="1">IF(BB88&lt;&gt;"",
IF(IFERROR(
INDEX(INDIRECT("数出表_Excel!"&amp;BB88&amp;MATCH(BG41,数出表_Excel!$A:$A,0)-1&amp;":U"&amp;MATCH(BG41,数出表_Excel!$A:$A,0)-1&amp;""),
 1,
 MATCH(TRUE, ISNUMBER(--INDIRECT("数出表_Excel!"&amp;BB88&amp;MATCH(BG41,数出表_Excel!$A:$A,0)-1&amp;":U"&amp;MATCH(BG41,数出表_Excel!$A:$A,0)-1&amp;"")), 0)),
 "")=0,"",
IF(BB43=100,
IFERROR(
INDEX(INDIRECT("数出表_Excel!"&amp;BB88&amp;MATCH(BG41,数出表_Excel!$A:$A,0)-1+2&amp;":U"&amp;MATCH(BG41,数出表_Excel!$A:$A,0)-1+2&amp;""),
 1,
 MATCH(TRUE, ISNUMBER(--INDIRECT("数出表_Excel!"&amp;BB88&amp;MATCH(BG41,数出表_Excel!$A:$A,0)-1+2&amp;":U"&amp;MATCH(BG41,数出表_Excel!$A:$A,0)-1+2&amp;"")), 0)),
 "")
+IFERROR(
INDEX(INDIRECT("数出表_Excel!"&amp;BB88&amp;MATCH(BG41,数出表_Excel!$A:$A,0)-1&amp;":U"&amp;MATCH(BG41,数出表_Excel!$A:$A,0)-1&amp;""),
 1,
 MATCH(TRUE, ISNUMBER(--INDIRECT("数出表_Excel!"&amp;BB88&amp;MATCH(BG41,数出表_Excel!$A:$A,0)-1&amp;":U"&amp;MATCH(BG41,数出表_Excel!$A:$A,0)-1&amp;"")), 0)),
 ""),
IFERROR(
INDEX(INDIRECT("数出表_Excel!"&amp;BB88&amp;MATCH(BG41,数出表_Excel!$A:$A,0)-1&amp;":U"&amp;MATCH(BG41,数出表_Excel!$A:$A,0)-1&amp;""),
 1,
 MATCH(TRUE, ISNUMBER(--INDIRECT("数出表_Excel!"&amp;BB88&amp;MATCH(BG41,数出表_Excel!$A:$A,0)-1&amp;":U"&amp;MATCH(BG41,数出表_Excel!$A:$A,0)-1&amp;"")), 0)),
 ""))),"")</f>
        <v/>
      </c>
      <c r="BD91" s="90"/>
      <c r="BE91" s="93" t="str">
        <f t="array" aca="1" ref="BE91" ca="1">IF(BC42&lt;&gt;"",
IF(IFERROR(
INDEX(INDIRECT("数出表_Excel!B"&amp;MATCH(BG41,数出表_Excel!$A:$A,0)&amp;":U"&amp;MATCH(BG41,数出表_Excel!$A:$A,0)&amp;""),
 1,BB89-1),
 "")=0,"",
IFERROR(
INDEX(INDIRECT("数出表_Excel!B"&amp;MATCH(BG41,数出表_Excel!$A:$A,0)&amp;":U"&amp;MATCH(BG41,数出表_Excel!$A:$A,0)&amp;""),
 1,BB89-1),
 "")),"")</f>
        <v/>
      </c>
      <c r="BF91" s="90"/>
      <c r="BG91" s="12"/>
      <c r="BJ91" s="11"/>
      <c r="BK91" s="89" t="str" cm="1">
        <f t="array" aca="1" ref="BK91" ca="1">IF(BJ88&lt;&gt;"",
IF(IFERROR(
INDEX(INDIRECT("数出表_Excel!"&amp;BJ88&amp;MATCH(BO41,数出表_Excel!$A:$A,0)-1&amp;":U"&amp;MATCH(BO41,数出表_Excel!$A:$A,0)-1&amp;""),
 1,
 MATCH(TRUE, ISNUMBER(--INDIRECT("数出表_Excel!"&amp;BJ88&amp;MATCH(BO41,数出表_Excel!$A:$A,0)-1&amp;":U"&amp;MATCH(BO41,数出表_Excel!$A:$A,0)-1&amp;"")), 0)),
 "")=0,"",
IF(BJ43=100,
IFERROR(
INDEX(INDIRECT("数出表_Excel!"&amp;BJ88&amp;MATCH(BO41,数出表_Excel!$A:$A,0)-1+2&amp;":U"&amp;MATCH(BO41,数出表_Excel!$A:$A,0)-1+2&amp;""),
 1,
 MATCH(TRUE, ISNUMBER(--INDIRECT("数出表_Excel!"&amp;BJ88&amp;MATCH(BO41,数出表_Excel!$A:$A,0)-1+2&amp;":U"&amp;MATCH(BO41,数出表_Excel!$A:$A,0)-1+2&amp;"")), 0)),
 "")
+IFERROR(
INDEX(INDIRECT("数出表_Excel!"&amp;BJ88&amp;MATCH(BO41,数出表_Excel!$A:$A,0)-1&amp;":U"&amp;MATCH(BO41,数出表_Excel!$A:$A,0)-1&amp;""),
 1,
 MATCH(TRUE, ISNUMBER(--INDIRECT("数出表_Excel!"&amp;BJ88&amp;MATCH(BO41,数出表_Excel!$A:$A,0)-1&amp;":U"&amp;MATCH(BO41,数出表_Excel!$A:$A,0)-1&amp;"")), 0)),
 ""),
IFERROR(
INDEX(INDIRECT("数出表_Excel!"&amp;BJ88&amp;MATCH(BO41,数出表_Excel!$A:$A,0)-1&amp;":U"&amp;MATCH(BO41,数出表_Excel!$A:$A,0)-1&amp;""),
 1,
 MATCH(TRUE, ISNUMBER(--INDIRECT("数出表_Excel!"&amp;BJ88&amp;MATCH(BO41,数出表_Excel!$A:$A,0)-1&amp;":U"&amp;MATCH(BO41,数出表_Excel!$A:$A,0)-1&amp;"")), 0)),
 ""))),"")</f>
        <v/>
      </c>
      <c r="BL91" s="90"/>
      <c r="BM91" s="93" t="str">
        <f t="array" aca="1" ref="BM91" ca="1">IF(BK42&lt;&gt;"",
IF(IFERROR(
INDEX(INDIRECT("数出表_Excel!B"&amp;MATCH(BO41,数出表_Excel!$A:$A,0)&amp;":U"&amp;MATCH(BO41,数出表_Excel!$A:$A,0)&amp;""),
 1,BJ89-1),
 "")=0,"",
IFERROR(
INDEX(INDIRECT("数出表_Excel!B"&amp;MATCH(BO41,数出表_Excel!$A:$A,0)&amp;":U"&amp;MATCH(BO41,数出表_Excel!$A:$A,0)&amp;""),
 1,BJ89-1),
 "")),"")</f>
        <v/>
      </c>
      <c r="BN91" s="90"/>
      <c r="BO91" s="12"/>
      <c r="BQ91" s="11"/>
      <c r="BR91" s="89" t="str" cm="1">
        <f t="array" aca="1" ref="BR91" ca="1">IF(BQ88&lt;&gt;"",
IF(IFERROR(
INDEX(INDIRECT("数出表_Excel!"&amp;BQ88&amp;MATCH(BV41,数出表_Excel!$A:$A,0)-1&amp;":U"&amp;MATCH(BV41,数出表_Excel!$A:$A,0)-1&amp;""),
 1,
 MATCH(TRUE, ISNUMBER(--INDIRECT("数出表_Excel!"&amp;BQ88&amp;MATCH(BV41,数出表_Excel!$A:$A,0)-1&amp;":U"&amp;MATCH(BV41,数出表_Excel!$A:$A,0)-1&amp;"")), 0)),
 "")=0,"",
IF(BQ43=100,
IFERROR(
INDEX(INDIRECT("数出表_Excel!"&amp;BQ88&amp;MATCH(BV41,数出表_Excel!$A:$A,0)-1+2&amp;":U"&amp;MATCH(BV41,数出表_Excel!$A:$A,0)-1+2&amp;""),
 1,
 MATCH(TRUE, ISNUMBER(--INDIRECT("数出表_Excel!"&amp;BQ88&amp;MATCH(BV41,数出表_Excel!$A:$A,0)-1+2&amp;":U"&amp;MATCH(BV41,数出表_Excel!$A:$A,0)-1+2&amp;"")), 0)),
 "")
+IFERROR(
INDEX(INDIRECT("数出表_Excel!"&amp;BQ88&amp;MATCH(BV41,数出表_Excel!$A:$A,0)-1&amp;":U"&amp;MATCH(BV41,数出表_Excel!$A:$A,0)-1&amp;""),
 1,
 MATCH(TRUE, ISNUMBER(--INDIRECT("数出表_Excel!"&amp;BQ88&amp;MATCH(BV41,数出表_Excel!$A:$A,0)-1&amp;":U"&amp;MATCH(BV41,数出表_Excel!$A:$A,0)-1&amp;"")), 0)),
 ""),
IFERROR(
INDEX(INDIRECT("数出表_Excel!"&amp;BQ88&amp;MATCH(BV41,数出表_Excel!$A:$A,0)-1&amp;":U"&amp;MATCH(BV41,数出表_Excel!$A:$A,0)-1&amp;""),
 1,
 MATCH(TRUE, ISNUMBER(--INDIRECT("数出表_Excel!"&amp;BQ88&amp;MATCH(BV41,数出表_Excel!$A:$A,0)-1&amp;":U"&amp;MATCH(BV41,数出表_Excel!$A:$A,0)-1&amp;"")), 0)),
 ""))),"")</f>
        <v/>
      </c>
      <c r="BS91" s="90"/>
      <c r="BT91" s="93" t="str">
        <f t="array" aca="1" ref="BT91" ca="1">IF(BR42&lt;&gt;"",
IF(IFERROR(
INDEX(INDIRECT("数出表_Excel!B"&amp;MATCH(BV41,数出表_Excel!$A:$A,0)&amp;":U"&amp;MATCH(BV41,数出表_Excel!$A:$A,0)&amp;""),
 1,BQ89-1),
 "")=0,"",
IFERROR(
INDEX(INDIRECT("数出表_Excel!B"&amp;MATCH(BV41,数出表_Excel!$A:$A,0)&amp;":U"&amp;MATCH(BV41,数出表_Excel!$A:$A,0)&amp;""),
 1,BQ89-1),
 "")),"")</f>
        <v/>
      </c>
      <c r="BU91" s="90"/>
      <c r="BV91" s="12"/>
    </row>
    <row r="92" spans="2:74" ht="18" customHeight="1" x14ac:dyDescent="0.45">
      <c r="B92" s="8"/>
      <c r="C92" s="91"/>
      <c r="D92" s="91"/>
      <c r="E92" s="91"/>
      <c r="F92" s="91"/>
      <c r="G92" s="9"/>
      <c r="I92" s="8"/>
      <c r="J92" s="91"/>
      <c r="K92" s="91"/>
      <c r="L92" s="91"/>
      <c r="M92" s="91"/>
      <c r="N92" s="9"/>
      <c r="Q92" s="8"/>
      <c r="R92" s="91"/>
      <c r="S92" s="91"/>
      <c r="T92" s="91"/>
      <c r="U92" s="91"/>
      <c r="V92" s="9"/>
      <c r="X92" s="8"/>
      <c r="Y92" s="91"/>
      <c r="Z92" s="91"/>
      <c r="AA92" s="91"/>
      <c r="AB92" s="91"/>
      <c r="AC92" s="9"/>
      <c r="AF92" s="8"/>
      <c r="AG92" s="91"/>
      <c r="AH92" s="91"/>
      <c r="AI92" s="91"/>
      <c r="AJ92" s="91"/>
      <c r="AK92" s="9"/>
      <c r="AM92" s="8"/>
      <c r="AN92" s="91"/>
      <c r="AO92" s="91"/>
      <c r="AP92" s="91"/>
      <c r="AQ92" s="91"/>
      <c r="AR92" s="9"/>
      <c r="AU92" s="8"/>
      <c r="AV92" s="91"/>
      <c r="AW92" s="91"/>
      <c r="AX92" s="91"/>
      <c r="AY92" s="91"/>
      <c r="AZ92" s="9"/>
      <c r="BB92" s="8"/>
      <c r="BC92" s="91"/>
      <c r="BD92" s="91"/>
      <c r="BE92" s="91"/>
      <c r="BF92" s="91"/>
      <c r="BG92" s="9"/>
      <c r="BJ92" s="8"/>
      <c r="BK92" s="91"/>
      <c r="BL92" s="91"/>
      <c r="BM92" s="91"/>
      <c r="BN92" s="91"/>
      <c r="BO92" s="9"/>
      <c r="BQ92" s="8"/>
      <c r="BR92" s="91"/>
      <c r="BS92" s="91"/>
      <c r="BT92" s="91"/>
      <c r="BU92" s="91"/>
      <c r="BV92" s="9"/>
    </row>
    <row r="93" spans="2:74" x14ac:dyDescent="0.45">
      <c r="B93" s="56" t="str">
        <f ca="1">IF(C91&lt;&gt;"","パン箱","")</f>
        <v/>
      </c>
      <c r="C93" s="12" t="str">
        <f ca="1">IF(C91&lt;&gt;"",IF(OR(COUNTIF(盛付札!C89,"*キャラ*"),COUNTIF(盛付札!C89,"*赤*")),24,
VLOOKUP(盛付札!C89,商品マスタ一覧!$D:$I,6,FALSE)),"")</f>
        <v/>
      </c>
      <c r="D93" s="56" t="str">
        <f ca="1">IF(C91&lt;&gt;"","　端数","")</f>
        <v/>
      </c>
      <c r="E93" s="12"/>
      <c r="F93" s="56" t="str">
        <f ca="1">IF(C91&lt;&gt;"","アレルギー","")</f>
        <v/>
      </c>
      <c r="G93" s="12"/>
      <c r="I93" s="56" t="str">
        <f ca="1">IF(J91&lt;&gt;"","パン箱","")</f>
        <v/>
      </c>
      <c r="J93" s="12" t="str">
        <f ca="1">IF(J91&lt;&gt;"",IF(OR(COUNTIF(盛付札!J89,"*キャラ*"),COUNTIF(盛付札!J89,"*赤*")),24,
VLOOKUP(盛付札!J89,商品マスタ一覧!$D:$I,6,FALSE)),"")</f>
        <v/>
      </c>
      <c r="K93" s="56" t="str">
        <f ca="1">IF(J91&lt;&gt;"","　端数","")</f>
        <v/>
      </c>
      <c r="L93" s="12"/>
      <c r="M93" s="56" t="str">
        <f ca="1">IF(J91&lt;&gt;"","アレルギー","")</f>
        <v/>
      </c>
      <c r="N93" s="12"/>
      <c r="Q93" s="56" t="str">
        <f ca="1">IF(R91&lt;&gt;"","パン箱","")</f>
        <v/>
      </c>
      <c r="R93" s="12" t="str">
        <f ca="1">IF(R91&lt;&gt;"",IF(OR(COUNTIF(盛付札!R89,"*キャラ*"),COUNTIF(盛付札!R89,"*赤*")),24,
VLOOKUP(盛付札!R89,商品マスタ一覧!$D:$I,6,FALSE)),"")</f>
        <v/>
      </c>
      <c r="S93" s="56" t="str">
        <f ca="1">IF(R91&lt;&gt;"","　端数","")</f>
        <v/>
      </c>
      <c r="T93" s="12"/>
      <c r="U93" s="56" t="str">
        <f ca="1">IF(R91&lt;&gt;"","アレルギー","")</f>
        <v/>
      </c>
      <c r="V93" s="12"/>
      <c r="X93" s="56" t="str">
        <f ca="1">IF(Y91&lt;&gt;"","パン箱","")</f>
        <v/>
      </c>
      <c r="Y93" s="12" t="str">
        <f ca="1">IF(Y91&lt;&gt;"",IF(OR(COUNTIF(盛付札!Y89,"*キャラ*"),COUNTIF(盛付札!Y89,"*赤*")),24,
VLOOKUP(盛付札!Y89,商品マスタ一覧!$D:$I,6,FALSE)),"")</f>
        <v/>
      </c>
      <c r="Z93" s="56" t="str">
        <f ca="1">IF(Y91&lt;&gt;"","　端数","")</f>
        <v/>
      </c>
      <c r="AA93" s="12"/>
      <c r="AB93" s="56" t="str">
        <f ca="1">IF(Y91&lt;&gt;"","アレルギー","")</f>
        <v/>
      </c>
      <c r="AC93" s="12"/>
      <c r="AF93" s="56" t="str">
        <f ca="1">IF(AG91&lt;&gt;"","パン箱","")</f>
        <v/>
      </c>
      <c r="AG93" s="12" t="str">
        <f ca="1">IF(AG91&lt;&gt;"",IF(OR(COUNTIF(盛付札!AG89,"*キャラ*"),COUNTIF(盛付札!AG89,"*赤*")),24,
VLOOKUP(盛付札!AG89,商品マスタ一覧!$D:$I,6,FALSE)),"")</f>
        <v/>
      </c>
      <c r="AH93" s="56" t="str">
        <f ca="1">IF(AG91&lt;&gt;"","　端数","")</f>
        <v/>
      </c>
      <c r="AI93" s="12"/>
      <c r="AJ93" s="56" t="str">
        <f ca="1">IF(AG91&lt;&gt;"","アレルギー","")</f>
        <v/>
      </c>
      <c r="AK93" s="12"/>
      <c r="AM93" s="56" t="str">
        <f ca="1">IF(AN91&lt;&gt;"","パン箱","")</f>
        <v/>
      </c>
      <c r="AN93" s="12" t="str">
        <f ca="1">IF(AN91&lt;&gt;"",IF(OR(COUNTIF(盛付札!AN89,"*キャラ*"),COUNTIF(盛付札!AN89,"*赤*")),24,
VLOOKUP(盛付札!AN89,商品マスタ一覧!$D:$I,6,FALSE)),"")</f>
        <v/>
      </c>
      <c r="AO93" s="56" t="str">
        <f ca="1">IF(AN91&lt;&gt;"","　端数","")</f>
        <v/>
      </c>
      <c r="AP93" s="12"/>
      <c r="AQ93" s="56" t="str">
        <f ca="1">IF(AN91&lt;&gt;"","アレルギー","")</f>
        <v/>
      </c>
      <c r="AR93" s="12"/>
      <c r="AU93" s="56" t="str">
        <f ca="1">IF(AV91&lt;&gt;"","パン箱","")</f>
        <v/>
      </c>
      <c r="AV93" s="12" t="str">
        <f ca="1">IF(AV91&lt;&gt;"",IF(OR(COUNTIF(盛付札!AV89,"*キャラ*"),COUNTIF(盛付札!AV89,"*赤*")),24,
VLOOKUP(盛付札!AV89,商品マスタ一覧!$D:$I,6,FALSE)),"")</f>
        <v/>
      </c>
      <c r="AW93" s="56" t="str">
        <f ca="1">IF(AV91&lt;&gt;"","　端数","")</f>
        <v/>
      </c>
      <c r="AX93" s="12"/>
      <c r="AY93" s="56" t="str">
        <f ca="1">IF(AV91&lt;&gt;"","アレルギー","")</f>
        <v/>
      </c>
      <c r="AZ93" s="12"/>
      <c r="BB93" s="56" t="str">
        <f ca="1">IF(BC91&lt;&gt;"","パン箱","")</f>
        <v/>
      </c>
      <c r="BC93" s="12" t="str">
        <f ca="1">IF(BC91&lt;&gt;"",IF(OR(COUNTIF(盛付札!BC89,"*キャラ*"),COUNTIF(盛付札!BC89,"*赤*")),24,
VLOOKUP(盛付札!BC89,商品マスタ一覧!$D:$I,6,FALSE)),"")</f>
        <v/>
      </c>
      <c r="BD93" s="56" t="str">
        <f ca="1">IF(BC91&lt;&gt;"","　端数","")</f>
        <v/>
      </c>
      <c r="BE93" s="12"/>
      <c r="BF93" s="56" t="str">
        <f ca="1">IF(BC91&lt;&gt;"","アレルギー","")</f>
        <v/>
      </c>
      <c r="BG93" s="12"/>
      <c r="BJ93" s="56" t="str">
        <f ca="1">IF(BK91&lt;&gt;"","パン箱","")</f>
        <v/>
      </c>
      <c r="BK93" s="12" t="str">
        <f ca="1">IF(BK91&lt;&gt;"",IF(OR(COUNTIF(盛付札!BK89,"*キャラ*"),COUNTIF(盛付札!BK89,"*赤*")),24,
VLOOKUP(盛付札!BK89,商品マスタ一覧!$D:$I,6,FALSE)),"")</f>
        <v/>
      </c>
      <c r="BL93" s="56" t="str">
        <f ca="1">IF(BK91&lt;&gt;"","　端数","")</f>
        <v/>
      </c>
      <c r="BM93" s="12"/>
      <c r="BN93" s="56" t="str">
        <f ca="1">IF(BK91&lt;&gt;"","アレルギー","")</f>
        <v/>
      </c>
      <c r="BO93" s="12"/>
      <c r="BQ93" s="56" t="str">
        <f ca="1">IF(BR91&lt;&gt;"","パン箱","")</f>
        <v/>
      </c>
      <c r="BR93" s="12" t="str">
        <f ca="1">IF(BR91&lt;&gt;"",IF(OR(COUNTIF(盛付札!BR89,"*キャラ*"),COUNTIF(盛付札!BR89,"*赤*")),24,
VLOOKUP(盛付札!BR89,商品マスタ一覧!$D:$I,6,FALSE)),"")</f>
        <v/>
      </c>
      <c r="BS93" s="56" t="str">
        <f ca="1">IF(BR91&lt;&gt;"","　端数","")</f>
        <v/>
      </c>
      <c r="BT93" s="12"/>
      <c r="BU93" s="56" t="str">
        <f ca="1">IF(BR91&lt;&gt;"","アレルギー","")</f>
        <v/>
      </c>
      <c r="BV93" s="12"/>
    </row>
    <row r="94" spans="2:74" ht="18" customHeight="1" x14ac:dyDescent="0.45">
      <c r="B94" s="94" t="str">
        <f ca="1">IF(C91&lt;&gt;"",
IFERROR(INT(C91/C93),""),"")</f>
        <v/>
      </c>
      <c r="C94" s="88"/>
      <c r="D94" s="94" t="str">
        <f ca="1">IF(C91&lt;&gt;"",
IF(IFERROR(INT(C91/C93),"")&lt;=0,0,
IFERROR(MOD(C91,C93),"")),"")</f>
        <v/>
      </c>
      <c r="E94" s="88"/>
      <c r="F94" s="87" t="str" cm="1">
        <f t="array" aca="1" ref="F94" ca="1">IF(MATCH(C89,'数出表_Excel（アレルギー入力）'!$3:$3,0)&lt;=11,
"",
IF(IFERROR(
INDEX(INDIRECT("'数出表_Excel（アレルギー入力）'!B"&amp;MATCH(G41,'数出表_Excel（アレルギー入力）'!$A:$A,0)-1&amp;":AC"&amp;MATCH(G41,'数出表_Excel（アレルギー入力）'!$A:$A,0)-1&amp;""),
 1,
IF(MATCH(C89,'数出表_Excel（アレルギー入力）'!$3:$3,0)&lt;=11,11,
MATCH(C89,'数出表_Excel（アレルギー入力）'!$3:$3,0))),
 "")&lt;&gt;0,
IFERROR(
INDEX(INDIRECT("'数出表_Excel（アレルギー入力）'!B"&amp;MATCH(G41,'数出表_Excel（アレルギー入力）'!$A:$A,0)-1&amp;":AC"&amp;MATCH(G41,'数出表_Excel（アレルギー入力）'!$A:$A,0)-1&amp;""),
 1,
IF(MATCH(C89,'数出表_Excel（アレルギー入力）'!$3:$3,0)&lt;=11,11,
MATCH(C89,'数出表_Excel（アレルギー入力）'!$3:$3,0))),
 ""),""))</f>
        <v/>
      </c>
      <c r="G94" s="88"/>
      <c r="I94" s="94" t="str">
        <f ca="1">IF(J91&lt;&gt;"",
IFERROR(INT(J91/J93),""),"")</f>
        <v/>
      </c>
      <c r="J94" s="88"/>
      <c r="K94" s="94" t="str">
        <f ca="1">IF(J91&lt;&gt;"",
IF(IFERROR(INT(J91/J93),"")&lt;=0,0,
IFERROR(MOD(J91,J93),"")),"")</f>
        <v/>
      </c>
      <c r="L94" s="88"/>
      <c r="M94" s="87" t="str" cm="1">
        <f t="array" aca="1" ref="M94" ca="1">IF(MATCH(J89,'数出表_Excel（アレルギー入力）'!$3:$3,0)&lt;=11,
"",
IF(IFERROR(
INDEX(INDIRECT("'数出表_Excel（アレルギー入力）'!B"&amp;MATCH(N41,'数出表_Excel（アレルギー入力）'!$A:$A,0)-1&amp;":AC"&amp;MATCH(N41,'数出表_Excel（アレルギー入力）'!$A:$A,0)-1&amp;""),
 1,
IF(MATCH(J89,'数出表_Excel（アレルギー入力）'!$3:$3,0)&lt;=11,11,
MATCH(J89,'数出表_Excel（アレルギー入力）'!$3:$3,0))),
 "")&lt;&gt;0,
IFERROR(
INDEX(INDIRECT("'数出表_Excel（アレルギー入力）'!B"&amp;MATCH(N41,'数出表_Excel（アレルギー入力）'!$A:$A,0)-1&amp;":AC"&amp;MATCH(N41,'数出表_Excel（アレルギー入力）'!$A:$A,0)-1&amp;""),
 1,
IF(MATCH(J89,'数出表_Excel（アレルギー入力）'!$3:$3,0)&lt;=11,11,
MATCH(J89,'数出表_Excel（アレルギー入力）'!$3:$3,0))),
 ""),""))</f>
        <v/>
      </c>
      <c r="N94" s="88"/>
      <c r="Q94" s="94" t="str">
        <f ca="1">IF(R91&lt;&gt;"",
IFERROR(INT(R91/R93),""),"")</f>
        <v/>
      </c>
      <c r="R94" s="88"/>
      <c r="S94" s="94" t="str">
        <f ca="1">IF(R91&lt;&gt;"",
IF(IFERROR(INT(R91/R93),"")&lt;=0,0,
IFERROR(MOD(R91,R93),"")),"")</f>
        <v/>
      </c>
      <c r="T94" s="88"/>
      <c r="U94" s="87" t="str" cm="1">
        <f t="array" aca="1" ref="U94" ca="1">IF(MATCH(R89,'数出表_Excel（アレルギー入力）'!$3:$3,0)&lt;=11,
"",
IF(IFERROR(
INDEX(INDIRECT("'数出表_Excel（アレルギー入力）'!B"&amp;MATCH(V41,'数出表_Excel（アレルギー入力）'!$A:$A,0)-1&amp;":AC"&amp;MATCH(V41,'数出表_Excel（アレルギー入力）'!$A:$A,0)-1&amp;""),
 1,
IF(MATCH(R89,'数出表_Excel（アレルギー入力）'!$3:$3,0)&lt;=11,11,
MATCH(R89,'数出表_Excel（アレルギー入力）'!$3:$3,0))),
 "")&lt;&gt;0,
IFERROR(
INDEX(INDIRECT("'数出表_Excel（アレルギー入力）'!B"&amp;MATCH(V41,'数出表_Excel（アレルギー入力）'!$A:$A,0)-1&amp;":AC"&amp;MATCH(V41,'数出表_Excel（アレルギー入力）'!$A:$A,0)-1&amp;""),
 1,
IF(MATCH(R89,'数出表_Excel（アレルギー入力）'!$3:$3,0)&lt;=11,11,
MATCH(R89,'数出表_Excel（アレルギー入力）'!$3:$3,0))),
 ""),""))</f>
        <v/>
      </c>
      <c r="V94" s="88"/>
      <c r="X94" s="94" t="str">
        <f ca="1">IF(Y91&lt;&gt;"",
IFERROR(INT(Y91/Y93),""),"")</f>
        <v/>
      </c>
      <c r="Y94" s="88"/>
      <c r="Z94" s="94" t="str">
        <f ca="1">IF(Y91&lt;&gt;"",
IF(IFERROR(INT(Y91/Y93),"")&lt;=0,0,
IFERROR(MOD(Y91,Y93),"")),"")</f>
        <v/>
      </c>
      <c r="AA94" s="88"/>
      <c r="AB94" s="87" t="str" cm="1">
        <f t="array" aca="1" ref="AB94" ca="1">IF(MATCH(Y89,'数出表_Excel（アレルギー入力）'!$3:$3,0)&lt;=11,
"",
IF(IFERROR(
INDEX(INDIRECT("'数出表_Excel（アレルギー入力）'!B"&amp;MATCH(AC41,'数出表_Excel（アレルギー入力）'!$A:$A,0)-1&amp;":AC"&amp;MATCH(AC41,'数出表_Excel（アレルギー入力）'!$A:$A,0)-1&amp;""),
 1,
IF(MATCH(Y89,'数出表_Excel（アレルギー入力）'!$3:$3,0)&lt;=11,11,
MATCH(Y89,'数出表_Excel（アレルギー入力）'!$3:$3,0))),
 "")&lt;&gt;0,
IFERROR(
INDEX(INDIRECT("'数出表_Excel（アレルギー入力）'!B"&amp;MATCH(AC41,'数出表_Excel（アレルギー入力）'!$A:$A,0)-1&amp;":AC"&amp;MATCH(AC41,'数出表_Excel（アレルギー入力）'!$A:$A,0)-1&amp;""),
 1,
IF(MATCH(Y89,'数出表_Excel（アレルギー入力）'!$3:$3,0)&lt;=11,11,
MATCH(Y89,'数出表_Excel（アレルギー入力）'!$3:$3,0))),
 ""),""))</f>
        <v/>
      </c>
      <c r="AC94" s="88"/>
      <c r="AF94" s="94" t="str">
        <f ca="1">IF(AG91&lt;&gt;"",
IFERROR(INT(AG91/AG93),""),"")</f>
        <v/>
      </c>
      <c r="AG94" s="88"/>
      <c r="AH94" s="94" t="str">
        <f ca="1">IF(AG91&lt;&gt;"",
IF(IFERROR(INT(AG91/AG93),"")&lt;=0,0,
IFERROR(MOD(AG91,AG93),"")),"")</f>
        <v/>
      </c>
      <c r="AI94" s="88"/>
      <c r="AJ94" s="87" t="str" cm="1">
        <f t="array" aca="1" ref="AJ94" ca="1">IF(MATCH(AG89,'数出表_Excel（アレルギー入力）'!$3:$3,0)&lt;=11,
"",
IF(IFERROR(
INDEX(INDIRECT("'数出表_Excel（アレルギー入力）'!B"&amp;MATCH(AK41,'数出表_Excel（アレルギー入力）'!$A:$A,0)-1&amp;":AC"&amp;MATCH(AK41,'数出表_Excel（アレルギー入力）'!$A:$A,0)-1&amp;""),
 1,
IF(MATCH(AG89,'数出表_Excel（アレルギー入力）'!$3:$3,0)&lt;=11,11,
MATCH(AG89,'数出表_Excel（アレルギー入力）'!$3:$3,0))),
 "")&lt;&gt;0,
IFERROR(
INDEX(INDIRECT("'数出表_Excel（アレルギー入力）'!B"&amp;MATCH(AK41,'数出表_Excel（アレルギー入力）'!$A:$A,0)-1&amp;":AC"&amp;MATCH(AK41,'数出表_Excel（アレルギー入力）'!$A:$A,0)-1&amp;""),
 1,
IF(MATCH(AG89,'数出表_Excel（アレルギー入力）'!$3:$3,0)&lt;=11,11,
MATCH(AG89,'数出表_Excel（アレルギー入力）'!$3:$3,0))),
 ""),""))</f>
        <v/>
      </c>
      <c r="AK94" s="88"/>
      <c r="AM94" s="94" t="str">
        <f ca="1">IF(AN91&lt;&gt;"",
IFERROR(INT(AN91/AN93),""),"")</f>
        <v/>
      </c>
      <c r="AN94" s="88"/>
      <c r="AO94" s="94" t="str">
        <f ca="1">IF(AN91&lt;&gt;"",
IF(IFERROR(INT(AN91/AN93),"")&lt;=0,0,
IFERROR(MOD(AN91,AN93),"")),"")</f>
        <v/>
      </c>
      <c r="AP94" s="88"/>
      <c r="AQ94" s="87" t="str" cm="1">
        <f t="array" aca="1" ref="AQ94" ca="1">IF(MATCH(AN89,'数出表_Excel（アレルギー入力）'!$3:$3,0)&lt;=11,
"",
IF(IFERROR(
INDEX(INDIRECT("'数出表_Excel（アレルギー入力）'!B"&amp;MATCH(AR41,'数出表_Excel（アレルギー入力）'!$A:$A,0)-1&amp;":AC"&amp;MATCH(AR41,'数出表_Excel（アレルギー入力）'!$A:$A,0)-1&amp;""),
 1,
IF(MATCH(AN89,'数出表_Excel（アレルギー入力）'!$3:$3,0)&lt;=11,11,
MATCH(AN89,'数出表_Excel（アレルギー入力）'!$3:$3,0))),
 "")&lt;&gt;0,
IFERROR(
INDEX(INDIRECT("'数出表_Excel（アレルギー入力）'!B"&amp;MATCH(AR41,'数出表_Excel（アレルギー入力）'!$A:$A,0)-1&amp;":AC"&amp;MATCH(AR41,'数出表_Excel（アレルギー入力）'!$A:$A,0)-1&amp;""),
 1,
IF(MATCH(AN89,'数出表_Excel（アレルギー入力）'!$3:$3,0)&lt;=11,11,
MATCH(AN89,'数出表_Excel（アレルギー入力）'!$3:$3,0))),
 ""),""))</f>
        <v/>
      </c>
      <c r="AR94" s="88"/>
      <c r="AU94" s="94" t="str">
        <f ca="1">IF(AV91&lt;&gt;"",
IFERROR(INT(AV91/AV93),""),"")</f>
        <v/>
      </c>
      <c r="AV94" s="88"/>
      <c r="AW94" s="94" t="str">
        <f ca="1">IF(AV91&lt;&gt;"",
IF(IFERROR(INT(AV91/AV93),"")&lt;=0,0,
IFERROR(MOD(AV91,AV93),"")),"")</f>
        <v/>
      </c>
      <c r="AX94" s="88"/>
      <c r="AY94" s="87" t="str" cm="1">
        <f t="array" aca="1" ref="AY94" ca="1">IF(MATCH(AV89,'数出表_Excel（アレルギー入力）'!$3:$3,0)&lt;=11,
"",
IF(IFERROR(
INDEX(INDIRECT("'数出表_Excel（アレルギー入力）'!B"&amp;MATCH(AZ41,'数出表_Excel（アレルギー入力）'!$A:$A,0)-1&amp;":AC"&amp;MATCH(AZ41,'数出表_Excel（アレルギー入力）'!$A:$A,0)-1&amp;""),
 1,
IF(MATCH(AV89,'数出表_Excel（アレルギー入力）'!$3:$3,0)&lt;=11,11,
MATCH(AV89,'数出表_Excel（アレルギー入力）'!$3:$3,0))),
 "")&lt;&gt;0,
IFERROR(
INDEX(INDIRECT("'数出表_Excel（アレルギー入力）'!B"&amp;MATCH(AZ41,'数出表_Excel（アレルギー入力）'!$A:$A,0)-1&amp;":AC"&amp;MATCH(AZ41,'数出表_Excel（アレルギー入力）'!$A:$A,0)-1&amp;""),
 1,
IF(MATCH(AV89,'数出表_Excel（アレルギー入力）'!$3:$3,0)&lt;=11,11,
MATCH(AV89,'数出表_Excel（アレルギー入力）'!$3:$3,0))),
 ""),""))</f>
        <v/>
      </c>
      <c r="AZ94" s="88"/>
      <c r="BB94" s="94" t="str">
        <f ca="1">IF(BC91&lt;&gt;"",
IFERROR(INT(BC91/BC93),""),"")</f>
        <v/>
      </c>
      <c r="BC94" s="88"/>
      <c r="BD94" s="94" t="str">
        <f ca="1">IF(BC91&lt;&gt;"",
IF(IFERROR(INT(BC91/BC93),"")&lt;=0,0,
IFERROR(MOD(BC91,BC93),"")),"")</f>
        <v/>
      </c>
      <c r="BE94" s="88"/>
      <c r="BF94" s="87" t="str" cm="1">
        <f t="array" aca="1" ref="BF94" ca="1">IF(MATCH(BC89,'数出表_Excel（アレルギー入力）'!$3:$3,0)&lt;=11,
"",
IF(IFERROR(
INDEX(INDIRECT("'数出表_Excel（アレルギー入力）'!B"&amp;MATCH(BG41,'数出表_Excel（アレルギー入力）'!$A:$A,0)-1&amp;":AC"&amp;MATCH(BG41,'数出表_Excel（アレルギー入力）'!$A:$A,0)-1&amp;""),
 1,
IF(MATCH(BC89,'数出表_Excel（アレルギー入力）'!$3:$3,0)&lt;=11,11,
MATCH(BC89,'数出表_Excel（アレルギー入力）'!$3:$3,0))),
 "")&lt;&gt;0,
IFERROR(
INDEX(INDIRECT("'数出表_Excel（アレルギー入力）'!B"&amp;MATCH(BG41,'数出表_Excel（アレルギー入力）'!$A:$A,0)-1&amp;":AC"&amp;MATCH(BG41,'数出表_Excel（アレルギー入力）'!$A:$A,0)-1&amp;""),
 1,
IF(MATCH(BC89,'数出表_Excel（アレルギー入力）'!$3:$3,0)&lt;=11,11,
MATCH(BC89,'数出表_Excel（アレルギー入力）'!$3:$3,0))),
 ""),""))</f>
        <v/>
      </c>
      <c r="BG94" s="88"/>
      <c r="BJ94" s="94" t="str">
        <f ca="1">IF(BK91&lt;&gt;"",
IFERROR(INT(BK91/BK93),""),"")</f>
        <v/>
      </c>
      <c r="BK94" s="88"/>
      <c r="BL94" s="94" t="str">
        <f ca="1">IF(BK91&lt;&gt;"",
IF(IFERROR(INT(BK91/BK93),"")&lt;=0,0,
IFERROR(MOD(BK91,BK93),"")),"")</f>
        <v/>
      </c>
      <c r="BM94" s="88"/>
      <c r="BN94" s="87" t="str" cm="1">
        <f t="array" aca="1" ref="BN94" ca="1">IF(MATCH(BK89,'数出表_Excel（アレルギー入力）'!$3:$3,0)&lt;=11,
"",
IF(IFERROR(
INDEX(INDIRECT("'数出表_Excel（アレルギー入力）'!B"&amp;MATCH(BO41,'数出表_Excel（アレルギー入力）'!$A:$A,0)-1&amp;":AC"&amp;MATCH(BO41,'数出表_Excel（アレルギー入力）'!$A:$A,0)-1&amp;""),
 1,
IF(MATCH(BK89,'数出表_Excel（アレルギー入力）'!$3:$3,0)&lt;=11,11,
MATCH(BK89,'数出表_Excel（アレルギー入力）'!$3:$3,0))),
 "")&lt;&gt;0,
IFERROR(
INDEX(INDIRECT("'数出表_Excel（アレルギー入力）'!B"&amp;MATCH(BO41,'数出表_Excel（アレルギー入力）'!$A:$A,0)-1&amp;":AC"&amp;MATCH(BO41,'数出表_Excel（アレルギー入力）'!$A:$A,0)-1&amp;""),
 1,
IF(MATCH(BK89,'数出表_Excel（アレルギー入力）'!$3:$3,0)&lt;=11,11,
MATCH(BK89,'数出表_Excel（アレルギー入力）'!$3:$3,0))),
 ""),""))</f>
        <v/>
      </c>
      <c r="BO94" s="88"/>
      <c r="BQ94" s="94" t="str">
        <f ca="1">IF(BR91&lt;&gt;"",
IFERROR(INT(BR91/BR93),""),"")</f>
        <v/>
      </c>
      <c r="BR94" s="88"/>
      <c r="BS94" s="94" t="str">
        <f ca="1">IF(BR91&lt;&gt;"",
IF(IFERROR(INT(BR91/BR93),"")&lt;=0,0,
IFERROR(MOD(BR91,BR93),"")),"")</f>
        <v/>
      </c>
      <c r="BT94" s="88"/>
      <c r="BU94" s="87" t="str" cm="1">
        <f t="array" aca="1" ref="BU94" ca="1">IF(MATCH(BR89,'数出表_Excel（アレルギー入力）'!$3:$3,0)&lt;=11,
"",
IF(IFERROR(
INDEX(INDIRECT("'数出表_Excel（アレルギー入力）'!B"&amp;MATCH(BV41,'数出表_Excel（アレルギー入力）'!$A:$A,0)-1&amp;":AC"&amp;MATCH(BV41,'数出表_Excel（アレルギー入力）'!$A:$A,0)-1&amp;""),
 1,
IF(MATCH(BR89,'数出表_Excel（アレルギー入力）'!$3:$3,0)&lt;=11,11,
MATCH(BR89,'数出表_Excel（アレルギー入力）'!$3:$3,0))),
 "")&lt;&gt;0,
IFERROR(
INDEX(INDIRECT("'数出表_Excel（アレルギー入力）'!B"&amp;MATCH(BV41,'数出表_Excel（アレルギー入力）'!$A:$A,0)-1&amp;":AC"&amp;MATCH(BV41,'数出表_Excel（アレルギー入力）'!$A:$A,0)-1&amp;""),
 1,
IF(MATCH(BR89,'数出表_Excel（アレルギー入力）'!$3:$3,0)&lt;=11,11,
MATCH(BR89,'数出表_Excel（アレルギー入力）'!$3:$3,0))),
 ""),""))</f>
        <v/>
      </c>
      <c r="BV94" s="88"/>
    </row>
  </sheetData>
  <mergeCells count="960">
    <mergeCell ref="AN4:AO5"/>
    <mergeCell ref="AW7:AX7"/>
    <mergeCell ref="AI74:AJ74"/>
    <mergeCell ref="AP27:AQ27"/>
    <mergeCell ref="AM78:AN78"/>
    <mergeCell ref="AJ15:AK15"/>
    <mergeCell ref="AG19:AH19"/>
    <mergeCell ref="AB15:AC15"/>
    <mergeCell ref="AA4:AB5"/>
    <mergeCell ref="AA66:AB66"/>
    <mergeCell ref="AV12:AW13"/>
    <mergeCell ref="AU7:AV7"/>
    <mergeCell ref="AP4:AQ5"/>
    <mergeCell ref="J82:K82"/>
    <mergeCell ref="AN58:AO58"/>
    <mergeCell ref="Z23:AA23"/>
    <mergeCell ref="M54:N54"/>
    <mergeCell ref="AP82:AQ82"/>
    <mergeCell ref="AI82:AJ82"/>
    <mergeCell ref="AN74:AO74"/>
    <mergeCell ref="I54:J54"/>
    <mergeCell ref="AA20:AB21"/>
    <mergeCell ref="AJ31:AK31"/>
    <mergeCell ref="AF39:AG39"/>
    <mergeCell ref="T20:U21"/>
    <mergeCell ref="AB62:AC62"/>
    <mergeCell ref="AI43:AJ43"/>
    <mergeCell ref="AO31:AP31"/>
    <mergeCell ref="AA27:AB27"/>
    <mergeCell ref="AH31:AI31"/>
    <mergeCell ref="AI44:AJ45"/>
    <mergeCell ref="AH47:AI47"/>
    <mergeCell ref="AF23:AG23"/>
    <mergeCell ref="AF54:AG54"/>
    <mergeCell ref="AG67:AH68"/>
    <mergeCell ref="J27:K27"/>
    <mergeCell ref="Q39:R39"/>
    <mergeCell ref="AW94:AX94"/>
    <mergeCell ref="M62:N62"/>
    <mergeCell ref="L83:M84"/>
    <mergeCell ref="AP43:AQ43"/>
    <mergeCell ref="T19:U19"/>
    <mergeCell ref="AA67:AB68"/>
    <mergeCell ref="AG83:AH84"/>
    <mergeCell ref="U39:V39"/>
    <mergeCell ref="AN19:AO19"/>
    <mergeCell ref="U78:V78"/>
    <mergeCell ref="AF86:AG86"/>
    <mergeCell ref="Y75:Z76"/>
    <mergeCell ref="AB31:AC31"/>
    <mergeCell ref="T74:U74"/>
    <mergeCell ref="T36:U37"/>
    <mergeCell ref="AP66:AQ66"/>
    <mergeCell ref="R75:S76"/>
    <mergeCell ref="AI27:AJ27"/>
    <mergeCell ref="AG74:AH74"/>
    <mergeCell ref="R59:S60"/>
    <mergeCell ref="AO86:AP86"/>
    <mergeCell ref="AQ54:AR54"/>
    <mergeCell ref="X86:Y86"/>
    <mergeCell ref="AU78:AV78"/>
    <mergeCell ref="Y1:AB1"/>
    <mergeCell ref="R28:S29"/>
    <mergeCell ref="Z70:AA70"/>
    <mergeCell ref="AG58:AH58"/>
    <mergeCell ref="BQ23:BR23"/>
    <mergeCell ref="S23:T23"/>
    <mergeCell ref="BF54:BG54"/>
    <mergeCell ref="BN7:BO7"/>
    <mergeCell ref="BC11:BD11"/>
    <mergeCell ref="AB70:AC70"/>
    <mergeCell ref="AP12:AQ13"/>
    <mergeCell ref="AM47:AN47"/>
    <mergeCell ref="AG12:AH13"/>
    <mergeCell ref="Z15:AA15"/>
    <mergeCell ref="Z54:AA54"/>
    <mergeCell ref="AG59:AH60"/>
    <mergeCell ref="AN50:AO50"/>
    <mergeCell ref="AP35:AQ35"/>
    <mergeCell ref="AJ70:AK70"/>
    <mergeCell ref="AG50:AH50"/>
    <mergeCell ref="AQ23:AR23"/>
    <mergeCell ref="AW23:AX23"/>
    <mergeCell ref="BF70:BG70"/>
    <mergeCell ref="AU39:AV39"/>
    <mergeCell ref="AI90:AJ90"/>
    <mergeCell ref="AM94:AN94"/>
    <mergeCell ref="AB94:AC94"/>
    <mergeCell ref="AF47:AG47"/>
    <mergeCell ref="AN3:AO3"/>
    <mergeCell ref="Q23:R23"/>
    <mergeCell ref="Y82:Z82"/>
    <mergeCell ref="BR50:BS50"/>
    <mergeCell ref="AG82:AH82"/>
    <mergeCell ref="AN35:AO35"/>
    <mergeCell ref="AI12:AJ13"/>
    <mergeCell ref="BJ47:BK47"/>
    <mergeCell ref="AP90:AQ90"/>
    <mergeCell ref="Y58:Z58"/>
    <mergeCell ref="T67:U68"/>
    <mergeCell ref="S31:T31"/>
    <mergeCell ref="U23:V23"/>
    <mergeCell ref="AQ31:AR31"/>
    <mergeCell ref="R27:S27"/>
    <mergeCell ref="AP58:AQ58"/>
    <mergeCell ref="AB23:AC23"/>
    <mergeCell ref="AN59:AO60"/>
    <mergeCell ref="AB39:AC39"/>
    <mergeCell ref="AA90:AB90"/>
    <mergeCell ref="C41:F41"/>
    <mergeCell ref="AB47:AC47"/>
    <mergeCell ref="S70:T70"/>
    <mergeCell ref="BF15:BG15"/>
    <mergeCell ref="T83:U84"/>
    <mergeCell ref="AN88:AQ88"/>
    <mergeCell ref="AM86:AN86"/>
    <mergeCell ref="AA59:AB60"/>
    <mergeCell ref="AF62:AG62"/>
    <mergeCell ref="U47:V47"/>
    <mergeCell ref="U70:V70"/>
    <mergeCell ref="U62:V62"/>
    <mergeCell ref="AG20:AH21"/>
    <mergeCell ref="T43:U43"/>
    <mergeCell ref="AG88:AJ88"/>
    <mergeCell ref="T75:U76"/>
    <mergeCell ref="Y43:Z43"/>
    <mergeCell ref="AP28:AQ29"/>
    <mergeCell ref="U31:V31"/>
    <mergeCell ref="AI28:AJ29"/>
    <mergeCell ref="R67:S68"/>
    <mergeCell ref="R36:S37"/>
    <mergeCell ref="AG27:AH27"/>
    <mergeCell ref="R58:S58"/>
    <mergeCell ref="X7:Y7"/>
    <mergeCell ref="J80:M80"/>
    <mergeCell ref="AG51:AH52"/>
    <mergeCell ref="AN56:AQ56"/>
    <mergeCell ref="AP59:AQ60"/>
    <mergeCell ref="R33:U33"/>
    <mergeCell ref="AH7:AI7"/>
    <mergeCell ref="AO62:AP62"/>
    <mergeCell ref="AO47:AP47"/>
    <mergeCell ref="AP51:AQ52"/>
    <mergeCell ref="AN9:AQ9"/>
    <mergeCell ref="AF7:AG7"/>
    <mergeCell ref="Y17:AB17"/>
    <mergeCell ref="J11:K11"/>
    <mergeCell ref="I15:J15"/>
    <mergeCell ref="L12:M13"/>
    <mergeCell ref="AH15:AI15"/>
    <mergeCell ref="AP74:AQ74"/>
    <mergeCell ref="R20:S21"/>
    <mergeCell ref="AI67:AJ68"/>
    <mergeCell ref="AJ62:AK62"/>
    <mergeCell ref="Y9:AB9"/>
    <mergeCell ref="AG90:AH90"/>
    <mergeCell ref="Q86:R86"/>
    <mergeCell ref="Q62:R62"/>
    <mergeCell ref="AM39:AN39"/>
    <mergeCell ref="D86:E86"/>
    <mergeCell ref="AX67:AY68"/>
    <mergeCell ref="Z7:AA7"/>
    <mergeCell ref="AM54:AN54"/>
    <mergeCell ref="AG43:AH43"/>
    <mergeCell ref="R74:S74"/>
    <mergeCell ref="C72:F72"/>
    <mergeCell ref="AH62:AI62"/>
    <mergeCell ref="T44:U45"/>
    <mergeCell ref="AO15:AP15"/>
    <mergeCell ref="AQ7:AR7"/>
    <mergeCell ref="AO7:AP7"/>
    <mergeCell ref="AQ39:AR39"/>
    <mergeCell ref="AJ23:AK23"/>
    <mergeCell ref="AI83:AJ84"/>
    <mergeCell ref="Y12:Z13"/>
    <mergeCell ref="I7:J7"/>
    <mergeCell ref="AQ15:AR15"/>
    <mergeCell ref="J72:M72"/>
    <mergeCell ref="AJ78:AK78"/>
    <mergeCell ref="AU94:AV94"/>
    <mergeCell ref="AI36:AJ37"/>
    <mergeCell ref="C56:F56"/>
    <mergeCell ref="AA19:AB19"/>
    <mergeCell ref="Y20:Z21"/>
    <mergeCell ref="AQ62:AR62"/>
    <mergeCell ref="BK35:BL35"/>
    <mergeCell ref="AG28:AH29"/>
    <mergeCell ref="Y44:Z45"/>
    <mergeCell ref="AN66:AO66"/>
    <mergeCell ref="AQ78:AR78"/>
    <mergeCell ref="R43:S43"/>
    <mergeCell ref="T59:U60"/>
    <mergeCell ref="AN51:AO52"/>
    <mergeCell ref="S94:T94"/>
    <mergeCell ref="BK91:BL92"/>
    <mergeCell ref="AG35:AH35"/>
    <mergeCell ref="BB86:BC86"/>
    <mergeCell ref="AJ47:AK47"/>
    <mergeCell ref="Y64:AB64"/>
    <mergeCell ref="AJ94:AK94"/>
    <mergeCell ref="X23:Y23"/>
    <mergeCell ref="AB78:AC78"/>
    <mergeCell ref="AP20:AQ21"/>
    <mergeCell ref="AA91:AB92"/>
    <mergeCell ref="AI75:AJ76"/>
    <mergeCell ref="Y56:AB56"/>
    <mergeCell ref="Y50:Z50"/>
    <mergeCell ref="T91:U92"/>
    <mergeCell ref="C1:F1"/>
    <mergeCell ref="C66:D66"/>
    <mergeCell ref="AA75:AB76"/>
    <mergeCell ref="C17:F17"/>
    <mergeCell ref="C80:F80"/>
    <mergeCell ref="B23:C23"/>
    <mergeCell ref="R9:U9"/>
    <mergeCell ref="AA3:AB3"/>
    <mergeCell ref="T3:U3"/>
    <mergeCell ref="T11:U11"/>
    <mergeCell ref="L11:M11"/>
    <mergeCell ref="E12:F13"/>
    <mergeCell ref="AA11:AB11"/>
    <mergeCell ref="J56:M56"/>
    <mergeCell ref="R17:U17"/>
    <mergeCell ref="R83:S84"/>
    <mergeCell ref="X39:Y39"/>
    <mergeCell ref="C33:F33"/>
    <mergeCell ref="AG80:AJ80"/>
    <mergeCell ref="AF94:AG94"/>
    <mergeCell ref="Y36:Z37"/>
    <mergeCell ref="AA28:AB29"/>
    <mergeCell ref="Y48:AB48"/>
    <mergeCell ref="Y4:Z5"/>
    <mergeCell ref="Z31:AA31"/>
    <mergeCell ref="AN27:AO27"/>
    <mergeCell ref="I62:J62"/>
    <mergeCell ref="AN1:AQ1"/>
    <mergeCell ref="AN12:AO13"/>
    <mergeCell ref="S15:T15"/>
    <mergeCell ref="R44:S45"/>
    <mergeCell ref="AI11:AJ11"/>
    <mergeCell ref="AN41:AQ41"/>
    <mergeCell ref="AA58:AB58"/>
    <mergeCell ref="AN90:AO90"/>
    <mergeCell ref="AP75:AQ76"/>
    <mergeCell ref="AG17:AJ17"/>
    <mergeCell ref="AG36:AH37"/>
    <mergeCell ref="X62:Y62"/>
    <mergeCell ref="Z78:AA78"/>
    <mergeCell ref="AG9:AJ9"/>
    <mergeCell ref="AP3:AQ3"/>
    <mergeCell ref="R25:U25"/>
    <mergeCell ref="AP91:AQ92"/>
    <mergeCell ref="E74:F74"/>
    <mergeCell ref="AV51:AW52"/>
    <mergeCell ref="BE59:BF60"/>
    <mergeCell ref="AH39:AI39"/>
    <mergeCell ref="AI20:AJ21"/>
    <mergeCell ref="AV67:AW68"/>
    <mergeCell ref="BR27:BS27"/>
    <mergeCell ref="AP36:AQ37"/>
    <mergeCell ref="Z39:AA39"/>
    <mergeCell ref="AH23:AI23"/>
    <mergeCell ref="L27:M27"/>
    <mergeCell ref="J64:M64"/>
    <mergeCell ref="BR43:BS43"/>
    <mergeCell ref="D39:E39"/>
    <mergeCell ref="J28:K29"/>
    <mergeCell ref="BS54:BT54"/>
    <mergeCell ref="BT28:BU29"/>
    <mergeCell ref="AN64:AQ64"/>
    <mergeCell ref="AY23:AZ23"/>
    <mergeCell ref="E66:F66"/>
    <mergeCell ref="Y59:Z60"/>
    <mergeCell ref="L51:M52"/>
    <mergeCell ref="AN43:AO43"/>
    <mergeCell ref="AQ94:AR94"/>
    <mergeCell ref="R72:U72"/>
    <mergeCell ref="AP83:AQ84"/>
    <mergeCell ref="AX12:AY13"/>
    <mergeCell ref="AN25:AQ25"/>
    <mergeCell ref="R88:U88"/>
    <mergeCell ref="Y41:AB41"/>
    <mergeCell ref="AG25:AJ25"/>
    <mergeCell ref="R41:U41"/>
    <mergeCell ref="AN75:AO76"/>
    <mergeCell ref="T82:U82"/>
    <mergeCell ref="Y25:AB25"/>
    <mergeCell ref="Y72:AB72"/>
    <mergeCell ref="Y28:Z29"/>
    <mergeCell ref="R91:S92"/>
    <mergeCell ref="AP44:AQ45"/>
    <mergeCell ref="Y83:Z84"/>
    <mergeCell ref="AI58:AJ58"/>
    <mergeCell ref="AN36:AO37"/>
    <mergeCell ref="AG56:AJ56"/>
    <mergeCell ref="Q15:R15"/>
    <mergeCell ref="Q70:R70"/>
    <mergeCell ref="AH70:AI70"/>
    <mergeCell ref="AO23:AP23"/>
    <mergeCell ref="R90:S90"/>
    <mergeCell ref="X15:Y15"/>
    <mergeCell ref="AI19:AJ19"/>
    <mergeCell ref="X54:Y54"/>
    <mergeCell ref="BL39:BM39"/>
    <mergeCell ref="AN48:AQ48"/>
    <mergeCell ref="C50:D50"/>
    <mergeCell ref="T35:U35"/>
    <mergeCell ref="R80:U80"/>
    <mergeCell ref="E27:F27"/>
    <mergeCell ref="AB86:AC86"/>
    <mergeCell ref="C90:D90"/>
    <mergeCell ref="BM82:BN82"/>
    <mergeCell ref="BM90:BN90"/>
    <mergeCell ref="C20:D21"/>
    <mergeCell ref="B78:C78"/>
    <mergeCell ref="C59:D60"/>
    <mergeCell ref="C44:D45"/>
    <mergeCell ref="C83:D84"/>
    <mergeCell ref="BM75:BN76"/>
    <mergeCell ref="C58:D58"/>
    <mergeCell ref="BK20:BL21"/>
    <mergeCell ref="AA82:AB82"/>
    <mergeCell ref="AN20:AO21"/>
    <mergeCell ref="C11:D11"/>
    <mergeCell ref="C12:D13"/>
    <mergeCell ref="X78:Y78"/>
    <mergeCell ref="AQ86:AR86"/>
    <mergeCell ref="Y33:AB33"/>
    <mergeCell ref="AN17:AQ17"/>
    <mergeCell ref="BE75:BF76"/>
    <mergeCell ref="AA43:AB43"/>
    <mergeCell ref="AO78:AP78"/>
    <mergeCell ref="BD70:BE70"/>
    <mergeCell ref="AF31:AG31"/>
    <mergeCell ref="AM62:AN62"/>
    <mergeCell ref="AN28:AO29"/>
    <mergeCell ref="AA74:AB74"/>
    <mergeCell ref="AO39:AP39"/>
    <mergeCell ref="Q47:R47"/>
    <mergeCell ref="F15:G15"/>
    <mergeCell ref="C75:D76"/>
    <mergeCell ref="C43:D43"/>
    <mergeCell ref="C36:D37"/>
    <mergeCell ref="D15:E15"/>
    <mergeCell ref="B31:C31"/>
    <mergeCell ref="B70:C70"/>
    <mergeCell ref="C19:D19"/>
    <mergeCell ref="M31:N31"/>
    <mergeCell ref="Y11:Z11"/>
    <mergeCell ref="AA44:AB45"/>
    <mergeCell ref="R11:S11"/>
    <mergeCell ref="AA83:AB84"/>
    <mergeCell ref="T27:U27"/>
    <mergeCell ref="R19:S19"/>
    <mergeCell ref="AF15:AG15"/>
    <mergeCell ref="AM31:AN31"/>
    <mergeCell ref="AG72:AJ72"/>
    <mergeCell ref="AH78:AI78"/>
    <mergeCell ref="S78:T78"/>
    <mergeCell ref="AA12:AB13"/>
    <mergeCell ref="L50:M50"/>
    <mergeCell ref="R48:U48"/>
    <mergeCell ref="Y51:Z52"/>
    <mergeCell ref="AN83:AO84"/>
    <mergeCell ref="BC1:BF1"/>
    <mergeCell ref="L3:M3"/>
    <mergeCell ref="AV4:AW5"/>
    <mergeCell ref="AG91:AH92"/>
    <mergeCell ref="U15:V15"/>
    <mergeCell ref="AH86:AI86"/>
    <mergeCell ref="M94:N94"/>
    <mergeCell ref="Y91:Z92"/>
    <mergeCell ref="R66:S66"/>
    <mergeCell ref="L91:M92"/>
    <mergeCell ref="AF70:AG70"/>
    <mergeCell ref="AU54:AV54"/>
    <mergeCell ref="R35:S35"/>
    <mergeCell ref="AM23:AN23"/>
    <mergeCell ref="T58:U58"/>
    <mergeCell ref="X94:Y94"/>
    <mergeCell ref="BE91:BF92"/>
    <mergeCell ref="AI91:AJ92"/>
    <mergeCell ref="AJ86:AK86"/>
    <mergeCell ref="Y90:Z90"/>
    <mergeCell ref="T12:U13"/>
    <mergeCell ref="AA50:AB50"/>
    <mergeCell ref="AM15:AN15"/>
    <mergeCell ref="AG44:AH45"/>
    <mergeCell ref="T4:U5"/>
    <mergeCell ref="BK17:BN17"/>
    <mergeCell ref="BR44:BS45"/>
    <mergeCell ref="BR64:BU64"/>
    <mergeCell ref="BR4:BS5"/>
    <mergeCell ref="AG3:AH3"/>
    <mergeCell ref="BR3:BS3"/>
    <mergeCell ref="BC19:BD19"/>
    <mergeCell ref="AW47:AX47"/>
    <mergeCell ref="BF7:BG7"/>
    <mergeCell ref="BT11:BU11"/>
    <mergeCell ref="BS39:BT39"/>
    <mergeCell ref="BT27:BU27"/>
    <mergeCell ref="BF62:BG62"/>
    <mergeCell ref="BR58:BS58"/>
    <mergeCell ref="BB47:BC47"/>
    <mergeCell ref="BU7:BV7"/>
    <mergeCell ref="BT35:BU35"/>
    <mergeCell ref="BC35:BD35"/>
    <mergeCell ref="BM59:BN60"/>
    <mergeCell ref="BB23:BC23"/>
    <mergeCell ref="AP19:AQ19"/>
    <mergeCell ref="BU15:BV15"/>
    <mergeCell ref="U54:V54"/>
    <mergeCell ref="BT91:BU92"/>
    <mergeCell ref="T66:U66"/>
    <mergeCell ref="J12:K13"/>
    <mergeCell ref="AN72:AQ72"/>
    <mergeCell ref="R82:S82"/>
    <mergeCell ref="BK56:BN56"/>
    <mergeCell ref="AM7:AN7"/>
    <mergeCell ref="Q78:R78"/>
    <mergeCell ref="AG48:AJ48"/>
    <mergeCell ref="J58:K58"/>
    <mergeCell ref="AN33:AQ33"/>
    <mergeCell ref="BF39:BG39"/>
    <mergeCell ref="BK83:BL84"/>
    <mergeCell ref="BU47:BV47"/>
    <mergeCell ref="BB15:BC15"/>
    <mergeCell ref="BR80:BU80"/>
    <mergeCell ref="T28:U29"/>
    <mergeCell ref="AI35:AJ35"/>
    <mergeCell ref="S7:T7"/>
    <mergeCell ref="BR28:BS29"/>
    <mergeCell ref="X70:Y70"/>
    <mergeCell ref="Z47:AA47"/>
    <mergeCell ref="L75:M76"/>
    <mergeCell ref="AG64:AJ64"/>
    <mergeCell ref="F94:G94"/>
    <mergeCell ref="I86:J86"/>
    <mergeCell ref="AA35:AB35"/>
    <mergeCell ref="AG33:AJ33"/>
    <mergeCell ref="AO94:AP94"/>
    <mergeCell ref="Y27:Z27"/>
    <mergeCell ref="AM70:AN70"/>
    <mergeCell ref="AG11:AH11"/>
    <mergeCell ref="Y66:Z66"/>
    <mergeCell ref="T90:U90"/>
    <mergeCell ref="M23:N23"/>
    <mergeCell ref="I23:J23"/>
    <mergeCell ref="J50:K50"/>
    <mergeCell ref="I31:J31"/>
    <mergeCell ref="F47:G47"/>
    <mergeCell ref="M39:N39"/>
    <mergeCell ref="J36:K37"/>
    <mergeCell ref="J48:M48"/>
    <mergeCell ref="F78:G78"/>
    <mergeCell ref="E36:F37"/>
    <mergeCell ref="K54:L54"/>
    <mergeCell ref="I39:J39"/>
    <mergeCell ref="C25:F25"/>
    <mergeCell ref="D62:E62"/>
    <mergeCell ref="B94:C94"/>
    <mergeCell ref="AP11:AQ11"/>
    <mergeCell ref="AB7:AC7"/>
    <mergeCell ref="AN80:AQ80"/>
    <mergeCell ref="J90:K90"/>
    <mergeCell ref="X31:Y31"/>
    <mergeCell ref="AI59:AJ60"/>
    <mergeCell ref="Y19:Z19"/>
    <mergeCell ref="BM12:BN13"/>
    <mergeCell ref="L20:M21"/>
    <mergeCell ref="J75:K76"/>
    <mergeCell ref="AV33:AY33"/>
    <mergeCell ref="AX27:AY27"/>
    <mergeCell ref="D70:E70"/>
    <mergeCell ref="BE36:BF37"/>
    <mergeCell ref="K31:L31"/>
    <mergeCell ref="AH94:AI94"/>
    <mergeCell ref="E59:F60"/>
    <mergeCell ref="Q94:R94"/>
    <mergeCell ref="AG41:AJ41"/>
    <mergeCell ref="AN11:AO11"/>
    <mergeCell ref="BB62:BC62"/>
    <mergeCell ref="F86:G86"/>
    <mergeCell ref="M70:N70"/>
    <mergeCell ref="D94:E94"/>
    <mergeCell ref="AG4:AH5"/>
    <mergeCell ref="AN91:AO92"/>
    <mergeCell ref="R56:U56"/>
    <mergeCell ref="R12:S13"/>
    <mergeCell ref="X47:Y47"/>
    <mergeCell ref="AB54:AC54"/>
    <mergeCell ref="BT59:BU60"/>
    <mergeCell ref="J25:M25"/>
    <mergeCell ref="AI66:AJ66"/>
    <mergeCell ref="AW86:AX86"/>
    <mergeCell ref="C9:F9"/>
    <mergeCell ref="AO54:AP54"/>
    <mergeCell ref="J51:K52"/>
    <mergeCell ref="AY62:AZ62"/>
    <mergeCell ref="AA36:AB37"/>
    <mergeCell ref="BK58:BL58"/>
    <mergeCell ref="Y74:Z74"/>
    <mergeCell ref="BC41:BF41"/>
    <mergeCell ref="B39:C39"/>
    <mergeCell ref="Q31:R31"/>
    <mergeCell ref="Z86:AA86"/>
    <mergeCell ref="BR91:BS92"/>
    <mergeCell ref="K94:L94"/>
    <mergeCell ref="E3:F3"/>
    <mergeCell ref="BT90:BU90"/>
    <mergeCell ref="D47:E47"/>
    <mergeCell ref="AU47:AV47"/>
    <mergeCell ref="BD94:BE94"/>
    <mergeCell ref="U86:V86"/>
    <mergeCell ref="AV74:AW74"/>
    <mergeCell ref="BM43:BN43"/>
    <mergeCell ref="E82:F82"/>
    <mergeCell ref="BE66:BF66"/>
    <mergeCell ref="BD7:BE7"/>
    <mergeCell ref="AI4:AJ5"/>
    <mergeCell ref="AI51:AJ52"/>
    <mergeCell ref="BK27:BL27"/>
    <mergeCell ref="AJ7:AK7"/>
    <mergeCell ref="BN54:BO54"/>
    <mergeCell ref="AF78:AG78"/>
    <mergeCell ref="Q7:R7"/>
    <mergeCell ref="K62:L62"/>
    <mergeCell ref="E58:F58"/>
    <mergeCell ref="BT4:BU5"/>
    <mergeCell ref="AV59:AW60"/>
    <mergeCell ref="AX36:AY37"/>
    <mergeCell ref="AU86:AV86"/>
    <mergeCell ref="BB94:BC94"/>
    <mergeCell ref="Y67:Z68"/>
    <mergeCell ref="BJ15:BK15"/>
    <mergeCell ref="BR35:BS35"/>
    <mergeCell ref="BS7:BT7"/>
    <mergeCell ref="E19:F19"/>
    <mergeCell ref="R64:U64"/>
    <mergeCell ref="BB39:BC39"/>
    <mergeCell ref="L44:M45"/>
    <mergeCell ref="J17:M17"/>
    <mergeCell ref="I94:J94"/>
    <mergeCell ref="BK74:BL74"/>
    <mergeCell ref="BD23:BE23"/>
    <mergeCell ref="AV90:AW90"/>
    <mergeCell ref="BR56:BU56"/>
    <mergeCell ref="L82:M82"/>
    <mergeCell ref="BC67:BD68"/>
    <mergeCell ref="S86:T86"/>
    <mergeCell ref="S39:T39"/>
    <mergeCell ref="F7:G7"/>
    <mergeCell ref="F31:G31"/>
    <mergeCell ref="BC83:BD84"/>
    <mergeCell ref="BK36:BL37"/>
    <mergeCell ref="BT83:BU84"/>
    <mergeCell ref="BR1:BU1"/>
    <mergeCell ref="BE83:BF84"/>
    <mergeCell ref="E43:F43"/>
    <mergeCell ref="Y88:AB88"/>
    <mergeCell ref="AV20:AW21"/>
    <mergeCell ref="J88:M88"/>
    <mergeCell ref="AW78:AX78"/>
    <mergeCell ref="BT20:BU21"/>
    <mergeCell ref="Y35:Z35"/>
    <mergeCell ref="BM27:BN27"/>
    <mergeCell ref="AQ47:AR47"/>
    <mergeCell ref="BQ62:BR62"/>
    <mergeCell ref="J44:K45"/>
    <mergeCell ref="AA51:AB52"/>
    <mergeCell ref="E67:F68"/>
    <mergeCell ref="F23:G23"/>
    <mergeCell ref="J83:K84"/>
    <mergeCell ref="BK75:BL76"/>
    <mergeCell ref="J19:K19"/>
    <mergeCell ref="BJ31:BK31"/>
    <mergeCell ref="S47:T47"/>
    <mergeCell ref="M15:N15"/>
    <mergeCell ref="AY39:AZ39"/>
    <mergeCell ref="J20:K21"/>
    <mergeCell ref="C4:D5"/>
    <mergeCell ref="I78:J78"/>
    <mergeCell ref="BM91:BN92"/>
    <mergeCell ref="AW62:AX62"/>
    <mergeCell ref="BM3:BN3"/>
    <mergeCell ref="Y3:Z3"/>
    <mergeCell ref="BM4:BN5"/>
    <mergeCell ref="BE44:BF45"/>
    <mergeCell ref="BC12:BD13"/>
    <mergeCell ref="AV17:AY17"/>
    <mergeCell ref="J4:K5"/>
    <mergeCell ref="BK3:BL3"/>
    <mergeCell ref="BK4:BL5"/>
    <mergeCell ref="BC3:BD3"/>
    <mergeCell ref="BC25:BF25"/>
    <mergeCell ref="AY54:AZ54"/>
    <mergeCell ref="BN23:BO23"/>
    <mergeCell ref="J3:K3"/>
    <mergeCell ref="B47:C47"/>
    <mergeCell ref="B62:C62"/>
    <mergeCell ref="BK88:BN88"/>
    <mergeCell ref="C64:F64"/>
    <mergeCell ref="BE35:BF35"/>
    <mergeCell ref="AV43:AW43"/>
    <mergeCell ref="BL94:BM94"/>
    <mergeCell ref="AV88:AY88"/>
    <mergeCell ref="L28:M29"/>
    <mergeCell ref="D23:E23"/>
    <mergeCell ref="J66:K66"/>
    <mergeCell ref="BE43:BF43"/>
    <mergeCell ref="AX50:AY50"/>
    <mergeCell ref="C67:D68"/>
    <mergeCell ref="BQ39:BR39"/>
    <mergeCell ref="BD31:BE31"/>
    <mergeCell ref="AV72:AY72"/>
    <mergeCell ref="C35:D35"/>
    <mergeCell ref="BE58:BF58"/>
    <mergeCell ref="AX51:AY52"/>
    <mergeCell ref="U94:V94"/>
    <mergeCell ref="AV50:AW50"/>
    <mergeCell ref="BR83:BS84"/>
    <mergeCell ref="L43:M43"/>
    <mergeCell ref="BK25:BN25"/>
    <mergeCell ref="M86:N86"/>
    <mergeCell ref="Z94:AA94"/>
    <mergeCell ref="BD86:BE86"/>
    <mergeCell ref="C91:D92"/>
    <mergeCell ref="L66:M66"/>
    <mergeCell ref="E11:F11"/>
    <mergeCell ref="J67:K68"/>
    <mergeCell ref="BC28:BD29"/>
    <mergeCell ref="BM51:BN52"/>
    <mergeCell ref="BM67:BN68"/>
    <mergeCell ref="BK72:BN72"/>
    <mergeCell ref="BR33:BU33"/>
    <mergeCell ref="J43:K43"/>
    <mergeCell ref="BT82:BU82"/>
    <mergeCell ref="BM35:BN35"/>
    <mergeCell ref="D78:E78"/>
    <mergeCell ref="BC58:BD58"/>
    <mergeCell ref="AX66:AY66"/>
    <mergeCell ref="S62:T62"/>
    <mergeCell ref="BR12:BS13"/>
    <mergeCell ref="BK19:BL19"/>
    <mergeCell ref="E35:F35"/>
    <mergeCell ref="AW54:AX54"/>
    <mergeCell ref="AP50:AQ50"/>
    <mergeCell ref="L74:M74"/>
    <mergeCell ref="BJ23:BK23"/>
    <mergeCell ref="Y80:AB80"/>
    <mergeCell ref="BS70:BT70"/>
    <mergeCell ref="BR48:BU48"/>
    <mergeCell ref="L90:M90"/>
    <mergeCell ref="BC74:BD74"/>
    <mergeCell ref="I47:J47"/>
    <mergeCell ref="AX28:AY29"/>
    <mergeCell ref="BT3:BU3"/>
    <mergeCell ref="D54:E54"/>
    <mergeCell ref="AV28:AW29"/>
    <mergeCell ref="BN31:BO31"/>
    <mergeCell ref="BT44:BU45"/>
    <mergeCell ref="BR9:BU9"/>
    <mergeCell ref="BD62:BE62"/>
    <mergeCell ref="BL15:BM15"/>
    <mergeCell ref="AV48:AY48"/>
    <mergeCell ref="AY47:AZ47"/>
    <mergeCell ref="BM11:BN11"/>
    <mergeCell ref="AI3:AJ3"/>
    <mergeCell ref="BK82:BL82"/>
    <mergeCell ref="AW70:AX70"/>
    <mergeCell ref="BK51:BL52"/>
    <mergeCell ref="T50:U50"/>
    <mergeCell ref="BU39:BV39"/>
    <mergeCell ref="BT19:BU19"/>
    <mergeCell ref="BQ86:BR86"/>
    <mergeCell ref="T51:U52"/>
    <mergeCell ref="J35:K35"/>
    <mergeCell ref="BK1:BN1"/>
    <mergeCell ref="AW31:AX31"/>
    <mergeCell ref="BC36:BD37"/>
    <mergeCell ref="AX44:AY45"/>
    <mergeCell ref="L36:M37"/>
    <mergeCell ref="BJ54:BK54"/>
    <mergeCell ref="BC75:BD76"/>
    <mergeCell ref="BK11:BL11"/>
    <mergeCell ref="BN47:BO47"/>
    <mergeCell ref="BM58:BN58"/>
    <mergeCell ref="M7:N7"/>
    <mergeCell ref="L59:M60"/>
    <mergeCell ref="AU70:AV70"/>
    <mergeCell ref="L67:M68"/>
    <mergeCell ref="BK48:BN48"/>
    <mergeCell ref="AU31:AV31"/>
    <mergeCell ref="I70:J70"/>
    <mergeCell ref="U7:V7"/>
    <mergeCell ref="BJ39:BK39"/>
    <mergeCell ref="K70:L70"/>
    <mergeCell ref="J1:M1"/>
    <mergeCell ref="J41:M41"/>
    <mergeCell ref="AU15:AV15"/>
    <mergeCell ref="AX90:AY90"/>
    <mergeCell ref="BE50:BF50"/>
    <mergeCell ref="AV58:AW58"/>
    <mergeCell ref="BQ47:BR47"/>
    <mergeCell ref="BC72:BF72"/>
    <mergeCell ref="AX91:AY92"/>
    <mergeCell ref="AX75:AY76"/>
    <mergeCell ref="AV80:AY80"/>
    <mergeCell ref="BR20:BS21"/>
    <mergeCell ref="AY86:AZ86"/>
    <mergeCell ref="BR90:BS90"/>
    <mergeCell ref="BR82:BS82"/>
    <mergeCell ref="AX58:AY58"/>
    <mergeCell ref="BN78:BO78"/>
    <mergeCell ref="BJ78:BK78"/>
    <mergeCell ref="BD78:BE78"/>
    <mergeCell ref="BK67:BL68"/>
    <mergeCell ref="BM83:BN84"/>
    <mergeCell ref="BR66:BS66"/>
    <mergeCell ref="AX83:AY84"/>
    <mergeCell ref="BF31:BG31"/>
    <mergeCell ref="BR72:BU72"/>
    <mergeCell ref="BK80:BN80"/>
    <mergeCell ref="BC27:BD27"/>
    <mergeCell ref="AX3:AY3"/>
    <mergeCell ref="BK33:BN33"/>
    <mergeCell ref="BR36:BS37"/>
    <mergeCell ref="BC66:BD66"/>
    <mergeCell ref="BR75:BS76"/>
    <mergeCell ref="BR19:BS19"/>
    <mergeCell ref="BL47:BM47"/>
    <mergeCell ref="BM74:BN74"/>
    <mergeCell ref="BB78:BC78"/>
    <mergeCell ref="AV25:AY25"/>
    <mergeCell ref="AX4:AY5"/>
    <mergeCell ref="BC17:BF17"/>
    <mergeCell ref="BC51:BD52"/>
    <mergeCell ref="AV36:AW37"/>
    <mergeCell ref="AY78:AZ78"/>
    <mergeCell ref="BR41:BU41"/>
    <mergeCell ref="BJ7:BK7"/>
    <mergeCell ref="BN39:BO39"/>
    <mergeCell ref="BE20:BF21"/>
    <mergeCell ref="BT12:BU13"/>
    <mergeCell ref="BU54:BV54"/>
    <mergeCell ref="BL7:BM7"/>
    <mergeCell ref="BT51:BU52"/>
    <mergeCell ref="BU94:BV94"/>
    <mergeCell ref="M78:N78"/>
    <mergeCell ref="AX19:AY19"/>
    <mergeCell ref="BE51:BF52"/>
    <mergeCell ref="BS94:BT94"/>
    <mergeCell ref="BQ94:BR94"/>
    <mergeCell ref="BC82:BD82"/>
    <mergeCell ref="AJ54:AK54"/>
    <mergeCell ref="AV35:AW35"/>
    <mergeCell ref="BU23:BV23"/>
    <mergeCell ref="J33:M33"/>
    <mergeCell ref="L19:M19"/>
    <mergeCell ref="Q54:R54"/>
    <mergeCell ref="BR88:BU88"/>
    <mergeCell ref="BE82:BF82"/>
    <mergeCell ref="BK41:BN41"/>
    <mergeCell ref="L58:M58"/>
    <mergeCell ref="BF94:BG94"/>
    <mergeCell ref="AV64:AY64"/>
    <mergeCell ref="R50:S50"/>
    <mergeCell ref="AV91:AW92"/>
    <mergeCell ref="BM20:BN21"/>
    <mergeCell ref="AV56:AY56"/>
    <mergeCell ref="BS78:BT78"/>
    <mergeCell ref="BC88:BF88"/>
    <mergeCell ref="BD39:BE39"/>
    <mergeCell ref="BC50:BD50"/>
    <mergeCell ref="R51:S52"/>
    <mergeCell ref="BU86:BV86"/>
    <mergeCell ref="AN44:AO45"/>
    <mergeCell ref="BT66:BU66"/>
    <mergeCell ref="AN67:AO68"/>
    <mergeCell ref="BT43:BU43"/>
    <mergeCell ref="AP67:AQ68"/>
    <mergeCell ref="AJ39:AK39"/>
    <mergeCell ref="AN82:AO82"/>
    <mergeCell ref="AH54:AI54"/>
    <mergeCell ref="AG75:AH76"/>
    <mergeCell ref="Z62:AA62"/>
    <mergeCell ref="AG66:AH66"/>
    <mergeCell ref="BN86:BO86"/>
    <mergeCell ref="AX74:AY74"/>
    <mergeCell ref="BJ86:BK86"/>
    <mergeCell ref="AQ70:AR70"/>
    <mergeCell ref="AO70:AP70"/>
    <mergeCell ref="AY94:AZ94"/>
    <mergeCell ref="BK90:BL90"/>
    <mergeCell ref="E50:F50"/>
    <mergeCell ref="BC43:BD43"/>
    <mergeCell ref="BU70:BV70"/>
    <mergeCell ref="E4:F5"/>
    <mergeCell ref="BD54:BE54"/>
    <mergeCell ref="AV1:AY1"/>
    <mergeCell ref="BK59:BL60"/>
    <mergeCell ref="BM36:BN37"/>
    <mergeCell ref="BR51:BS52"/>
    <mergeCell ref="E90:F90"/>
    <mergeCell ref="BR67:BS68"/>
    <mergeCell ref="BD15:BE15"/>
    <mergeCell ref="BC44:BD45"/>
    <mergeCell ref="BK9:BN9"/>
    <mergeCell ref="F62:G62"/>
    <mergeCell ref="L4:M5"/>
    <mergeCell ref="BN62:BO62"/>
    <mergeCell ref="E28:F29"/>
    <mergeCell ref="BC33:BF33"/>
    <mergeCell ref="F70:G70"/>
    <mergeCell ref="E91:F92"/>
    <mergeCell ref="BC64:BF64"/>
    <mergeCell ref="B86:C86"/>
    <mergeCell ref="BL23:BM23"/>
    <mergeCell ref="AX11:AY11"/>
    <mergeCell ref="BS86:BT86"/>
    <mergeCell ref="BC9:BF9"/>
    <mergeCell ref="BE28:BF29"/>
    <mergeCell ref="BU31:BV31"/>
    <mergeCell ref="BJ62:BK62"/>
    <mergeCell ref="C27:D27"/>
    <mergeCell ref="BM50:BN50"/>
    <mergeCell ref="BB54:BC54"/>
    <mergeCell ref="C74:D74"/>
    <mergeCell ref="C82:D82"/>
    <mergeCell ref="BK64:BN64"/>
    <mergeCell ref="BQ78:BR78"/>
    <mergeCell ref="AV19:AW19"/>
    <mergeCell ref="BS62:BT62"/>
    <mergeCell ref="AI50:AJ50"/>
    <mergeCell ref="AV41:AY41"/>
    <mergeCell ref="K78:L78"/>
    <mergeCell ref="BT67:BU68"/>
    <mergeCell ref="AX35:AY35"/>
    <mergeCell ref="AV75:AW76"/>
    <mergeCell ref="BE12:BF13"/>
    <mergeCell ref="D7:E7"/>
    <mergeCell ref="AW39:AX39"/>
    <mergeCell ref="C28:D29"/>
    <mergeCell ref="BS15:BT15"/>
    <mergeCell ref="AU23:AV23"/>
    <mergeCell ref="BC48:BF48"/>
    <mergeCell ref="BF47:BG47"/>
    <mergeCell ref="BL62:BM62"/>
    <mergeCell ref="B7:C7"/>
    <mergeCell ref="BR11:BS11"/>
    <mergeCell ref="BN15:BO15"/>
    <mergeCell ref="BB7:BC7"/>
    <mergeCell ref="E44:F45"/>
    <mergeCell ref="AU62:AV62"/>
    <mergeCell ref="F39:G39"/>
    <mergeCell ref="S54:T54"/>
    <mergeCell ref="K23:L23"/>
    <mergeCell ref="BE27:BF27"/>
    <mergeCell ref="BS23:BT23"/>
    <mergeCell ref="BT50:BU50"/>
    <mergeCell ref="BQ7:BR7"/>
    <mergeCell ref="AY7:AZ7"/>
    <mergeCell ref="BE11:BF11"/>
    <mergeCell ref="BQ31:BR31"/>
    <mergeCell ref="R3:S3"/>
    <mergeCell ref="BM19:BN19"/>
    <mergeCell ref="BC80:BF80"/>
    <mergeCell ref="BF86:BG86"/>
    <mergeCell ref="E75:F76"/>
    <mergeCell ref="AV83:AW84"/>
    <mergeCell ref="BR17:BU17"/>
    <mergeCell ref="D31:E31"/>
    <mergeCell ref="BE19:BF19"/>
    <mergeCell ref="BK50:BL50"/>
    <mergeCell ref="BQ54:BR54"/>
    <mergeCell ref="BT58:BU58"/>
    <mergeCell ref="BQ15:BR15"/>
    <mergeCell ref="BS31:BT31"/>
    <mergeCell ref="M47:N47"/>
    <mergeCell ref="J59:K60"/>
    <mergeCell ref="E51:F52"/>
    <mergeCell ref="C51:D52"/>
    <mergeCell ref="AV66:AW66"/>
    <mergeCell ref="BM66:BN66"/>
    <mergeCell ref="BB70:BC70"/>
    <mergeCell ref="F54:G54"/>
    <mergeCell ref="K15:L15"/>
    <mergeCell ref="BD47:BE47"/>
    <mergeCell ref="J91:K92"/>
    <mergeCell ref="BE74:BF74"/>
    <mergeCell ref="K47:L47"/>
    <mergeCell ref="BB31:BC31"/>
    <mergeCell ref="AX82:AY82"/>
    <mergeCell ref="BL78:BM78"/>
    <mergeCell ref="BC91:BD92"/>
    <mergeCell ref="E83:F84"/>
    <mergeCell ref="BE3:BF3"/>
    <mergeCell ref="K7:L7"/>
    <mergeCell ref="C88:F88"/>
    <mergeCell ref="B54:C54"/>
    <mergeCell ref="R4:S5"/>
    <mergeCell ref="C48:F48"/>
    <mergeCell ref="K86:L86"/>
    <mergeCell ref="AY70:AZ70"/>
    <mergeCell ref="BC4:BD5"/>
    <mergeCell ref="BE4:BF5"/>
    <mergeCell ref="AV9:AY9"/>
    <mergeCell ref="C3:D3"/>
    <mergeCell ref="AV3:AW3"/>
    <mergeCell ref="BL54:BM54"/>
    <mergeCell ref="BK44:BL45"/>
    <mergeCell ref="BK43:BL43"/>
    <mergeCell ref="BJ94:BK94"/>
    <mergeCell ref="BN94:BO94"/>
    <mergeCell ref="BK66:BL66"/>
    <mergeCell ref="AY31:AZ31"/>
    <mergeCell ref="BQ70:BR70"/>
    <mergeCell ref="BS47:BT47"/>
    <mergeCell ref="J9:M9"/>
    <mergeCell ref="L35:M35"/>
    <mergeCell ref="AX59:AY60"/>
    <mergeCell ref="BT74:BU74"/>
    <mergeCell ref="AV82:AW82"/>
    <mergeCell ref="AY15:AZ15"/>
    <mergeCell ref="BM28:BN29"/>
    <mergeCell ref="BE90:BF90"/>
    <mergeCell ref="BC59:BD60"/>
    <mergeCell ref="AX43:AY43"/>
    <mergeCell ref="BU62:BV62"/>
    <mergeCell ref="BC20:BD21"/>
    <mergeCell ref="AV27:AW27"/>
    <mergeCell ref="AV11:AW11"/>
    <mergeCell ref="BF78:BG78"/>
    <mergeCell ref="AW15:AX15"/>
    <mergeCell ref="AV44:AW45"/>
    <mergeCell ref="BR74:BS74"/>
    <mergeCell ref="R1:U1"/>
    <mergeCell ref="BF23:BG23"/>
    <mergeCell ref="BK28:BL29"/>
    <mergeCell ref="BC90:BD90"/>
    <mergeCell ref="BT75:BU76"/>
    <mergeCell ref="AX20:AY21"/>
    <mergeCell ref="B15:C15"/>
    <mergeCell ref="BN70:BO70"/>
    <mergeCell ref="BE67:BF68"/>
    <mergeCell ref="J74:K74"/>
    <mergeCell ref="BR59:BS60"/>
    <mergeCell ref="BT36:BU37"/>
    <mergeCell ref="BC56:BF56"/>
    <mergeCell ref="AG1:AJ1"/>
    <mergeCell ref="BL70:BM70"/>
    <mergeCell ref="BM44:BN45"/>
    <mergeCell ref="BK12:BL13"/>
    <mergeCell ref="BL31:BM31"/>
    <mergeCell ref="BL86:BM86"/>
    <mergeCell ref="BJ70:BK70"/>
    <mergeCell ref="BR25:BU25"/>
    <mergeCell ref="K39:L39"/>
    <mergeCell ref="BU78:BV78"/>
    <mergeCell ref="E20:F21"/>
  </mergeCells>
  <phoneticPr fontId="1"/>
  <pageMargins left="0.70866141732283472" right="0.70866141732283472" top="0.74803149606299213" bottom="0.74803149606299213" header="0.31496062992125978" footer="0.31496062992125978"/>
  <pageSetup paperSize="9" scale="85" orientation="portrait" horizontalDpi="1200" verticalDpi="1200" r:id="rId1"/>
  <headerFooter>
    <oddHeader xml:space="preserve">&amp;L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37"/>
  <sheetViews>
    <sheetView topLeftCell="A33" zoomScale="70" zoomScaleNormal="70" workbookViewId="0">
      <selection activeCell="J36" sqref="J36"/>
    </sheetView>
  </sheetViews>
  <sheetFormatPr defaultRowHeight="18" x14ac:dyDescent="0.45"/>
  <cols>
    <col min="1" max="2" width="5.59765625" style="14" customWidth="1"/>
    <col min="3" max="4" width="29.59765625" style="14" bestFit="1" customWidth="1"/>
    <col min="5" max="11" width="5.59765625" style="14" customWidth="1"/>
    <col min="12" max="12" width="10.59765625" style="14" customWidth="1"/>
    <col min="13" max="13" width="5.59765625" style="14" customWidth="1"/>
    <col min="14" max="14" width="10.59765625" style="14" customWidth="1"/>
    <col min="15" max="15" width="5.59765625" style="14" customWidth="1"/>
    <col min="16" max="16" width="10.59765625" style="14" customWidth="1"/>
    <col min="17" max="17" width="5.59765625" style="14" customWidth="1"/>
    <col min="18" max="18" width="10.59765625" style="14" customWidth="1"/>
    <col min="19" max="19" width="5.59765625" style="14" customWidth="1"/>
    <col min="20" max="20" width="10.59765625" style="14" customWidth="1"/>
    <col min="21" max="21" width="5.59765625" style="14" customWidth="1"/>
  </cols>
  <sheetData>
    <row r="1" spans="1:21" s="28" customFormat="1" ht="311.25" customHeight="1" x14ac:dyDescent="0.45">
      <c r="A1" s="25" t="s">
        <v>15</v>
      </c>
      <c r="B1" s="25" t="s">
        <v>16</v>
      </c>
      <c r="C1" s="25" t="s">
        <v>17</v>
      </c>
      <c r="D1" s="25" t="s">
        <v>18</v>
      </c>
      <c r="E1" s="25" t="s">
        <v>19</v>
      </c>
      <c r="F1" s="25" t="s">
        <v>20</v>
      </c>
      <c r="G1" s="25" t="s">
        <v>21</v>
      </c>
      <c r="H1" s="25" t="s">
        <v>22</v>
      </c>
      <c r="I1" s="25" t="s">
        <v>23</v>
      </c>
      <c r="J1" s="26" t="s">
        <v>24</v>
      </c>
      <c r="K1" s="26" t="s">
        <v>25</v>
      </c>
      <c r="L1" s="26" t="s">
        <v>26</v>
      </c>
      <c r="M1" s="27" t="s">
        <v>27</v>
      </c>
      <c r="N1" s="26" t="s">
        <v>28</v>
      </c>
      <c r="O1" s="27" t="s">
        <v>29</v>
      </c>
      <c r="P1" s="26" t="s">
        <v>30</v>
      </c>
      <c r="Q1" s="27" t="s">
        <v>31</v>
      </c>
      <c r="R1" s="26" t="s">
        <v>32</v>
      </c>
      <c r="S1" s="27" t="s">
        <v>33</v>
      </c>
      <c r="T1" s="26" t="s">
        <v>34</v>
      </c>
      <c r="U1" s="27" t="s">
        <v>35</v>
      </c>
    </row>
    <row r="2" spans="1:21" x14ac:dyDescent="0.45">
      <c r="A2" s="13">
        <v>1</v>
      </c>
      <c r="B2" s="13">
        <v>1</v>
      </c>
      <c r="C2" s="13" t="s">
        <v>36</v>
      </c>
      <c r="D2" s="13" t="s">
        <v>6</v>
      </c>
      <c r="E2" s="13">
        <v>0</v>
      </c>
      <c r="F2" s="13">
        <v>2</v>
      </c>
      <c r="G2" s="13">
        <v>0</v>
      </c>
      <c r="H2" s="13">
        <v>1</v>
      </c>
      <c r="I2" s="13">
        <v>24</v>
      </c>
      <c r="J2" s="11">
        <v>88</v>
      </c>
      <c r="K2" s="11" t="s">
        <v>37</v>
      </c>
      <c r="L2" s="11"/>
      <c r="M2" s="12">
        <v>0</v>
      </c>
      <c r="N2" s="11"/>
      <c r="O2" s="12">
        <v>0</v>
      </c>
      <c r="P2" s="11"/>
      <c r="Q2" s="12">
        <v>0</v>
      </c>
      <c r="R2" s="11"/>
      <c r="S2" s="12">
        <v>0</v>
      </c>
      <c r="T2" s="11"/>
      <c r="U2" s="12">
        <v>0</v>
      </c>
    </row>
    <row r="3" spans="1:21" x14ac:dyDescent="0.45">
      <c r="A3" s="13">
        <v>2</v>
      </c>
      <c r="B3" s="13">
        <v>0</v>
      </c>
      <c r="C3" s="13" t="s">
        <v>38</v>
      </c>
      <c r="D3" s="13" t="s">
        <v>39</v>
      </c>
      <c r="E3" s="13">
        <v>0</v>
      </c>
      <c r="F3" s="13">
        <v>0</v>
      </c>
      <c r="G3" s="13">
        <v>0</v>
      </c>
      <c r="H3" s="13">
        <v>1</v>
      </c>
      <c r="I3" s="13">
        <v>15</v>
      </c>
      <c r="J3" s="11">
        <v>30</v>
      </c>
      <c r="K3" s="11" t="s">
        <v>37</v>
      </c>
      <c r="L3" s="11"/>
      <c r="M3" s="12">
        <v>0</v>
      </c>
      <c r="N3" s="11"/>
      <c r="O3" s="12">
        <v>0</v>
      </c>
      <c r="P3" s="11"/>
      <c r="Q3" s="12">
        <v>0</v>
      </c>
      <c r="R3" s="11"/>
      <c r="S3" s="12"/>
      <c r="T3" s="11"/>
      <c r="U3" s="12"/>
    </row>
    <row r="4" spans="1:21" x14ac:dyDescent="0.45">
      <c r="A4" s="13">
        <v>3</v>
      </c>
      <c r="B4" s="13">
        <v>1</v>
      </c>
      <c r="C4" s="13" t="s">
        <v>40</v>
      </c>
      <c r="D4" s="13" t="s">
        <v>41</v>
      </c>
      <c r="E4" s="13">
        <v>0</v>
      </c>
      <c r="F4" s="13">
        <v>3</v>
      </c>
      <c r="G4" s="13">
        <v>0</v>
      </c>
      <c r="H4" s="13">
        <v>1</v>
      </c>
      <c r="I4" s="13">
        <v>15</v>
      </c>
      <c r="J4" s="11">
        <v>30</v>
      </c>
      <c r="K4" s="11" t="s">
        <v>37</v>
      </c>
      <c r="L4" s="11"/>
      <c r="M4" s="12">
        <v>0</v>
      </c>
      <c r="N4" s="11"/>
      <c r="O4" s="12">
        <v>0</v>
      </c>
      <c r="P4" s="11"/>
      <c r="Q4" s="12">
        <v>0</v>
      </c>
      <c r="R4" s="11"/>
      <c r="S4" s="12">
        <v>0</v>
      </c>
      <c r="T4" s="11"/>
      <c r="U4" s="12">
        <v>0</v>
      </c>
    </row>
    <row r="5" spans="1:21" x14ac:dyDescent="0.45">
      <c r="A5" s="13">
        <v>4</v>
      </c>
      <c r="B5" s="13">
        <v>0</v>
      </c>
      <c r="C5" s="13" t="s">
        <v>38</v>
      </c>
      <c r="D5" s="13" t="s">
        <v>42</v>
      </c>
      <c r="E5" s="13">
        <v>0</v>
      </c>
      <c r="F5" s="13">
        <v>4</v>
      </c>
      <c r="G5" s="13">
        <v>0</v>
      </c>
      <c r="H5" s="13">
        <v>1</v>
      </c>
      <c r="I5" s="13">
        <v>15</v>
      </c>
      <c r="J5" s="11">
        <v>30</v>
      </c>
      <c r="K5" s="11" t="s">
        <v>37</v>
      </c>
      <c r="L5" s="11"/>
      <c r="M5" s="12"/>
      <c r="N5" s="11"/>
      <c r="O5" s="12"/>
      <c r="P5" s="11"/>
      <c r="Q5" s="12"/>
      <c r="R5" s="11"/>
      <c r="S5" s="12"/>
      <c r="T5" s="11"/>
      <c r="U5" s="12"/>
    </row>
    <row r="6" spans="1:21" s="32" customFormat="1" x14ac:dyDescent="0.45">
      <c r="A6" s="29">
        <v>5</v>
      </c>
      <c r="B6" s="29">
        <v>0</v>
      </c>
      <c r="C6" s="29" t="s">
        <v>38</v>
      </c>
      <c r="D6" s="29" t="s">
        <v>43</v>
      </c>
      <c r="E6" s="29">
        <v>0</v>
      </c>
      <c r="F6" s="29">
        <v>5</v>
      </c>
      <c r="G6" s="29">
        <v>0</v>
      </c>
      <c r="H6" s="29">
        <v>1</v>
      </c>
      <c r="I6" s="29">
        <v>15</v>
      </c>
      <c r="J6" s="30">
        <v>30</v>
      </c>
      <c r="K6" s="30" t="s">
        <v>37</v>
      </c>
      <c r="L6" s="30"/>
      <c r="M6" s="31"/>
      <c r="N6" s="30"/>
      <c r="O6" s="31"/>
      <c r="P6" s="30"/>
      <c r="Q6" s="31"/>
      <c r="R6" s="30"/>
      <c r="S6" s="31"/>
      <c r="T6" s="30"/>
      <c r="U6" s="31"/>
    </row>
    <row r="7" spans="1:21" s="32" customFormat="1" x14ac:dyDescent="0.45">
      <c r="A7" s="29">
        <v>6</v>
      </c>
      <c r="B7" s="29">
        <v>1</v>
      </c>
      <c r="C7" s="29" t="s">
        <v>44</v>
      </c>
      <c r="D7" s="29" t="s">
        <v>45</v>
      </c>
      <c r="E7" s="29">
        <v>0</v>
      </c>
      <c r="F7" s="29">
        <v>7</v>
      </c>
      <c r="G7" s="29">
        <v>1</v>
      </c>
      <c r="H7" s="29">
        <v>1</v>
      </c>
      <c r="I7" s="29">
        <v>0</v>
      </c>
      <c r="J7" s="30"/>
      <c r="K7" s="30"/>
      <c r="L7" s="30"/>
      <c r="M7" s="31">
        <v>0</v>
      </c>
      <c r="N7" s="30"/>
      <c r="O7" s="31">
        <v>0</v>
      </c>
      <c r="P7" s="30"/>
      <c r="Q7" s="31">
        <v>0</v>
      </c>
      <c r="R7" s="30"/>
      <c r="S7" s="31">
        <v>0</v>
      </c>
      <c r="T7" s="30"/>
      <c r="U7" s="31">
        <v>0</v>
      </c>
    </row>
    <row r="8" spans="1:21" s="32" customFormat="1" x14ac:dyDescent="0.45">
      <c r="A8" s="29">
        <v>7</v>
      </c>
      <c r="B8" s="29">
        <v>1</v>
      </c>
      <c r="C8" s="29" t="s">
        <v>45</v>
      </c>
      <c r="D8" s="29" t="s">
        <v>46</v>
      </c>
      <c r="E8" s="29">
        <v>0</v>
      </c>
      <c r="F8" s="29">
        <v>0</v>
      </c>
      <c r="G8" s="29">
        <v>0</v>
      </c>
      <c r="H8" s="29">
        <v>1</v>
      </c>
      <c r="I8" s="29">
        <v>24</v>
      </c>
      <c r="J8" s="30"/>
      <c r="K8" s="30"/>
      <c r="L8" s="30" t="s">
        <v>47</v>
      </c>
      <c r="M8" s="31">
        <v>1</v>
      </c>
      <c r="N8" s="30"/>
      <c r="O8" s="31">
        <v>0</v>
      </c>
      <c r="P8" s="30"/>
      <c r="Q8" s="31">
        <v>0</v>
      </c>
      <c r="R8" s="30"/>
      <c r="S8" s="31">
        <v>0</v>
      </c>
      <c r="T8" s="30"/>
      <c r="U8" s="31">
        <v>0</v>
      </c>
    </row>
    <row r="9" spans="1:21" s="32" customFormat="1" x14ac:dyDescent="0.45">
      <c r="A9" s="29">
        <v>8</v>
      </c>
      <c r="B9" s="29">
        <v>0</v>
      </c>
      <c r="C9" s="29" t="s">
        <v>38</v>
      </c>
      <c r="D9" s="29" t="s">
        <v>48</v>
      </c>
      <c r="E9" s="29">
        <v>0</v>
      </c>
      <c r="F9" s="29">
        <v>0</v>
      </c>
      <c r="G9" s="29">
        <v>0</v>
      </c>
      <c r="H9" s="29">
        <v>1</v>
      </c>
      <c r="I9" s="29">
        <v>24</v>
      </c>
      <c r="J9" s="30"/>
      <c r="K9" s="30"/>
      <c r="L9" s="30"/>
      <c r="M9" s="31"/>
      <c r="N9" s="30"/>
      <c r="O9" s="31"/>
      <c r="P9" s="30"/>
      <c r="Q9" s="31"/>
      <c r="R9" s="30"/>
      <c r="S9" s="31"/>
      <c r="T9" s="30"/>
      <c r="U9" s="31"/>
    </row>
    <row r="10" spans="1:21" s="32" customFormat="1" x14ac:dyDescent="0.45">
      <c r="A10" s="29">
        <v>9</v>
      </c>
      <c r="B10" s="29">
        <v>0</v>
      </c>
      <c r="C10" s="29" t="s">
        <v>38</v>
      </c>
      <c r="D10" s="29" t="s">
        <v>49</v>
      </c>
      <c r="E10" s="29">
        <v>0</v>
      </c>
      <c r="F10" s="29">
        <v>9</v>
      </c>
      <c r="G10" s="29">
        <v>0</v>
      </c>
      <c r="H10" s="29">
        <v>1</v>
      </c>
      <c r="I10" s="29">
        <v>24</v>
      </c>
      <c r="J10" s="30"/>
      <c r="K10" s="30"/>
      <c r="L10" s="30"/>
      <c r="M10" s="31"/>
      <c r="N10" s="30"/>
      <c r="O10" s="31"/>
      <c r="P10" s="30"/>
      <c r="Q10" s="31"/>
      <c r="R10" s="30"/>
      <c r="S10" s="31"/>
      <c r="T10" s="30"/>
      <c r="U10" s="31"/>
    </row>
    <row r="11" spans="1:21" s="32" customFormat="1" x14ac:dyDescent="0.45">
      <c r="A11" s="29">
        <v>10</v>
      </c>
      <c r="B11" s="29">
        <v>0</v>
      </c>
      <c r="C11" s="29" t="s">
        <v>38</v>
      </c>
      <c r="D11" s="29" t="s">
        <v>50</v>
      </c>
      <c r="E11" s="29">
        <v>0</v>
      </c>
      <c r="F11" s="29">
        <v>10</v>
      </c>
      <c r="G11" s="29">
        <v>0</v>
      </c>
      <c r="H11" s="29">
        <v>1</v>
      </c>
      <c r="I11" s="29">
        <v>24</v>
      </c>
      <c r="J11" s="30"/>
      <c r="K11" s="30"/>
      <c r="L11" s="30"/>
      <c r="M11" s="31"/>
      <c r="N11" s="30"/>
      <c r="O11" s="31"/>
      <c r="P11" s="30"/>
      <c r="Q11" s="31"/>
      <c r="R11" s="30"/>
      <c r="S11" s="31"/>
      <c r="T11" s="30"/>
      <c r="U11" s="31"/>
    </row>
    <row r="12" spans="1:21" s="32" customFormat="1" x14ac:dyDescent="0.45">
      <c r="A12" s="29">
        <v>11</v>
      </c>
      <c r="B12" s="29">
        <v>0</v>
      </c>
      <c r="C12" s="29" t="s">
        <v>51</v>
      </c>
      <c r="D12" s="29" t="s">
        <v>52</v>
      </c>
      <c r="E12" s="29">
        <v>0</v>
      </c>
      <c r="F12" s="29">
        <v>11</v>
      </c>
      <c r="G12" s="29">
        <v>0</v>
      </c>
      <c r="H12" s="29">
        <v>1</v>
      </c>
      <c r="I12" s="29">
        <v>24</v>
      </c>
      <c r="J12" s="30"/>
      <c r="K12" s="30"/>
      <c r="L12" s="30"/>
      <c r="M12" s="31">
        <v>0</v>
      </c>
      <c r="N12" s="30"/>
      <c r="O12" s="31">
        <v>0</v>
      </c>
      <c r="P12" s="30"/>
      <c r="Q12" s="31">
        <v>0</v>
      </c>
      <c r="R12" s="30"/>
      <c r="S12" s="31">
        <v>0</v>
      </c>
      <c r="T12" s="30"/>
      <c r="U12" s="31">
        <v>0</v>
      </c>
    </row>
    <row r="13" spans="1:21" x14ac:dyDescent="0.45">
      <c r="A13" s="13">
        <v>13</v>
      </c>
      <c r="B13" s="13">
        <v>1</v>
      </c>
      <c r="C13" s="13" t="s">
        <v>36</v>
      </c>
      <c r="D13" s="13" t="s">
        <v>53</v>
      </c>
      <c r="E13" s="13">
        <v>0</v>
      </c>
      <c r="F13" s="13">
        <v>14</v>
      </c>
      <c r="G13" s="13">
        <v>0</v>
      </c>
      <c r="H13" s="13">
        <v>1</v>
      </c>
      <c r="I13" s="13">
        <v>24</v>
      </c>
      <c r="J13" s="11">
        <v>71</v>
      </c>
      <c r="K13" s="11" t="s">
        <v>37</v>
      </c>
      <c r="L13" s="11" t="s">
        <v>47</v>
      </c>
      <c r="M13" s="12">
        <v>1</v>
      </c>
      <c r="N13" s="11"/>
      <c r="O13" s="12">
        <v>0</v>
      </c>
      <c r="P13" s="11"/>
      <c r="Q13" s="12">
        <v>0</v>
      </c>
      <c r="R13" s="11"/>
      <c r="S13" s="12">
        <v>0</v>
      </c>
      <c r="T13" s="11"/>
      <c r="U13" s="12">
        <v>0</v>
      </c>
    </row>
    <row r="14" spans="1:21" x14ac:dyDescent="0.45">
      <c r="A14" s="13">
        <v>14</v>
      </c>
      <c r="B14" s="13">
        <v>0</v>
      </c>
      <c r="C14" s="13" t="s">
        <v>38</v>
      </c>
      <c r="D14" s="13" t="s">
        <v>54</v>
      </c>
      <c r="E14" s="13">
        <v>0</v>
      </c>
      <c r="F14" s="13">
        <v>0</v>
      </c>
      <c r="G14" s="13">
        <v>0</v>
      </c>
      <c r="H14" s="13">
        <v>1</v>
      </c>
      <c r="I14" s="13">
        <v>15</v>
      </c>
      <c r="J14" s="11">
        <v>30</v>
      </c>
      <c r="K14" s="11" t="s">
        <v>37</v>
      </c>
      <c r="L14" s="11"/>
      <c r="M14" s="12">
        <v>0</v>
      </c>
      <c r="N14" s="11"/>
      <c r="O14" s="12">
        <v>0</v>
      </c>
      <c r="P14" s="11"/>
      <c r="Q14" s="12">
        <v>0</v>
      </c>
      <c r="R14" s="11"/>
      <c r="S14" s="12">
        <v>0</v>
      </c>
      <c r="T14" s="11"/>
      <c r="U14" s="12">
        <v>0</v>
      </c>
    </row>
    <row r="15" spans="1:21" x14ac:dyDescent="0.45">
      <c r="A15" s="13">
        <v>15</v>
      </c>
      <c r="B15" s="13">
        <v>1</v>
      </c>
      <c r="C15" s="13" t="s">
        <v>55</v>
      </c>
      <c r="D15" s="13" t="s">
        <v>56</v>
      </c>
      <c r="E15" s="13">
        <v>0</v>
      </c>
      <c r="F15" s="13">
        <v>16</v>
      </c>
      <c r="G15" s="13">
        <v>0</v>
      </c>
      <c r="H15" s="13">
        <v>1</v>
      </c>
      <c r="I15" s="13">
        <v>24</v>
      </c>
      <c r="J15" s="11">
        <v>71</v>
      </c>
      <c r="K15" s="11" t="s">
        <v>37</v>
      </c>
      <c r="L15" s="11" t="s">
        <v>57</v>
      </c>
      <c r="M15" s="12">
        <v>1</v>
      </c>
      <c r="N15" s="11"/>
      <c r="O15" s="12">
        <v>0</v>
      </c>
      <c r="P15" s="11"/>
      <c r="Q15" s="12">
        <v>0</v>
      </c>
      <c r="R15" s="11"/>
      <c r="S15" s="12">
        <v>0</v>
      </c>
      <c r="T15" s="11"/>
      <c r="U15" s="12">
        <v>0</v>
      </c>
    </row>
    <row r="16" spans="1:21" x14ac:dyDescent="0.45">
      <c r="A16" s="13">
        <v>16</v>
      </c>
      <c r="B16" s="13">
        <v>0</v>
      </c>
      <c r="C16" s="13" t="s">
        <v>38</v>
      </c>
      <c r="D16" s="13" t="s">
        <v>58</v>
      </c>
      <c r="E16" s="13">
        <v>0</v>
      </c>
      <c r="F16" s="13">
        <v>0</v>
      </c>
      <c r="G16" s="13">
        <v>0</v>
      </c>
      <c r="H16" s="13">
        <v>0</v>
      </c>
      <c r="I16" s="13">
        <v>15</v>
      </c>
      <c r="J16" s="11">
        <v>30</v>
      </c>
      <c r="K16" s="11" t="s">
        <v>37</v>
      </c>
      <c r="L16" s="11"/>
      <c r="M16" s="12">
        <v>0</v>
      </c>
      <c r="N16" s="11"/>
      <c r="O16" s="12">
        <v>0</v>
      </c>
      <c r="P16" s="11"/>
      <c r="Q16" s="12">
        <v>0</v>
      </c>
      <c r="R16" s="11"/>
      <c r="S16" s="12">
        <v>0</v>
      </c>
      <c r="T16" s="11"/>
      <c r="U16" s="12">
        <v>0</v>
      </c>
    </row>
    <row r="17" spans="1:21" s="32" customFormat="1" x14ac:dyDescent="0.45">
      <c r="A17" s="29">
        <v>17</v>
      </c>
      <c r="B17" s="29">
        <v>1</v>
      </c>
      <c r="C17" s="29" t="s">
        <v>36</v>
      </c>
      <c r="D17" s="29" t="s">
        <v>59</v>
      </c>
      <c r="E17" s="29">
        <v>0</v>
      </c>
      <c r="F17" s="29">
        <v>18</v>
      </c>
      <c r="G17" s="29">
        <v>1</v>
      </c>
      <c r="H17" s="29">
        <v>1</v>
      </c>
      <c r="I17" s="29">
        <v>30</v>
      </c>
      <c r="J17" s="30"/>
      <c r="K17" s="30"/>
      <c r="L17" s="30"/>
      <c r="M17" s="31">
        <v>0</v>
      </c>
      <c r="N17" s="30"/>
      <c r="O17" s="31">
        <v>0</v>
      </c>
      <c r="P17" s="30"/>
      <c r="Q17" s="31">
        <v>0</v>
      </c>
      <c r="R17" s="30"/>
      <c r="S17" s="31">
        <v>0</v>
      </c>
      <c r="T17" s="30"/>
      <c r="U17" s="31">
        <v>0</v>
      </c>
    </row>
    <row r="18" spans="1:21" s="32" customFormat="1" x14ac:dyDescent="0.45">
      <c r="A18" s="29">
        <v>18</v>
      </c>
      <c r="B18" s="29">
        <v>0</v>
      </c>
      <c r="C18" s="29" t="s">
        <v>38</v>
      </c>
      <c r="D18" s="29" t="s">
        <v>60</v>
      </c>
      <c r="E18" s="29">
        <v>0</v>
      </c>
      <c r="F18" s="29">
        <v>0</v>
      </c>
      <c r="G18" s="29">
        <v>1</v>
      </c>
      <c r="H18" s="29">
        <v>1</v>
      </c>
      <c r="I18" s="29">
        <v>30</v>
      </c>
      <c r="J18" s="30"/>
      <c r="K18" s="30"/>
      <c r="L18" s="30"/>
      <c r="M18" s="31">
        <v>0</v>
      </c>
      <c r="N18" s="30"/>
      <c r="O18" s="31">
        <v>0</v>
      </c>
      <c r="P18" s="30"/>
      <c r="Q18" s="31">
        <v>0</v>
      </c>
      <c r="R18" s="30"/>
      <c r="S18" s="31">
        <v>0</v>
      </c>
      <c r="T18" s="30"/>
      <c r="U18" s="31">
        <v>0</v>
      </c>
    </row>
    <row r="19" spans="1:21" s="32" customFormat="1" x14ac:dyDescent="0.45">
      <c r="A19" s="29">
        <v>19</v>
      </c>
      <c r="B19" s="29">
        <v>1</v>
      </c>
      <c r="C19" s="29" t="s">
        <v>36</v>
      </c>
      <c r="D19" s="29" t="s">
        <v>61</v>
      </c>
      <c r="E19" s="29">
        <v>0</v>
      </c>
      <c r="F19" s="29">
        <v>0</v>
      </c>
      <c r="G19" s="29">
        <v>0</v>
      </c>
      <c r="H19" s="29">
        <v>1</v>
      </c>
      <c r="I19" s="29">
        <v>30</v>
      </c>
      <c r="J19" s="30"/>
      <c r="K19" s="30"/>
      <c r="L19" s="30"/>
      <c r="M19" s="31">
        <v>0</v>
      </c>
      <c r="N19" s="30"/>
      <c r="O19" s="31">
        <v>0</v>
      </c>
      <c r="P19" s="30"/>
      <c r="Q19" s="31">
        <v>0</v>
      </c>
      <c r="R19" s="30"/>
      <c r="S19" s="31"/>
      <c r="T19" s="30"/>
      <c r="U19" s="31"/>
    </row>
    <row r="20" spans="1:21" s="32" customFormat="1" x14ac:dyDescent="0.45">
      <c r="A20" s="29">
        <v>20</v>
      </c>
      <c r="B20" s="29">
        <v>0</v>
      </c>
      <c r="C20" s="29" t="s">
        <v>38</v>
      </c>
      <c r="D20" s="29" t="s">
        <v>62</v>
      </c>
      <c r="E20" s="29">
        <v>0</v>
      </c>
      <c r="F20" s="29">
        <v>20</v>
      </c>
      <c r="G20" s="29">
        <v>0</v>
      </c>
      <c r="H20" s="29">
        <v>1</v>
      </c>
      <c r="I20" s="29">
        <v>30</v>
      </c>
      <c r="J20" s="30"/>
      <c r="K20" s="30"/>
      <c r="L20" s="30"/>
      <c r="M20" s="31"/>
      <c r="N20" s="30"/>
      <c r="O20" s="31"/>
      <c r="P20" s="30"/>
      <c r="Q20" s="31"/>
      <c r="R20" s="30"/>
      <c r="S20" s="31"/>
      <c r="T20" s="30"/>
      <c r="U20" s="31"/>
    </row>
    <row r="21" spans="1:21" s="32" customFormat="1" x14ac:dyDescent="0.45">
      <c r="A21" s="29">
        <v>21</v>
      </c>
      <c r="B21" s="29">
        <v>0</v>
      </c>
      <c r="C21" s="29" t="s">
        <v>38</v>
      </c>
      <c r="D21" s="29" t="s">
        <v>63</v>
      </c>
      <c r="E21" s="29">
        <v>0</v>
      </c>
      <c r="F21" s="29">
        <v>21</v>
      </c>
      <c r="G21" s="29">
        <v>0</v>
      </c>
      <c r="H21" s="29">
        <v>1</v>
      </c>
      <c r="I21" s="29">
        <v>30</v>
      </c>
      <c r="J21" s="30"/>
      <c r="K21" s="30"/>
      <c r="L21" s="30"/>
      <c r="M21" s="31"/>
      <c r="N21" s="30"/>
      <c r="O21" s="31"/>
      <c r="P21" s="30"/>
      <c r="Q21" s="31"/>
      <c r="R21" s="30"/>
      <c r="S21" s="31"/>
      <c r="T21" s="30"/>
      <c r="U21" s="31"/>
    </row>
    <row r="22" spans="1:21" x14ac:dyDescent="0.45">
      <c r="A22" s="13">
        <v>22</v>
      </c>
      <c r="B22" s="13">
        <v>1</v>
      </c>
      <c r="C22" s="13" t="s">
        <v>64</v>
      </c>
      <c r="D22" s="13" t="s">
        <v>65</v>
      </c>
      <c r="E22" s="13">
        <v>0</v>
      </c>
      <c r="F22" s="13">
        <v>23</v>
      </c>
      <c r="G22" s="13">
        <v>1</v>
      </c>
      <c r="H22" s="13">
        <v>2</v>
      </c>
      <c r="I22" s="13">
        <v>0</v>
      </c>
      <c r="J22" s="11"/>
      <c r="K22" s="11" t="s">
        <v>66</v>
      </c>
      <c r="L22" s="11" t="s">
        <v>65</v>
      </c>
      <c r="M22" s="12">
        <v>0</v>
      </c>
      <c r="N22" s="11" t="s">
        <v>67</v>
      </c>
      <c r="O22" s="12">
        <v>0</v>
      </c>
      <c r="P22" s="11"/>
      <c r="Q22" s="12">
        <v>0</v>
      </c>
      <c r="R22" s="11"/>
      <c r="S22" s="12">
        <v>0</v>
      </c>
      <c r="T22" s="11"/>
      <c r="U22" s="12">
        <v>0</v>
      </c>
    </row>
    <row r="23" spans="1:21" x14ac:dyDescent="0.45">
      <c r="A23" s="13">
        <v>23</v>
      </c>
      <c r="B23" s="13">
        <v>1</v>
      </c>
      <c r="C23" s="13" t="s">
        <v>68</v>
      </c>
      <c r="D23" s="13" t="s">
        <v>68</v>
      </c>
      <c r="E23" s="13">
        <v>0</v>
      </c>
      <c r="F23" s="13">
        <v>0</v>
      </c>
      <c r="G23" s="13">
        <v>1</v>
      </c>
      <c r="H23" s="13">
        <v>0</v>
      </c>
      <c r="I23" s="13">
        <v>0</v>
      </c>
      <c r="J23" s="11"/>
      <c r="K23" s="11" t="s">
        <v>66</v>
      </c>
      <c r="L23" s="11"/>
      <c r="M23" s="12">
        <v>0</v>
      </c>
      <c r="N23" s="11"/>
      <c r="O23" s="12">
        <v>0</v>
      </c>
      <c r="P23" s="11"/>
      <c r="Q23" s="12">
        <v>0</v>
      </c>
      <c r="R23" s="11"/>
      <c r="S23" s="12">
        <v>0</v>
      </c>
      <c r="T23" s="11"/>
      <c r="U23" s="12">
        <v>0</v>
      </c>
    </row>
    <row r="24" spans="1:21" x14ac:dyDescent="0.45">
      <c r="A24" s="13">
        <v>24</v>
      </c>
      <c r="B24" s="13">
        <v>1</v>
      </c>
      <c r="C24" s="13" t="s">
        <v>36</v>
      </c>
      <c r="D24" s="13" t="s">
        <v>59</v>
      </c>
      <c r="E24" s="13">
        <v>0</v>
      </c>
      <c r="F24" s="13">
        <v>25</v>
      </c>
      <c r="G24" s="13">
        <v>1</v>
      </c>
      <c r="H24" s="13">
        <v>1</v>
      </c>
      <c r="I24" s="13">
        <v>30</v>
      </c>
      <c r="J24" s="11">
        <v>76</v>
      </c>
      <c r="K24" s="11" t="s">
        <v>37</v>
      </c>
      <c r="L24" s="11"/>
      <c r="M24" s="12">
        <v>0</v>
      </c>
      <c r="N24" s="11"/>
      <c r="O24" s="12">
        <v>0</v>
      </c>
      <c r="P24" s="11"/>
      <c r="Q24" s="12">
        <v>0</v>
      </c>
      <c r="R24" s="11"/>
      <c r="S24" s="12">
        <v>0</v>
      </c>
      <c r="T24" s="11"/>
      <c r="U24" s="12">
        <v>0</v>
      </c>
    </row>
    <row r="25" spans="1:21" x14ac:dyDescent="0.45">
      <c r="A25" s="13">
        <v>25</v>
      </c>
      <c r="B25" s="13">
        <v>1</v>
      </c>
      <c r="C25" s="13" t="s">
        <v>38</v>
      </c>
      <c r="D25" s="13" t="s">
        <v>59</v>
      </c>
      <c r="E25" s="13">
        <v>0</v>
      </c>
      <c r="F25" s="13">
        <v>25</v>
      </c>
      <c r="G25" s="13">
        <v>1</v>
      </c>
      <c r="H25" s="13">
        <v>1</v>
      </c>
      <c r="I25" s="13">
        <v>30</v>
      </c>
      <c r="J25" s="11">
        <v>76</v>
      </c>
      <c r="K25" s="11" t="s">
        <v>37</v>
      </c>
      <c r="L25" s="11"/>
      <c r="M25" s="12">
        <v>0</v>
      </c>
      <c r="N25" s="11"/>
      <c r="O25" s="12">
        <v>0</v>
      </c>
      <c r="P25" s="11"/>
      <c r="Q25" s="12">
        <v>0</v>
      </c>
      <c r="R25" s="11"/>
      <c r="S25" s="12">
        <v>0</v>
      </c>
      <c r="T25" s="11"/>
      <c r="U25" s="12">
        <v>0</v>
      </c>
    </row>
    <row r="26" spans="1:21" x14ac:dyDescent="0.45">
      <c r="A26" s="13">
        <v>26</v>
      </c>
      <c r="B26" s="13">
        <v>1</v>
      </c>
      <c r="C26" s="13" t="s">
        <v>69</v>
      </c>
      <c r="D26" s="13" t="s">
        <v>69</v>
      </c>
      <c r="E26" s="13">
        <v>0</v>
      </c>
      <c r="F26" s="13">
        <v>0</v>
      </c>
      <c r="G26" s="13">
        <v>1</v>
      </c>
      <c r="H26" s="13">
        <v>0</v>
      </c>
      <c r="I26" s="13">
        <v>0</v>
      </c>
      <c r="J26" s="11"/>
      <c r="K26" s="11" t="s">
        <v>66</v>
      </c>
      <c r="L26" s="11"/>
      <c r="M26" s="12">
        <v>0</v>
      </c>
      <c r="N26" s="11"/>
      <c r="O26" s="12">
        <v>0</v>
      </c>
      <c r="P26" s="11"/>
      <c r="Q26" s="12">
        <v>0</v>
      </c>
      <c r="R26" s="11"/>
      <c r="S26" s="12">
        <v>0</v>
      </c>
      <c r="T26" s="11"/>
      <c r="U26" s="12">
        <v>0</v>
      </c>
    </row>
    <row r="27" spans="1:21" x14ac:dyDescent="0.45">
      <c r="A27" s="13">
        <v>27</v>
      </c>
      <c r="B27" s="13">
        <v>1</v>
      </c>
      <c r="C27" s="13" t="s">
        <v>70</v>
      </c>
      <c r="D27" s="13" t="s">
        <v>71</v>
      </c>
      <c r="E27" s="13">
        <v>0</v>
      </c>
      <c r="F27" s="13">
        <v>0</v>
      </c>
      <c r="G27" s="13">
        <v>1</v>
      </c>
      <c r="H27" s="13">
        <v>0</v>
      </c>
      <c r="I27" s="13">
        <v>0</v>
      </c>
      <c r="J27" s="11"/>
      <c r="K27" s="11" t="s">
        <v>66</v>
      </c>
      <c r="L27" s="11"/>
      <c r="M27" s="12">
        <v>0</v>
      </c>
      <c r="N27" s="11"/>
      <c r="O27" s="12">
        <v>0</v>
      </c>
      <c r="P27" s="11"/>
      <c r="Q27" s="12">
        <v>0</v>
      </c>
      <c r="R27" s="11"/>
      <c r="S27" s="12">
        <v>0</v>
      </c>
      <c r="T27" s="11"/>
      <c r="U27" s="12">
        <v>0</v>
      </c>
    </row>
    <row r="28" spans="1:21" x14ac:dyDescent="0.45">
      <c r="A28" s="13">
        <v>28</v>
      </c>
      <c r="B28" s="13">
        <v>0</v>
      </c>
      <c r="C28" s="13" t="s">
        <v>72</v>
      </c>
      <c r="D28" s="13" t="s">
        <v>72</v>
      </c>
      <c r="E28" s="13">
        <v>0</v>
      </c>
      <c r="F28" s="13">
        <v>0</v>
      </c>
      <c r="G28" s="13">
        <v>1</v>
      </c>
      <c r="H28" s="13">
        <v>0</v>
      </c>
      <c r="I28" s="13">
        <v>0</v>
      </c>
      <c r="J28" s="11"/>
      <c r="K28" s="11" t="s">
        <v>66</v>
      </c>
      <c r="L28" s="11"/>
      <c r="M28" s="12">
        <v>0</v>
      </c>
      <c r="N28" s="11"/>
      <c r="O28" s="12">
        <v>0</v>
      </c>
      <c r="P28" s="11"/>
      <c r="Q28" s="12">
        <v>0</v>
      </c>
      <c r="R28" s="11"/>
      <c r="S28" s="12">
        <v>0</v>
      </c>
      <c r="T28" s="11"/>
      <c r="U28" s="12">
        <v>0</v>
      </c>
    </row>
    <row r="29" spans="1:21" x14ac:dyDescent="0.45">
      <c r="A29" s="13">
        <v>29</v>
      </c>
      <c r="B29" s="13">
        <v>0</v>
      </c>
      <c r="C29" s="13" t="s">
        <v>73</v>
      </c>
      <c r="D29" s="13" t="s">
        <v>73</v>
      </c>
      <c r="E29" s="13">
        <v>0</v>
      </c>
      <c r="F29" s="13">
        <v>0</v>
      </c>
      <c r="G29" s="13">
        <v>1</v>
      </c>
      <c r="H29" s="13">
        <v>0</v>
      </c>
      <c r="I29" s="13">
        <v>0</v>
      </c>
      <c r="J29" s="11"/>
      <c r="K29" s="11" t="s">
        <v>66</v>
      </c>
      <c r="L29" s="11"/>
      <c r="M29" s="12">
        <v>0</v>
      </c>
      <c r="N29" s="11"/>
      <c r="O29" s="12">
        <v>0</v>
      </c>
      <c r="P29" s="11"/>
      <c r="Q29" s="12">
        <v>0</v>
      </c>
      <c r="R29" s="11"/>
      <c r="S29" s="12">
        <v>0</v>
      </c>
      <c r="T29" s="11"/>
      <c r="U29" s="12">
        <v>0</v>
      </c>
    </row>
    <row r="30" spans="1:21" x14ac:dyDescent="0.45">
      <c r="A30" s="13">
        <v>30</v>
      </c>
      <c r="B30" s="13">
        <v>0</v>
      </c>
      <c r="C30" s="13" t="s">
        <v>74</v>
      </c>
      <c r="D30" s="13" t="s">
        <v>74</v>
      </c>
      <c r="E30" s="13">
        <v>0</v>
      </c>
      <c r="F30" s="13">
        <v>31</v>
      </c>
      <c r="G30" s="13">
        <v>1</v>
      </c>
      <c r="H30" s="13">
        <v>0</v>
      </c>
      <c r="I30" s="13">
        <v>0</v>
      </c>
      <c r="J30" s="11"/>
      <c r="K30" s="11" t="s">
        <v>66</v>
      </c>
      <c r="L30" s="11"/>
      <c r="M30" s="12">
        <v>0</v>
      </c>
      <c r="N30" s="11"/>
      <c r="O30" s="12">
        <v>0</v>
      </c>
      <c r="P30" s="11"/>
      <c r="Q30" s="12">
        <v>0</v>
      </c>
      <c r="R30" s="11"/>
      <c r="S30" s="12">
        <v>0</v>
      </c>
      <c r="T30" s="11"/>
      <c r="U30" s="12">
        <v>0</v>
      </c>
    </row>
    <row r="31" spans="1:21" x14ac:dyDescent="0.45">
      <c r="A31" s="13">
        <v>31</v>
      </c>
      <c r="B31" s="13">
        <v>0</v>
      </c>
      <c r="C31" s="13" t="s">
        <v>75</v>
      </c>
      <c r="D31" s="13" t="s">
        <v>75</v>
      </c>
      <c r="E31" s="13">
        <v>0</v>
      </c>
      <c r="F31" s="13">
        <v>0</v>
      </c>
      <c r="G31" s="13">
        <v>1</v>
      </c>
      <c r="H31" s="13">
        <v>0</v>
      </c>
      <c r="I31" s="13">
        <v>0</v>
      </c>
      <c r="J31" s="11"/>
      <c r="K31" s="11" t="s">
        <v>66</v>
      </c>
      <c r="L31" s="11"/>
      <c r="M31" s="12">
        <v>0</v>
      </c>
      <c r="N31" s="11"/>
      <c r="O31" s="12">
        <v>0</v>
      </c>
      <c r="P31" s="11"/>
      <c r="Q31" s="12">
        <v>0</v>
      </c>
      <c r="R31" s="11"/>
      <c r="S31" s="12">
        <v>0</v>
      </c>
      <c r="T31" s="11"/>
      <c r="U31" s="12">
        <v>0</v>
      </c>
    </row>
    <row r="32" spans="1:21" x14ac:dyDescent="0.45">
      <c r="A32" s="13">
        <v>33</v>
      </c>
      <c r="B32" s="13">
        <v>1</v>
      </c>
      <c r="C32" s="13" t="s">
        <v>76</v>
      </c>
      <c r="D32" s="13" t="s">
        <v>77</v>
      </c>
      <c r="E32" s="13">
        <v>0</v>
      </c>
      <c r="F32" s="13">
        <v>34</v>
      </c>
      <c r="G32" s="13">
        <v>1</v>
      </c>
      <c r="H32" s="13">
        <v>1</v>
      </c>
      <c r="I32" s="13">
        <v>24</v>
      </c>
      <c r="J32" s="11">
        <v>88</v>
      </c>
      <c r="K32" s="11" t="s">
        <v>37</v>
      </c>
      <c r="L32" s="11"/>
      <c r="M32" s="12">
        <v>0</v>
      </c>
      <c r="N32" s="11"/>
      <c r="O32" s="12">
        <v>0</v>
      </c>
      <c r="P32" s="11"/>
      <c r="Q32" s="12">
        <v>0</v>
      </c>
      <c r="R32" s="11"/>
      <c r="S32" s="12">
        <v>0</v>
      </c>
      <c r="T32" s="11"/>
      <c r="U32" s="12">
        <v>0</v>
      </c>
    </row>
    <row r="33" spans="1:21" x14ac:dyDescent="0.45">
      <c r="A33" s="13">
        <v>34</v>
      </c>
      <c r="B33" s="13">
        <v>0</v>
      </c>
      <c r="C33" s="13" t="s">
        <v>78</v>
      </c>
      <c r="D33" s="13" t="s">
        <v>79</v>
      </c>
      <c r="E33" s="13">
        <v>0</v>
      </c>
      <c r="F33" s="13">
        <v>0</v>
      </c>
      <c r="G33" s="13">
        <v>1</v>
      </c>
      <c r="H33" s="13">
        <v>1</v>
      </c>
      <c r="I33" s="13">
        <v>15</v>
      </c>
      <c r="J33" s="11">
        <v>30</v>
      </c>
      <c r="K33" s="11" t="s">
        <v>37</v>
      </c>
      <c r="L33" s="11"/>
      <c r="M33" s="12"/>
      <c r="N33" s="11"/>
      <c r="O33" s="12"/>
      <c r="P33" s="11"/>
      <c r="Q33" s="12"/>
      <c r="R33" s="11"/>
      <c r="S33" s="12"/>
      <c r="T33" s="11"/>
      <c r="U33" s="12"/>
    </row>
    <row r="34" spans="1:21" x14ac:dyDescent="0.45">
      <c r="A34" s="13">
        <v>35</v>
      </c>
      <c r="B34" s="13">
        <v>1</v>
      </c>
      <c r="C34" s="13" t="s">
        <v>76</v>
      </c>
      <c r="D34" s="13" t="s">
        <v>80</v>
      </c>
      <c r="E34" s="13">
        <v>0</v>
      </c>
      <c r="F34" s="13">
        <v>36</v>
      </c>
      <c r="G34" s="13">
        <v>1</v>
      </c>
      <c r="H34" s="13">
        <v>1</v>
      </c>
      <c r="I34" s="13">
        <v>24</v>
      </c>
      <c r="J34" s="11">
        <v>71</v>
      </c>
      <c r="K34" s="11" t="s">
        <v>37</v>
      </c>
      <c r="L34" s="11"/>
      <c r="M34" s="12">
        <v>0</v>
      </c>
      <c r="N34" s="11"/>
      <c r="O34" s="12">
        <v>0</v>
      </c>
      <c r="P34" s="11"/>
      <c r="Q34" s="12">
        <v>0</v>
      </c>
      <c r="R34" s="11"/>
      <c r="S34" s="12">
        <v>0</v>
      </c>
      <c r="T34" s="11"/>
      <c r="U34" s="12">
        <v>0</v>
      </c>
    </row>
    <row r="35" spans="1:21" x14ac:dyDescent="0.45">
      <c r="A35" s="13">
        <v>36</v>
      </c>
      <c r="B35" s="13">
        <v>0</v>
      </c>
      <c r="C35" s="13" t="s">
        <v>78</v>
      </c>
      <c r="D35" s="13" t="s">
        <v>81</v>
      </c>
      <c r="E35" s="13">
        <v>0</v>
      </c>
      <c r="F35" s="13">
        <v>0</v>
      </c>
      <c r="G35" s="13">
        <v>1</v>
      </c>
      <c r="H35" s="13">
        <v>1</v>
      </c>
      <c r="I35" s="13">
        <v>15</v>
      </c>
      <c r="J35" s="11">
        <v>30</v>
      </c>
      <c r="K35" s="11" t="s">
        <v>37</v>
      </c>
      <c r="L35" s="11"/>
      <c r="M35" s="12">
        <v>0</v>
      </c>
      <c r="N35" s="11"/>
      <c r="O35" s="12">
        <v>0</v>
      </c>
      <c r="P35" s="11"/>
      <c r="Q35" s="12">
        <v>0</v>
      </c>
      <c r="R35" s="11"/>
      <c r="S35" s="12">
        <v>0</v>
      </c>
      <c r="T35" s="11"/>
      <c r="U35" s="12">
        <v>0</v>
      </c>
    </row>
    <row r="36" spans="1:21" x14ac:dyDescent="0.45">
      <c r="A36" s="13">
        <v>37</v>
      </c>
      <c r="B36" s="13">
        <v>1</v>
      </c>
      <c r="C36" s="13" t="s">
        <v>82</v>
      </c>
      <c r="D36" s="13" t="s">
        <v>83</v>
      </c>
      <c r="E36" s="13">
        <v>0</v>
      </c>
      <c r="F36" s="13">
        <v>38</v>
      </c>
      <c r="G36" s="13">
        <v>1</v>
      </c>
      <c r="H36" s="13">
        <v>1</v>
      </c>
      <c r="I36" s="13">
        <v>69</v>
      </c>
      <c r="J36" s="11"/>
      <c r="K36" s="11" t="s">
        <v>37</v>
      </c>
      <c r="L36" s="11" t="s">
        <v>67</v>
      </c>
      <c r="M36" s="12">
        <v>0</v>
      </c>
      <c r="N36" s="11"/>
      <c r="O36" s="12">
        <v>0</v>
      </c>
      <c r="P36" s="11"/>
      <c r="Q36" s="12">
        <v>0</v>
      </c>
      <c r="R36" s="11"/>
      <c r="S36" s="12">
        <v>0</v>
      </c>
      <c r="T36" s="11"/>
      <c r="U36" s="12">
        <v>0</v>
      </c>
    </row>
    <row r="37" spans="1:21" x14ac:dyDescent="0.45">
      <c r="A37" s="13">
        <v>38</v>
      </c>
      <c r="B37" s="13">
        <v>0</v>
      </c>
      <c r="C37" s="13" t="s">
        <v>84</v>
      </c>
      <c r="D37" s="13" t="s">
        <v>85</v>
      </c>
      <c r="E37" s="13">
        <v>0</v>
      </c>
      <c r="F37" s="13">
        <v>0</v>
      </c>
      <c r="G37" s="13">
        <v>1</v>
      </c>
      <c r="H37" s="13">
        <v>1</v>
      </c>
      <c r="I37" s="13">
        <v>69</v>
      </c>
      <c r="J37" s="11"/>
      <c r="K37" s="11" t="s">
        <v>37</v>
      </c>
      <c r="L37" s="11"/>
      <c r="M37" s="12"/>
      <c r="N37" s="11"/>
      <c r="O37" s="12"/>
      <c r="P37" s="11"/>
      <c r="Q37" s="12"/>
      <c r="R37" s="11"/>
      <c r="S37" s="12"/>
      <c r="T37" s="11"/>
      <c r="U37" s="12"/>
    </row>
    <row r="38" spans="1:21" x14ac:dyDescent="0.45">
      <c r="A38" s="13">
        <v>39</v>
      </c>
      <c r="B38" s="13">
        <v>1</v>
      </c>
      <c r="C38" s="13" t="s">
        <v>86</v>
      </c>
      <c r="D38" s="13" t="s">
        <v>87</v>
      </c>
      <c r="E38" s="13">
        <v>0</v>
      </c>
      <c r="F38" s="13">
        <v>40</v>
      </c>
      <c r="G38" s="13">
        <v>1</v>
      </c>
      <c r="H38" s="13">
        <v>1</v>
      </c>
      <c r="I38" s="13">
        <v>18</v>
      </c>
      <c r="J38" s="11">
        <v>65</v>
      </c>
      <c r="K38" s="11" t="s">
        <v>37</v>
      </c>
      <c r="L38" s="11" t="s">
        <v>88</v>
      </c>
      <c r="M38" s="12">
        <v>0</v>
      </c>
      <c r="N38" s="11"/>
      <c r="O38" s="12">
        <v>0</v>
      </c>
      <c r="P38" s="11"/>
      <c r="Q38" s="12">
        <v>0</v>
      </c>
      <c r="R38" s="11"/>
      <c r="S38" s="12">
        <v>0</v>
      </c>
      <c r="T38" s="11"/>
      <c r="U38" s="12">
        <v>0</v>
      </c>
    </row>
    <row r="39" spans="1:21" x14ac:dyDescent="0.45">
      <c r="A39" s="13">
        <v>40</v>
      </c>
      <c r="B39" s="13">
        <v>0</v>
      </c>
      <c r="C39" s="13" t="s">
        <v>89</v>
      </c>
      <c r="D39" s="13" t="s">
        <v>89</v>
      </c>
      <c r="E39" s="13">
        <v>0</v>
      </c>
      <c r="F39" s="13">
        <v>0</v>
      </c>
      <c r="G39" s="13">
        <v>1</v>
      </c>
      <c r="H39" s="13">
        <v>1</v>
      </c>
      <c r="I39" s="13">
        <v>12</v>
      </c>
      <c r="J39" s="11"/>
      <c r="K39" s="11" t="s">
        <v>37</v>
      </c>
      <c r="L39" s="11"/>
      <c r="M39" s="12"/>
      <c r="N39" s="11"/>
      <c r="O39" s="12"/>
      <c r="P39" s="11"/>
      <c r="Q39" s="12"/>
      <c r="R39" s="11"/>
      <c r="S39" s="12"/>
      <c r="T39" s="11"/>
      <c r="U39" s="12"/>
    </row>
    <row r="40" spans="1:21" x14ac:dyDescent="0.45">
      <c r="A40" s="13">
        <v>41</v>
      </c>
      <c r="B40" s="13">
        <v>1</v>
      </c>
      <c r="C40" s="13" t="s">
        <v>90</v>
      </c>
      <c r="D40" s="13" t="s">
        <v>91</v>
      </c>
      <c r="E40" s="13">
        <v>0</v>
      </c>
      <c r="F40" s="13">
        <v>42</v>
      </c>
      <c r="G40" s="13">
        <v>1</v>
      </c>
      <c r="H40" s="13">
        <v>1</v>
      </c>
      <c r="I40" s="13">
        <v>24</v>
      </c>
      <c r="J40" s="11"/>
      <c r="K40" s="11" t="s">
        <v>37</v>
      </c>
      <c r="L40" s="11"/>
      <c r="M40" s="12">
        <v>0</v>
      </c>
      <c r="N40" s="11"/>
      <c r="O40" s="12">
        <v>0</v>
      </c>
      <c r="P40" s="11"/>
      <c r="Q40" s="12">
        <v>0</v>
      </c>
      <c r="R40" s="11"/>
      <c r="S40" s="12">
        <v>0</v>
      </c>
      <c r="T40" s="11"/>
      <c r="U40" s="12">
        <v>0</v>
      </c>
    </row>
    <row r="41" spans="1:21" x14ac:dyDescent="0.45">
      <c r="A41" s="13">
        <v>42</v>
      </c>
      <c r="B41" s="13">
        <v>0</v>
      </c>
      <c r="C41" s="13" t="s">
        <v>92</v>
      </c>
      <c r="D41" s="13" t="s">
        <v>92</v>
      </c>
      <c r="E41" s="13">
        <v>0</v>
      </c>
      <c r="F41" s="13">
        <v>0</v>
      </c>
      <c r="G41" s="13">
        <v>1</v>
      </c>
      <c r="H41" s="13">
        <v>1</v>
      </c>
      <c r="I41" s="13">
        <v>24</v>
      </c>
      <c r="J41" s="11"/>
      <c r="K41" s="11" t="s">
        <v>37</v>
      </c>
      <c r="L41" s="11"/>
      <c r="M41" s="12"/>
      <c r="N41" s="11"/>
      <c r="O41" s="12"/>
      <c r="P41" s="11"/>
      <c r="Q41" s="12"/>
      <c r="R41" s="11"/>
      <c r="S41" s="12"/>
      <c r="T41" s="11"/>
      <c r="U41" s="12"/>
    </row>
    <row r="42" spans="1:21" x14ac:dyDescent="0.45">
      <c r="A42" s="13">
        <v>43</v>
      </c>
      <c r="B42" s="13">
        <v>1</v>
      </c>
      <c r="C42" s="13" t="s">
        <v>93</v>
      </c>
      <c r="D42" s="13" t="s">
        <v>94</v>
      </c>
      <c r="E42" s="13">
        <v>0</v>
      </c>
      <c r="F42" s="13">
        <v>44</v>
      </c>
      <c r="G42" s="13">
        <v>1</v>
      </c>
      <c r="H42" s="13">
        <v>1</v>
      </c>
      <c r="I42" s="13">
        <v>24</v>
      </c>
      <c r="J42" s="11"/>
      <c r="K42" s="11" t="s">
        <v>37</v>
      </c>
      <c r="L42" s="11"/>
      <c r="M42" s="12">
        <v>0</v>
      </c>
      <c r="N42" s="11"/>
      <c r="O42" s="12">
        <v>0</v>
      </c>
      <c r="P42" s="11"/>
      <c r="Q42" s="12">
        <v>0</v>
      </c>
      <c r="R42" s="11"/>
      <c r="S42" s="12">
        <v>0</v>
      </c>
      <c r="T42" s="11"/>
      <c r="U42" s="12">
        <v>0</v>
      </c>
    </row>
    <row r="43" spans="1:21" x14ac:dyDescent="0.45">
      <c r="A43" s="13">
        <v>44</v>
      </c>
      <c r="B43" s="13">
        <v>0</v>
      </c>
      <c r="C43" s="13" t="s">
        <v>95</v>
      </c>
      <c r="D43" s="13" t="s">
        <v>95</v>
      </c>
      <c r="E43" s="13">
        <v>0</v>
      </c>
      <c r="F43" s="13">
        <v>0</v>
      </c>
      <c r="G43" s="13">
        <v>1</v>
      </c>
      <c r="H43" s="13">
        <v>1</v>
      </c>
      <c r="I43" s="13">
        <v>24</v>
      </c>
      <c r="J43" s="11"/>
      <c r="K43" s="11" t="s">
        <v>37</v>
      </c>
      <c r="L43" s="11"/>
      <c r="M43" s="12"/>
      <c r="N43" s="11"/>
      <c r="O43" s="12"/>
      <c r="P43" s="11"/>
      <c r="Q43" s="12"/>
      <c r="R43" s="11"/>
      <c r="S43" s="12"/>
      <c r="T43" s="11"/>
      <c r="U43" s="12"/>
    </row>
    <row r="44" spans="1:21" x14ac:dyDescent="0.45">
      <c r="A44" s="13">
        <v>45</v>
      </c>
      <c r="B44" s="13">
        <v>1</v>
      </c>
      <c r="C44" s="13" t="s">
        <v>96</v>
      </c>
      <c r="D44" s="13" t="s">
        <v>97</v>
      </c>
      <c r="E44" s="13">
        <v>0</v>
      </c>
      <c r="F44" s="13">
        <v>46</v>
      </c>
      <c r="G44" s="13">
        <v>1</v>
      </c>
      <c r="H44" s="13">
        <v>1</v>
      </c>
      <c r="I44" s="13">
        <v>18</v>
      </c>
      <c r="J44" s="11"/>
      <c r="K44" s="11" t="s">
        <v>37</v>
      </c>
      <c r="L44" s="11"/>
      <c r="M44" s="12">
        <v>0</v>
      </c>
      <c r="N44" s="11"/>
      <c r="O44" s="12">
        <v>0</v>
      </c>
      <c r="P44" s="11"/>
      <c r="Q44" s="12">
        <v>0</v>
      </c>
      <c r="R44" s="11"/>
      <c r="S44" s="12">
        <v>0</v>
      </c>
      <c r="T44" s="11"/>
      <c r="U44" s="12">
        <v>0</v>
      </c>
    </row>
    <row r="45" spans="1:21" x14ac:dyDescent="0.45">
      <c r="A45" s="13">
        <v>46</v>
      </c>
      <c r="B45" s="13">
        <v>0</v>
      </c>
      <c r="C45" s="13" t="s">
        <v>98</v>
      </c>
      <c r="D45" s="13" t="s">
        <v>98</v>
      </c>
      <c r="E45" s="13">
        <v>0</v>
      </c>
      <c r="F45" s="13">
        <v>0</v>
      </c>
      <c r="G45" s="13">
        <v>1</v>
      </c>
      <c r="H45" s="13">
        <v>1</v>
      </c>
      <c r="I45" s="13">
        <v>18</v>
      </c>
      <c r="J45" s="11"/>
      <c r="K45" s="11" t="s">
        <v>37</v>
      </c>
      <c r="L45" s="11"/>
      <c r="M45" s="12"/>
      <c r="N45" s="11"/>
      <c r="O45" s="12"/>
      <c r="P45" s="11"/>
      <c r="Q45" s="12"/>
      <c r="R45" s="11"/>
      <c r="S45" s="12"/>
      <c r="T45" s="11"/>
      <c r="U45" s="12"/>
    </row>
    <row r="46" spans="1:21" s="32" customFormat="1" x14ac:dyDescent="0.45">
      <c r="A46" s="29">
        <v>47</v>
      </c>
      <c r="B46" s="29">
        <v>1</v>
      </c>
      <c r="C46" s="29" t="s">
        <v>99</v>
      </c>
      <c r="D46" s="29" t="s">
        <v>100</v>
      </c>
      <c r="E46" s="29">
        <v>0</v>
      </c>
      <c r="F46" s="29">
        <v>48</v>
      </c>
      <c r="G46" s="29">
        <v>1</v>
      </c>
      <c r="H46" s="29">
        <v>1</v>
      </c>
      <c r="I46" s="29">
        <v>18</v>
      </c>
      <c r="J46" s="30"/>
      <c r="K46" s="30"/>
      <c r="L46" s="30"/>
      <c r="M46" s="31">
        <v>0</v>
      </c>
      <c r="N46" s="30"/>
      <c r="O46" s="31">
        <v>0</v>
      </c>
      <c r="P46" s="30"/>
      <c r="Q46" s="31">
        <v>0</v>
      </c>
      <c r="R46" s="30"/>
      <c r="S46" s="31">
        <v>0</v>
      </c>
      <c r="T46" s="30"/>
      <c r="U46" s="31">
        <v>0</v>
      </c>
    </row>
    <row r="47" spans="1:21" s="32" customFormat="1" x14ac:dyDescent="0.45">
      <c r="A47" s="29">
        <v>48</v>
      </c>
      <c r="B47" s="29">
        <v>0</v>
      </c>
      <c r="C47" s="29" t="s">
        <v>101</v>
      </c>
      <c r="D47" s="29" t="s">
        <v>101</v>
      </c>
      <c r="E47" s="29">
        <v>0</v>
      </c>
      <c r="F47" s="29">
        <v>0</v>
      </c>
      <c r="G47" s="29">
        <v>1</v>
      </c>
      <c r="H47" s="29">
        <v>1</v>
      </c>
      <c r="I47" s="29">
        <v>0</v>
      </c>
      <c r="J47" s="30"/>
      <c r="K47" s="30"/>
      <c r="L47" s="30"/>
      <c r="M47" s="31"/>
      <c r="N47" s="30"/>
      <c r="O47" s="31"/>
      <c r="P47" s="30"/>
      <c r="Q47" s="31"/>
      <c r="R47" s="30"/>
      <c r="S47" s="31"/>
      <c r="T47" s="30"/>
      <c r="U47" s="31"/>
    </row>
    <row r="48" spans="1:21" x14ac:dyDescent="0.45">
      <c r="A48" s="13">
        <v>49</v>
      </c>
      <c r="B48" s="13">
        <v>1</v>
      </c>
      <c r="C48" s="13" t="s">
        <v>102</v>
      </c>
      <c r="D48" s="13" t="s">
        <v>7</v>
      </c>
      <c r="E48" s="13">
        <v>0</v>
      </c>
      <c r="F48" s="13">
        <v>50</v>
      </c>
      <c r="G48" s="13">
        <v>1</v>
      </c>
      <c r="H48" s="13">
        <v>2</v>
      </c>
      <c r="I48" s="13">
        <v>0</v>
      </c>
      <c r="J48" s="11"/>
      <c r="K48" s="11" t="s">
        <v>66</v>
      </c>
      <c r="L48" s="11" t="s">
        <v>47</v>
      </c>
      <c r="M48" s="12">
        <v>1</v>
      </c>
      <c r="N48" s="11" t="s">
        <v>103</v>
      </c>
      <c r="O48" s="12">
        <v>0</v>
      </c>
      <c r="P48" s="11" t="s">
        <v>67</v>
      </c>
      <c r="Q48" s="12">
        <v>0</v>
      </c>
      <c r="R48" s="11"/>
      <c r="S48" s="12">
        <v>0</v>
      </c>
      <c r="T48" s="11"/>
      <c r="U48" s="12">
        <v>0</v>
      </c>
    </row>
    <row r="49" spans="1:21" x14ac:dyDescent="0.45">
      <c r="A49" s="13">
        <v>50</v>
      </c>
      <c r="B49" s="13">
        <v>0</v>
      </c>
      <c r="C49" s="13" t="s">
        <v>104</v>
      </c>
      <c r="D49" s="13" t="s">
        <v>104</v>
      </c>
      <c r="E49" s="13">
        <v>0</v>
      </c>
      <c r="F49" s="13">
        <v>0</v>
      </c>
      <c r="G49" s="13">
        <v>1</v>
      </c>
      <c r="H49" s="13">
        <v>2</v>
      </c>
      <c r="I49" s="13">
        <v>0</v>
      </c>
      <c r="J49" s="11"/>
      <c r="K49" s="11" t="s">
        <v>66</v>
      </c>
      <c r="L49" s="11"/>
      <c r="M49" s="12"/>
      <c r="N49" s="11"/>
      <c r="O49" s="12"/>
      <c r="P49" s="11"/>
      <c r="Q49" s="12"/>
      <c r="R49" s="11"/>
      <c r="S49" s="12"/>
      <c r="T49" s="11"/>
      <c r="U49" s="12"/>
    </row>
    <row r="50" spans="1:21" x14ac:dyDescent="0.45">
      <c r="A50" s="13">
        <v>51</v>
      </c>
      <c r="B50" s="13">
        <v>0</v>
      </c>
      <c r="C50" s="13" t="s">
        <v>104</v>
      </c>
      <c r="D50" s="13" t="s">
        <v>105</v>
      </c>
      <c r="E50" s="13">
        <v>0</v>
      </c>
      <c r="F50" s="13">
        <v>51</v>
      </c>
      <c r="G50" s="13">
        <v>1</v>
      </c>
      <c r="H50" s="13">
        <v>2</v>
      </c>
      <c r="I50" s="13">
        <v>0</v>
      </c>
      <c r="J50" s="11"/>
      <c r="K50" s="11" t="s">
        <v>66</v>
      </c>
      <c r="L50" s="11"/>
      <c r="M50" s="12"/>
      <c r="N50" s="11"/>
      <c r="O50" s="12"/>
      <c r="P50" s="11"/>
      <c r="Q50" s="12"/>
      <c r="R50" s="11"/>
      <c r="S50" s="12"/>
      <c r="T50" s="11"/>
      <c r="U50" s="12"/>
    </row>
    <row r="51" spans="1:21" x14ac:dyDescent="0.45">
      <c r="A51" s="13">
        <v>52</v>
      </c>
      <c r="B51" s="13">
        <v>1</v>
      </c>
      <c r="C51" s="13" t="s">
        <v>106</v>
      </c>
      <c r="D51" s="13" t="s">
        <v>107</v>
      </c>
      <c r="E51" s="13">
        <v>0</v>
      </c>
      <c r="F51" s="13">
        <v>53</v>
      </c>
      <c r="G51" s="13">
        <v>1</v>
      </c>
      <c r="H51" s="13">
        <v>2</v>
      </c>
      <c r="I51" s="13">
        <v>0</v>
      </c>
      <c r="J51" s="11"/>
      <c r="K51" s="11" t="s">
        <v>66</v>
      </c>
      <c r="L51" s="11" t="s">
        <v>47</v>
      </c>
      <c r="M51" s="12">
        <v>1</v>
      </c>
      <c r="N51" s="11" t="s">
        <v>103</v>
      </c>
      <c r="O51" s="12">
        <v>0</v>
      </c>
      <c r="P51" s="11" t="s">
        <v>67</v>
      </c>
      <c r="Q51" s="12">
        <v>0</v>
      </c>
      <c r="R51" s="11"/>
      <c r="S51" s="12">
        <v>0</v>
      </c>
      <c r="T51" s="11"/>
      <c r="U51" s="12">
        <v>0</v>
      </c>
    </row>
    <row r="52" spans="1:21" x14ac:dyDescent="0.45">
      <c r="A52" s="13">
        <v>53</v>
      </c>
      <c r="B52" s="13">
        <v>0</v>
      </c>
      <c r="C52" s="13" t="s">
        <v>108</v>
      </c>
      <c r="D52" s="13" t="s">
        <v>108</v>
      </c>
      <c r="E52" s="13">
        <v>0</v>
      </c>
      <c r="F52" s="13">
        <v>0</v>
      </c>
      <c r="G52" s="13">
        <v>1</v>
      </c>
      <c r="H52" s="13">
        <v>2</v>
      </c>
      <c r="I52" s="13">
        <v>0</v>
      </c>
      <c r="J52" s="11"/>
      <c r="K52" s="11" t="s">
        <v>66</v>
      </c>
      <c r="L52" s="11" t="s">
        <v>47</v>
      </c>
      <c r="M52" s="12">
        <v>1</v>
      </c>
      <c r="N52" s="11" t="s">
        <v>103</v>
      </c>
      <c r="O52" s="12">
        <v>0</v>
      </c>
      <c r="P52" s="11" t="s">
        <v>67</v>
      </c>
      <c r="Q52" s="12">
        <v>0</v>
      </c>
      <c r="R52" s="11"/>
      <c r="S52" s="12"/>
      <c r="T52" s="11"/>
      <c r="U52" s="12"/>
    </row>
    <row r="53" spans="1:21" x14ac:dyDescent="0.45">
      <c r="A53" s="13">
        <v>54</v>
      </c>
      <c r="B53" s="13">
        <v>0</v>
      </c>
      <c r="C53" s="13" t="s">
        <v>108</v>
      </c>
      <c r="D53" s="13" t="s">
        <v>109</v>
      </c>
      <c r="E53" s="13">
        <v>0</v>
      </c>
      <c r="F53" s="13">
        <v>54</v>
      </c>
      <c r="G53" s="13">
        <v>1</v>
      </c>
      <c r="H53" s="13">
        <v>2</v>
      </c>
      <c r="I53" s="13">
        <v>0</v>
      </c>
      <c r="J53" s="11"/>
      <c r="K53" s="11" t="s">
        <v>66</v>
      </c>
      <c r="L53" s="11" t="s">
        <v>47</v>
      </c>
      <c r="M53" s="12">
        <v>1</v>
      </c>
      <c r="N53" s="11" t="s">
        <v>103</v>
      </c>
      <c r="O53" s="12">
        <v>0</v>
      </c>
      <c r="P53" s="11" t="s">
        <v>67</v>
      </c>
      <c r="Q53" s="12">
        <v>0</v>
      </c>
      <c r="R53" s="11"/>
      <c r="S53" s="12"/>
      <c r="T53" s="11"/>
      <c r="U53" s="12"/>
    </row>
    <row r="54" spans="1:21" x14ac:dyDescent="0.45">
      <c r="A54" s="13">
        <v>55</v>
      </c>
      <c r="B54" s="13">
        <v>1</v>
      </c>
      <c r="C54" s="13" t="s">
        <v>110</v>
      </c>
      <c r="D54" s="13" t="s">
        <v>111</v>
      </c>
      <c r="E54" s="13">
        <v>0</v>
      </c>
      <c r="F54" s="13">
        <v>56</v>
      </c>
      <c r="G54" s="13">
        <v>1</v>
      </c>
      <c r="H54" s="13">
        <v>2</v>
      </c>
      <c r="I54" s="13">
        <v>0</v>
      </c>
      <c r="J54" s="11"/>
      <c r="K54" s="11" t="s">
        <v>66</v>
      </c>
      <c r="L54" s="11" t="s">
        <v>111</v>
      </c>
      <c r="M54" s="12">
        <v>0</v>
      </c>
      <c r="N54" s="11" t="s">
        <v>67</v>
      </c>
      <c r="O54" s="12">
        <v>0</v>
      </c>
      <c r="P54" s="11"/>
      <c r="Q54" s="12">
        <v>0</v>
      </c>
      <c r="R54" s="11"/>
      <c r="S54" s="12">
        <v>0</v>
      </c>
      <c r="T54" s="11"/>
      <c r="U54" s="12">
        <v>0</v>
      </c>
    </row>
    <row r="55" spans="1:21" x14ac:dyDescent="0.45">
      <c r="A55" s="13">
        <v>56</v>
      </c>
      <c r="B55" s="13">
        <v>0</v>
      </c>
      <c r="C55" s="13" t="s">
        <v>112</v>
      </c>
      <c r="D55" s="13" t="s">
        <v>112</v>
      </c>
      <c r="E55" s="13">
        <v>0</v>
      </c>
      <c r="F55" s="13">
        <v>0</v>
      </c>
      <c r="G55" s="13">
        <v>1</v>
      </c>
      <c r="H55" s="13">
        <v>2</v>
      </c>
      <c r="I55" s="13">
        <v>0</v>
      </c>
      <c r="J55" s="11"/>
      <c r="K55" s="11" t="s">
        <v>66</v>
      </c>
      <c r="L55" s="11" t="s">
        <v>111</v>
      </c>
      <c r="M55" s="12">
        <v>0</v>
      </c>
      <c r="N55" s="11" t="s">
        <v>67</v>
      </c>
      <c r="O55" s="12">
        <v>0</v>
      </c>
      <c r="P55" s="11" t="s">
        <v>113</v>
      </c>
      <c r="Q55" s="12">
        <v>0</v>
      </c>
      <c r="R55" s="11"/>
      <c r="S55" s="12"/>
      <c r="T55" s="11"/>
      <c r="U55" s="12"/>
    </row>
    <row r="56" spans="1:21" x14ac:dyDescent="0.45">
      <c r="A56" s="13">
        <v>57</v>
      </c>
      <c r="B56" s="13">
        <v>0</v>
      </c>
      <c r="C56" s="13" t="s">
        <v>112</v>
      </c>
      <c r="D56" s="13" t="s">
        <v>114</v>
      </c>
      <c r="E56" s="13">
        <v>0</v>
      </c>
      <c r="F56" s="13">
        <v>57</v>
      </c>
      <c r="G56" s="13">
        <v>1</v>
      </c>
      <c r="H56" s="13">
        <v>2</v>
      </c>
      <c r="I56" s="13">
        <v>0</v>
      </c>
      <c r="J56" s="11"/>
      <c r="K56" s="11" t="s">
        <v>66</v>
      </c>
      <c r="L56" s="11" t="s">
        <v>111</v>
      </c>
      <c r="M56" s="12">
        <v>0</v>
      </c>
      <c r="N56" s="11" t="s">
        <v>67</v>
      </c>
      <c r="O56" s="12">
        <v>0</v>
      </c>
      <c r="P56" s="11" t="s">
        <v>113</v>
      </c>
      <c r="Q56" s="12">
        <v>0</v>
      </c>
      <c r="R56" s="11"/>
      <c r="S56" s="12"/>
      <c r="T56" s="11"/>
      <c r="U56" s="12"/>
    </row>
    <row r="57" spans="1:21" x14ac:dyDescent="0.45">
      <c r="A57" s="13">
        <v>58</v>
      </c>
      <c r="B57" s="13">
        <v>1</v>
      </c>
      <c r="C57" s="13" t="s">
        <v>115</v>
      </c>
      <c r="D57" s="13" t="s">
        <v>116</v>
      </c>
      <c r="E57" s="13">
        <v>0</v>
      </c>
      <c r="F57" s="13">
        <v>59</v>
      </c>
      <c r="G57" s="13">
        <v>1</v>
      </c>
      <c r="H57" s="13">
        <v>2</v>
      </c>
      <c r="I57" s="13">
        <v>0</v>
      </c>
      <c r="J57" s="11"/>
      <c r="K57" s="11" t="s">
        <v>66</v>
      </c>
      <c r="L57" s="11" t="s">
        <v>117</v>
      </c>
      <c r="M57" s="12">
        <v>0</v>
      </c>
      <c r="N57" s="11" t="s">
        <v>116</v>
      </c>
      <c r="O57" s="12">
        <v>0</v>
      </c>
      <c r="P57" s="11"/>
      <c r="Q57" s="12">
        <v>0</v>
      </c>
      <c r="R57" s="11"/>
      <c r="S57" s="12">
        <v>0</v>
      </c>
      <c r="T57" s="11"/>
      <c r="U57" s="12">
        <v>0</v>
      </c>
    </row>
    <row r="58" spans="1:21" x14ac:dyDescent="0.45">
      <c r="A58" s="13">
        <v>59</v>
      </c>
      <c r="B58" s="13">
        <v>0</v>
      </c>
      <c r="C58" s="13" t="s">
        <v>118</v>
      </c>
      <c r="D58" s="13" t="s">
        <v>118</v>
      </c>
      <c r="E58" s="13">
        <v>0</v>
      </c>
      <c r="F58" s="13">
        <v>0</v>
      </c>
      <c r="G58" s="13">
        <v>1</v>
      </c>
      <c r="H58" s="13">
        <v>2</v>
      </c>
      <c r="I58" s="13">
        <v>0</v>
      </c>
      <c r="J58" s="11"/>
      <c r="K58" s="11" t="s">
        <v>66</v>
      </c>
      <c r="L58" s="11" t="s">
        <v>113</v>
      </c>
      <c r="M58" s="12">
        <v>0</v>
      </c>
      <c r="N58" s="11" t="s">
        <v>116</v>
      </c>
      <c r="O58" s="12">
        <v>0</v>
      </c>
      <c r="P58" s="11"/>
      <c r="Q58" s="12">
        <v>0</v>
      </c>
      <c r="R58" s="11"/>
      <c r="S58" s="12"/>
      <c r="T58" s="11"/>
      <c r="U58" s="12"/>
    </row>
    <row r="59" spans="1:21" x14ac:dyDescent="0.45">
      <c r="A59" s="13">
        <v>60</v>
      </c>
      <c r="B59" s="13">
        <v>1</v>
      </c>
      <c r="C59" s="13" t="s">
        <v>119</v>
      </c>
      <c r="D59" s="13" t="s">
        <v>120</v>
      </c>
      <c r="E59" s="13">
        <v>0</v>
      </c>
      <c r="F59" s="13">
        <v>61</v>
      </c>
      <c r="G59" s="13">
        <v>1</v>
      </c>
      <c r="H59" s="13">
        <v>2</v>
      </c>
      <c r="I59" s="13">
        <v>21</v>
      </c>
      <c r="J59" s="11">
        <v>200</v>
      </c>
      <c r="K59" s="11" t="s">
        <v>37</v>
      </c>
      <c r="L59" s="11" t="s">
        <v>47</v>
      </c>
      <c r="M59" s="12">
        <v>1</v>
      </c>
      <c r="N59" s="11" t="s">
        <v>116</v>
      </c>
      <c r="O59" s="12">
        <v>0</v>
      </c>
      <c r="P59" s="11" t="s">
        <v>121</v>
      </c>
      <c r="Q59" s="12">
        <v>0</v>
      </c>
      <c r="R59" s="11"/>
      <c r="S59" s="12">
        <v>0</v>
      </c>
      <c r="T59" s="11"/>
      <c r="U59" s="12">
        <v>0</v>
      </c>
    </row>
    <row r="60" spans="1:21" x14ac:dyDescent="0.45">
      <c r="A60" s="13">
        <v>61</v>
      </c>
      <c r="B60" s="13">
        <v>0</v>
      </c>
      <c r="C60" s="13" t="s">
        <v>122</v>
      </c>
      <c r="D60" s="13" t="s">
        <v>122</v>
      </c>
      <c r="E60" s="13">
        <v>0</v>
      </c>
      <c r="F60" s="13">
        <v>0</v>
      </c>
      <c r="G60" s="13">
        <v>1</v>
      </c>
      <c r="H60" s="13">
        <v>2</v>
      </c>
      <c r="I60" s="13">
        <v>21</v>
      </c>
      <c r="J60" s="11">
        <v>200</v>
      </c>
      <c r="K60" s="11" t="s">
        <v>37</v>
      </c>
      <c r="L60" s="11" t="s">
        <v>47</v>
      </c>
      <c r="M60" s="12">
        <v>1</v>
      </c>
      <c r="N60" s="11" t="s">
        <v>116</v>
      </c>
      <c r="O60" s="12">
        <v>0</v>
      </c>
      <c r="P60" s="11" t="s">
        <v>121</v>
      </c>
      <c r="Q60" s="12">
        <v>0</v>
      </c>
      <c r="R60" s="11"/>
      <c r="S60" s="12"/>
      <c r="T60" s="11"/>
      <c r="U60" s="12"/>
    </row>
    <row r="61" spans="1:21" x14ac:dyDescent="0.45">
      <c r="A61" s="13">
        <v>62</v>
      </c>
      <c r="B61" s="13">
        <v>1</v>
      </c>
      <c r="C61" s="13" t="s">
        <v>123</v>
      </c>
      <c r="D61" s="13" t="s">
        <v>124</v>
      </c>
      <c r="E61" s="13">
        <v>0</v>
      </c>
      <c r="F61" s="13">
        <v>63</v>
      </c>
      <c r="G61" s="13">
        <v>1</v>
      </c>
      <c r="H61" s="13">
        <v>1</v>
      </c>
      <c r="I61" s="13">
        <v>20</v>
      </c>
      <c r="J61" s="11"/>
      <c r="K61" s="11" t="s">
        <v>37</v>
      </c>
      <c r="L61" s="11"/>
      <c r="M61" s="12">
        <v>0</v>
      </c>
      <c r="N61" s="11"/>
      <c r="O61" s="12">
        <v>0</v>
      </c>
      <c r="P61" s="11"/>
      <c r="Q61" s="12">
        <v>0</v>
      </c>
      <c r="R61" s="11"/>
      <c r="S61" s="12">
        <v>0</v>
      </c>
      <c r="T61" s="11"/>
      <c r="U61" s="12">
        <v>0</v>
      </c>
    </row>
    <row r="62" spans="1:21" x14ac:dyDescent="0.45">
      <c r="A62" s="13">
        <v>63</v>
      </c>
      <c r="B62" s="13">
        <v>0</v>
      </c>
      <c r="C62" s="13" t="s">
        <v>125</v>
      </c>
      <c r="D62" s="13" t="s">
        <v>125</v>
      </c>
      <c r="E62" s="13">
        <v>0</v>
      </c>
      <c r="F62" s="13">
        <v>0</v>
      </c>
      <c r="G62" s="13">
        <v>1</v>
      </c>
      <c r="H62" s="13">
        <v>2</v>
      </c>
      <c r="I62" s="13">
        <v>15</v>
      </c>
      <c r="J62" s="11"/>
      <c r="K62" s="11" t="s">
        <v>37</v>
      </c>
      <c r="L62" s="11"/>
      <c r="M62" s="12">
        <v>0</v>
      </c>
      <c r="N62" s="11"/>
      <c r="O62" s="12">
        <v>0</v>
      </c>
      <c r="P62" s="11"/>
      <c r="Q62" s="12">
        <v>0</v>
      </c>
      <c r="R62" s="11"/>
      <c r="S62" s="12">
        <v>0</v>
      </c>
      <c r="T62" s="11"/>
      <c r="U62" s="12">
        <v>0</v>
      </c>
    </row>
    <row r="63" spans="1:21" x14ac:dyDescent="0.45">
      <c r="A63" s="13">
        <v>64</v>
      </c>
      <c r="B63" s="13">
        <v>1</v>
      </c>
      <c r="C63" s="13" t="s">
        <v>126</v>
      </c>
      <c r="D63" s="13" t="s">
        <v>127</v>
      </c>
      <c r="E63" s="13">
        <v>0</v>
      </c>
      <c r="F63" s="13">
        <v>65</v>
      </c>
      <c r="G63" s="13">
        <v>1</v>
      </c>
      <c r="H63" s="13">
        <v>2</v>
      </c>
      <c r="I63" s="13">
        <v>0</v>
      </c>
      <c r="J63" s="11"/>
      <c r="K63" s="11" t="s">
        <v>66</v>
      </c>
      <c r="L63" s="11"/>
      <c r="M63" s="12">
        <v>0</v>
      </c>
      <c r="N63" s="11"/>
      <c r="O63" s="12">
        <v>0</v>
      </c>
      <c r="P63" s="11"/>
      <c r="Q63" s="12">
        <v>0</v>
      </c>
      <c r="R63" s="11"/>
      <c r="S63" s="12">
        <v>0</v>
      </c>
      <c r="T63" s="11"/>
      <c r="U63" s="12">
        <v>0</v>
      </c>
    </row>
    <row r="64" spans="1:21" x14ac:dyDescent="0.45">
      <c r="A64" s="13">
        <v>65</v>
      </c>
      <c r="B64" s="13">
        <v>0</v>
      </c>
      <c r="C64" s="13" t="s">
        <v>128</v>
      </c>
      <c r="D64" s="13" t="s">
        <v>128</v>
      </c>
      <c r="E64" s="13">
        <v>0</v>
      </c>
      <c r="F64" s="13">
        <v>0</v>
      </c>
      <c r="G64" s="13">
        <v>1</v>
      </c>
      <c r="H64" s="13">
        <v>1</v>
      </c>
      <c r="I64" s="13">
        <v>0</v>
      </c>
      <c r="J64" s="11"/>
      <c r="K64" s="11" t="s">
        <v>66</v>
      </c>
      <c r="L64" s="11"/>
      <c r="M64" s="12">
        <v>0</v>
      </c>
      <c r="N64" s="11"/>
      <c r="O64" s="12">
        <v>0</v>
      </c>
      <c r="P64" s="11"/>
      <c r="Q64" s="12">
        <v>0</v>
      </c>
      <c r="R64" s="11"/>
      <c r="S64" s="12">
        <v>0</v>
      </c>
      <c r="T64" s="11"/>
      <c r="U64" s="12">
        <v>0</v>
      </c>
    </row>
    <row r="65" spans="1:21" x14ac:dyDescent="0.45">
      <c r="A65" s="13">
        <v>66</v>
      </c>
      <c r="B65" s="13">
        <v>1</v>
      </c>
      <c r="C65" s="13" t="s">
        <v>129</v>
      </c>
      <c r="D65" s="13" t="s">
        <v>130</v>
      </c>
      <c r="E65" s="13">
        <v>0</v>
      </c>
      <c r="F65" s="13">
        <v>67</v>
      </c>
      <c r="G65" s="13">
        <v>1</v>
      </c>
      <c r="H65" s="13">
        <v>2</v>
      </c>
      <c r="I65" s="13">
        <v>0</v>
      </c>
      <c r="J65" s="11"/>
      <c r="K65" s="11" t="s">
        <v>66</v>
      </c>
      <c r="L65" s="11" t="s">
        <v>131</v>
      </c>
      <c r="M65" s="12">
        <v>0</v>
      </c>
      <c r="N65" s="11" t="s">
        <v>132</v>
      </c>
      <c r="O65" s="12">
        <v>0</v>
      </c>
      <c r="P65" s="11" t="s">
        <v>133</v>
      </c>
      <c r="Q65" s="12">
        <v>0</v>
      </c>
      <c r="R65" s="11" t="s">
        <v>134</v>
      </c>
      <c r="S65" s="12">
        <v>0</v>
      </c>
      <c r="T65" s="11" t="s">
        <v>135</v>
      </c>
      <c r="U65" s="12">
        <v>0</v>
      </c>
    </row>
    <row r="66" spans="1:21" x14ac:dyDescent="0.45">
      <c r="A66" s="13">
        <v>67</v>
      </c>
      <c r="B66" s="13">
        <v>0</v>
      </c>
      <c r="C66" s="13" t="s">
        <v>136</v>
      </c>
      <c r="D66" s="13" t="s">
        <v>136</v>
      </c>
      <c r="E66" s="13">
        <v>0</v>
      </c>
      <c r="F66" s="13">
        <v>0</v>
      </c>
      <c r="G66" s="13">
        <v>1</v>
      </c>
      <c r="H66" s="13">
        <v>2</v>
      </c>
      <c r="I66" s="13">
        <v>0</v>
      </c>
      <c r="J66" s="11"/>
      <c r="K66" s="11" t="s">
        <v>66</v>
      </c>
      <c r="L66" s="11" t="s">
        <v>67</v>
      </c>
      <c r="M66" s="12">
        <v>0</v>
      </c>
      <c r="N66" s="11"/>
      <c r="O66" s="12">
        <v>0</v>
      </c>
      <c r="P66" s="11"/>
      <c r="Q66" s="12">
        <v>0</v>
      </c>
      <c r="R66" s="11"/>
      <c r="S66" s="12"/>
      <c r="T66" s="11"/>
      <c r="U66" s="12"/>
    </row>
    <row r="67" spans="1:21" x14ac:dyDescent="0.45">
      <c r="A67" s="13">
        <v>68</v>
      </c>
      <c r="B67" s="13">
        <v>0</v>
      </c>
      <c r="C67" s="13" t="s">
        <v>136</v>
      </c>
      <c r="D67" s="13" t="s">
        <v>137</v>
      </c>
      <c r="E67" s="13">
        <v>0</v>
      </c>
      <c r="F67" s="13">
        <v>68</v>
      </c>
      <c r="G67" s="13">
        <v>1</v>
      </c>
      <c r="H67" s="13">
        <v>2</v>
      </c>
      <c r="I67" s="13">
        <v>0</v>
      </c>
      <c r="J67" s="11"/>
      <c r="K67" s="11" t="s">
        <v>66</v>
      </c>
      <c r="L67" s="11" t="s">
        <v>67</v>
      </c>
      <c r="M67" s="12">
        <v>0</v>
      </c>
      <c r="N67" s="11"/>
      <c r="O67" s="12">
        <v>0</v>
      </c>
      <c r="P67" s="11"/>
      <c r="Q67" s="12">
        <v>0</v>
      </c>
      <c r="R67" s="11"/>
      <c r="S67" s="12"/>
      <c r="T67" s="11"/>
      <c r="U67" s="12"/>
    </row>
    <row r="68" spans="1:21" s="32" customFormat="1" x14ac:dyDescent="0.45">
      <c r="A68" s="29">
        <v>69</v>
      </c>
      <c r="B68" s="29">
        <v>1</v>
      </c>
      <c r="C68" s="29" t="s">
        <v>138</v>
      </c>
      <c r="D68" s="29" t="s">
        <v>139</v>
      </c>
      <c r="E68" s="29">
        <v>0</v>
      </c>
      <c r="F68" s="29">
        <v>70</v>
      </c>
      <c r="G68" s="29">
        <v>1</v>
      </c>
      <c r="H68" s="29">
        <v>2</v>
      </c>
      <c r="I68" s="29">
        <v>0</v>
      </c>
      <c r="J68" s="30"/>
      <c r="K68" s="30" t="s">
        <v>66</v>
      </c>
      <c r="L68" s="30" t="s">
        <v>139</v>
      </c>
      <c r="M68" s="31">
        <v>1</v>
      </c>
      <c r="N68" s="30" t="s">
        <v>67</v>
      </c>
      <c r="O68" s="31">
        <v>0</v>
      </c>
      <c r="P68" s="30"/>
      <c r="Q68" s="31">
        <v>0</v>
      </c>
      <c r="R68" s="30"/>
      <c r="S68" s="31">
        <v>0</v>
      </c>
      <c r="T68" s="30"/>
      <c r="U68" s="31">
        <v>0</v>
      </c>
    </row>
    <row r="69" spans="1:21" s="32" customFormat="1" x14ac:dyDescent="0.45">
      <c r="A69" s="29">
        <v>70</v>
      </c>
      <c r="B69" s="29">
        <v>0</v>
      </c>
      <c r="C69" s="29" t="s">
        <v>140</v>
      </c>
      <c r="D69" s="29" t="s">
        <v>140</v>
      </c>
      <c r="E69" s="29">
        <v>0</v>
      </c>
      <c r="F69" s="29">
        <v>0</v>
      </c>
      <c r="G69" s="29">
        <v>1</v>
      </c>
      <c r="H69" s="29">
        <v>2</v>
      </c>
      <c r="I69" s="29">
        <v>0</v>
      </c>
      <c r="J69" s="30"/>
      <c r="K69" s="30" t="s">
        <v>66</v>
      </c>
      <c r="L69" s="30" t="s">
        <v>139</v>
      </c>
      <c r="M69" s="31">
        <v>1</v>
      </c>
      <c r="N69" s="30" t="s">
        <v>67</v>
      </c>
      <c r="O69" s="31">
        <v>0</v>
      </c>
      <c r="P69" s="30"/>
      <c r="Q69" s="31">
        <v>0</v>
      </c>
      <c r="R69" s="30"/>
      <c r="S69" s="31"/>
      <c r="T69" s="30"/>
      <c r="U69" s="31"/>
    </row>
    <row r="70" spans="1:21" s="32" customFormat="1" x14ac:dyDescent="0.45">
      <c r="A70" s="29">
        <v>71</v>
      </c>
      <c r="B70" s="29">
        <v>0</v>
      </c>
      <c r="C70" s="29" t="s">
        <v>140</v>
      </c>
      <c r="D70" s="29" t="s">
        <v>141</v>
      </c>
      <c r="E70" s="29">
        <v>0</v>
      </c>
      <c r="F70" s="29">
        <v>71</v>
      </c>
      <c r="G70" s="29">
        <v>1</v>
      </c>
      <c r="H70" s="29">
        <v>2</v>
      </c>
      <c r="I70" s="29">
        <v>0</v>
      </c>
      <c r="J70" s="30"/>
      <c r="K70" s="30" t="s">
        <v>66</v>
      </c>
      <c r="L70" s="30" t="s">
        <v>139</v>
      </c>
      <c r="M70" s="31">
        <v>1</v>
      </c>
      <c r="N70" s="30" t="s">
        <v>67</v>
      </c>
      <c r="O70" s="31">
        <v>0</v>
      </c>
      <c r="P70" s="30"/>
      <c r="Q70" s="31">
        <v>0</v>
      </c>
      <c r="R70" s="30"/>
      <c r="S70" s="31"/>
      <c r="T70" s="30"/>
      <c r="U70" s="31"/>
    </row>
    <row r="71" spans="1:21" s="32" customFormat="1" x14ac:dyDescent="0.45">
      <c r="A71" s="29">
        <v>72</v>
      </c>
      <c r="B71" s="29">
        <v>1</v>
      </c>
      <c r="C71" s="29" t="s">
        <v>142</v>
      </c>
      <c r="D71" s="29" t="s">
        <v>143</v>
      </c>
      <c r="E71" s="29">
        <v>0</v>
      </c>
      <c r="F71" s="29">
        <v>73</v>
      </c>
      <c r="G71" s="29">
        <v>1</v>
      </c>
      <c r="H71" s="29">
        <v>2</v>
      </c>
      <c r="I71" s="29">
        <v>0</v>
      </c>
      <c r="J71" s="30"/>
      <c r="K71" s="30" t="s">
        <v>66</v>
      </c>
      <c r="L71" s="30" t="s">
        <v>143</v>
      </c>
      <c r="M71" s="31">
        <v>1</v>
      </c>
      <c r="N71" s="30" t="s">
        <v>67</v>
      </c>
      <c r="O71" s="31">
        <v>0</v>
      </c>
      <c r="P71" s="30"/>
      <c r="Q71" s="31">
        <v>0</v>
      </c>
      <c r="R71" s="30"/>
      <c r="S71" s="31">
        <v>0</v>
      </c>
      <c r="T71" s="30"/>
      <c r="U71" s="31">
        <v>0</v>
      </c>
    </row>
    <row r="72" spans="1:21" s="32" customFormat="1" x14ac:dyDescent="0.45">
      <c r="A72" s="29">
        <v>73</v>
      </c>
      <c r="B72" s="29">
        <v>0</v>
      </c>
      <c r="C72" s="29" t="s">
        <v>144</v>
      </c>
      <c r="D72" s="29" t="s">
        <v>144</v>
      </c>
      <c r="E72" s="29">
        <v>0</v>
      </c>
      <c r="F72" s="29">
        <v>0</v>
      </c>
      <c r="G72" s="29">
        <v>1</v>
      </c>
      <c r="H72" s="29">
        <v>2</v>
      </c>
      <c r="I72" s="29">
        <v>0</v>
      </c>
      <c r="J72" s="30"/>
      <c r="K72" s="30" t="s">
        <v>66</v>
      </c>
      <c r="L72" s="30" t="s">
        <v>143</v>
      </c>
      <c r="M72" s="31">
        <v>1</v>
      </c>
      <c r="N72" s="30" t="s">
        <v>67</v>
      </c>
      <c r="O72" s="31">
        <v>0</v>
      </c>
      <c r="P72" s="30"/>
      <c r="Q72" s="31">
        <v>0</v>
      </c>
      <c r="R72" s="30"/>
      <c r="S72" s="31"/>
      <c r="T72" s="30"/>
      <c r="U72" s="31"/>
    </row>
    <row r="73" spans="1:21" s="32" customFormat="1" x14ac:dyDescent="0.45">
      <c r="A73" s="29">
        <v>74</v>
      </c>
      <c r="B73" s="29">
        <v>0</v>
      </c>
      <c r="C73" s="29" t="s">
        <v>144</v>
      </c>
      <c r="D73" s="29" t="s">
        <v>145</v>
      </c>
      <c r="E73" s="29">
        <v>0</v>
      </c>
      <c r="F73" s="29">
        <v>74</v>
      </c>
      <c r="G73" s="29">
        <v>1</v>
      </c>
      <c r="H73" s="29">
        <v>2</v>
      </c>
      <c r="I73" s="29">
        <v>0</v>
      </c>
      <c r="J73" s="30"/>
      <c r="K73" s="30" t="s">
        <v>66</v>
      </c>
      <c r="L73" s="30" t="s">
        <v>143</v>
      </c>
      <c r="M73" s="31">
        <v>1</v>
      </c>
      <c r="N73" s="30" t="s">
        <v>67</v>
      </c>
      <c r="O73" s="31">
        <v>0</v>
      </c>
      <c r="P73" s="30"/>
      <c r="Q73" s="31">
        <v>0</v>
      </c>
      <c r="R73" s="30"/>
      <c r="S73" s="31"/>
      <c r="T73" s="30"/>
      <c r="U73" s="31"/>
    </row>
    <row r="74" spans="1:21" s="32" customFormat="1" x14ac:dyDescent="0.45">
      <c r="A74" s="29">
        <v>75</v>
      </c>
      <c r="B74" s="29">
        <v>1</v>
      </c>
      <c r="C74" s="29" t="s">
        <v>146</v>
      </c>
      <c r="D74" s="29" t="s">
        <v>147</v>
      </c>
      <c r="E74" s="29">
        <v>0</v>
      </c>
      <c r="F74" s="29">
        <v>76</v>
      </c>
      <c r="G74" s="29">
        <v>1</v>
      </c>
      <c r="H74" s="29">
        <v>2</v>
      </c>
      <c r="I74" s="29">
        <v>0</v>
      </c>
      <c r="J74" s="30"/>
      <c r="K74" s="30" t="s">
        <v>66</v>
      </c>
      <c r="L74" s="30" t="s">
        <v>147</v>
      </c>
      <c r="M74" s="31">
        <v>1</v>
      </c>
      <c r="N74" s="30" t="s">
        <v>67</v>
      </c>
      <c r="O74" s="31">
        <v>0</v>
      </c>
      <c r="P74" s="30"/>
      <c r="Q74" s="31">
        <v>0</v>
      </c>
      <c r="R74" s="30"/>
      <c r="S74" s="31">
        <v>0</v>
      </c>
      <c r="T74" s="30"/>
      <c r="U74" s="31">
        <v>0</v>
      </c>
    </row>
    <row r="75" spans="1:21" s="32" customFormat="1" x14ac:dyDescent="0.45">
      <c r="A75" s="29">
        <v>76</v>
      </c>
      <c r="B75" s="29">
        <v>0</v>
      </c>
      <c r="C75" s="29" t="s">
        <v>148</v>
      </c>
      <c r="D75" s="29" t="s">
        <v>148</v>
      </c>
      <c r="E75" s="29">
        <v>0</v>
      </c>
      <c r="F75" s="29">
        <v>0</v>
      </c>
      <c r="G75" s="29">
        <v>1</v>
      </c>
      <c r="H75" s="29">
        <v>2</v>
      </c>
      <c r="I75" s="29">
        <v>0</v>
      </c>
      <c r="J75" s="30"/>
      <c r="K75" s="30" t="s">
        <v>66</v>
      </c>
      <c r="L75" s="30" t="s">
        <v>147</v>
      </c>
      <c r="M75" s="31">
        <v>1</v>
      </c>
      <c r="N75" s="30" t="s">
        <v>67</v>
      </c>
      <c r="O75" s="31">
        <v>0</v>
      </c>
      <c r="P75" s="30"/>
      <c r="Q75" s="31">
        <v>0</v>
      </c>
      <c r="R75" s="30"/>
      <c r="S75" s="31"/>
      <c r="T75" s="30"/>
      <c r="U75" s="31"/>
    </row>
    <row r="76" spans="1:21" s="32" customFormat="1" x14ac:dyDescent="0.45">
      <c r="A76" s="29">
        <v>77</v>
      </c>
      <c r="B76" s="29">
        <v>0</v>
      </c>
      <c r="C76" s="29" t="s">
        <v>148</v>
      </c>
      <c r="D76" s="29" t="s">
        <v>149</v>
      </c>
      <c r="E76" s="29">
        <v>0</v>
      </c>
      <c r="F76" s="29">
        <v>77</v>
      </c>
      <c r="G76" s="29">
        <v>1</v>
      </c>
      <c r="H76" s="29">
        <v>2</v>
      </c>
      <c r="I76" s="29">
        <v>0</v>
      </c>
      <c r="J76" s="30"/>
      <c r="K76" s="30" t="s">
        <v>66</v>
      </c>
      <c r="L76" s="30" t="s">
        <v>147</v>
      </c>
      <c r="M76" s="31">
        <v>1</v>
      </c>
      <c r="N76" s="30" t="s">
        <v>67</v>
      </c>
      <c r="O76" s="31">
        <v>0</v>
      </c>
      <c r="P76" s="30"/>
      <c r="Q76" s="31">
        <v>0</v>
      </c>
      <c r="R76" s="30"/>
      <c r="S76" s="31"/>
      <c r="T76" s="30"/>
      <c r="U76" s="31"/>
    </row>
    <row r="77" spans="1:21" s="32" customFormat="1" x14ac:dyDescent="0.45">
      <c r="A77" s="29">
        <v>78</v>
      </c>
      <c r="B77" s="29">
        <v>1</v>
      </c>
      <c r="C77" s="29" t="s">
        <v>150</v>
      </c>
      <c r="D77" s="29" t="s">
        <v>151</v>
      </c>
      <c r="E77" s="29">
        <v>0</v>
      </c>
      <c r="F77" s="29">
        <v>79</v>
      </c>
      <c r="G77" s="29">
        <v>1</v>
      </c>
      <c r="H77" s="29">
        <v>2</v>
      </c>
      <c r="I77" s="29">
        <v>0</v>
      </c>
      <c r="J77" s="30"/>
      <c r="K77" s="30" t="s">
        <v>66</v>
      </c>
      <c r="L77" s="30" t="s">
        <v>47</v>
      </c>
      <c r="M77" s="31">
        <v>1</v>
      </c>
      <c r="N77" s="30" t="s">
        <v>67</v>
      </c>
      <c r="O77" s="31">
        <v>0</v>
      </c>
      <c r="P77" s="30" t="s">
        <v>152</v>
      </c>
      <c r="Q77" s="31">
        <v>0</v>
      </c>
      <c r="R77" s="30"/>
      <c r="S77" s="31">
        <v>0</v>
      </c>
      <c r="T77" s="30"/>
      <c r="U77" s="31">
        <v>0</v>
      </c>
    </row>
    <row r="78" spans="1:21" s="32" customFormat="1" x14ac:dyDescent="0.45">
      <c r="A78" s="29">
        <v>79</v>
      </c>
      <c r="B78" s="29">
        <v>0</v>
      </c>
      <c r="C78" s="29" t="s">
        <v>153</v>
      </c>
      <c r="D78" s="29" t="s">
        <v>153</v>
      </c>
      <c r="E78" s="29">
        <v>0</v>
      </c>
      <c r="F78" s="29">
        <v>0</v>
      </c>
      <c r="G78" s="29">
        <v>1</v>
      </c>
      <c r="H78" s="29">
        <v>2</v>
      </c>
      <c r="I78" s="29">
        <v>0</v>
      </c>
      <c r="J78" s="30"/>
      <c r="K78" s="30" t="s">
        <v>66</v>
      </c>
      <c r="L78" s="30" t="s">
        <v>47</v>
      </c>
      <c r="M78" s="31">
        <v>1</v>
      </c>
      <c r="N78" s="30" t="s">
        <v>67</v>
      </c>
      <c r="O78" s="31">
        <v>0</v>
      </c>
      <c r="P78" s="30" t="s">
        <v>151</v>
      </c>
      <c r="Q78" s="31">
        <v>0</v>
      </c>
      <c r="R78" s="30"/>
      <c r="S78" s="31"/>
      <c r="T78" s="30"/>
      <c r="U78" s="31"/>
    </row>
    <row r="79" spans="1:21" s="32" customFormat="1" x14ac:dyDescent="0.45">
      <c r="A79" s="29">
        <v>80</v>
      </c>
      <c r="B79" s="29">
        <v>0</v>
      </c>
      <c r="C79" s="29" t="s">
        <v>153</v>
      </c>
      <c r="D79" s="29" t="s">
        <v>154</v>
      </c>
      <c r="E79" s="29">
        <v>0</v>
      </c>
      <c r="F79" s="29">
        <v>80</v>
      </c>
      <c r="G79" s="29">
        <v>1</v>
      </c>
      <c r="H79" s="29">
        <v>2</v>
      </c>
      <c r="I79" s="29">
        <v>0</v>
      </c>
      <c r="J79" s="30"/>
      <c r="K79" s="30" t="s">
        <v>66</v>
      </c>
      <c r="L79" s="30" t="s">
        <v>47</v>
      </c>
      <c r="M79" s="31">
        <v>1</v>
      </c>
      <c r="N79" s="30" t="s">
        <v>67</v>
      </c>
      <c r="O79" s="31">
        <v>0</v>
      </c>
      <c r="P79" s="30" t="s">
        <v>151</v>
      </c>
      <c r="Q79" s="31">
        <v>0</v>
      </c>
      <c r="R79" s="30"/>
      <c r="S79" s="31"/>
      <c r="T79" s="30"/>
      <c r="U79" s="31"/>
    </row>
    <row r="80" spans="1:21" s="32" customFormat="1" x14ac:dyDescent="0.45">
      <c r="A80" s="29">
        <v>81</v>
      </c>
      <c r="B80" s="29">
        <v>1</v>
      </c>
      <c r="C80" s="29" t="s">
        <v>155</v>
      </c>
      <c r="D80" s="29" t="s">
        <v>156</v>
      </c>
      <c r="E80" s="29">
        <v>0</v>
      </c>
      <c r="F80" s="29">
        <v>82</v>
      </c>
      <c r="G80" s="29">
        <v>1</v>
      </c>
      <c r="H80" s="29">
        <v>2</v>
      </c>
      <c r="I80" s="29">
        <v>0</v>
      </c>
      <c r="J80" s="30"/>
      <c r="K80" s="30" t="s">
        <v>66</v>
      </c>
      <c r="L80" s="30" t="s">
        <v>47</v>
      </c>
      <c r="M80" s="31">
        <v>1</v>
      </c>
      <c r="N80" s="30" t="s">
        <v>67</v>
      </c>
      <c r="O80" s="31">
        <v>0</v>
      </c>
      <c r="P80" s="30" t="s">
        <v>156</v>
      </c>
      <c r="Q80" s="31">
        <v>0</v>
      </c>
      <c r="R80" s="30"/>
      <c r="S80" s="31">
        <v>0</v>
      </c>
      <c r="T80" s="30"/>
      <c r="U80" s="31">
        <v>0</v>
      </c>
    </row>
    <row r="81" spans="1:21" s="32" customFormat="1" x14ac:dyDescent="0.45">
      <c r="A81" s="29">
        <v>82</v>
      </c>
      <c r="B81" s="29">
        <v>0</v>
      </c>
      <c r="C81" s="29" t="s">
        <v>157</v>
      </c>
      <c r="D81" s="29" t="s">
        <v>157</v>
      </c>
      <c r="E81" s="29">
        <v>0</v>
      </c>
      <c r="F81" s="29">
        <v>0</v>
      </c>
      <c r="G81" s="29">
        <v>1</v>
      </c>
      <c r="H81" s="29">
        <v>2</v>
      </c>
      <c r="I81" s="29">
        <v>0</v>
      </c>
      <c r="J81" s="30"/>
      <c r="K81" s="30" t="s">
        <v>66</v>
      </c>
      <c r="L81" s="30" t="s">
        <v>47</v>
      </c>
      <c r="M81" s="31">
        <v>1</v>
      </c>
      <c r="N81" s="30" t="s">
        <v>67</v>
      </c>
      <c r="O81" s="31">
        <v>0</v>
      </c>
      <c r="P81" s="30" t="s">
        <v>156</v>
      </c>
      <c r="Q81" s="31">
        <v>0</v>
      </c>
      <c r="R81" s="30"/>
      <c r="S81" s="31"/>
      <c r="T81" s="30"/>
      <c r="U81" s="31"/>
    </row>
    <row r="82" spans="1:21" s="32" customFormat="1" x14ac:dyDescent="0.45">
      <c r="A82" s="29">
        <v>83</v>
      </c>
      <c r="B82" s="29">
        <v>0</v>
      </c>
      <c r="C82" s="29" t="s">
        <v>157</v>
      </c>
      <c r="D82" s="29" t="s">
        <v>158</v>
      </c>
      <c r="E82" s="29">
        <v>0</v>
      </c>
      <c r="F82" s="29">
        <v>83</v>
      </c>
      <c r="G82" s="29">
        <v>1</v>
      </c>
      <c r="H82" s="29">
        <v>2</v>
      </c>
      <c r="I82" s="29">
        <v>0</v>
      </c>
      <c r="J82" s="30"/>
      <c r="K82" s="30" t="s">
        <v>66</v>
      </c>
      <c r="L82" s="30" t="s">
        <v>47</v>
      </c>
      <c r="M82" s="31">
        <v>1</v>
      </c>
      <c r="N82" s="30" t="s">
        <v>67</v>
      </c>
      <c r="O82" s="31">
        <v>0</v>
      </c>
      <c r="P82" s="30" t="s">
        <v>156</v>
      </c>
      <c r="Q82" s="31">
        <v>0</v>
      </c>
      <c r="R82" s="30"/>
      <c r="S82" s="31"/>
      <c r="T82" s="30"/>
      <c r="U82" s="31"/>
    </row>
    <row r="83" spans="1:21" s="32" customFormat="1" x14ac:dyDescent="0.45">
      <c r="A83" s="29">
        <v>84</v>
      </c>
      <c r="B83" s="29">
        <v>1</v>
      </c>
      <c r="C83" s="29" t="s">
        <v>159</v>
      </c>
      <c r="D83" s="29" t="s">
        <v>160</v>
      </c>
      <c r="E83" s="29">
        <v>0</v>
      </c>
      <c r="F83" s="29">
        <v>85</v>
      </c>
      <c r="G83" s="29">
        <v>1</v>
      </c>
      <c r="H83" s="29">
        <v>2</v>
      </c>
      <c r="I83" s="29">
        <v>0</v>
      </c>
      <c r="J83" s="30"/>
      <c r="K83" s="30" t="s">
        <v>66</v>
      </c>
      <c r="L83" s="30" t="s">
        <v>47</v>
      </c>
      <c r="M83" s="31">
        <v>1</v>
      </c>
      <c r="N83" s="30" t="s">
        <v>67</v>
      </c>
      <c r="O83" s="31">
        <v>0</v>
      </c>
      <c r="P83" s="30" t="s">
        <v>160</v>
      </c>
      <c r="Q83" s="31">
        <v>0</v>
      </c>
      <c r="R83" s="30"/>
      <c r="S83" s="31">
        <v>0</v>
      </c>
      <c r="T83" s="30"/>
      <c r="U83" s="31">
        <v>0</v>
      </c>
    </row>
    <row r="84" spans="1:21" s="32" customFormat="1" x14ac:dyDescent="0.45">
      <c r="A84" s="29">
        <v>85</v>
      </c>
      <c r="B84" s="29">
        <v>0</v>
      </c>
      <c r="C84" s="29" t="s">
        <v>161</v>
      </c>
      <c r="D84" s="29" t="s">
        <v>161</v>
      </c>
      <c r="E84" s="29">
        <v>0</v>
      </c>
      <c r="F84" s="29">
        <v>0</v>
      </c>
      <c r="G84" s="29">
        <v>1</v>
      </c>
      <c r="H84" s="29">
        <v>2</v>
      </c>
      <c r="I84" s="29">
        <v>0</v>
      </c>
      <c r="J84" s="30"/>
      <c r="K84" s="30" t="s">
        <v>66</v>
      </c>
      <c r="L84" s="30" t="s">
        <v>47</v>
      </c>
      <c r="M84" s="31">
        <v>1</v>
      </c>
      <c r="N84" s="30" t="s">
        <v>67</v>
      </c>
      <c r="O84" s="31">
        <v>0</v>
      </c>
      <c r="P84" s="30" t="s">
        <v>160</v>
      </c>
      <c r="Q84" s="31">
        <v>0</v>
      </c>
      <c r="R84" s="30"/>
      <c r="S84" s="31"/>
      <c r="T84" s="30"/>
      <c r="U84" s="31"/>
    </row>
    <row r="85" spans="1:21" s="32" customFormat="1" x14ac:dyDescent="0.45">
      <c r="A85" s="29">
        <v>86</v>
      </c>
      <c r="B85" s="29">
        <v>0</v>
      </c>
      <c r="C85" s="29" t="s">
        <v>161</v>
      </c>
      <c r="D85" s="29" t="s">
        <v>162</v>
      </c>
      <c r="E85" s="29">
        <v>0</v>
      </c>
      <c r="F85" s="29">
        <v>86</v>
      </c>
      <c r="G85" s="29">
        <v>1</v>
      </c>
      <c r="H85" s="29">
        <v>2</v>
      </c>
      <c r="I85" s="29">
        <v>0</v>
      </c>
      <c r="J85" s="30"/>
      <c r="K85" s="30" t="s">
        <v>66</v>
      </c>
      <c r="L85" s="30" t="s">
        <v>47</v>
      </c>
      <c r="M85" s="31">
        <v>1</v>
      </c>
      <c r="N85" s="30" t="s">
        <v>67</v>
      </c>
      <c r="O85" s="31">
        <v>0</v>
      </c>
      <c r="P85" s="30" t="s">
        <v>160</v>
      </c>
      <c r="Q85" s="31">
        <v>0</v>
      </c>
      <c r="R85" s="30"/>
      <c r="S85" s="31"/>
      <c r="T85" s="30"/>
      <c r="U85" s="31"/>
    </row>
    <row r="86" spans="1:21" s="32" customFormat="1" x14ac:dyDescent="0.45">
      <c r="A86" s="29">
        <v>87</v>
      </c>
      <c r="B86" s="29">
        <v>1</v>
      </c>
      <c r="C86" s="29" t="s">
        <v>163</v>
      </c>
      <c r="D86" s="29" t="s">
        <v>164</v>
      </c>
      <c r="E86" s="29">
        <v>0</v>
      </c>
      <c r="F86" s="29">
        <v>88</v>
      </c>
      <c r="G86" s="29">
        <v>1</v>
      </c>
      <c r="H86" s="29">
        <v>2</v>
      </c>
      <c r="I86" s="29">
        <v>0</v>
      </c>
      <c r="J86" s="30"/>
      <c r="K86" s="30" t="s">
        <v>66</v>
      </c>
      <c r="L86" s="30" t="s">
        <v>47</v>
      </c>
      <c r="M86" s="31">
        <v>1</v>
      </c>
      <c r="N86" s="30" t="s">
        <v>164</v>
      </c>
      <c r="O86" s="31">
        <v>0</v>
      </c>
      <c r="P86" s="30" t="s">
        <v>67</v>
      </c>
      <c r="Q86" s="31">
        <v>0</v>
      </c>
      <c r="R86" s="30"/>
      <c r="S86" s="31">
        <v>0</v>
      </c>
      <c r="T86" s="30"/>
      <c r="U86" s="31">
        <v>0</v>
      </c>
    </row>
    <row r="87" spans="1:21" s="32" customFormat="1" x14ac:dyDescent="0.45">
      <c r="A87" s="29">
        <v>88</v>
      </c>
      <c r="B87" s="29">
        <v>0</v>
      </c>
      <c r="C87" s="29" t="s">
        <v>165</v>
      </c>
      <c r="D87" s="29" t="s">
        <v>165</v>
      </c>
      <c r="E87" s="29">
        <v>0</v>
      </c>
      <c r="F87" s="29">
        <v>0</v>
      </c>
      <c r="G87" s="29">
        <v>1</v>
      </c>
      <c r="H87" s="29">
        <v>2</v>
      </c>
      <c r="I87" s="29">
        <v>0</v>
      </c>
      <c r="J87" s="30"/>
      <c r="K87" s="30" t="s">
        <v>66</v>
      </c>
      <c r="L87" s="30" t="s">
        <v>47</v>
      </c>
      <c r="M87" s="31">
        <v>1</v>
      </c>
      <c r="N87" s="30" t="s">
        <v>164</v>
      </c>
      <c r="O87" s="31">
        <v>0</v>
      </c>
      <c r="P87" s="30" t="s">
        <v>67</v>
      </c>
      <c r="Q87" s="31">
        <v>0</v>
      </c>
      <c r="R87" s="30"/>
      <c r="S87" s="31"/>
      <c r="T87" s="30"/>
      <c r="U87" s="31"/>
    </row>
    <row r="88" spans="1:21" s="32" customFormat="1" x14ac:dyDescent="0.45">
      <c r="A88" s="29">
        <v>89</v>
      </c>
      <c r="B88" s="29">
        <v>0</v>
      </c>
      <c r="C88" s="29" t="s">
        <v>165</v>
      </c>
      <c r="D88" s="29" t="s">
        <v>166</v>
      </c>
      <c r="E88" s="29">
        <v>0</v>
      </c>
      <c r="F88" s="29">
        <v>89</v>
      </c>
      <c r="G88" s="29">
        <v>1</v>
      </c>
      <c r="H88" s="29">
        <v>2</v>
      </c>
      <c r="I88" s="29">
        <v>0</v>
      </c>
      <c r="J88" s="30"/>
      <c r="K88" s="30" t="s">
        <v>66</v>
      </c>
      <c r="L88" s="30" t="s">
        <v>47</v>
      </c>
      <c r="M88" s="31">
        <v>1</v>
      </c>
      <c r="N88" s="30" t="s">
        <v>164</v>
      </c>
      <c r="O88" s="31">
        <v>0</v>
      </c>
      <c r="P88" s="30" t="s">
        <v>67</v>
      </c>
      <c r="Q88" s="31">
        <v>0</v>
      </c>
      <c r="R88" s="30"/>
      <c r="S88" s="31"/>
      <c r="T88" s="30"/>
      <c r="U88" s="31"/>
    </row>
    <row r="89" spans="1:21" s="32" customFormat="1" x14ac:dyDescent="0.45">
      <c r="A89" s="29">
        <v>90</v>
      </c>
      <c r="B89" s="29">
        <v>1</v>
      </c>
      <c r="C89" s="29" t="s">
        <v>167</v>
      </c>
      <c r="D89" s="29" t="s">
        <v>168</v>
      </c>
      <c r="E89" s="29">
        <v>0</v>
      </c>
      <c r="F89" s="29">
        <v>91</v>
      </c>
      <c r="G89" s="29">
        <v>1</v>
      </c>
      <c r="H89" s="29">
        <v>2</v>
      </c>
      <c r="I89" s="29">
        <v>0</v>
      </c>
      <c r="J89" s="30"/>
      <c r="K89" s="30" t="s">
        <v>66</v>
      </c>
      <c r="L89" s="30" t="s">
        <v>168</v>
      </c>
      <c r="M89" s="31">
        <v>0</v>
      </c>
      <c r="N89" s="30" t="s">
        <v>117</v>
      </c>
      <c r="O89" s="31">
        <v>0</v>
      </c>
      <c r="P89" s="30"/>
      <c r="Q89" s="31">
        <v>0</v>
      </c>
      <c r="R89" s="30"/>
      <c r="S89" s="31">
        <v>0</v>
      </c>
      <c r="T89" s="30"/>
      <c r="U89" s="31">
        <v>0</v>
      </c>
    </row>
    <row r="90" spans="1:21" s="32" customFormat="1" x14ac:dyDescent="0.45">
      <c r="A90" s="29">
        <v>91</v>
      </c>
      <c r="B90" s="29">
        <v>0</v>
      </c>
      <c r="C90" s="29" t="s">
        <v>169</v>
      </c>
      <c r="D90" s="29" t="s">
        <v>169</v>
      </c>
      <c r="E90" s="29">
        <v>0</v>
      </c>
      <c r="F90" s="29">
        <v>0</v>
      </c>
      <c r="G90" s="29">
        <v>1</v>
      </c>
      <c r="H90" s="29">
        <v>2</v>
      </c>
      <c r="I90" s="29">
        <v>0</v>
      </c>
      <c r="J90" s="30"/>
      <c r="K90" s="30" t="s">
        <v>66</v>
      </c>
      <c r="L90" s="30" t="s">
        <v>168</v>
      </c>
      <c r="M90" s="31">
        <v>0</v>
      </c>
      <c r="N90" s="30" t="s">
        <v>117</v>
      </c>
      <c r="O90" s="31">
        <v>0</v>
      </c>
      <c r="P90" s="30"/>
      <c r="Q90" s="31">
        <v>0</v>
      </c>
      <c r="R90" s="30"/>
      <c r="S90" s="31"/>
      <c r="T90" s="30"/>
      <c r="U90" s="31"/>
    </row>
    <row r="91" spans="1:21" s="32" customFormat="1" x14ac:dyDescent="0.45">
      <c r="A91" s="29">
        <v>92</v>
      </c>
      <c r="B91" s="29">
        <v>0</v>
      </c>
      <c r="C91" s="29" t="s">
        <v>169</v>
      </c>
      <c r="D91" s="29" t="s">
        <v>170</v>
      </c>
      <c r="E91" s="29">
        <v>0</v>
      </c>
      <c r="F91" s="29">
        <v>92</v>
      </c>
      <c r="G91" s="29">
        <v>1</v>
      </c>
      <c r="H91" s="29">
        <v>2</v>
      </c>
      <c r="I91" s="29">
        <v>0</v>
      </c>
      <c r="J91" s="30"/>
      <c r="K91" s="30" t="s">
        <v>66</v>
      </c>
      <c r="L91" s="30" t="s">
        <v>168</v>
      </c>
      <c r="M91" s="31">
        <v>0</v>
      </c>
      <c r="N91" s="30" t="s">
        <v>117</v>
      </c>
      <c r="O91" s="31">
        <v>0</v>
      </c>
      <c r="P91" s="30"/>
      <c r="Q91" s="31">
        <v>0</v>
      </c>
      <c r="R91" s="30"/>
      <c r="S91" s="31"/>
      <c r="T91" s="30"/>
      <c r="U91" s="31"/>
    </row>
    <row r="92" spans="1:21" x14ac:dyDescent="0.45">
      <c r="A92" s="13">
        <v>93</v>
      </c>
      <c r="B92" s="13">
        <v>1</v>
      </c>
      <c r="C92" s="13" t="s">
        <v>171</v>
      </c>
      <c r="D92" s="13" t="s">
        <v>172</v>
      </c>
      <c r="E92" s="13">
        <v>0</v>
      </c>
      <c r="F92" s="13">
        <v>94</v>
      </c>
      <c r="G92" s="13">
        <v>1</v>
      </c>
      <c r="H92" s="13">
        <v>2</v>
      </c>
      <c r="I92" s="13">
        <v>0</v>
      </c>
      <c r="J92" s="11"/>
      <c r="K92" s="11" t="s">
        <v>66</v>
      </c>
      <c r="L92" s="11" t="s">
        <v>172</v>
      </c>
      <c r="M92" s="12">
        <v>1</v>
      </c>
      <c r="N92" s="11"/>
      <c r="O92" s="12">
        <v>0</v>
      </c>
      <c r="P92" s="11"/>
      <c r="Q92" s="12">
        <v>0</v>
      </c>
      <c r="R92" s="11"/>
      <c r="S92" s="12">
        <v>0</v>
      </c>
      <c r="T92" s="11"/>
      <c r="U92" s="12">
        <v>0</v>
      </c>
    </row>
    <row r="93" spans="1:21" x14ac:dyDescent="0.45">
      <c r="A93" s="13">
        <v>94</v>
      </c>
      <c r="B93" s="13">
        <v>0</v>
      </c>
      <c r="C93" s="13" t="s">
        <v>173</v>
      </c>
      <c r="D93" s="13" t="s">
        <v>173</v>
      </c>
      <c r="E93" s="13">
        <v>0</v>
      </c>
      <c r="F93" s="13">
        <v>0</v>
      </c>
      <c r="G93" s="13">
        <v>1</v>
      </c>
      <c r="H93" s="13">
        <v>2</v>
      </c>
      <c r="I93" s="13">
        <v>0</v>
      </c>
      <c r="J93" s="11"/>
      <c r="K93" s="11" t="s">
        <v>66</v>
      </c>
      <c r="L93" s="11" t="s">
        <v>172</v>
      </c>
      <c r="M93" s="12">
        <v>1</v>
      </c>
      <c r="N93" s="11" t="s">
        <v>67</v>
      </c>
      <c r="O93" s="12">
        <v>0</v>
      </c>
      <c r="P93" s="11"/>
      <c r="Q93" s="12">
        <v>0</v>
      </c>
      <c r="R93" s="11"/>
      <c r="S93" s="12"/>
      <c r="T93" s="11"/>
      <c r="U93" s="12"/>
    </row>
    <row r="94" spans="1:21" x14ac:dyDescent="0.45">
      <c r="A94" s="13">
        <v>95</v>
      </c>
      <c r="B94" s="13">
        <v>0</v>
      </c>
      <c r="C94" s="13" t="s">
        <v>173</v>
      </c>
      <c r="D94" s="13" t="s">
        <v>174</v>
      </c>
      <c r="E94" s="13">
        <v>0</v>
      </c>
      <c r="F94" s="13">
        <v>95</v>
      </c>
      <c r="G94" s="13">
        <v>1</v>
      </c>
      <c r="H94" s="13">
        <v>2</v>
      </c>
      <c r="I94" s="13">
        <v>0</v>
      </c>
      <c r="J94" s="11"/>
      <c r="K94" s="11" t="s">
        <v>66</v>
      </c>
      <c r="L94" s="11" t="s">
        <v>172</v>
      </c>
      <c r="M94" s="12">
        <v>1</v>
      </c>
      <c r="N94" s="11" t="s">
        <v>67</v>
      </c>
      <c r="O94" s="12">
        <v>0</v>
      </c>
      <c r="P94" s="11"/>
      <c r="Q94" s="12">
        <v>0</v>
      </c>
      <c r="R94" s="11"/>
      <c r="S94" s="12"/>
      <c r="T94" s="11"/>
      <c r="U94" s="12"/>
    </row>
    <row r="95" spans="1:21" x14ac:dyDescent="0.45">
      <c r="A95" s="13">
        <v>96</v>
      </c>
      <c r="B95" s="13">
        <v>1</v>
      </c>
      <c r="C95" s="13" t="s">
        <v>175</v>
      </c>
      <c r="D95" s="13" t="s">
        <v>47</v>
      </c>
      <c r="E95" s="13">
        <v>0</v>
      </c>
      <c r="F95" s="13">
        <v>97</v>
      </c>
      <c r="G95" s="13">
        <v>1</v>
      </c>
      <c r="H95" s="13">
        <v>2</v>
      </c>
      <c r="I95" s="13">
        <v>0</v>
      </c>
      <c r="J95" s="11"/>
      <c r="K95" s="11" t="s">
        <v>66</v>
      </c>
      <c r="L95" s="11" t="s">
        <v>47</v>
      </c>
      <c r="M95" s="12">
        <v>1</v>
      </c>
      <c r="N95" s="11"/>
      <c r="O95" s="12">
        <v>0</v>
      </c>
      <c r="P95" s="11"/>
      <c r="Q95" s="12">
        <v>0</v>
      </c>
      <c r="R95" s="11"/>
      <c r="S95" s="12">
        <v>0</v>
      </c>
      <c r="T95" s="11"/>
      <c r="U95" s="12">
        <v>0</v>
      </c>
    </row>
    <row r="96" spans="1:21" x14ac:dyDescent="0.45">
      <c r="A96" s="13">
        <v>97</v>
      </c>
      <c r="B96" s="13">
        <v>0</v>
      </c>
      <c r="C96" s="13" t="s">
        <v>176</v>
      </c>
      <c r="D96" s="13" t="s">
        <v>176</v>
      </c>
      <c r="E96" s="13">
        <v>0</v>
      </c>
      <c r="F96" s="13">
        <v>0</v>
      </c>
      <c r="G96" s="13">
        <v>1</v>
      </c>
      <c r="H96" s="13">
        <v>2</v>
      </c>
      <c r="I96" s="13">
        <v>0</v>
      </c>
      <c r="J96" s="11"/>
      <c r="K96" s="11" t="s">
        <v>66</v>
      </c>
      <c r="L96" s="11"/>
      <c r="M96" s="12">
        <v>0</v>
      </c>
      <c r="N96" s="11"/>
      <c r="O96" s="12">
        <v>0</v>
      </c>
      <c r="P96" s="11"/>
      <c r="Q96" s="12">
        <v>0</v>
      </c>
      <c r="R96" s="11"/>
      <c r="S96" s="12">
        <v>0</v>
      </c>
      <c r="T96" s="11"/>
      <c r="U96" s="12">
        <v>0</v>
      </c>
    </row>
    <row r="97" spans="1:21" x14ac:dyDescent="0.45">
      <c r="A97" s="13">
        <v>98</v>
      </c>
      <c r="B97" s="13">
        <v>1</v>
      </c>
      <c r="C97" s="13" t="s">
        <v>177</v>
      </c>
      <c r="D97" s="13" t="s">
        <v>10</v>
      </c>
      <c r="E97" s="13">
        <v>0</v>
      </c>
      <c r="F97" s="13">
        <v>99</v>
      </c>
      <c r="G97" s="13">
        <v>1</v>
      </c>
      <c r="H97" s="13">
        <v>1</v>
      </c>
      <c r="I97" s="13">
        <v>0</v>
      </c>
      <c r="J97" s="11"/>
      <c r="K97" s="11" t="s">
        <v>66</v>
      </c>
      <c r="L97" s="11"/>
      <c r="M97" s="12">
        <v>0</v>
      </c>
      <c r="N97" s="11"/>
      <c r="O97" s="12">
        <v>0</v>
      </c>
      <c r="P97" s="11"/>
      <c r="Q97" s="12">
        <v>0</v>
      </c>
      <c r="R97" s="11"/>
      <c r="S97" s="12">
        <v>0</v>
      </c>
      <c r="T97" s="11"/>
      <c r="U97" s="12">
        <v>0</v>
      </c>
    </row>
    <row r="98" spans="1:21" x14ac:dyDescent="0.45">
      <c r="A98" s="13">
        <v>99</v>
      </c>
      <c r="B98" s="13">
        <v>0</v>
      </c>
      <c r="C98" s="13" t="s">
        <v>178</v>
      </c>
      <c r="D98" s="13" t="s">
        <v>178</v>
      </c>
      <c r="E98" s="13">
        <v>0</v>
      </c>
      <c r="F98" s="13">
        <v>0</v>
      </c>
      <c r="G98" s="13">
        <v>1</v>
      </c>
      <c r="H98" s="13">
        <v>1</v>
      </c>
      <c r="I98" s="13">
        <v>0</v>
      </c>
      <c r="J98" s="11"/>
      <c r="K98" s="11" t="s">
        <v>66</v>
      </c>
      <c r="L98" s="11"/>
      <c r="M98" s="12"/>
      <c r="N98" s="11"/>
      <c r="O98" s="12"/>
      <c r="P98" s="11"/>
      <c r="Q98" s="12"/>
      <c r="R98" s="11"/>
      <c r="S98" s="12"/>
      <c r="T98" s="11"/>
      <c r="U98" s="12"/>
    </row>
    <row r="99" spans="1:21" x14ac:dyDescent="0.45">
      <c r="A99" s="13">
        <v>100</v>
      </c>
      <c r="B99" s="13">
        <v>1</v>
      </c>
      <c r="C99" s="13" t="s">
        <v>179</v>
      </c>
      <c r="D99" s="13" t="s">
        <v>179</v>
      </c>
      <c r="E99" s="13">
        <v>0</v>
      </c>
      <c r="F99" s="13">
        <v>101</v>
      </c>
      <c r="G99" s="13">
        <v>1</v>
      </c>
      <c r="H99" s="13">
        <v>1</v>
      </c>
      <c r="I99" s="13">
        <v>0</v>
      </c>
      <c r="J99" s="11"/>
      <c r="K99" s="11" t="s">
        <v>66</v>
      </c>
      <c r="L99" s="11"/>
      <c r="M99" s="12">
        <v>0</v>
      </c>
      <c r="N99" s="11"/>
      <c r="O99" s="12">
        <v>0</v>
      </c>
      <c r="P99" s="11"/>
      <c r="Q99" s="12">
        <v>0</v>
      </c>
      <c r="R99" s="11"/>
      <c r="S99" s="12">
        <v>0</v>
      </c>
      <c r="T99" s="11"/>
      <c r="U99" s="12">
        <v>0</v>
      </c>
    </row>
    <row r="100" spans="1:21" x14ac:dyDescent="0.45">
      <c r="A100" s="13">
        <v>101</v>
      </c>
      <c r="B100" s="13">
        <v>0</v>
      </c>
      <c r="C100" s="13" t="s">
        <v>180</v>
      </c>
      <c r="D100" s="13" t="s">
        <v>180</v>
      </c>
      <c r="E100" s="13">
        <v>0</v>
      </c>
      <c r="F100" s="13">
        <v>0</v>
      </c>
      <c r="G100" s="13">
        <v>1</v>
      </c>
      <c r="H100" s="13">
        <v>1</v>
      </c>
      <c r="I100" s="13">
        <v>0</v>
      </c>
      <c r="J100" s="11"/>
      <c r="K100" s="11" t="s">
        <v>66</v>
      </c>
      <c r="L100" s="11"/>
      <c r="M100" s="12"/>
      <c r="N100" s="11"/>
      <c r="O100" s="12"/>
      <c r="P100" s="11"/>
      <c r="Q100" s="12"/>
      <c r="R100" s="11"/>
      <c r="S100" s="12"/>
      <c r="T100" s="11"/>
      <c r="U100" s="12"/>
    </row>
    <row r="101" spans="1:21" x14ac:dyDescent="0.45">
      <c r="A101" s="13">
        <v>102</v>
      </c>
      <c r="B101" s="13">
        <v>1</v>
      </c>
      <c r="C101" s="13" t="s">
        <v>181</v>
      </c>
      <c r="D101" s="13" t="s">
        <v>182</v>
      </c>
      <c r="E101" s="13">
        <v>0</v>
      </c>
      <c r="F101" s="13">
        <v>103</v>
      </c>
      <c r="G101" s="13">
        <v>1</v>
      </c>
      <c r="H101" s="13">
        <v>2</v>
      </c>
      <c r="I101" s="13">
        <v>0</v>
      </c>
      <c r="J101" s="11"/>
      <c r="K101" s="11" t="s">
        <v>66</v>
      </c>
      <c r="L101" s="11"/>
      <c r="M101" s="12">
        <v>0</v>
      </c>
      <c r="N101" s="11"/>
      <c r="O101" s="12">
        <v>0</v>
      </c>
      <c r="P101" s="11"/>
      <c r="Q101" s="12">
        <v>0</v>
      </c>
      <c r="R101" s="11"/>
      <c r="S101" s="12">
        <v>0</v>
      </c>
      <c r="T101" s="11"/>
      <c r="U101" s="12">
        <v>0</v>
      </c>
    </row>
    <row r="102" spans="1:21" x14ac:dyDescent="0.45">
      <c r="A102" s="13">
        <v>103</v>
      </c>
      <c r="B102" s="13">
        <v>0</v>
      </c>
      <c r="C102" s="13" t="s">
        <v>183</v>
      </c>
      <c r="D102" s="13" t="s">
        <v>182</v>
      </c>
      <c r="E102" s="13">
        <v>0</v>
      </c>
      <c r="F102" s="13">
        <v>0</v>
      </c>
      <c r="G102" s="13">
        <v>1</v>
      </c>
      <c r="H102" s="13">
        <v>2</v>
      </c>
      <c r="I102" s="13">
        <v>0</v>
      </c>
      <c r="J102" s="11"/>
      <c r="K102" s="11" t="s">
        <v>66</v>
      </c>
      <c r="L102" s="11"/>
      <c r="M102" s="12">
        <v>0</v>
      </c>
      <c r="N102" s="11"/>
      <c r="O102" s="12">
        <v>0</v>
      </c>
      <c r="P102" s="11"/>
      <c r="Q102" s="12">
        <v>0</v>
      </c>
      <c r="R102" s="11"/>
      <c r="S102" s="12">
        <v>0</v>
      </c>
      <c r="T102" s="11"/>
      <c r="U102" s="12">
        <v>0</v>
      </c>
    </row>
    <row r="103" spans="1:21" x14ac:dyDescent="0.45">
      <c r="A103" s="13">
        <v>104</v>
      </c>
      <c r="B103" s="13">
        <v>1</v>
      </c>
      <c r="C103" s="13" t="s">
        <v>184</v>
      </c>
      <c r="D103" s="13" t="s">
        <v>185</v>
      </c>
      <c r="E103" s="13">
        <v>0</v>
      </c>
      <c r="F103" s="13">
        <v>105</v>
      </c>
      <c r="G103" s="13">
        <v>1</v>
      </c>
      <c r="H103" s="13">
        <v>2</v>
      </c>
      <c r="I103" s="13">
        <v>0</v>
      </c>
      <c r="J103" s="11"/>
      <c r="K103" s="11" t="s">
        <v>66</v>
      </c>
      <c r="L103" s="11"/>
      <c r="M103" s="12">
        <v>0</v>
      </c>
      <c r="N103" s="11"/>
      <c r="O103" s="12">
        <v>0</v>
      </c>
      <c r="P103" s="11"/>
      <c r="Q103" s="12">
        <v>0</v>
      </c>
      <c r="R103" s="11"/>
      <c r="S103" s="12">
        <v>0</v>
      </c>
      <c r="T103" s="11"/>
      <c r="U103" s="12">
        <v>0</v>
      </c>
    </row>
    <row r="104" spans="1:21" x14ac:dyDescent="0.45">
      <c r="A104" s="13">
        <v>105</v>
      </c>
      <c r="B104" s="13">
        <v>0</v>
      </c>
      <c r="C104" s="13" t="s">
        <v>186</v>
      </c>
      <c r="D104" s="13" t="s">
        <v>185</v>
      </c>
      <c r="E104" s="13">
        <v>0</v>
      </c>
      <c r="F104" s="13">
        <v>0</v>
      </c>
      <c r="G104" s="13">
        <v>1</v>
      </c>
      <c r="H104" s="13">
        <v>2</v>
      </c>
      <c r="I104" s="13">
        <v>0</v>
      </c>
      <c r="J104" s="11"/>
      <c r="K104" s="11" t="s">
        <v>66</v>
      </c>
      <c r="L104" s="11"/>
      <c r="M104" s="12">
        <v>0</v>
      </c>
      <c r="N104" s="11"/>
      <c r="O104" s="12">
        <v>0</v>
      </c>
      <c r="P104" s="11"/>
      <c r="Q104" s="12">
        <v>0</v>
      </c>
      <c r="R104" s="11"/>
      <c r="S104" s="12">
        <v>0</v>
      </c>
      <c r="T104" s="11"/>
      <c r="U104" s="12">
        <v>0</v>
      </c>
    </row>
    <row r="105" spans="1:21" x14ac:dyDescent="0.45">
      <c r="A105" s="13">
        <v>106</v>
      </c>
      <c r="B105" s="13">
        <v>1</v>
      </c>
      <c r="C105" s="13" t="s">
        <v>187</v>
      </c>
      <c r="D105" s="13" t="s">
        <v>188</v>
      </c>
      <c r="E105" s="13">
        <v>0</v>
      </c>
      <c r="F105" s="13">
        <v>107</v>
      </c>
      <c r="G105" s="13">
        <v>1</v>
      </c>
      <c r="H105" s="13">
        <v>2</v>
      </c>
      <c r="I105" s="13">
        <v>0</v>
      </c>
      <c r="J105" s="11"/>
      <c r="K105" s="11" t="s">
        <v>66</v>
      </c>
      <c r="L105" s="11"/>
      <c r="M105" s="12">
        <v>0</v>
      </c>
      <c r="N105" s="11"/>
      <c r="O105" s="12">
        <v>0</v>
      </c>
      <c r="P105" s="11"/>
      <c r="Q105" s="12">
        <v>0</v>
      </c>
      <c r="R105" s="11"/>
      <c r="S105" s="12">
        <v>0</v>
      </c>
      <c r="T105" s="11"/>
      <c r="U105" s="12">
        <v>0</v>
      </c>
    </row>
    <row r="106" spans="1:21" x14ac:dyDescent="0.45">
      <c r="A106" s="13">
        <v>107</v>
      </c>
      <c r="B106" s="13">
        <v>0</v>
      </c>
      <c r="C106" s="13" t="s">
        <v>189</v>
      </c>
      <c r="D106" s="13" t="s">
        <v>188</v>
      </c>
      <c r="E106" s="13">
        <v>0</v>
      </c>
      <c r="F106" s="13">
        <v>0</v>
      </c>
      <c r="G106" s="13">
        <v>1</v>
      </c>
      <c r="H106" s="13">
        <v>2</v>
      </c>
      <c r="I106" s="13">
        <v>0</v>
      </c>
      <c r="J106" s="11"/>
      <c r="K106" s="11" t="s">
        <v>66</v>
      </c>
      <c r="L106" s="11"/>
      <c r="M106" s="12">
        <v>0</v>
      </c>
      <c r="N106" s="11"/>
      <c r="O106" s="12">
        <v>0</v>
      </c>
      <c r="P106" s="11"/>
      <c r="Q106" s="12">
        <v>0</v>
      </c>
      <c r="R106" s="11"/>
      <c r="S106" s="12">
        <v>0</v>
      </c>
      <c r="T106" s="11"/>
      <c r="U106" s="12">
        <v>0</v>
      </c>
    </row>
    <row r="107" spans="1:21" x14ac:dyDescent="0.45">
      <c r="A107" s="13">
        <v>108</v>
      </c>
      <c r="B107" s="13">
        <v>1</v>
      </c>
      <c r="C107" s="13" t="s">
        <v>190</v>
      </c>
      <c r="D107" s="13" t="s">
        <v>190</v>
      </c>
      <c r="E107" s="13">
        <v>0</v>
      </c>
      <c r="F107" s="13">
        <v>109</v>
      </c>
      <c r="G107" s="13">
        <v>3</v>
      </c>
      <c r="H107" s="13">
        <v>0</v>
      </c>
      <c r="I107" s="13">
        <v>0</v>
      </c>
      <c r="J107" s="11"/>
      <c r="K107" s="11" t="s">
        <v>66</v>
      </c>
      <c r="L107" s="11"/>
      <c r="M107" s="12"/>
      <c r="N107" s="11"/>
      <c r="O107" s="12"/>
      <c r="P107" s="11"/>
      <c r="Q107" s="12"/>
      <c r="R107" s="11"/>
      <c r="S107" s="12"/>
      <c r="T107" s="11"/>
      <c r="U107" s="12"/>
    </row>
    <row r="108" spans="1:21" x14ac:dyDescent="0.45">
      <c r="A108" s="13">
        <v>109</v>
      </c>
      <c r="B108" s="13">
        <v>0</v>
      </c>
      <c r="C108" s="13" t="s">
        <v>191</v>
      </c>
      <c r="D108" s="13" t="s">
        <v>191</v>
      </c>
      <c r="E108" s="13">
        <v>0</v>
      </c>
      <c r="F108" s="13">
        <v>0</v>
      </c>
      <c r="G108" s="13">
        <v>3</v>
      </c>
      <c r="H108" s="13">
        <v>0</v>
      </c>
      <c r="I108" s="13">
        <v>0</v>
      </c>
      <c r="J108" s="11"/>
      <c r="K108" s="11" t="s">
        <v>66</v>
      </c>
      <c r="L108" s="11"/>
      <c r="M108" s="12"/>
      <c r="N108" s="11"/>
      <c r="O108" s="12"/>
      <c r="P108" s="11"/>
      <c r="Q108" s="12"/>
      <c r="R108" s="11"/>
      <c r="S108" s="12"/>
      <c r="T108" s="11"/>
      <c r="U108" s="12"/>
    </row>
    <row r="109" spans="1:21" s="32" customFormat="1" x14ac:dyDescent="0.45">
      <c r="A109" s="29">
        <v>110</v>
      </c>
      <c r="B109" s="29">
        <v>1</v>
      </c>
      <c r="C109" s="29" t="s">
        <v>192</v>
      </c>
      <c r="D109" s="29" t="s">
        <v>193</v>
      </c>
      <c r="E109" s="29">
        <v>0</v>
      </c>
      <c r="F109" s="29">
        <v>111</v>
      </c>
      <c r="G109" s="29">
        <v>1</v>
      </c>
      <c r="H109" s="29">
        <v>2</v>
      </c>
      <c r="I109" s="29">
        <v>0</v>
      </c>
      <c r="J109" s="30"/>
      <c r="K109" s="30" t="s">
        <v>66</v>
      </c>
      <c r="L109" s="30" t="s">
        <v>193</v>
      </c>
      <c r="M109" s="31">
        <v>0</v>
      </c>
      <c r="N109" s="30" t="s">
        <v>117</v>
      </c>
      <c r="O109" s="31">
        <v>0</v>
      </c>
      <c r="P109" s="30"/>
      <c r="Q109" s="31">
        <v>0</v>
      </c>
      <c r="R109" s="30"/>
      <c r="S109" s="31">
        <v>0</v>
      </c>
      <c r="T109" s="30"/>
      <c r="U109" s="31">
        <v>0</v>
      </c>
    </row>
    <row r="110" spans="1:21" s="32" customFormat="1" x14ac:dyDescent="0.45">
      <c r="A110" s="29">
        <v>111</v>
      </c>
      <c r="B110" s="29">
        <v>0</v>
      </c>
      <c r="C110" s="29" t="s">
        <v>194</v>
      </c>
      <c r="D110" s="29" t="s">
        <v>194</v>
      </c>
      <c r="E110" s="29">
        <v>0</v>
      </c>
      <c r="F110" s="29">
        <v>0</v>
      </c>
      <c r="G110" s="29">
        <v>3</v>
      </c>
      <c r="H110" s="29">
        <v>0</v>
      </c>
      <c r="I110" s="29">
        <v>0</v>
      </c>
      <c r="J110" s="30"/>
      <c r="K110" s="30" t="s">
        <v>66</v>
      </c>
      <c r="L110" s="30"/>
      <c r="M110" s="31"/>
      <c r="N110" s="30"/>
      <c r="O110" s="31"/>
      <c r="P110" s="30"/>
      <c r="Q110" s="31"/>
      <c r="R110" s="30"/>
      <c r="S110" s="31"/>
      <c r="T110" s="30"/>
      <c r="U110" s="31"/>
    </row>
    <row r="111" spans="1:21" x14ac:dyDescent="0.45">
      <c r="A111" s="13">
        <v>112</v>
      </c>
      <c r="B111" s="13">
        <v>1</v>
      </c>
      <c r="C111" s="13" t="s">
        <v>195</v>
      </c>
      <c r="D111" s="13" t="s">
        <v>195</v>
      </c>
      <c r="E111" s="13">
        <v>0</v>
      </c>
      <c r="F111" s="13">
        <v>113</v>
      </c>
      <c r="G111" s="13">
        <v>3</v>
      </c>
      <c r="H111" s="13">
        <v>0</v>
      </c>
      <c r="I111" s="13">
        <v>0</v>
      </c>
      <c r="J111" s="11"/>
      <c r="K111" s="11" t="s">
        <v>66</v>
      </c>
      <c r="L111" s="11"/>
      <c r="M111" s="12"/>
      <c r="N111" s="11"/>
      <c r="O111" s="12"/>
      <c r="P111" s="11"/>
      <c r="Q111" s="12"/>
      <c r="R111" s="11"/>
      <c r="S111" s="12"/>
      <c r="T111" s="11"/>
      <c r="U111" s="12"/>
    </row>
    <row r="112" spans="1:21" x14ac:dyDescent="0.45">
      <c r="A112" s="13">
        <v>113</v>
      </c>
      <c r="B112" s="13">
        <v>0</v>
      </c>
      <c r="C112" s="13" t="s">
        <v>196</v>
      </c>
      <c r="D112" s="13" t="s">
        <v>196</v>
      </c>
      <c r="E112" s="13">
        <v>0</v>
      </c>
      <c r="F112" s="13">
        <v>0</v>
      </c>
      <c r="G112" s="13">
        <v>3</v>
      </c>
      <c r="H112" s="13">
        <v>0</v>
      </c>
      <c r="I112" s="13">
        <v>0</v>
      </c>
      <c r="J112" s="11"/>
      <c r="K112" s="11" t="s">
        <v>66</v>
      </c>
      <c r="L112" s="11"/>
      <c r="M112" s="12"/>
      <c r="N112" s="11"/>
      <c r="O112" s="12"/>
      <c r="P112" s="11"/>
      <c r="Q112" s="12"/>
      <c r="R112" s="11"/>
      <c r="S112" s="12"/>
      <c r="T112" s="11"/>
      <c r="U112" s="12"/>
    </row>
    <row r="113" spans="1:21" x14ac:dyDescent="0.45">
      <c r="A113" s="13">
        <v>114</v>
      </c>
      <c r="B113" s="13">
        <v>1</v>
      </c>
      <c r="C113" s="13" t="s">
        <v>8</v>
      </c>
      <c r="D113" s="13" t="s">
        <v>8</v>
      </c>
      <c r="E113" s="13">
        <v>0</v>
      </c>
      <c r="F113" s="13">
        <v>484</v>
      </c>
      <c r="G113" s="13">
        <v>3</v>
      </c>
      <c r="H113" s="13">
        <v>0</v>
      </c>
      <c r="I113" s="13">
        <v>0</v>
      </c>
      <c r="J113" s="11"/>
      <c r="K113" s="11" t="s">
        <v>66</v>
      </c>
      <c r="L113" s="11"/>
      <c r="M113" s="12">
        <v>0</v>
      </c>
      <c r="N113" s="11"/>
      <c r="O113" s="12">
        <v>0</v>
      </c>
      <c r="P113" s="11"/>
      <c r="Q113" s="12">
        <v>0</v>
      </c>
      <c r="R113" s="11"/>
      <c r="S113" s="12">
        <v>0</v>
      </c>
      <c r="T113" s="11"/>
      <c r="U113" s="12">
        <v>0</v>
      </c>
    </row>
    <row r="114" spans="1:21" x14ac:dyDescent="0.45">
      <c r="A114" s="13">
        <v>115</v>
      </c>
      <c r="B114" s="13">
        <v>1</v>
      </c>
      <c r="C114" s="13" t="s">
        <v>197</v>
      </c>
      <c r="D114" s="13" t="s">
        <v>197</v>
      </c>
      <c r="E114" s="13">
        <v>0</v>
      </c>
      <c r="F114" s="13">
        <v>0</v>
      </c>
      <c r="G114" s="13">
        <v>3</v>
      </c>
      <c r="H114" s="13">
        <v>0</v>
      </c>
      <c r="I114" s="13">
        <v>0</v>
      </c>
      <c r="J114" s="11"/>
      <c r="K114" s="11" t="s">
        <v>66</v>
      </c>
      <c r="L114" s="11" t="s">
        <v>197</v>
      </c>
      <c r="M114" s="12">
        <v>0</v>
      </c>
      <c r="N114" s="11"/>
      <c r="O114" s="12">
        <v>0</v>
      </c>
      <c r="P114" s="11"/>
      <c r="Q114" s="12">
        <v>0</v>
      </c>
      <c r="R114" s="11"/>
      <c r="S114" s="12">
        <v>0</v>
      </c>
      <c r="T114" s="11"/>
      <c r="U114" s="12">
        <v>0</v>
      </c>
    </row>
    <row r="115" spans="1:21" x14ac:dyDescent="0.45">
      <c r="A115" s="13">
        <v>116</v>
      </c>
      <c r="B115" s="13">
        <v>1</v>
      </c>
      <c r="C115" s="13" t="s">
        <v>198</v>
      </c>
      <c r="D115" s="13" t="s">
        <v>198</v>
      </c>
      <c r="E115" s="13">
        <v>0</v>
      </c>
      <c r="F115" s="13">
        <v>0</v>
      </c>
      <c r="G115" s="13">
        <v>3</v>
      </c>
      <c r="H115" s="13">
        <v>2</v>
      </c>
      <c r="I115" s="13">
        <v>0</v>
      </c>
      <c r="J115" s="11"/>
      <c r="K115" s="11" t="s">
        <v>66</v>
      </c>
      <c r="L115" s="11" t="s">
        <v>198</v>
      </c>
      <c r="M115" s="12">
        <v>0</v>
      </c>
      <c r="N115" s="11"/>
      <c r="O115" s="12">
        <v>0</v>
      </c>
      <c r="P115" s="11"/>
      <c r="Q115" s="12">
        <v>0</v>
      </c>
      <c r="R115" s="11"/>
      <c r="S115" s="12">
        <v>0</v>
      </c>
      <c r="T115" s="11"/>
      <c r="U115" s="12">
        <v>0</v>
      </c>
    </row>
    <row r="116" spans="1:21" x14ac:dyDescent="0.45">
      <c r="A116" s="13">
        <v>117</v>
      </c>
      <c r="B116" s="13">
        <v>1</v>
      </c>
      <c r="C116" s="13" t="s">
        <v>199</v>
      </c>
      <c r="D116" s="13" t="s">
        <v>199</v>
      </c>
      <c r="E116" s="13">
        <v>0</v>
      </c>
      <c r="F116" s="13">
        <v>0</v>
      </c>
      <c r="G116" s="13">
        <v>3</v>
      </c>
      <c r="H116" s="13">
        <v>0</v>
      </c>
      <c r="I116" s="13">
        <v>0</v>
      </c>
      <c r="J116" s="11"/>
      <c r="K116" s="11" t="s">
        <v>66</v>
      </c>
      <c r="L116" s="11"/>
      <c r="M116" s="12"/>
      <c r="N116" s="11"/>
      <c r="O116" s="12"/>
      <c r="P116" s="11"/>
      <c r="Q116" s="12"/>
      <c r="R116" s="11"/>
      <c r="S116" s="12"/>
      <c r="T116" s="11"/>
      <c r="U116" s="12"/>
    </row>
    <row r="117" spans="1:21" x14ac:dyDescent="0.45">
      <c r="A117" s="13">
        <v>118</v>
      </c>
      <c r="B117" s="13">
        <v>1</v>
      </c>
      <c r="C117" s="13" t="s">
        <v>200</v>
      </c>
      <c r="D117" s="13" t="s">
        <v>200</v>
      </c>
      <c r="E117" s="13">
        <v>0</v>
      </c>
      <c r="F117" s="13">
        <v>0</v>
      </c>
      <c r="G117" s="13">
        <v>3</v>
      </c>
      <c r="H117" s="13">
        <v>0</v>
      </c>
      <c r="I117" s="13">
        <v>0</v>
      </c>
      <c r="J117" s="11"/>
      <c r="K117" s="11" t="s">
        <v>66</v>
      </c>
      <c r="L117" s="11"/>
      <c r="M117" s="12"/>
      <c r="N117" s="11"/>
      <c r="O117" s="12"/>
      <c r="P117" s="11"/>
      <c r="Q117" s="12"/>
      <c r="R117" s="11"/>
      <c r="S117" s="12"/>
      <c r="T117" s="11"/>
      <c r="U117" s="12"/>
    </row>
    <row r="118" spans="1:21" x14ac:dyDescent="0.45">
      <c r="A118" s="13">
        <v>119</v>
      </c>
      <c r="B118" s="13">
        <v>1</v>
      </c>
      <c r="C118" s="13" t="s">
        <v>201</v>
      </c>
      <c r="D118" s="13" t="s">
        <v>201</v>
      </c>
      <c r="E118" s="13">
        <v>0</v>
      </c>
      <c r="F118" s="13">
        <v>0</v>
      </c>
      <c r="G118" s="13">
        <v>3</v>
      </c>
      <c r="H118" s="13">
        <v>0</v>
      </c>
      <c r="I118" s="13">
        <v>0</v>
      </c>
      <c r="J118" s="11"/>
      <c r="K118" s="11" t="s">
        <v>66</v>
      </c>
      <c r="L118" s="11"/>
      <c r="M118" s="12"/>
      <c r="N118" s="11"/>
      <c r="O118" s="12"/>
      <c r="P118" s="11"/>
      <c r="Q118" s="12"/>
      <c r="R118" s="11"/>
      <c r="S118" s="12"/>
      <c r="T118" s="11"/>
      <c r="U118" s="12"/>
    </row>
    <row r="119" spans="1:21" x14ac:dyDescent="0.45">
      <c r="A119" s="13">
        <v>120</v>
      </c>
      <c r="B119" s="13">
        <v>1</v>
      </c>
      <c r="C119" s="13" t="s">
        <v>202</v>
      </c>
      <c r="D119" s="13" t="s">
        <v>202</v>
      </c>
      <c r="E119" s="13">
        <v>0</v>
      </c>
      <c r="F119" s="13">
        <v>0</v>
      </c>
      <c r="G119" s="13">
        <v>3</v>
      </c>
      <c r="H119" s="13">
        <v>0</v>
      </c>
      <c r="I119" s="13">
        <v>0</v>
      </c>
      <c r="J119" s="11"/>
      <c r="K119" s="11" t="s">
        <v>66</v>
      </c>
      <c r="L119" s="11"/>
      <c r="M119" s="12"/>
      <c r="N119" s="11"/>
      <c r="O119" s="12"/>
      <c r="P119" s="11"/>
      <c r="Q119" s="12"/>
      <c r="R119" s="11"/>
      <c r="S119" s="12"/>
      <c r="T119" s="11"/>
      <c r="U119" s="12"/>
    </row>
    <row r="120" spans="1:21" x14ac:dyDescent="0.45">
      <c r="A120" s="13">
        <v>121</v>
      </c>
      <c r="B120" s="13">
        <v>1</v>
      </c>
      <c r="C120" s="13" t="s">
        <v>203</v>
      </c>
      <c r="D120" s="13" t="s">
        <v>203</v>
      </c>
      <c r="E120" s="13">
        <v>0</v>
      </c>
      <c r="F120" s="13">
        <v>0</v>
      </c>
      <c r="G120" s="13">
        <v>3</v>
      </c>
      <c r="H120" s="13">
        <v>0</v>
      </c>
      <c r="I120" s="13">
        <v>0</v>
      </c>
      <c r="J120" s="11"/>
      <c r="K120" s="11" t="s">
        <v>66</v>
      </c>
      <c r="L120" s="11"/>
      <c r="M120" s="12"/>
      <c r="N120" s="11"/>
      <c r="O120" s="12"/>
      <c r="P120" s="11"/>
      <c r="Q120" s="12"/>
      <c r="R120" s="11"/>
      <c r="S120" s="12"/>
      <c r="T120" s="11"/>
      <c r="U120" s="12"/>
    </row>
    <row r="121" spans="1:21" x14ac:dyDescent="0.45">
      <c r="A121" s="13">
        <v>122</v>
      </c>
      <c r="B121" s="13">
        <v>1</v>
      </c>
      <c r="C121" s="13" t="s">
        <v>204</v>
      </c>
      <c r="D121" s="13" t="s">
        <v>204</v>
      </c>
      <c r="E121" s="13">
        <v>0</v>
      </c>
      <c r="F121" s="13">
        <v>0</v>
      </c>
      <c r="G121" s="13">
        <v>3</v>
      </c>
      <c r="H121" s="13">
        <v>0</v>
      </c>
      <c r="I121" s="13">
        <v>0</v>
      </c>
      <c r="J121" s="11"/>
      <c r="K121" s="11" t="s">
        <v>66</v>
      </c>
      <c r="L121" s="11"/>
      <c r="M121" s="12"/>
      <c r="N121" s="11"/>
      <c r="O121" s="12"/>
      <c r="P121" s="11"/>
      <c r="Q121" s="12"/>
      <c r="R121" s="11"/>
      <c r="S121" s="12"/>
      <c r="T121" s="11"/>
      <c r="U121" s="12"/>
    </row>
    <row r="122" spans="1:21" x14ac:dyDescent="0.45">
      <c r="A122" s="13">
        <v>123</v>
      </c>
      <c r="B122" s="13">
        <v>0</v>
      </c>
      <c r="C122" s="13" t="s">
        <v>205</v>
      </c>
      <c r="D122" s="13" t="s">
        <v>205</v>
      </c>
      <c r="E122" s="13">
        <v>0</v>
      </c>
      <c r="F122" s="13">
        <v>0</v>
      </c>
      <c r="G122" s="13">
        <v>1</v>
      </c>
      <c r="H122" s="13">
        <v>0</v>
      </c>
      <c r="I122" s="13">
        <v>0</v>
      </c>
      <c r="J122" s="11"/>
      <c r="K122" s="11" t="s">
        <v>66</v>
      </c>
      <c r="L122" s="11"/>
      <c r="M122" s="12">
        <v>0</v>
      </c>
      <c r="N122" s="11"/>
      <c r="O122" s="12">
        <v>0</v>
      </c>
      <c r="P122" s="11"/>
      <c r="Q122" s="12">
        <v>0</v>
      </c>
      <c r="R122" s="11"/>
      <c r="S122" s="12">
        <v>0</v>
      </c>
      <c r="T122" s="11"/>
      <c r="U122" s="12">
        <v>0</v>
      </c>
    </row>
    <row r="123" spans="1:21" s="32" customFormat="1" x14ac:dyDescent="0.45">
      <c r="A123" s="29">
        <v>124</v>
      </c>
      <c r="B123" s="29">
        <v>1</v>
      </c>
      <c r="C123" s="29" t="s">
        <v>206</v>
      </c>
      <c r="D123" s="29" t="s">
        <v>206</v>
      </c>
      <c r="E123" s="29">
        <v>0</v>
      </c>
      <c r="F123" s="29">
        <v>0</v>
      </c>
      <c r="G123" s="29">
        <v>3</v>
      </c>
      <c r="H123" s="29">
        <v>0</v>
      </c>
      <c r="I123" s="29">
        <v>0</v>
      </c>
      <c r="J123" s="30"/>
      <c r="K123" s="30" t="s">
        <v>66</v>
      </c>
      <c r="L123" s="30"/>
      <c r="M123" s="31">
        <v>0</v>
      </c>
      <c r="N123" s="30"/>
      <c r="O123" s="31">
        <v>0</v>
      </c>
      <c r="P123" s="30"/>
      <c r="Q123" s="31">
        <v>0</v>
      </c>
      <c r="R123" s="30"/>
      <c r="S123" s="31">
        <v>0</v>
      </c>
      <c r="T123" s="30"/>
      <c r="U123" s="31">
        <v>0</v>
      </c>
    </row>
    <row r="124" spans="1:21" s="32" customFormat="1" x14ac:dyDescent="0.45">
      <c r="A124" s="29">
        <v>125</v>
      </c>
      <c r="B124" s="29">
        <v>1</v>
      </c>
      <c r="C124" s="29" t="s">
        <v>207</v>
      </c>
      <c r="D124" s="29" t="s">
        <v>207</v>
      </c>
      <c r="E124" s="29">
        <v>0</v>
      </c>
      <c r="F124" s="29">
        <v>0</v>
      </c>
      <c r="G124" s="29">
        <v>3</v>
      </c>
      <c r="H124" s="29">
        <v>0</v>
      </c>
      <c r="I124" s="29">
        <v>0</v>
      </c>
      <c r="J124" s="30"/>
      <c r="K124" s="30" t="s">
        <v>66</v>
      </c>
      <c r="L124" s="30"/>
      <c r="M124" s="31">
        <v>0</v>
      </c>
      <c r="N124" s="30"/>
      <c r="O124" s="31">
        <v>0</v>
      </c>
      <c r="P124" s="30"/>
      <c r="Q124" s="31">
        <v>0</v>
      </c>
      <c r="R124" s="30"/>
      <c r="S124" s="31">
        <v>0</v>
      </c>
      <c r="T124" s="30"/>
      <c r="U124" s="31">
        <v>0</v>
      </c>
    </row>
    <row r="125" spans="1:21" s="32" customFormat="1" x14ac:dyDescent="0.45">
      <c r="A125" s="29">
        <v>126</v>
      </c>
      <c r="B125" s="29">
        <v>1</v>
      </c>
      <c r="C125" s="29" t="s">
        <v>208</v>
      </c>
      <c r="D125" s="29" t="s">
        <v>208</v>
      </c>
      <c r="E125" s="29">
        <v>0</v>
      </c>
      <c r="F125" s="29">
        <v>0</v>
      </c>
      <c r="G125" s="29">
        <v>3</v>
      </c>
      <c r="H125" s="29">
        <v>0</v>
      </c>
      <c r="I125" s="29">
        <v>0</v>
      </c>
      <c r="J125" s="30"/>
      <c r="K125" s="30" t="s">
        <v>66</v>
      </c>
      <c r="L125" s="30"/>
      <c r="M125" s="31"/>
      <c r="N125" s="30"/>
      <c r="O125" s="31"/>
      <c r="P125" s="30"/>
      <c r="Q125" s="31"/>
      <c r="R125" s="30"/>
      <c r="S125" s="31"/>
      <c r="T125" s="30"/>
      <c r="U125" s="31"/>
    </row>
    <row r="126" spans="1:21" x14ac:dyDescent="0.45">
      <c r="A126" s="13">
        <v>127</v>
      </c>
      <c r="B126" s="13">
        <v>1</v>
      </c>
      <c r="C126" s="13" t="s">
        <v>209</v>
      </c>
      <c r="D126" s="13" t="s">
        <v>209</v>
      </c>
      <c r="E126" s="13">
        <v>0</v>
      </c>
      <c r="F126" s="13">
        <v>0</v>
      </c>
      <c r="G126" s="13">
        <v>3</v>
      </c>
      <c r="H126" s="13">
        <v>0</v>
      </c>
      <c r="I126" s="13">
        <v>0</v>
      </c>
      <c r="J126" s="11"/>
      <c r="K126" s="11" t="s">
        <v>66</v>
      </c>
      <c r="L126" s="11"/>
      <c r="M126" s="12"/>
      <c r="N126" s="11"/>
      <c r="O126" s="12"/>
      <c r="P126" s="11"/>
      <c r="Q126" s="12"/>
      <c r="R126" s="11"/>
      <c r="S126" s="12"/>
      <c r="T126" s="11"/>
      <c r="U126" s="12"/>
    </row>
    <row r="127" spans="1:21" x14ac:dyDescent="0.45">
      <c r="A127" s="13">
        <v>128</v>
      </c>
      <c r="B127" s="13">
        <v>1</v>
      </c>
      <c r="C127" s="13" t="s">
        <v>210</v>
      </c>
      <c r="D127" s="13" t="s">
        <v>210</v>
      </c>
      <c r="E127" s="13">
        <v>0</v>
      </c>
      <c r="F127" s="13">
        <v>0</v>
      </c>
      <c r="G127" s="13">
        <v>3</v>
      </c>
      <c r="H127" s="13">
        <v>0</v>
      </c>
      <c r="I127" s="13">
        <v>0</v>
      </c>
      <c r="J127" s="11"/>
      <c r="K127" s="11" t="s">
        <v>66</v>
      </c>
      <c r="L127" s="11"/>
      <c r="M127" s="12"/>
      <c r="N127" s="11"/>
      <c r="O127" s="12"/>
      <c r="P127" s="11"/>
      <c r="Q127" s="12"/>
      <c r="R127" s="11"/>
      <c r="S127" s="12"/>
      <c r="T127" s="11"/>
      <c r="U127" s="12"/>
    </row>
    <row r="128" spans="1:21" x14ac:dyDescent="0.45">
      <c r="A128" s="13">
        <v>129</v>
      </c>
      <c r="B128" s="13">
        <v>1</v>
      </c>
      <c r="C128" s="13" t="s">
        <v>211</v>
      </c>
      <c r="D128" s="13" t="s">
        <v>211</v>
      </c>
      <c r="E128" s="13">
        <v>0</v>
      </c>
      <c r="F128" s="13">
        <v>0</v>
      </c>
      <c r="G128" s="13">
        <v>1</v>
      </c>
      <c r="H128" s="13">
        <v>1</v>
      </c>
      <c r="I128" s="13">
        <v>69</v>
      </c>
      <c r="J128" s="11"/>
      <c r="K128" s="11" t="s">
        <v>66</v>
      </c>
      <c r="L128" s="11"/>
      <c r="M128" s="12">
        <v>0</v>
      </c>
      <c r="N128" s="11"/>
      <c r="O128" s="12">
        <v>0</v>
      </c>
      <c r="P128" s="11"/>
      <c r="Q128" s="12">
        <v>0</v>
      </c>
      <c r="R128" s="11"/>
      <c r="S128" s="12">
        <v>0</v>
      </c>
      <c r="T128" s="11"/>
      <c r="U128" s="12">
        <v>0</v>
      </c>
    </row>
    <row r="129" spans="1:21" x14ac:dyDescent="0.45">
      <c r="A129" s="13">
        <v>130</v>
      </c>
      <c r="B129" s="13">
        <v>1</v>
      </c>
      <c r="C129" s="13" t="s">
        <v>212</v>
      </c>
      <c r="D129" s="13" t="s">
        <v>212</v>
      </c>
      <c r="E129" s="13">
        <v>0</v>
      </c>
      <c r="F129" s="13">
        <v>0</v>
      </c>
      <c r="G129" s="13">
        <v>3</v>
      </c>
      <c r="H129" s="13">
        <v>0</v>
      </c>
      <c r="I129" s="13">
        <v>0</v>
      </c>
      <c r="J129" s="11"/>
      <c r="K129" s="11" t="s">
        <v>66</v>
      </c>
      <c r="L129" s="11"/>
      <c r="M129" s="12">
        <v>0</v>
      </c>
      <c r="N129" s="11"/>
      <c r="O129" s="12">
        <v>0</v>
      </c>
      <c r="P129" s="11"/>
      <c r="Q129" s="12">
        <v>0</v>
      </c>
      <c r="R129" s="11"/>
      <c r="S129" s="12">
        <v>0</v>
      </c>
      <c r="T129" s="11"/>
      <c r="U129" s="12">
        <v>0</v>
      </c>
    </row>
    <row r="130" spans="1:21" x14ac:dyDescent="0.45">
      <c r="A130" s="13">
        <v>131</v>
      </c>
      <c r="B130" s="13">
        <v>1</v>
      </c>
      <c r="C130" s="13" t="s">
        <v>213</v>
      </c>
      <c r="D130" s="13" t="s">
        <v>213</v>
      </c>
      <c r="E130" s="13">
        <v>0</v>
      </c>
      <c r="F130" s="13">
        <v>0</v>
      </c>
      <c r="G130" s="13">
        <v>3</v>
      </c>
      <c r="H130" s="13">
        <v>0</v>
      </c>
      <c r="I130" s="13">
        <v>0</v>
      </c>
      <c r="J130" s="11"/>
      <c r="K130" s="11" t="s">
        <v>66</v>
      </c>
      <c r="L130" s="11"/>
      <c r="M130" s="12"/>
      <c r="N130" s="11"/>
      <c r="O130" s="12"/>
      <c r="P130" s="11"/>
      <c r="Q130" s="12"/>
      <c r="R130" s="11"/>
      <c r="S130" s="12"/>
      <c r="T130" s="11"/>
      <c r="U130" s="12"/>
    </row>
    <row r="131" spans="1:21" x14ac:dyDescent="0.45">
      <c r="A131" s="13">
        <v>132</v>
      </c>
      <c r="B131" s="13">
        <v>1</v>
      </c>
      <c r="C131" s="13" t="s">
        <v>214</v>
      </c>
      <c r="D131" s="13" t="s">
        <v>214</v>
      </c>
      <c r="E131" s="13">
        <v>0</v>
      </c>
      <c r="F131" s="13">
        <v>0</v>
      </c>
      <c r="G131" s="13">
        <v>2</v>
      </c>
      <c r="H131" s="13">
        <v>0</v>
      </c>
      <c r="I131" s="13">
        <v>0</v>
      </c>
      <c r="J131" s="11"/>
      <c r="K131" s="11" t="s">
        <v>66</v>
      </c>
      <c r="L131" s="11"/>
      <c r="M131" s="12"/>
      <c r="N131" s="11"/>
      <c r="O131" s="12"/>
      <c r="P131" s="11"/>
      <c r="Q131" s="12"/>
      <c r="R131" s="11"/>
      <c r="S131" s="12"/>
      <c r="T131" s="11"/>
      <c r="U131" s="12"/>
    </row>
    <row r="132" spans="1:21" s="32" customFormat="1" x14ac:dyDescent="0.45">
      <c r="A132" s="29">
        <v>133</v>
      </c>
      <c r="B132" s="29">
        <v>1</v>
      </c>
      <c r="C132" s="29" t="s">
        <v>215</v>
      </c>
      <c r="D132" s="29" t="s">
        <v>215</v>
      </c>
      <c r="E132" s="29">
        <v>0</v>
      </c>
      <c r="F132" s="29">
        <v>0</v>
      </c>
      <c r="G132" s="29">
        <v>2</v>
      </c>
      <c r="H132" s="29">
        <v>2</v>
      </c>
      <c r="I132" s="29">
        <v>0</v>
      </c>
      <c r="J132" s="30"/>
      <c r="K132" s="30"/>
      <c r="L132" s="30" t="s">
        <v>216</v>
      </c>
      <c r="M132" s="31">
        <v>0</v>
      </c>
      <c r="N132" s="30"/>
      <c r="O132" s="31">
        <v>0</v>
      </c>
      <c r="P132" s="30"/>
      <c r="Q132" s="31">
        <v>0</v>
      </c>
      <c r="R132" s="30"/>
      <c r="S132" s="31"/>
      <c r="T132" s="30"/>
      <c r="U132" s="31"/>
    </row>
    <row r="133" spans="1:21" x14ac:dyDescent="0.45">
      <c r="A133" s="13">
        <v>134</v>
      </c>
      <c r="B133" s="13">
        <v>1</v>
      </c>
      <c r="C133" s="13" t="s">
        <v>217</v>
      </c>
      <c r="D133" s="13" t="s">
        <v>217</v>
      </c>
      <c r="E133" s="13">
        <v>0</v>
      </c>
      <c r="F133" s="13">
        <v>604</v>
      </c>
      <c r="G133" s="13">
        <v>1</v>
      </c>
      <c r="H133" s="13">
        <v>1</v>
      </c>
      <c r="I133" s="13">
        <v>0</v>
      </c>
      <c r="J133" s="11"/>
      <c r="K133" s="11" t="s">
        <v>66</v>
      </c>
      <c r="L133" s="11"/>
      <c r="M133" s="12">
        <v>0</v>
      </c>
      <c r="N133" s="11"/>
      <c r="O133" s="12">
        <v>0</v>
      </c>
      <c r="P133" s="11"/>
      <c r="Q133" s="12">
        <v>0</v>
      </c>
      <c r="R133" s="11"/>
      <c r="S133" s="12">
        <v>0</v>
      </c>
      <c r="T133" s="11"/>
      <c r="U133" s="12">
        <v>0</v>
      </c>
    </row>
    <row r="134" spans="1:21" x14ac:dyDescent="0.45">
      <c r="A134" s="13">
        <v>135</v>
      </c>
      <c r="B134" s="13">
        <v>1</v>
      </c>
      <c r="C134" s="13" t="s">
        <v>218</v>
      </c>
      <c r="D134" s="13" t="s">
        <v>218</v>
      </c>
      <c r="E134" s="13">
        <v>0</v>
      </c>
      <c r="F134" s="13">
        <v>0</v>
      </c>
      <c r="G134" s="13">
        <v>2</v>
      </c>
      <c r="H134" s="13">
        <v>0</v>
      </c>
      <c r="I134" s="13">
        <v>0</v>
      </c>
      <c r="J134" s="11"/>
      <c r="K134" s="11" t="s">
        <v>66</v>
      </c>
      <c r="L134" s="11"/>
      <c r="M134" s="12"/>
      <c r="N134" s="11"/>
      <c r="O134" s="12"/>
      <c r="P134" s="11"/>
      <c r="Q134" s="12"/>
      <c r="R134" s="11"/>
      <c r="S134" s="12"/>
      <c r="T134" s="11"/>
      <c r="U134" s="12"/>
    </row>
    <row r="135" spans="1:21" x14ac:dyDescent="0.45">
      <c r="A135" s="13">
        <v>136</v>
      </c>
      <c r="B135" s="13">
        <v>1</v>
      </c>
      <c r="C135" s="13" t="s">
        <v>219</v>
      </c>
      <c r="D135" s="13" t="s">
        <v>219</v>
      </c>
      <c r="E135" s="13">
        <v>0</v>
      </c>
      <c r="F135" s="13">
        <v>522</v>
      </c>
      <c r="G135" s="13">
        <v>1</v>
      </c>
      <c r="H135" s="13">
        <v>2</v>
      </c>
      <c r="I135" s="13">
        <v>0</v>
      </c>
      <c r="J135" s="11"/>
      <c r="K135" s="11" t="s">
        <v>66</v>
      </c>
      <c r="L135" s="11" t="s">
        <v>219</v>
      </c>
      <c r="M135" s="12">
        <v>1</v>
      </c>
      <c r="N135" s="11"/>
      <c r="O135" s="12">
        <v>0</v>
      </c>
      <c r="P135" s="11"/>
      <c r="Q135" s="12">
        <v>0</v>
      </c>
      <c r="R135" s="11"/>
      <c r="S135" s="12">
        <v>0</v>
      </c>
      <c r="T135" s="11"/>
      <c r="U135" s="12">
        <v>0</v>
      </c>
    </row>
    <row r="136" spans="1:21" x14ac:dyDescent="0.45">
      <c r="A136" s="13">
        <v>137</v>
      </c>
      <c r="B136" s="13">
        <v>1</v>
      </c>
      <c r="C136" s="13" t="s">
        <v>220</v>
      </c>
      <c r="D136" s="13" t="s">
        <v>220</v>
      </c>
      <c r="E136" s="13">
        <v>0</v>
      </c>
      <c r="F136" s="13">
        <v>492</v>
      </c>
      <c r="G136" s="13">
        <v>1</v>
      </c>
      <c r="H136" s="13">
        <v>2</v>
      </c>
      <c r="I136" s="13">
        <v>0</v>
      </c>
      <c r="J136" s="11"/>
      <c r="K136" s="11" t="s">
        <v>66</v>
      </c>
      <c r="L136" s="11" t="s">
        <v>47</v>
      </c>
      <c r="M136" s="12">
        <v>1</v>
      </c>
      <c r="N136" s="11" t="s">
        <v>116</v>
      </c>
      <c r="O136" s="12">
        <v>0</v>
      </c>
      <c r="P136" s="11" t="s">
        <v>67</v>
      </c>
      <c r="Q136" s="12">
        <v>0</v>
      </c>
      <c r="R136" s="11" t="s">
        <v>113</v>
      </c>
      <c r="S136" s="12">
        <v>0</v>
      </c>
      <c r="T136" s="11" t="s">
        <v>221</v>
      </c>
      <c r="U136" s="12">
        <v>0</v>
      </c>
    </row>
    <row r="137" spans="1:21" x14ac:dyDescent="0.45">
      <c r="A137" s="13">
        <v>138</v>
      </c>
      <c r="B137" s="13">
        <v>1</v>
      </c>
      <c r="C137" s="13" t="s">
        <v>222</v>
      </c>
      <c r="D137" s="13" t="s">
        <v>222</v>
      </c>
      <c r="E137" s="13">
        <v>0</v>
      </c>
      <c r="F137" s="13">
        <v>0</v>
      </c>
      <c r="G137" s="13">
        <v>1</v>
      </c>
      <c r="H137" s="13">
        <v>0</v>
      </c>
      <c r="I137" s="13">
        <v>0</v>
      </c>
      <c r="J137" s="11"/>
      <c r="K137" s="11" t="s">
        <v>66</v>
      </c>
      <c r="L137" s="11"/>
      <c r="M137" s="12">
        <v>0</v>
      </c>
      <c r="N137" s="11"/>
      <c r="O137" s="12">
        <v>0</v>
      </c>
      <c r="P137" s="11"/>
      <c r="Q137" s="12">
        <v>0</v>
      </c>
      <c r="R137" s="11"/>
      <c r="S137" s="12">
        <v>0</v>
      </c>
      <c r="T137" s="11"/>
      <c r="U137" s="12">
        <v>0</v>
      </c>
    </row>
    <row r="138" spans="1:21" s="32" customFormat="1" x14ac:dyDescent="0.45">
      <c r="A138" s="29">
        <v>139</v>
      </c>
      <c r="B138" s="29">
        <v>1</v>
      </c>
      <c r="C138" s="29" t="s">
        <v>223</v>
      </c>
      <c r="D138" s="29" t="s">
        <v>223</v>
      </c>
      <c r="E138" s="29">
        <v>0</v>
      </c>
      <c r="F138" s="29">
        <v>0</v>
      </c>
      <c r="G138" s="29">
        <v>1</v>
      </c>
      <c r="H138" s="29">
        <v>0</v>
      </c>
      <c r="I138" s="29">
        <v>0</v>
      </c>
      <c r="J138" s="30"/>
      <c r="K138" s="30"/>
      <c r="L138" s="30"/>
      <c r="M138" s="31">
        <v>0</v>
      </c>
      <c r="N138" s="30"/>
      <c r="O138" s="31">
        <v>0</v>
      </c>
      <c r="P138" s="30"/>
      <c r="Q138" s="31">
        <v>0</v>
      </c>
      <c r="R138" s="30"/>
      <c r="S138" s="31">
        <v>0</v>
      </c>
      <c r="T138" s="30"/>
      <c r="U138" s="31">
        <v>0</v>
      </c>
    </row>
    <row r="139" spans="1:21" x14ac:dyDescent="0.45">
      <c r="A139" s="13">
        <v>140</v>
      </c>
      <c r="B139" s="13">
        <v>1</v>
      </c>
      <c r="C139" s="13" t="s">
        <v>224</v>
      </c>
      <c r="D139" s="13" t="s">
        <v>224</v>
      </c>
      <c r="E139" s="13">
        <v>0</v>
      </c>
      <c r="F139" s="13">
        <v>0</v>
      </c>
      <c r="G139" s="13">
        <v>2</v>
      </c>
      <c r="H139" s="13">
        <v>0</v>
      </c>
      <c r="I139" s="13">
        <v>0</v>
      </c>
      <c r="J139" s="11"/>
      <c r="K139" s="11" t="s">
        <v>66</v>
      </c>
      <c r="L139" s="11"/>
      <c r="M139" s="12"/>
      <c r="N139" s="11"/>
      <c r="O139" s="12"/>
      <c r="P139" s="11"/>
      <c r="Q139" s="12"/>
      <c r="R139" s="11"/>
      <c r="S139" s="12"/>
      <c r="T139" s="11"/>
      <c r="U139" s="12"/>
    </row>
    <row r="140" spans="1:21" x14ac:dyDescent="0.45">
      <c r="A140" s="13">
        <v>141</v>
      </c>
      <c r="B140" s="13">
        <v>1</v>
      </c>
      <c r="C140" s="13" t="s">
        <v>225</v>
      </c>
      <c r="D140" s="13" t="s">
        <v>225</v>
      </c>
      <c r="E140" s="13">
        <v>0</v>
      </c>
      <c r="F140" s="13">
        <v>0</v>
      </c>
      <c r="G140" s="13">
        <v>0</v>
      </c>
      <c r="H140" s="13">
        <v>2</v>
      </c>
      <c r="I140" s="13">
        <v>0</v>
      </c>
      <c r="J140" s="11"/>
      <c r="K140" s="11" t="s">
        <v>66</v>
      </c>
      <c r="L140" s="11" t="s">
        <v>225</v>
      </c>
      <c r="M140" s="12">
        <v>0</v>
      </c>
      <c r="N140" s="11"/>
      <c r="O140" s="12">
        <v>0</v>
      </c>
      <c r="P140" s="11"/>
      <c r="Q140" s="12">
        <v>0</v>
      </c>
      <c r="R140" s="11"/>
      <c r="S140" s="12">
        <v>0</v>
      </c>
      <c r="T140" s="11"/>
      <c r="U140" s="12">
        <v>0</v>
      </c>
    </row>
    <row r="141" spans="1:21" s="32" customFormat="1" x14ac:dyDescent="0.45">
      <c r="A141" s="29">
        <v>142</v>
      </c>
      <c r="B141" s="29">
        <v>1</v>
      </c>
      <c r="C141" s="29" t="s">
        <v>226</v>
      </c>
      <c r="D141" s="29" t="s">
        <v>226</v>
      </c>
      <c r="E141" s="29">
        <v>70</v>
      </c>
      <c r="F141" s="29">
        <v>0</v>
      </c>
      <c r="G141" s="29">
        <v>3</v>
      </c>
      <c r="H141" s="29">
        <v>0</v>
      </c>
      <c r="I141" s="29">
        <v>0</v>
      </c>
      <c r="J141" s="30"/>
      <c r="K141" s="30"/>
      <c r="L141" s="30"/>
      <c r="M141" s="31">
        <v>0</v>
      </c>
      <c r="N141" s="30"/>
      <c r="O141" s="31">
        <v>0</v>
      </c>
      <c r="P141" s="30"/>
      <c r="Q141" s="31">
        <v>0</v>
      </c>
      <c r="R141" s="30"/>
      <c r="S141" s="31">
        <v>0</v>
      </c>
      <c r="T141" s="30"/>
      <c r="U141" s="31">
        <v>0</v>
      </c>
    </row>
    <row r="142" spans="1:21" s="32" customFormat="1" x14ac:dyDescent="0.45">
      <c r="A142" s="29">
        <v>143</v>
      </c>
      <c r="B142" s="29">
        <v>1</v>
      </c>
      <c r="C142" s="29" t="s">
        <v>227</v>
      </c>
      <c r="D142" s="29" t="s">
        <v>228</v>
      </c>
      <c r="E142" s="29">
        <v>0</v>
      </c>
      <c r="F142" s="29">
        <v>0</v>
      </c>
      <c r="G142" s="29">
        <v>1</v>
      </c>
      <c r="H142" s="29">
        <v>0</v>
      </c>
      <c r="I142" s="29">
        <v>0</v>
      </c>
      <c r="J142" s="30"/>
      <c r="K142" s="30"/>
      <c r="L142" s="30"/>
      <c r="M142" s="31">
        <v>0</v>
      </c>
      <c r="N142" s="30"/>
      <c r="O142" s="31">
        <v>0</v>
      </c>
      <c r="P142" s="30"/>
      <c r="Q142" s="31">
        <v>0</v>
      </c>
      <c r="R142" s="30"/>
      <c r="S142" s="31">
        <v>0</v>
      </c>
      <c r="T142" s="30"/>
      <c r="U142" s="31">
        <v>0</v>
      </c>
    </row>
    <row r="143" spans="1:21" x14ac:dyDescent="0.45">
      <c r="A143" s="13">
        <v>148</v>
      </c>
      <c r="B143" s="13">
        <v>1</v>
      </c>
      <c r="C143" s="13" t="s">
        <v>229</v>
      </c>
      <c r="D143" s="13" t="s">
        <v>229</v>
      </c>
      <c r="E143" s="13">
        <v>0</v>
      </c>
      <c r="F143" s="13">
        <v>0</v>
      </c>
      <c r="G143" s="13">
        <v>2</v>
      </c>
      <c r="H143" s="13">
        <v>0</v>
      </c>
      <c r="I143" s="13">
        <v>0</v>
      </c>
      <c r="J143" s="11"/>
      <c r="K143" s="11" t="s">
        <v>66</v>
      </c>
      <c r="L143" s="11"/>
      <c r="M143" s="12"/>
      <c r="N143" s="11"/>
      <c r="O143" s="12"/>
      <c r="P143" s="11"/>
      <c r="Q143" s="12"/>
      <c r="R143" s="11"/>
      <c r="S143" s="12"/>
      <c r="T143" s="11"/>
      <c r="U143" s="12"/>
    </row>
    <row r="144" spans="1:21" x14ac:dyDescent="0.45">
      <c r="A144" s="13">
        <v>149</v>
      </c>
      <c r="B144" s="13">
        <v>1</v>
      </c>
      <c r="C144" s="13" t="s">
        <v>230</v>
      </c>
      <c r="D144" s="13" t="s">
        <v>230</v>
      </c>
      <c r="E144" s="13">
        <v>0</v>
      </c>
      <c r="F144" s="13">
        <v>0</v>
      </c>
      <c r="G144" s="13">
        <v>1</v>
      </c>
      <c r="H144" s="13">
        <v>0</v>
      </c>
      <c r="I144" s="13">
        <v>0</v>
      </c>
      <c r="J144" s="11"/>
      <c r="K144" s="11" t="s">
        <v>66</v>
      </c>
      <c r="L144" s="11"/>
      <c r="M144" s="12">
        <v>0</v>
      </c>
      <c r="N144" s="11"/>
      <c r="O144" s="12">
        <v>0</v>
      </c>
      <c r="P144" s="11"/>
      <c r="Q144" s="12">
        <v>0</v>
      </c>
      <c r="R144" s="11"/>
      <c r="S144" s="12">
        <v>0</v>
      </c>
      <c r="T144" s="11"/>
      <c r="U144" s="12">
        <v>0</v>
      </c>
    </row>
    <row r="145" spans="1:21" x14ac:dyDescent="0.45">
      <c r="A145" s="13">
        <v>150</v>
      </c>
      <c r="B145" s="13">
        <v>1</v>
      </c>
      <c r="C145" s="13" t="s">
        <v>231</v>
      </c>
      <c r="D145" s="13" t="s">
        <v>231</v>
      </c>
      <c r="E145" s="13">
        <v>0</v>
      </c>
      <c r="F145" s="13">
        <v>491</v>
      </c>
      <c r="G145" s="13">
        <v>1</v>
      </c>
      <c r="H145" s="13">
        <v>2</v>
      </c>
      <c r="I145" s="13">
        <v>0</v>
      </c>
      <c r="J145" s="11"/>
      <c r="K145" s="11" t="s">
        <v>66</v>
      </c>
      <c r="L145" s="11"/>
      <c r="M145" s="12">
        <v>0</v>
      </c>
      <c r="N145" s="11"/>
      <c r="O145" s="12">
        <v>0</v>
      </c>
      <c r="P145" s="11"/>
      <c r="Q145" s="12">
        <v>0</v>
      </c>
      <c r="R145" s="11"/>
      <c r="S145" s="12">
        <v>0</v>
      </c>
      <c r="T145" s="11"/>
      <c r="U145" s="12">
        <v>0</v>
      </c>
    </row>
    <row r="146" spans="1:21" x14ac:dyDescent="0.45">
      <c r="A146" s="13">
        <v>151</v>
      </c>
      <c r="B146" s="13">
        <v>0</v>
      </c>
      <c r="C146" s="13" t="s">
        <v>232</v>
      </c>
      <c r="D146" s="13" t="s">
        <v>231</v>
      </c>
      <c r="E146" s="13">
        <v>0</v>
      </c>
      <c r="F146" s="13">
        <v>0</v>
      </c>
      <c r="G146" s="13">
        <v>2</v>
      </c>
      <c r="H146" s="13">
        <v>0</v>
      </c>
      <c r="I146" s="13">
        <v>0</v>
      </c>
      <c r="J146" s="11"/>
      <c r="K146" s="11" t="s">
        <v>66</v>
      </c>
      <c r="L146" s="11"/>
      <c r="M146" s="12"/>
      <c r="N146" s="11"/>
      <c r="O146" s="12"/>
      <c r="P146" s="11"/>
      <c r="Q146" s="12"/>
      <c r="R146" s="11"/>
      <c r="S146" s="12"/>
      <c r="T146" s="11"/>
      <c r="U146" s="12"/>
    </row>
    <row r="147" spans="1:21" x14ac:dyDescent="0.45">
      <c r="A147" s="13">
        <v>152</v>
      </c>
      <c r="B147" s="13">
        <v>1</v>
      </c>
      <c r="C147" s="13" t="s">
        <v>45</v>
      </c>
      <c r="D147" s="13" t="s">
        <v>45</v>
      </c>
      <c r="E147" s="13">
        <v>0</v>
      </c>
      <c r="F147" s="13">
        <v>503</v>
      </c>
      <c r="G147" s="13">
        <v>1</v>
      </c>
      <c r="H147" s="13">
        <v>0</v>
      </c>
      <c r="I147" s="13">
        <v>0</v>
      </c>
      <c r="J147" s="11"/>
      <c r="K147" s="11" t="s">
        <v>66</v>
      </c>
      <c r="L147" s="11"/>
      <c r="M147" s="12">
        <v>0</v>
      </c>
      <c r="N147" s="11"/>
      <c r="O147" s="12">
        <v>0</v>
      </c>
      <c r="P147" s="11"/>
      <c r="Q147" s="12">
        <v>0</v>
      </c>
      <c r="R147" s="11"/>
      <c r="S147" s="12">
        <v>0</v>
      </c>
      <c r="T147" s="11"/>
      <c r="U147" s="12">
        <v>0</v>
      </c>
    </row>
    <row r="148" spans="1:21" x14ac:dyDescent="0.45">
      <c r="A148" s="13">
        <v>153</v>
      </c>
      <c r="B148" s="13">
        <v>0</v>
      </c>
      <c r="C148" s="13" t="s">
        <v>233</v>
      </c>
      <c r="D148" s="13" t="s">
        <v>231</v>
      </c>
      <c r="E148" s="13">
        <v>0</v>
      </c>
      <c r="F148" s="13">
        <v>0</v>
      </c>
      <c r="G148" s="13">
        <v>2</v>
      </c>
      <c r="H148" s="13">
        <v>0</v>
      </c>
      <c r="I148" s="13">
        <v>0</v>
      </c>
      <c r="J148" s="11"/>
      <c r="K148" s="11" t="s">
        <v>66</v>
      </c>
      <c r="L148" s="11"/>
      <c r="M148" s="12"/>
      <c r="N148" s="11"/>
      <c r="O148" s="12"/>
      <c r="P148" s="11"/>
      <c r="Q148" s="12"/>
      <c r="R148" s="11"/>
      <c r="S148" s="12"/>
      <c r="T148" s="11"/>
      <c r="U148" s="12"/>
    </row>
    <row r="149" spans="1:21" x14ac:dyDescent="0.45">
      <c r="A149" s="13">
        <v>154</v>
      </c>
      <c r="B149" s="13">
        <v>0</v>
      </c>
      <c r="C149" s="13" t="s">
        <v>234</v>
      </c>
      <c r="D149" s="13" t="s">
        <v>231</v>
      </c>
      <c r="E149" s="13">
        <v>0</v>
      </c>
      <c r="F149" s="13">
        <v>0</v>
      </c>
      <c r="G149" s="13">
        <v>2</v>
      </c>
      <c r="H149" s="13">
        <v>0</v>
      </c>
      <c r="I149" s="13">
        <v>0</v>
      </c>
      <c r="J149" s="11"/>
      <c r="K149" s="11" t="s">
        <v>66</v>
      </c>
      <c r="L149" s="11"/>
      <c r="M149" s="12"/>
      <c r="N149" s="11"/>
      <c r="O149" s="12"/>
      <c r="P149" s="11"/>
      <c r="Q149" s="12"/>
      <c r="R149" s="11"/>
      <c r="S149" s="12"/>
      <c r="T149" s="11"/>
      <c r="U149" s="12"/>
    </row>
    <row r="150" spans="1:21" x14ac:dyDescent="0.45">
      <c r="A150" s="13">
        <v>155</v>
      </c>
      <c r="B150" s="13">
        <v>0</v>
      </c>
      <c r="C150" s="13" t="s">
        <v>235</v>
      </c>
      <c r="D150" s="13" t="s">
        <v>231</v>
      </c>
      <c r="E150" s="13">
        <v>0</v>
      </c>
      <c r="F150" s="13">
        <v>0</v>
      </c>
      <c r="G150" s="13">
        <v>2</v>
      </c>
      <c r="H150" s="13">
        <v>0</v>
      </c>
      <c r="I150" s="13">
        <v>0</v>
      </c>
      <c r="J150" s="11"/>
      <c r="K150" s="11" t="s">
        <v>66</v>
      </c>
      <c r="L150" s="11"/>
      <c r="M150" s="12"/>
      <c r="N150" s="11"/>
      <c r="O150" s="12"/>
      <c r="P150" s="11"/>
      <c r="Q150" s="12"/>
      <c r="R150" s="11"/>
      <c r="S150" s="12"/>
      <c r="T150" s="11"/>
      <c r="U150" s="12"/>
    </row>
    <row r="151" spans="1:21" x14ac:dyDescent="0.45">
      <c r="A151" s="13">
        <v>156</v>
      </c>
      <c r="B151" s="13">
        <v>0</v>
      </c>
      <c r="C151" s="13" t="s">
        <v>236</v>
      </c>
      <c r="D151" s="13" t="s">
        <v>237</v>
      </c>
      <c r="E151" s="13">
        <v>0</v>
      </c>
      <c r="F151" s="13">
        <v>0</v>
      </c>
      <c r="G151" s="13">
        <v>1</v>
      </c>
      <c r="H151" s="13">
        <v>0</v>
      </c>
      <c r="I151" s="13">
        <v>0</v>
      </c>
      <c r="J151" s="11"/>
      <c r="K151" s="11" t="s">
        <v>66</v>
      </c>
      <c r="L151" s="11"/>
      <c r="M151" s="12">
        <v>0</v>
      </c>
      <c r="N151" s="11"/>
      <c r="O151" s="12">
        <v>0</v>
      </c>
      <c r="P151" s="11"/>
      <c r="Q151" s="12">
        <v>0</v>
      </c>
      <c r="R151" s="11"/>
      <c r="S151" s="12">
        <v>0</v>
      </c>
      <c r="T151" s="11"/>
      <c r="U151" s="12">
        <v>0</v>
      </c>
    </row>
    <row r="152" spans="1:21" x14ac:dyDescent="0.45">
      <c r="A152" s="13">
        <v>157</v>
      </c>
      <c r="B152" s="13">
        <v>1</v>
      </c>
      <c r="C152" s="13" t="s">
        <v>238</v>
      </c>
      <c r="D152" s="13" t="s">
        <v>239</v>
      </c>
      <c r="E152" s="13">
        <v>0</v>
      </c>
      <c r="F152" s="13">
        <v>0</v>
      </c>
      <c r="G152" s="13">
        <v>1</v>
      </c>
      <c r="H152" s="13">
        <v>0</v>
      </c>
      <c r="I152" s="13">
        <v>0</v>
      </c>
      <c r="J152" s="11"/>
      <c r="K152" s="11" t="s">
        <v>66</v>
      </c>
      <c r="L152" s="11"/>
      <c r="M152" s="12">
        <v>0</v>
      </c>
      <c r="N152" s="11"/>
      <c r="O152" s="12">
        <v>0</v>
      </c>
      <c r="P152" s="11"/>
      <c r="Q152" s="12">
        <v>0</v>
      </c>
      <c r="R152" s="11"/>
      <c r="S152" s="12">
        <v>0</v>
      </c>
      <c r="T152" s="11"/>
      <c r="U152" s="12">
        <v>0</v>
      </c>
    </row>
    <row r="153" spans="1:21" x14ac:dyDescent="0.45">
      <c r="A153" s="13">
        <v>158</v>
      </c>
      <c r="B153" s="13">
        <v>1</v>
      </c>
      <c r="C153" s="13" t="s">
        <v>240</v>
      </c>
      <c r="D153" s="13" t="s">
        <v>240</v>
      </c>
      <c r="E153" s="13">
        <v>0</v>
      </c>
      <c r="F153" s="13">
        <v>0</v>
      </c>
      <c r="G153" s="13">
        <v>1</v>
      </c>
      <c r="H153" s="13">
        <v>0</v>
      </c>
      <c r="I153" s="13">
        <v>0</v>
      </c>
      <c r="J153" s="11"/>
      <c r="K153" s="11" t="s">
        <v>66</v>
      </c>
      <c r="L153" s="11"/>
      <c r="M153" s="12">
        <v>0</v>
      </c>
      <c r="N153" s="11"/>
      <c r="O153" s="12">
        <v>0</v>
      </c>
      <c r="P153" s="11"/>
      <c r="Q153" s="12">
        <v>0</v>
      </c>
      <c r="R153" s="11"/>
      <c r="S153" s="12">
        <v>0</v>
      </c>
      <c r="T153" s="11"/>
      <c r="U153" s="12">
        <v>0</v>
      </c>
    </row>
    <row r="154" spans="1:21" x14ac:dyDescent="0.45">
      <c r="A154" s="13">
        <v>159</v>
      </c>
      <c r="B154" s="13">
        <v>1</v>
      </c>
      <c r="C154" s="13" t="s">
        <v>241</v>
      </c>
      <c r="D154" s="13" t="s">
        <v>241</v>
      </c>
      <c r="E154" s="13">
        <v>0</v>
      </c>
      <c r="F154" s="13">
        <v>0</v>
      </c>
      <c r="G154" s="13">
        <v>1</v>
      </c>
      <c r="H154" s="13">
        <v>0</v>
      </c>
      <c r="I154" s="13">
        <v>0</v>
      </c>
      <c r="J154" s="11"/>
      <c r="K154" s="11" t="s">
        <v>66</v>
      </c>
      <c r="L154" s="11"/>
      <c r="M154" s="12">
        <v>0</v>
      </c>
      <c r="N154" s="11"/>
      <c r="O154" s="12">
        <v>0</v>
      </c>
      <c r="P154" s="11"/>
      <c r="Q154" s="12">
        <v>0</v>
      </c>
      <c r="R154" s="11"/>
      <c r="S154" s="12">
        <v>0</v>
      </c>
      <c r="T154" s="11"/>
      <c r="U154" s="12">
        <v>0</v>
      </c>
    </row>
    <row r="155" spans="1:21" x14ac:dyDescent="0.45">
      <c r="A155" s="13">
        <v>160</v>
      </c>
      <c r="B155" s="13">
        <v>1</v>
      </c>
      <c r="C155" s="13" t="s">
        <v>242</v>
      </c>
      <c r="D155" s="13" t="s">
        <v>243</v>
      </c>
      <c r="E155" s="13">
        <v>0</v>
      </c>
      <c r="F155" s="13">
        <v>482</v>
      </c>
      <c r="G155" s="13">
        <v>1</v>
      </c>
      <c r="H155" s="13">
        <v>0</v>
      </c>
      <c r="I155" s="13">
        <v>0</v>
      </c>
      <c r="J155" s="11"/>
      <c r="K155" s="11" t="s">
        <v>66</v>
      </c>
      <c r="L155" s="11"/>
      <c r="M155" s="12">
        <v>0</v>
      </c>
      <c r="N155" s="11"/>
      <c r="O155" s="12">
        <v>0</v>
      </c>
      <c r="P155" s="11"/>
      <c r="Q155" s="12">
        <v>0</v>
      </c>
      <c r="R155" s="11"/>
      <c r="S155" s="12">
        <v>0</v>
      </c>
      <c r="T155" s="11"/>
      <c r="U155" s="12">
        <v>0</v>
      </c>
    </row>
    <row r="156" spans="1:21" x14ac:dyDescent="0.45">
      <c r="A156" s="13">
        <v>161</v>
      </c>
      <c r="B156" s="13">
        <v>0</v>
      </c>
      <c r="C156" s="13" t="s">
        <v>244</v>
      </c>
      <c r="D156" s="13" t="s">
        <v>245</v>
      </c>
      <c r="E156" s="13">
        <v>0</v>
      </c>
      <c r="F156" s="13">
        <v>0</v>
      </c>
      <c r="G156" s="13">
        <v>2</v>
      </c>
      <c r="H156" s="13">
        <v>0</v>
      </c>
      <c r="I156" s="13">
        <v>0</v>
      </c>
      <c r="J156" s="11"/>
      <c r="K156" s="11" t="s">
        <v>66</v>
      </c>
      <c r="L156" s="11"/>
      <c r="M156" s="12">
        <v>0</v>
      </c>
      <c r="N156" s="11"/>
      <c r="O156" s="12">
        <v>0</v>
      </c>
      <c r="P156" s="11"/>
      <c r="Q156" s="12">
        <v>0</v>
      </c>
      <c r="R156" s="11"/>
      <c r="S156" s="12">
        <v>0</v>
      </c>
      <c r="T156" s="11"/>
      <c r="U156" s="12">
        <v>0</v>
      </c>
    </row>
    <row r="157" spans="1:21" x14ac:dyDescent="0.45">
      <c r="A157" s="13">
        <v>162</v>
      </c>
      <c r="B157" s="13">
        <v>1</v>
      </c>
      <c r="C157" s="13" t="s">
        <v>246</v>
      </c>
      <c r="D157" s="13" t="s">
        <v>246</v>
      </c>
      <c r="E157" s="13">
        <v>0</v>
      </c>
      <c r="F157" s="13">
        <v>0</v>
      </c>
      <c r="G157" s="13">
        <v>1</v>
      </c>
      <c r="H157" s="13">
        <v>0</v>
      </c>
      <c r="I157" s="13">
        <v>42</v>
      </c>
      <c r="J157" s="11"/>
      <c r="K157" s="11" t="s">
        <v>66</v>
      </c>
      <c r="L157" s="11"/>
      <c r="M157" s="12">
        <v>0</v>
      </c>
      <c r="N157" s="11"/>
      <c r="O157" s="12">
        <v>0</v>
      </c>
      <c r="P157" s="11"/>
      <c r="Q157" s="12">
        <v>0</v>
      </c>
      <c r="R157" s="11"/>
      <c r="S157" s="12">
        <v>0</v>
      </c>
      <c r="T157" s="11"/>
      <c r="U157" s="12">
        <v>0</v>
      </c>
    </row>
    <row r="158" spans="1:21" x14ac:dyDescent="0.45">
      <c r="A158" s="13">
        <v>163</v>
      </c>
      <c r="B158" s="13">
        <v>0</v>
      </c>
      <c r="C158" s="13" t="s">
        <v>247</v>
      </c>
      <c r="D158" s="13" t="s">
        <v>245</v>
      </c>
      <c r="E158" s="13">
        <v>0</v>
      </c>
      <c r="F158" s="13">
        <v>0</v>
      </c>
      <c r="G158" s="13">
        <v>2</v>
      </c>
      <c r="H158" s="13">
        <v>0</v>
      </c>
      <c r="I158" s="13">
        <v>0</v>
      </c>
      <c r="J158" s="11"/>
      <c r="K158" s="11" t="s">
        <v>66</v>
      </c>
      <c r="L158" s="11"/>
      <c r="M158" s="12">
        <v>0</v>
      </c>
      <c r="N158" s="11"/>
      <c r="O158" s="12">
        <v>0</v>
      </c>
      <c r="P158" s="11"/>
      <c r="Q158" s="12">
        <v>0</v>
      </c>
      <c r="R158" s="11"/>
      <c r="S158" s="12">
        <v>0</v>
      </c>
      <c r="T158" s="11"/>
      <c r="U158" s="12">
        <v>0</v>
      </c>
    </row>
    <row r="159" spans="1:21" x14ac:dyDescent="0.45">
      <c r="A159" s="13">
        <v>164</v>
      </c>
      <c r="B159" s="13">
        <v>1</v>
      </c>
      <c r="C159" s="13" t="s">
        <v>248</v>
      </c>
      <c r="D159" s="13" t="s">
        <v>248</v>
      </c>
      <c r="E159" s="13">
        <v>0</v>
      </c>
      <c r="F159" s="13">
        <v>0</v>
      </c>
      <c r="G159" s="13">
        <v>1</v>
      </c>
      <c r="H159" s="13">
        <v>0</v>
      </c>
      <c r="I159" s="13">
        <v>0</v>
      </c>
      <c r="J159" s="11"/>
      <c r="K159" s="11" t="s">
        <v>66</v>
      </c>
      <c r="L159" s="11"/>
      <c r="M159" s="12">
        <v>0</v>
      </c>
      <c r="N159" s="11"/>
      <c r="O159" s="12">
        <v>0</v>
      </c>
      <c r="P159" s="11"/>
      <c r="Q159" s="12">
        <v>0</v>
      </c>
      <c r="R159" s="11"/>
      <c r="S159" s="12">
        <v>0</v>
      </c>
      <c r="T159" s="11"/>
      <c r="U159" s="12">
        <v>0</v>
      </c>
    </row>
    <row r="160" spans="1:21" x14ac:dyDescent="0.45">
      <c r="A160" s="13">
        <v>165</v>
      </c>
      <c r="B160" s="13">
        <v>0</v>
      </c>
      <c r="C160" s="13" t="s">
        <v>249</v>
      </c>
      <c r="D160" s="13" t="s">
        <v>245</v>
      </c>
      <c r="E160" s="13">
        <v>0</v>
      </c>
      <c r="F160" s="13">
        <v>0</v>
      </c>
      <c r="G160" s="13">
        <v>2</v>
      </c>
      <c r="H160" s="13">
        <v>0</v>
      </c>
      <c r="I160" s="13">
        <v>0</v>
      </c>
      <c r="J160" s="11"/>
      <c r="K160" s="11" t="s">
        <v>66</v>
      </c>
      <c r="L160" s="11"/>
      <c r="M160" s="12">
        <v>0</v>
      </c>
      <c r="N160" s="11"/>
      <c r="O160" s="12">
        <v>0</v>
      </c>
      <c r="P160" s="11"/>
      <c r="Q160" s="12">
        <v>0</v>
      </c>
      <c r="R160" s="11"/>
      <c r="S160" s="12">
        <v>0</v>
      </c>
      <c r="T160" s="11"/>
      <c r="U160" s="12">
        <v>0</v>
      </c>
    </row>
    <row r="161" spans="1:21" x14ac:dyDescent="0.45">
      <c r="A161" s="13">
        <v>166</v>
      </c>
      <c r="B161" s="13">
        <v>1</v>
      </c>
      <c r="C161" s="13" t="s">
        <v>14</v>
      </c>
      <c r="D161" s="13" t="s">
        <v>250</v>
      </c>
      <c r="E161" s="13">
        <v>0</v>
      </c>
      <c r="F161" s="13">
        <v>0</v>
      </c>
      <c r="G161" s="13">
        <v>1</v>
      </c>
      <c r="H161" s="13">
        <v>0</v>
      </c>
      <c r="I161" s="13">
        <v>0</v>
      </c>
      <c r="J161" s="11"/>
      <c r="K161" s="11" t="s">
        <v>66</v>
      </c>
      <c r="L161" s="11"/>
      <c r="M161" s="12">
        <v>0</v>
      </c>
      <c r="N161" s="11"/>
      <c r="O161" s="12">
        <v>0</v>
      </c>
      <c r="P161" s="11"/>
      <c r="Q161" s="12">
        <v>0</v>
      </c>
      <c r="R161" s="11"/>
      <c r="S161" s="12">
        <v>0</v>
      </c>
      <c r="T161" s="11"/>
      <c r="U161" s="12">
        <v>0</v>
      </c>
    </row>
    <row r="162" spans="1:21" x14ac:dyDescent="0.45">
      <c r="A162" s="13">
        <v>167</v>
      </c>
      <c r="B162" s="13">
        <v>1</v>
      </c>
      <c r="C162" s="13" t="s">
        <v>10</v>
      </c>
      <c r="D162" s="13" t="s">
        <v>10</v>
      </c>
      <c r="E162" s="13">
        <v>0</v>
      </c>
      <c r="F162" s="13">
        <v>0</v>
      </c>
      <c r="G162" s="13">
        <v>1</v>
      </c>
      <c r="H162" s="13">
        <v>0</v>
      </c>
      <c r="I162" s="13">
        <v>0</v>
      </c>
      <c r="J162" s="11"/>
      <c r="K162" s="11" t="s">
        <v>66</v>
      </c>
      <c r="L162" s="11"/>
      <c r="M162" s="12">
        <v>0</v>
      </c>
      <c r="N162" s="11"/>
      <c r="O162" s="12">
        <v>0</v>
      </c>
      <c r="P162" s="11"/>
      <c r="Q162" s="12">
        <v>0</v>
      </c>
      <c r="R162" s="11"/>
      <c r="S162" s="12">
        <v>0</v>
      </c>
      <c r="T162" s="11"/>
      <c r="U162" s="12">
        <v>0</v>
      </c>
    </row>
    <row r="163" spans="1:21" x14ac:dyDescent="0.45">
      <c r="A163" s="13">
        <v>168</v>
      </c>
      <c r="B163" s="13">
        <v>1</v>
      </c>
      <c r="C163" s="13" t="s">
        <v>251</v>
      </c>
      <c r="D163" s="13" t="s">
        <v>251</v>
      </c>
      <c r="E163" s="13">
        <v>0</v>
      </c>
      <c r="F163" s="13">
        <v>0</v>
      </c>
      <c r="G163" s="13">
        <v>1</v>
      </c>
      <c r="H163" s="13">
        <v>0</v>
      </c>
      <c r="I163" s="13">
        <v>42</v>
      </c>
      <c r="J163" s="11"/>
      <c r="K163" s="11" t="s">
        <v>66</v>
      </c>
      <c r="L163" s="11"/>
      <c r="M163" s="12">
        <v>0</v>
      </c>
      <c r="N163" s="11"/>
      <c r="O163" s="12">
        <v>0</v>
      </c>
      <c r="P163" s="11"/>
      <c r="Q163" s="12">
        <v>0</v>
      </c>
      <c r="R163" s="11"/>
      <c r="S163" s="12">
        <v>0</v>
      </c>
      <c r="T163" s="11"/>
      <c r="U163" s="12">
        <v>0</v>
      </c>
    </row>
    <row r="164" spans="1:21" x14ac:dyDescent="0.45">
      <c r="A164" s="13">
        <v>169</v>
      </c>
      <c r="B164" s="13">
        <v>1</v>
      </c>
      <c r="C164" s="13" t="s">
        <v>252</v>
      </c>
      <c r="D164" s="13" t="s">
        <v>253</v>
      </c>
      <c r="E164" s="13">
        <v>0</v>
      </c>
      <c r="F164" s="13">
        <v>0</v>
      </c>
      <c r="G164" s="13">
        <v>1</v>
      </c>
      <c r="H164" s="13">
        <v>1</v>
      </c>
      <c r="I164" s="13">
        <v>0</v>
      </c>
      <c r="J164" s="11"/>
      <c r="K164" s="11" t="s">
        <v>66</v>
      </c>
      <c r="L164" s="11"/>
      <c r="M164" s="12">
        <v>0</v>
      </c>
      <c r="N164" s="11"/>
      <c r="O164" s="12">
        <v>0</v>
      </c>
      <c r="P164" s="11"/>
      <c r="Q164" s="12">
        <v>0</v>
      </c>
      <c r="R164" s="11"/>
      <c r="S164" s="12">
        <v>0</v>
      </c>
      <c r="T164" s="11"/>
      <c r="U164" s="12">
        <v>0</v>
      </c>
    </row>
    <row r="165" spans="1:21" x14ac:dyDescent="0.45">
      <c r="A165" s="13">
        <v>170</v>
      </c>
      <c r="B165" s="13">
        <v>0</v>
      </c>
      <c r="C165" s="13" t="s">
        <v>254</v>
      </c>
      <c r="D165" s="13" t="s">
        <v>245</v>
      </c>
      <c r="E165" s="13">
        <v>0</v>
      </c>
      <c r="F165" s="13">
        <v>0</v>
      </c>
      <c r="G165" s="13">
        <v>2</v>
      </c>
      <c r="H165" s="13">
        <v>0</v>
      </c>
      <c r="I165" s="13">
        <v>0</v>
      </c>
      <c r="J165" s="11"/>
      <c r="K165" s="11" t="s">
        <v>66</v>
      </c>
      <c r="L165" s="11"/>
      <c r="M165" s="12">
        <v>0</v>
      </c>
      <c r="N165" s="11"/>
      <c r="O165" s="12">
        <v>0</v>
      </c>
      <c r="P165" s="11"/>
      <c r="Q165" s="12">
        <v>0</v>
      </c>
      <c r="R165" s="11"/>
      <c r="S165" s="12">
        <v>0</v>
      </c>
      <c r="T165" s="11"/>
      <c r="U165" s="12">
        <v>0</v>
      </c>
    </row>
    <row r="166" spans="1:21" x14ac:dyDescent="0.45">
      <c r="A166" s="13">
        <v>171</v>
      </c>
      <c r="B166" s="13">
        <v>1</v>
      </c>
      <c r="C166" s="13" t="s">
        <v>7</v>
      </c>
      <c r="D166" s="13" t="s">
        <v>255</v>
      </c>
      <c r="E166" s="13">
        <v>0</v>
      </c>
      <c r="F166" s="13">
        <v>0</v>
      </c>
      <c r="G166" s="13">
        <v>1</v>
      </c>
      <c r="H166" s="13">
        <v>2</v>
      </c>
      <c r="I166" s="13">
        <v>0</v>
      </c>
      <c r="J166" s="11"/>
      <c r="K166" s="11" t="s">
        <v>66</v>
      </c>
      <c r="L166" s="11" t="s">
        <v>47</v>
      </c>
      <c r="M166" s="12">
        <v>1</v>
      </c>
      <c r="N166" s="11" t="s">
        <v>103</v>
      </c>
      <c r="O166" s="12">
        <v>1</v>
      </c>
      <c r="P166" s="11" t="s">
        <v>67</v>
      </c>
      <c r="Q166" s="12">
        <v>0</v>
      </c>
      <c r="R166" s="11"/>
      <c r="S166" s="12">
        <v>0</v>
      </c>
      <c r="T166" s="11"/>
      <c r="U166" s="12">
        <v>0</v>
      </c>
    </row>
    <row r="167" spans="1:21" x14ac:dyDescent="0.45">
      <c r="A167" s="13">
        <v>172</v>
      </c>
      <c r="B167" s="13">
        <v>0</v>
      </c>
      <c r="C167" s="13" t="s">
        <v>256</v>
      </c>
      <c r="D167" s="13" t="s">
        <v>245</v>
      </c>
      <c r="E167" s="13">
        <v>0</v>
      </c>
      <c r="F167" s="13">
        <v>0</v>
      </c>
      <c r="G167" s="13">
        <v>2</v>
      </c>
      <c r="H167" s="13">
        <v>0</v>
      </c>
      <c r="I167" s="13">
        <v>0</v>
      </c>
      <c r="J167" s="11"/>
      <c r="K167" s="11" t="s">
        <v>66</v>
      </c>
      <c r="L167" s="11"/>
      <c r="M167" s="12">
        <v>0</v>
      </c>
      <c r="N167" s="11"/>
      <c r="O167" s="12">
        <v>0</v>
      </c>
      <c r="P167" s="11"/>
      <c r="Q167" s="12">
        <v>0</v>
      </c>
      <c r="R167" s="11"/>
      <c r="S167" s="12">
        <v>0</v>
      </c>
      <c r="T167" s="11"/>
      <c r="U167" s="12">
        <v>0</v>
      </c>
    </row>
    <row r="168" spans="1:21" x14ac:dyDescent="0.45">
      <c r="A168" s="13">
        <v>173</v>
      </c>
      <c r="B168" s="13">
        <v>1</v>
      </c>
      <c r="C168" s="13" t="s">
        <v>257</v>
      </c>
      <c r="D168" s="13" t="s">
        <v>258</v>
      </c>
      <c r="E168" s="13">
        <v>0</v>
      </c>
      <c r="F168" s="13">
        <v>0</v>
      </c>
      <c r="G168" s="13">
        <v>1</v>
      </c>
      <c r="H168" s="13">
        <v>0</v>
      </c>
      <c r="I168" s="13">
        <v>0</v>
      </c>
      <c r="J168" s="11"/>
      <c r="K168" s="11" t="s">
        <v>66</v>
      </c>
      <c r="L168" s="11"/>
      <c r="M168" s="12">
        <v>0</v>
      </c>
      <c r="N168" s="11"/>
      <c r="O168" s="12">
        <v>0</v>
      </c>
      <c r="P168" s="11"/>
      <c r="Q168" s="12">
        <v>0</v>
      </c>
      <c r="R168" s="11"/>
      <c r="S168" s="12">
        <v>0</v>
      </c>
      <c r="T168" s="11"/>
      <c r="U168" s="12">
        <v>0</v>
      </c>
    </row>
    <row r="169" spans="1:21" x14ac:dyDescent="0.45">
      <c r="A169" s="13">
        <v>174</v>
      </c>
      <c r="B169" s="13">
        <v>0</v>
      </c>
      <c r="C169" s="13" t="s">
        <v>259</v>
      </c>
      <c r="D169" s="13" t="s">
        <v>245</v>
      </c>
      <c r="E169" s="13">
        <v>0</v>
      </c>
      <c r="F169" s="13">
        <v>0</v>
      </c>
      <c r="G169" s="13">
        <v>2</v>
      </c>
      <c r="H169" s="13">
        <v>0</v>
      </c>
      <c r="I169" s="13">
        <v>0</v>
      </c>
      <c r="J169" s="11"/>
      <c r="K169" s="11" t="s">
        <v>66</v>
      </c>
      <c r="L169" s="11"/>
      <c r="M169" s="12">
        <v>0</v>
      </c>
      <c r="N169" s="11"/>
      <c r="O169" s="12">
        <v>0</v>
      </c>
      <c r="P169" s="11"/>
      <c r="Q169" s="12">
        <v>0</v>
      </c>
      <c r="R169" s="11"/>
      <c r="S169" s="12">
        <v>0</v>
      </c>
      <c r="T169" s="11"/>
      <c r="U169" s="12">
        <v>0</v>
      </c>
    </row>
    <row r="170" spans="1:21" x14ac:dyDescent="0.45">
      <c r="A170" s="13">
        <v>175</v>
      </c>
      <c r="B170" s="13">
        <v>1</v>
      </c>
      <c r="C170" s="13" t="s">
        <v>260</v>
      </c>
      <c r="D170" s="13" t="s">
        <v>261</v>
      </c>
      <c r="E170" s="13">
        <v>0</v>
      </c>
      <c r="F170" s="13">
        <v>191</v>
      </c>
      <c r="G170" s="13">
        <v>1</v>
      </c>
      <c r="H170" s="13">
        <v>2</v>
      </c>
      <c r="I170" s="13">
        <v>0</v>
      </c>
      <c r="J170" s="11"/>
      <c r="K170" s="11" t="s">
        <v>66</v>
      </c>
      <c r="L170" s="11" t="s">
        <v>261</v>
      </c>
      <c r="M170" s="12">
        <v>0</v>
      </c>
      <c r="N170" s="11" t="s">
        <v>67</v>
      </c>
      <c r="O170" s="12">
        <v>0</v>
      </c>
      <c r="P170" s="11"/>
      <c r="Q170" s="12">
        <v>0</v>
      </c>
      <c r="R170" s="11"/>
      <c r="S170" s="12">
        <v>0</v>
      </c>
      <c r="T170" s="11"/>
      <c r="U170" s="12">
        <v>0</v>
      </c>
    </row>
    <row r="171" spans="1:21" x14ac:dyDescent="0.45">
      <c r="A171" s="13">
        <v>176</v>
      </c>
      <c r="B171" s="13">
        <v>1</v>
      </c>
      <c r="C171" s="13" t="s">
        <v>262</v>
      </c>
      <c r="D171" s="13" t="s">
        <v>263</v>
      </c>
      <c r="E171" s="13">
        <v>0</v>
      </c>
      <c r="F171" s="13">
        <v>0</v>
      </c>
      <c r="G171" s="13">
        <v>2</v>
      </c>
      <c r="H171" s="13">
        <v>0</v>
      </c>
      <c r="I171" s="13">
        <v>0</v>
      </c>
      <c r="J171" s="11"/>
      <c r="K171" s="11" t="s">
        <v>66</v>
      </c>
      <c r="L171" s="11"/>
      <c r="M171" s="12">
        <v>0</v>
      </c>
      <c r="N171" s="11"/>
      <c r="O171" s="12">
        <v>0</v>
      </c>
      <c r="P171" s="11"/>
      <c r="Q171" s="12">
        <v>0</v>
      </c>
      <c r="R171" s="11"/>
      <c r="S171" s="12">
        <v>0</v>
      </c>
      <c r="T171" s="11"/>
      <c r="U171" s="12">
        <v>0</v>
      </c>
    </row>
    <row r="172" spans="1:21" x14ac:dyDescent="0.45">
      <c r="A172" s="13">
        <v>177</v>
      </c>
      <c r="B172" s="13">
        <v>0</v>
      </c>
      <c r="C172" s="13" t="s">
        <v>264</v>
      </c>
      <c r="D172" s="13" t="s">
        <v>263</v>
      </c>
      <c r="E172" s="13">
        <v>0</v>
      </c>
      <c r="F172" s="13">
        <v>0</v>
      </c>
      <c r="G172" s="13">
        <v>2</v>
      </c>
      <c r="H172" s="13">
        <v>0</v>
      </c>
      <c r="I172" s="13">
        <v>0</v>
      </c>
      <c r="J172" s="11"/>
      <c r="K172" s="11" t="s">
        <v>66</v>
      </c>
      <c r="L172" s="11"/>
      <c r="M172" s="12">
        <v>0</v>
      </c>
      <c r="N172" s="11"/>
      <c r="O172" s="12">
        <v>0</v>
      </c>
      <c r="P172" s="11"/>
      <c r="Q172" s="12">
        <v>0</v>
      </c>
      <c r="R172" s="11"/>
      <c r="S172" s="12">
        <v>0</v>
      </c>
      <c r="T172" s="11"/>
      <c r="U172" s="12">
        <v>0</v>
      </c>
    </row>
    <row r="173" spans="1:21" x14ac:dyDescent="0.45">
      <c r="A173" s="13">
        <v>178</v>
      </c>
      <c r="B173" s="13">
        <v>0</v>
      </c>
      <c r="C173" s="13" t="s">
        <v>265</v>
      </c>
      <c r="D173" s="13" t="s">
        <v>263</v>
      </c>
      <c r="E173" s="13">
        <v>0</v>
      </c>
      <c r="F173" s="13">
        <v>0</v>
      </c>
      <c r="G173" s="13">
        <v>2</v>
      </c>
      <c r="H173" s="13">
        <v>0</v>
      </c>
      <c r="I173" s="13">
        <v>0</v>
      </c>
      <c r="J173" s="11"/>
      <c r="K173" s="11" t="s">
        <v>66</v>
      </c>
      <c r="L173" s="11"/>
      <c r="M173" s="12">
        <v>0</v>
      </c>
      <c r="N173" s="11"/>
      <c r="O173" s="12">
        <v>0</v>
      </c>
      <c r="P173" s="11"/>
      <c r="Q173" s="12">
        <v>0</v>
      </c>
      <c r="R173" s="11"/>
      <c r="S173" s="12">
        <v>0</v>
      </c>
      <c r="T173" s="11"/>
      <c r="U173" s="12">
        <v>0</v>
      </c>
    </row>
    <row r="174" spans="1:21" x14ac:dyDescent="0.45">
      <c r="A174" s="13">
        <v>179</v>
      </c>
      <c r="B174" s="13">
        <v>0</v>
      </c>
      <c r="C174" s="13" t="s">
        <v>266</v>
      </c>
      <c r="D174" s="13" t="s">
        <v>263</v>
      </c>
      <c r="E174" s="13">
        <v>0</v>
      </c>
      <c r="F174" s="13">
        <v>0</v>
      </c>
      <c r="G174" s="13">
        <v>2</v>
      </c>
      <c r="H174" s="13">
        <v>0</v>
      </c>
      <c r="I174" s="13">
        <v>0</v>
      </c>
      <c r="J174" s="11"/>
      <c r="K174" s="11" t="s">
        <v>66</v>
      </c>
      <c r="L174" s="11"/>
      <c r="M174" s="12">
        <v>0</v>
      </c>
      <c r="N174" s="11"/>
      <c r="O174" s="12">
        <v>0</v>
      </c>
      <c r="P174" s="11"/>
      <c r="Q174" s="12">
        <v>0</v>
      </c>
      <c r="R174" s="11"/>
      <c r="S174" s="12">
        <v>0</v>
      </c>
      <c r="T174" s="11"/>
      <c r="U174" s="12">
        <v>0</v>
      </c>
    </row>
    <row r="175" spans="1:21" x14ac:dyDescent="0.45">
      <c r="A175" s="13">
        <v>180</v>
      </c>
      <c r="B175" s="13">
        <v>0</v>
      </c>
      <c r="C175" s="13" t="s">
        <v>267</v>
      </c>
      <c r="D175" s="13" t="s">
        <v>263</v>
      </c>
      <c r="E175" s="13">
        <v>0</v>
      </c>
      <c r="F175" s="13">
        <v>0</v>
      </c>
      <c r="G175" s="13">
        <v>2</v>
      </c>
      <c r="H175" s="13">
        <v>0</v>
      </c>
      <c r="I175" s="13">
        <v>0</v>
      </c>
      <c r="J175" s="11"/>
      <c r="K175" s="11" t="s">
        <v>66</v>
      </c>
      <c r="L175" s="11"/>
      <c r="M175" s="12">
        <v>0</v>
      </c>
      <c r="N175" s="11"/>
      <c r="O175" s="12">
        <v>0</v>
      </c>
      <c r="P175" s="11"/>
      <c r="Q175" s="12">
        <v>0</v>
      </c>
      <c r="R175" s="11"/>
      <c r="S175" s="12">
        <v>0</v>
      </c>
      <c r="T175" s="11"/>
      <c r="U175" s="12">
        <v>0</v>
      </c>
    </row>
    <row r="176" spans="1:21" x14ac:dyDescent="0.45">
      <c r="A176" s="13">
        <v>181</v>
      </c>
      <c r="B176" s="13">
        <v>0</v>
      </c>
      <c r="C176" s="13" t="s">
        <v>268</v>
      </c>
      <c r="D176" s="13" t="s">
        <v>263</v>
      </c>
      <c r="E176" s="13">
        <v>0</v>
      </c>
      <c r="F176" s="13">
        <v>0</v>
      </c>
      <c r="G176" s="13">
        <v>2</v>
      </c>
      <c r="H176" s="13">
        <v>0</v>
      </c>
      <c r="I176" s="13">
        <v>0</v>
      </c>
      <c r="J176" s="11"/>
      <c r="K176" s="11" t="s">
        <v>66</v>
      </c>
      <c r="L176" s="11"/>
      <c r="M176" s="12">
        <v>0</v>
      </c>
      <c r="N176" s="11"/>
      <c r="O176" s="12">
        <v>0</v>
      </c>
      <c r="P176" s="11"/>
      <c r="Q176" s="12">
        <v>0</v>
      </c>
      <c r="R176" s="11"/>
      <c r="S176" s="12">
        <v>0</v>
      </c>
      <c r="T176" s="11"/>
      <c r="U176" s="12">
        <v>0</v>
      </c>
    </row>
    <row r="177" spans="1:21" x14ac:dyDescent="0.45">
      <c r="A177" s="13">
        <v>182</v>
      </c>
      <c r="B177" s="13">
        <v>0</v>
      </c>
      <c r="C177" s="13" t="s">
        <v>269</v>
      </c>
      <c r="D177" s="13" t="s">
        <v>263</v>
      </c>
      <c r="E177" s="13">
        <v>0</v>
      </c>
      <c r="F177" s="13">
        <v>0</v>
      </c>
      <c r="G177" s="13">
        <v>2</v>
      </c>
      <c r="H177" s="13">
        <v>0</v>
      </c>
      <c r="I177" s="13">
        <v>0</v>
      </c>
      <c r="J177" s="11"/>
      <c r="K177" s="11" t="s">
        <v>66</v>
      </c>
      <c r="L177" s="11"/>
      <c r="M177" s="12">
        <v>0</v>
      </c>
      <c r="N177" s="11"/>
      <c r="O177" s="12">
        <v>0</v>
      </c>
      <c r="P177" s="11"/>
      <c r="Q177" s="12">
        <v>0</v>
      </c>
      <c r="R177" s="11"/>
      <c r="S177" s="12">
        <v>0</v>
      </c>
      <c r="T177" s="11"/>
      <c r="U177" s="12">
        <v>0</v>
      </c>
    </row>
    <row r="178" spans="1:21" x14ac:dyDescent="0.45">
      <c r="A178" s="13">
        <v>183</v>
      </c>
      <c r="B178" s="13">
        <v>0</v>
      </c>
      <c r="C178" s="13" t="s">
        <v>270</v>
      </c>
      <c r="D178" s="13" t="s">
        <v>263</v>
      </c>
      <c r="E178" s="13">
        <v>0</v>
      </c>
      <c r="F178" s="13">
        <v>0</v>
      </c>
      <c r="G178" s="13">
        <v>2</v>
      </c>
      <c r="H178" s="13">
        <v>0</v>
      </c>
      <c r="I178" s="13">
        <v>0</v>
      </c>
      <c r="J178" s="11"/>
      <c r="K178" s="11" t="s">
        <v>66</v>
      </c>
      <c r="L178" s="11"/>
      <c r="M178" s="12">
        <v>0</v>
      </c>
      <c r="N178" s="11"/>
      <c r="O178" s="12">
        <v>0</v>
      </c>
      <c r="P178" s="11"/>
      <c r="Q178" s="12">
        <v>0</v>
      </c>
      <c r="R178" s="11"/>
      <c r="S178" s="12">
        <v>0</v>
      </c>
      <c r="T178" s="11"/>
      <c r="U178" s="12">
        <v>0</v>
      </c>
    </row>
    <row r="179" spans="1:21" x14ac:dyDescent="0.45">
      <c r="A179" s="13">
        <v>184</v>
      </c>
      <c r="B179" s="13">
        <v>0</v>
      </c>
      <c r="C179" s="13" t="s">
        <v>271</v>
      </c>
      <c r="D179" s="13" t="s">
        <v>263</v>
      </c>
      <c r="E179" s="13">
        <v>0</v>
      </c>
      <c r="F179" s="13">
        <v>0</v>
      </c>
      <c r="G179" s="13">
        <v>2</v>
      </c>
      <c r="H179" s="13">
        <v>0</v>
      </c>
      <c r="I179" s="13">
        <v>0</v>
      </c>
      <c r="J179" s="11"/>
      <c r="K179" s="11" t="s">
        <v>66</v>
      </c>
      <c r="L179" s="11"/>
      <c r="M179" s="12">
        <v>0</v>
      </c>
      <c r="N179" s="11"/>
      <c r="O179" s="12">
        <v>0</v>
      </c>
      <c r="P179" s="11"/>
      <c r="Q179" s="12">
        <v>0</v>
      </c>
      <c r="R179" s="11"/>
      <c r="S179" s="12">
        <v>0</v>
      </c>
      <c r="T179" s="11"/>
      <c r="U179" s="12">
        <v>0</v>
      </c>
    </row>
    <row r="180" spans="1:21" x14ac:dyDescent="0.45">
      <c r="A180" s="13">
        <v>185</v>
      </c>
      <c r="B180" s="13">
        <v>0</v>
      </c>
      <c r="C180" s="13" t="s">
        <v>272</v>
      </c>
      <c r="D180" s="13" t="s">
        <v>263</v>
      </c>
      <c r="E180" s="13">
        <v>0</v>
      </c>
      <c r="F180" s="13">
        <v>0</v>
      </c>
      <c r="G180" s="13">
        <v>2</v>
      </c>
      <c r="H180" s="13">
        <v>0</v>
      </c>
      <c r="I180" s="13">
        <v>0</v>
      </c>
      <c r="J180" s="11"/>
      <c r="K180" s="11" t="s">
        <v>66</v>
      </c>
      <c r="L180" s="11"/>
      <c r="M180" s="12">
        <v>0</v>
      </c>
      <c r="N180" s="11"/>
      <c r="O180" s="12">
        <v>0</v>
      </c>
      <c r="P180" s="11"/>
      <c r="Q180" s="12">
        <v>0</v>
      </c>
      <c r="R180" s="11"/>
      <c r="S180" s="12">
        <v>0</v>
      </c>
      <c r="T180" s="11"/>
      <c r="U180" s="12">
        <v>0</v>
      </c>
    </row>
    <row r="181" spans="1:21" x14ac:dyDescent="0.45">
      <c r="A181" s="13">
        <v>186</v>
      </c>
      <c r="B181" s="13">
        <v>0</v>
      </c>
      <c r="C181" s="13" t="s">
        <v>273</v>
      </c>
      <c r="D181" s="13" t="s">
        <v>263</v>
      </c>
      <c r="E181" s="13">
        <v>0</v>
      </c>
      <c r="F181" s="13">
        <v>0</v>
      </c>
      <c r="G181" s="13">
        <v>2</v>
      </c>
      <c r="H181" s="13">
        <v>0</v>
      </c>
      <c r="I181" s="13">
        <v>0</v>
      </c>
      <c r="J181" s="11"/>
      <c r="K181" s="11" t="s">
        <v>66</v>
      </c>
      <c r="L181" s="11"/>
      <c r="M181" s="12">
        <v>0</v>
      </c>
      <c r="N181" s="11"/>
      <c r="O181" s="12">
        <v>0</v>
      </c>
      <c r="P181" s="11"/>
      <c r="Q181" s="12">
        <v>0</v>
      </c>
      <c r="R181" s="11"/>
      <c r="S181" s="12">
        <v>0</v>
      </c>
      <c r="T181" s="11"/>
      <c r="U181" s="12">
        <v>0</v>
      </c>
    </row>
    <row r="182" spans="1:21" x14ac:dyDescent="0.45">
      <c r="A182" s="13">
        <v>187</v>
      </c>
      <c r="B182" s="13">
        <v>1</v>
      </c>
      <c r="C182" s="13" t="s">
        <v>274</v>
      </c>
      <c r="D182" s="13" t="s">
        <v>275</v>
      </c>
      <c r="E182" s="13">
        <v>0</v>
      </c>
      <c r="F182" s="13">
        <v>0</v>
      </c>
      <c r="G182" s="13">
        <v>1</v>
      </c>
      <c r="H182" s="13">
        <v>0</v>
      </c>
      <c r="I182" s="13">
        <v>0</v>
      </c>
      <c r="J182" s="11"/>
      <c r="K182" s="11" t="s">
        <v>66</v>
      </c>
      <c r="L182" s="11"/>
      <c r="M182" s="12">
        <v>0</v>
      </c>
      <c r="N182" s="11"/>
      <c r="O182" s="12">
        <v>0</v>
      </c>
      <c r="P182" s="11"/>
      <c r="Q182" s="12">
        <v>0</v>
      </c>
      <c r="R182" s="11"/>
      <c r="S182" s="12">
        <v>0</v>
      </c>
      <c r="T182" s="11"/>
      <c r="U182" s="12">
        <v>0</v>
      </c>
    </row>
    <row r="183" spans="1:21" x14ac:dyDescent="0.45">
      <c r="A183" s="13">
        <v>188</v>
      </c>
      <c r="B183" s="13">
        <v>1</v>
      </c>
      <c r="C183" s="13" t="s">
        <v>276</v>
      </c>
      <c r="D183" s="13" t="s">
        <v>277</v>
      </c>
      <c r="E183" s="13">
        <v>0</v>
      </c>
      <c r="F183" s="13">
        <v>0</v>
      </c>
      <c r="G183" s="13">
        <v>1</v>
      </c>
      <c r="H183" s="13">
        <v>0</v>
      </c>
      <c r="I183" s="13">
        <v>0</v>
      </c>
      <c r="J183" s="11"/>
      <c r="K183" s="11" t="s">
        <v>66</v>
      </c>
      <c r="L183" s="11"/>
      <c r="M183" s="12">
        <v>0</v>
      </c>
      <c r="N183" s="11"/>
      <c r="O183" s="12">
        <v>0</v>
      </c>
      <c r="P183" s="11"/>
      <c r="Q183" s="12">
        <v>0</v>
      </c>
      <c r="R183" s="11"/>
      <c r="S183" s="12">
        <v>0</v>
      </c>
      <c r="T183" s="11"/>
      <c r="U183" s="12">
        <v>0</v>
      </c>
    </row>
    <row r="184" spans="1:21" x14ac:dyDescent="0.45">
      <c r="A184" s="13">
        <v>189</v>
      </c>
      <c r="B184" s="13">
        <v>0</v>
      </c>
      <c r="C184" s="13" t="s">
        <v>278</v>
      </c>
      <c r="D184" s="13" t="s">
        <v>263</v>
      </c>
      <c r="E184" s="13">
        <v>0</v>
      </c>
      <c r="F184" s="13">
        <v>0</v>
      </c>
      <c r="G184" s="13">
        <v>2</v>
      </c>
      <c r="H184" s="13">
        <v>0</v>
      </c>
      <c r="I184" s="13">
        <v>0</v>
      </c>
      <c r="J184" s="11"/>
      <c r="K184" s="11" t="s">
        <v>66</v>
      </c>
      <c r="L184" s="11"/>
      <c r="M184" s="12">
        <v>0</v>
      </c>
      <c r="N184" s="11"/>
      <c r="O184" s="12">
        <v>0</v>
      </c>
      <c r="P184" s="11"/>
      <c r="Q184" s="12">
        <v>0</v>
      </c>
      <c r="R184" s="11"/>
      <c r="S184" s="12">
        <v>0</v>
      </c>
      <c r="T184" s="11"/>
      <c r="U184" s="12">
        <v>0</v>
      </c>
    </row>
    <row r="185" spans="1:21" x14ac:dyDescent="0.45">
      <c r="A185" s="13">
        <v>190</v>
      </c>
      <c r="B185" s="13">
        <v>0</v>
      </c>
      <c r="C185" s="13" t="s">
        <v>279</v>
      </c>
      <c r="D185" s="13" t="s">
        <v>263</v>
      </c>
      <c r="E185" s="13">
        <v>0</v>
      </c>
      <c r="F185" s="13">
        <v>0</v>
      </c>
      <c r="G185" s="13">
        <v>2</v>
      </c>
      <c r="H185" s="13">
        <v>0</v>
      </c>
      <c r="I185" s="13">
        <v>0</v>
      </c>
      <c r="J185" s="11"/>
      <c r="K185" s="11" t="s">
        <v>66</v>
      </c>
      <c r="L185" s="11"/>
      <c r="M185" s="12">
        <v>0</v>
      </c>
      <c r="N185" s="11"/>
      <c r="O185" s="12">
        <v>0</v>
      </c>
      <c r="P185" s="11"/>
      <c r="Q185" s="12">
        <v>0</v>
      </c>
      <c r="R185" s="11"/>
      <c r="S185" s="12">
        <v>0</v>
      </c>
      <c r="T185" s="11"/>
      <c r="U185" s="12">
        <v>0</v>
      </c>
    </row>
    <row r="186" spans="1:21" x14ac:dyDescent="0.45">
      <c r="A186" s="13">
        <v>191</v>
      </c>
      <c r="B186" s="13">
        <v>0</v>
      </c>
      <c r="C186" s="13" t="s">
        <v>280</v>
      </c>
      <c r="D186" s="13" t="s">
        <v>280</v>
      </c>
      <c r="E186" s="13">
        <v>0</v>
      </c>
      <c r="F186" s="13">
        <v>0</v>
      </c>
      <c r="G186" s="13">
        <v>1</v>
      </c>
      <c r="H186" s="13">
        <v>0</v>
      </c>
      <c r="I186" s="13">
        <v>0</v>
      </c>
      <c r="J186" s="11"/>
      <c r="K186" s="11" t="s">
        <v>66</v>
      </c>
      <c r="L186" s="11"/>
      <c r="M186" s="12">
        <v>0</v>
      </c>
      <c r="N186" s="11"/>
      <c r="O186" s="12">
        <v>0</v>
      </c>
      <c r="P186" s="11"/>
      <c r="Q186" s="12">
        <v>0</v>
      </c>
      <c r="R186" s="11"/>
      <c r="S186" s="12">
        <v>0</v>
      </c>
      <c r="T186" s="11"/>
      <c r="U186" s="12">
        <v>0</v>
      </c>
    </row>
    <row r="187" spans="1:21" x14ac:dyDescent="0.45">
      <c r="A187" s="13">
        <v>192</v>
      </c>
      <c r="B187" s="13">
        <v>1</v>
      </c>
      <c r="C187" s="13" t="s">
        <v>281</v>
      </c>
      <c r="D187" s="13" t="s">
        <v>281</v>
      </c>
      <c r="E187" s="13">
        <v>0</v>
      </c>
      <c r="F187" s="13">
        <v>0</v>
      </c>
      <c r="G187" s="13">
        <v>1</v>
      </c>
      <c r="H187" s="13">
        <v>1</v>
      </c>
      <c r="I187" s="13">
        <v>0</v>
      </c>
      <c r="J187" s="11"/>
      <c r="K187" s="11" t="s">
        <v>66</v>
      </c>
      <c r="L187" s="11" t="s">
        <v>282</v>
      </c>
      <c r="M187" s="12">
        <v>0</v>
      </c>
      <c r="N187" s="11" t="s">
        <v>283</v>
      </c>
      <c r="O187" s="12">
        <v>0</v>
      </c>
      <c r="P187" s="11" t="s">
        <v>284</v>
      </c>
      <c r="Q187" s="12">
        <v>0</v>
      </c>
      <c r="R187" s="11"/>
      <c r="S187" s="12">
        <v>0</v>
      </c>
      <c r="T187" s="11"/>
      <c r="U187" s="12">
        <v>0</v>
      </c>
    </row>
    <row r="188" spans="1:21" x14ac:dyDescent="0.45">
      <c r="A188" s="13">
        <v>193</v>
      </c>
      <c r="B188" s="13">
        <v>1</v>
      </c>
      <c r="C188" s="13" t="s">
        <v>285</v>
      </c>
      <c r="D188" s="13" t="s">
        <v>285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1"/>
      <c r="K188" s="11" t="s">
        <v>66</v>
      </c>
      <c r="L188" s="11"/>
      <c r="M188" s="12">
        <v>0</v>
      </c>
      <c r="N188" s="11"/>
      <c r="O188" s="12">
        <v>0</v>
      </c>
      <c r="P188" s="11"/>
      <c r="Q188" s="12">
        <v>0</v>
      </c>
      <c r="R188" s="11"/>
      <c r="S188" s="12">
        <v>0</v>
      </c>
      <c r="T188" s="11"/>
      <c r="U188" s="12">
        <v>0</v>
      </c>
    </row>
    <row r="189" spans="1:21" x14ac:dyDescent="0.45">
      <c r="A189" s="13">
        <v>194</v>
      </c>
      <c r="B189" s="13">
        <v>1</v>
      </c>
      <c r="C189" s="13" t="s">
        <v>286</v>
      </c>
      <c r="D189" s="13" t="s">
        <v>286</v>
      </c>
      <c r="E189" s="13">
        <v>0</v>
      </c>
      <c r="F189" s="13">
        <v>194</v>
      </c>
      <c r="G189" s="13">
        <v>0</v>
      </c>
      <c r="H189" s="13">
        <v>0</v>
      </c>
      <c r="I189" s="13">
        <v>0</v>
      </c>
      <c r="J189" s="11"/>
      <c r="K189" s="11" t="s">
        <v>66</v>
      </c>
      <c r="L189" s="11"/>
      <c r="M189" s="12">
        <v>0</v>
      </c>
      <c r="N189" s="11"/>
      <c r="O189" s="12">
        <v>0</v>
      </c>
      <c r="P189" s="11"/>
      <c r="Q189" s="12">
        <v>0</v>
      </c>
      <c r="R189" s="11"/>
      <c r="S189" s="12">
        <v>0</v>
      </c>
      <c r="T189" s="11"/>
      <c r="U189" s="12">
        <v>0</v>
      </c>
    </row>
    <row r="190" spans="1:21" x14ac:dyDescent="0.45">
      <c r="A190" s="13">
        <v>195</v>
      </c>
      <c r="B190" s="13">
        <v>1</v>
      </c>
      <c r="C190" s="13" t="s">
        <v>287</v>
      </c>
      <c r="D190" s="13" t="s">
        <v>287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1"/>
      <c r="K190" s="11" t="s">
        <v>66</v>
      </c>
      <c r="L190" s="11"/>
      <c r="M190" s="12">
        <v>0</v>
      </c>
      <c r="N190" s="11"/>
      <c r="O190" s="12">
        <v>0</v>
      </c>
      <c r="P190" s="11"/>
      <c r="Q190" s="12">
        <v>0</v>
      </c>
      <c r="R190" s="11"/>
      <c r="S190" s="12">
        <v>0</v>
      </c>
      <c r="T190" s="11"/>
      <c r="U190" s="12">
        <v>0</v>
      </c>
    </row>
    <row r="191" spans="1:21" x14ac:dyDescent="0.45">
      <c r="A191" s="13">
        <v>196</v>
      </c>
      <c r="B191" s="13">
        <v>1</v>
      </c>
      <c r="C191" s="13" t="s">
        <v>288</v>
      </c>
      <c r="D191" s="13" t="s">
        <v>288</v>
      </c>
      <c r="E191" s="13">
        <v>3500</v>
      </c>
      <c r="F191" s="13">
        <v>0</v>
      </c>
      <c r="G191" s="13">
        <v>1</v>
      </c>
      <c r="H191" s="13">
        <v>0</v>
      </c>
      <c r="I191" s="13">
        <v>0</v>
      </c>
      <c r="J191" s="11"/>
      <c r="K191" s="11" t="s">
        <v>66</v>
      </c>
      <c r="L191" s="11"/>
      <c r="M191" s="12">
        <v>0</v>
      </c>
      <c r="N191" s="11"/>
      <c r="O191" s="12">
        <v>0</v>
      </c>
      <c r="P191" s="11"/>
      <c r="Q191" s="12">
        <v>0</v>
      </c>
      <c r="R191" s="11"/>
      <c r="S191" s="12">
        <v>0</v>
      </c>
      <c r="T191" s="11"/>
      <c r="U191" s="12">
        <v>0</v>
      </c>
    </row>
    <row r="192" spans="1:21" x14ac:dyDescent="0.45">
      <c r="A192" s="13">
        <v>197</v>
      </c>
      <c r="B192" s="13">
        <v>1</v>
      </c>
      <c r="C192" s="13" t="s">
        <v>289</v>
      </c>
      <c r="D192" s="13" t="s">
        <v>289</v>
      </c>
      <c r="E192" s="13">
        <v>0</v>
      </c>
      <c r="F192" s="13">
        <v>0</v>
      </c>
      <c r="G192" s="13">
        <v>1</v>
      </c>
      <c r="H192" s="13">
        <v>0</v>
      </c>
      <c r="I192" s="13">
        <v>0</v>
      </c>
      <c r="J192" s="11"/>
      <c r="K192" s="11" t="s">
        <v>66</v>
      </c>
      <c r="L192" s="11"/>
      <c r="M192" s="12">
        <v>0</v>
      </c>
      <c r="N192" s="11"/>
      <c r="O192" s="12">
        <v>0</v>
      </c>
      <c r="P192" s="11"/>
      <c r="Q192" s="12">
        <v>0</v>
      </c>
      <c r="R192" s="11"/>
      <c r="S192" s="12">
        <v>0</v>
      </c>
      <c r="T192" s="11"/>
      <c r="U192" s="12">
        <v>0</v>
      </c>
    </row>
    <row r="193" spans="1:21" x14ac:dyDescent="0.45">
      <c r="A193" s="13">
        <v>198</v>
      </c>
      <c r="B193" s="13">
        <v>1</v>
      </c>
      <c r="C193" s="13" t="s">
        <v>290</v>
      </c>
      <c r="D193" s="13" t="s">
        <v>290</v>
      </c>
      <c r="E193" s="13">
        <v>0</v>
      </c>
      <c r="F193" s="13">
        <v>0</v>
      </c>
      <c r="G193" s="13">
        <v>1</v>
      </c>
      <c r="H193" s="13">
        <v>0</v>
      </c>
      <c r="I193" s="13">
        <v>0</v>
      </c>
      <c r="J193" s="11"/>
      <c r="K193" s="11" t="s">
        <v>66</v>
      </c>
      <c r="L193" s="11"/>
      <c r="M193" s="12">
        <v>0</v>
      </c>
      <c r="N193" s="11"/>
      <c r="O193" s="12">
        <v>0</v>
      </c>
      <c r="P193" s="11"/>
      <c r="Q193" s="12">
        <v>0</v>
      </c>
      <c r="R193" s="11"/>
      <c r="S193" s="12">
        <v>0</v>
      </c>
      <c r="T193" s="11"/>
      <c r="U193" s="12">
        <v>0</v>
      </c>
    </row>
    <row r="194" spans="1:21" x14ac:dyDescent="0.45">
      <c r="A194" s="10">
        <v>199</v>
      </c>
      <c r="B194" s="10">
        <v>1</v>
      </c>
      <c r="C194" s="10" t="s">
        <v>291</v>
      </c>
      <c r="D194" s="10" t="s">
        <v>292</v>
      </c>
      <c r="E194" s="10">
        <v>0</v>
      </c>
      <c r="F194" s="10">
        <v>480</v>
      </c>
      <c r="G194" s="10">
        <v>1</v>
      </c>
      <c r="H194" s="10">
        <v>1</v>
      </c>
      <c r="I194" s="10">
        <v>18</v>
      </c>
      <c r="J194" s="8"/>
      <c r="K194" s="8" t="s">
        <v>66</v>
      </c>
      <c r="L194" s="8"/>
      <c r="M194" s="9">
        <v>0</v>
      </c>
      <c r="N194" s="8"/>
      <c r="O194" s="9">
        <v>0</v>
      </c>
      <c r="P194" s="8"/>
      <c r="Q194" s="9">
        <v>0</v>
      </c>
      <c r="R194" s="8"/>
      <c r="S194" s="9">
        <v>0</v>
      </c>
      <c r="T194" s="8"/>
      <c r="U194" s="9">
        <v>0</v>
      </c>
    </row>
    <row r="195" spans="1:21" x14ac:dyDescent="0.45">
      <c r="A195" s="33">
        <v>200</v>
      </c>
      <c r="B195" s="33">
        <v>1</v>
      </c>
      <c r="C195" s="33" t="s">
        <v>57</v>
      </c>
      <c r="D195" s="33" t="s">
        <v>57</v>
      </c>
      <c r="E195" s="33">
        <v>0</v>
      </c>
      <c r="F195" s="33">
        <v>0</v>
      </c>
      <c r="G195" s="33">
        <v>2</v>
      </c>
      <c r="H195" s="33">
        <v>2</v>
      </c>
      <c r="I195" s="33">
        <v>0</v>
      </c>
      <c r="J195" s="34"/>
      <c r="K195" s="34"/>
      <c r="L195" s="34" t="s">
        <v>47</v>
      </c>
      <c r="M195" s="35">
        <v>1</v>
      </c>
      <c r="N195" s="34"/>
      <c r="O195" s="35">
        <v>0</v>
      </c>
      <c r="P195" s="34"/>
      <c r="Q195" s="35">
        <v>0</v>
      </c>
      <c r="R195" s="34"/>
      <c r="S195" s="35">
        <v>0</v>
      </c>
      <c r="T195" s="34"/>
      <c r="U195" s="35">
        <v>0</v>
      </c>
    </row>
    <row r="196" spans="1:21" x14ac:dyDescent="0.45">
      <c r="A196" s="33">
        <v>201</v>
      </c>
      <c r="B196" s="33">
        <v>2</v>
      </c>
      <c r="C196" s="33" t="s">
        <v>293</v>
      </c>
      <c r="D196" s="33" t="s">
        <v>293</v>
      </c>
      <c r="E196" s="33">
        <v>0</v>
      </c>
      <c r="F196" s="33">
        <v>0</v>
      </c>
      <c r="G196" s="33">
        <v>2</v>
      </c>
      <c r="H196" s="33">
        <v>2</v>
      </c>
      <c r="I196" s="33">
        <v>0</v>
      </c>
      <c r="J196" s="34"/>
      <c r="K196" s="34"/>
      <c r="L196" s="34" t="s">
        <v>294</v>
      </c>
      <c r="M196" s="35">
        <v>0</v>
      </c>
      <c r="N196" s="34"/>
      <c r="O196" s="35">
        <v>0</v>
      </c>
      <c r="P196" s="34"/>
      <c r="Q196" s="35">
        <v>0</v>
      </c>
      <c r="R196" s="34"/>
      <c r="S196" s="35">
        <v>0</v>
      </c>
      <c r="T196" s="34"/>
      <c r="U196" s="35">
        <v>0</v>
      </c>
    </row>
    <row r="197" spans="1:21" x14ac:dyDescent="0.45">
      <c r="A197" s="33">
        <v>202</v>
      </c>
      <c r="B197" s="33">
        <v>2</v>
      </c>
      <c r="C197" s="33" t="s">
        <v>295</v>
      </c>
      <c r="D197" s="33" t="s">
        <v>295</v>
      </c>
      <c r="E197" s="33">
        <v>0</v>
      </c>
      <c r="F197" s="33">
        <v>0</v>
      </c>
      <c r="G197" s="33">
        <v>2</v>
      </c>
      <c r="H197" s="33">
        <v>2</v>
      </c>
      <c r="I197" s="33">
        <v>0</v>
      </c>
      <c r="J197" s="34"/>
      <c r="K197" s="34"/>
      <c r="L197" s="34" t="s">
        <v>296</v>
      </c>
      <c r="M197" s="35">
        <v>0</v>
      </c>
      <c r="N197" s="34"/>
      <c r="O197" s="35">
        <v>0</v>
      </c>
      <c r="P197" s="34"/>
      <c r="Q197" s="35">
        <v>0</v>
      </c>
      <c r="R197" s="34"/>
      <c r="S197" s="35">
        <v>0</v>
      </c>
      <c r="T197" s="34"/>
      <c r="U197" s="35">
        <v>0</v>
      </c>
    </row>
    <row r="198" spans="1:21" x14ac:dyDescent="0.45">
      <c r="A198" s="33">
        <v>203</v>
      </c>
      <c r="B198" s="33">
        <v>2</v>
      </c>
      <c r="C198" s="33" t="s">
        <v>297</v>
      </c>
      <c r="D198" s="33" t="s">
        <v>297</v>
      </c>
      <c r="E198" s="33">
        <v>0</v>
      </c>
      <c r="F198" s="33">
        <v>0</v>
      </c>
      <c r="G198" s="33">
        <v>2</v>
      </c>
      <c r="H198" s="33">
        <v>2</v>
      </c>
      <c r="I198" s="33">
        <v>0</v>
      </c>
      <c r="J198" s="34"/>
      <c r="K198" s="34"/>
      <c r="L198" s="34" t="s">
        <v>297</v>
      </c>
      <c r="M198" s="35">
        <v>0</v>
      </c>
      <c r="N198" s="34"/>
      <c r="O198" s="35">
        <v>0</v>
      </c>
      <c r="P198" s="34"/>
      <c r="Q198" s="35">
        <v>0</v>
      </c>
      <c r="R198" s="34"/>
      <c r="S198" s="35">
        <v>0</v>
      </c>
      <c r="T198" s="34"/>
      <c r="U198" s="35">
        <v>0</v>
      </c>
    </row>
    <row r="199" spans="1:21" x14ac:dyDescent="0.45">
      <c r="A199" s="33">
        <v>204</v>
      </c>
      <c r="B199" s="33">
        <v>2</v>
      </c>
      <c r="C199" s="33" t="s">
        <v>298</v>
      </c>
      <c r="D199" s="33" t="s">
        <v>298</v>
      </c>
      <c r="E199" s="33">
        <v>0</v>
      </c>
      <c r="F199" s="33">
        <v>0</v>
      </c>
      <c r="G199" s="33">
        <v>2</v>
      </c>
      <c r="H199" s="33">
        <v>2</v>
      </c>
      <c r="I199" s="33">
        <v>0</v>
      </c>
      <c r="J199" s="34"/>
      <c r="K199" s="34"/>
      <c r="L199" s="34" t="s">
        <v>298</v>
      </c>
      <c r="M199" s="35">
        <v>0</v>
      </c>
      <c r="N199" s="34"/>
      <c r="O199" s="35">
        <v>0</v>
      </c>
      <c r="P199" s="34"/>
      <c r="Q199" s="35">
        <v>0</v>
      </c>
      <c r="R199" s="34"/>
      <c r="S199" s="35"/>
      <c r="T199" s="34"/>
      <c r="U199" s="35"/>
    </row>
    <row r="200" spans="1:21" x14ac:dyDescent="0.45">
      <c r="A200" s="33">
        <v>205</v>
      </c>
      <c r="B200" s="33">
        <v>2</v>
      </c>
      <c r="C200" s="33" t="s">
        <v>299</v>
      </c>
      <c r="D200" s="33" t="s">
        <v>299</v>
      </c>
      <c r="E200" s="33">
        <v>0</v>
      </c>
      <c r="F200" s="33">
        <v>0</v>
      </c>
      <c r="G200" s="33">
        <v>2</v>
      </c>
      <c r="H200" s="33">
        <v>2</v>
      </c>
      <c r="I200" s="33">
        <v>0</v>
      </c>
      <c r="J200" s="34"/>
      <c r="K200" s="34"/>
      <c r="L200" s="34" t="s">
        <v>299</v>
      </c>
      <c r="M200" s="35">
        <v>0</v>
      </c>
      <c r="N200" s="34"/>
      <c r="O200" s="35">
        <v>0</v>
      </c>
      <c r="P200" s="34"/>
      <c r="Q200" s="35">
        <v>0</v>
      </c>
      <c r="R200" s="34"/>
      <c r="S200" s="35"/>
      <c r="T200" s="34"/>
      <c r="U200" s="35"/>
    </row>
    <row r="201" spans="1:21" x14ac:dyDescent="0.45">
      <c r="A201" s="33">
        <v>206</v>
      </c>
      <c r="B201" s="33">
        <v>2</v>
      </c>
      <c r="C201" s="33" t="s">
        <v>300</v>
      </c>
      <c r="D201" s="33" t="s">
        <v>300</v>
      </c>
      <c r="E201" s="33">
        <v>0</v>
      </c>
      <c r="F201" s="33">
        <v>0</v>
      </c>
      <c r="G201" s="33">
        <v>2</v>
      </c>
      <c r="H201" s="33">
        <v>2</v>
      </c>
      <c r="I201" s="33">
        <v>0</v>
      </c>
      <c r="J201" s="34"/>
      <c r="K201" s="34"/>
      <c r="L201" s="34" t="s">
        <v>301</v>
      </c>
      <c r="M201" s="35">
        <v>0</v>
      </c>
      <c r="N201" s="34"/>
      <c r="O201" s="35">
        <v>0</v>
      </c>
      <c r="P201" s="34"/>
      <c r="Q201" s="35">
        <v>0</v>
      </c>
      <c r="R201" s="34"/>
      <c r="S201" s="35">
        <v>0</v>
      </c>
      <c r="T201" s="34"/>
      <c r="U201" s="35">
        <v>0</v>
      </c>
    </row>
    <row r="202" spans="1:21" x14ac:dyDescent="0.45">
      <c r="A202" s="33">
        <v>207</v>
      </c>
      <c r="B202" s="33">
        <v>2</v>
      </c>
      <c r="C202" s="33" t="s">
        <v>302</v>
      </c>
      <c r="D202" s="33" t="s">
        <v>302</v>
      </c>
      <c r="E202" s="33">
        <v>0</v>
      </c>
      <c r="F202" s="33">
        <v>0</v>
      </c>
      <c r="G202" s="33">
        <v>2</v>
      </c>
      <c r="H202" s="33">
        <v>2</v>
      </c>
      <c r="I202" s="33">
        <v>0</v>
      </c>
      <c r="J202" s="34"/>
      <c r="K202" s="34"/>
      <c r="L202" s="34" t="s">
        <v>301</v>
      </c>
      <c r="M202" s="35">
        <v>0</v>
      </c>
      <c r="N202" s="34"/>
      <c r="O202" s="35">
        <v>0</v>
      </c>
      <c r="P202" s="34"/>
      <c r="Q202" s="35">
        <v>0</v>
      </c>
      <c r="R202" s="34"/>
      <c r="S202" s="35">
        <v>0</v>
      </c>
      <c r="T202" s="34"/>
      <c r="U202" s="35">
        <v>0</v>
      </c>
    </row>
    <row r="203" spans="1:21" x14ac:dyDescent="0.45">
      <c r="A203" s="33">
        <v>208</v>
      </c>
      <c r="B203" s="33">
        <v>2</v>
      </c>
      <c r="C203" s="33" t="s">
        <v>303</v>
      </c>
      <c r="D203" s="33" t="s">
        <v>303</v>
      </c>
      <c r="E203" s="33">
        <v>0</v>
      </c>
      <c r="F203" s="33">
        <v>0</v>
      </c>
      <c r="G203" s="33">
        <v>2</v>
      </c>
      <c r="H203" s="33">
        <v>2</v>
      </c>
      <c r="I203" s="33">
        <v>0</v>
      </c>
      <c r="J203" s="34"/>
      <c r="K203" s="34"/>
      <c r="L203" s="34" t="s">
        <v>301</v>
      </c>
      <c r="M203" s="35">
        <v>0</v>
      </c>
      <c r="N203" s="34"/>
      <c r="O203" s="35">
        <v>0</v>
      </c>
      <c r="P203" s="34"/>
      <c r="Q203" s="35">
        <v>0</v>
      </c>
      <c r="R203" s="34"/>
      <c r="S203" s="35">
        <v>0</v>
      </c>
      <c r="T203" s="34"/>
      <c r="U203" s="35">
        <v>0</v>
      </c>
    </row>
    <row r="204" spans="1:21" x14ac:dyDescent="0.45">
      <c r="A204" s="33">
        <v>209</v>
      </c>
      <c r="B204" s="33">
        <v>2</v>
      </c>
      <c r="C204" s="33" t="s">
        <v>304</v>
      </c>
      <c r="D204" s="33" t="s">
        <v>304</v>
      </c>
      <c r="E204" s="33">
        <v>0</v>
      </c>
      <c r="F204" s="33">
        <v>0</v>
      </c>
      <c r="G204" s="33">
        <v>2</v>
      </c>
      <c r="H204" s="33">
        <v>2</v>
      </c>
      <c r="I204" s="33">
        <v>0</v>
      </c>
      <c r="J204" s="34"/>
      <c r="K204" s="34"/>
      <c r="L204" s="34" t="s">
        <v>301</v>
      </c>
      <c r="M204" s="35">
        <v>0</v>
      </c>
      <c r="N204" s="34"/>
      <c r="O204" s="35">
        <v>0</v>
      </c>
      <c r="P204" s="34"/>
      <c r="Q204" s="35">
        <v>0</v>
      </c>
      <c r="R204" s="34"/>
      <c r="S204" s="35">
        <v>0</v>
      </c>
      <c r="T204" s="34"/>
      <c r="U204" s="35">
        <v>0</v>
      </c>
    </row>
    <row r="205" spans="1:21" x14ac:dyDescent="0.45">
      <c r="A205" s="33">
        <v>210</v>
      </c>
      <c r="B205" s="33">
        <v>2</v>
      </c>
      <c r="C205" s="33" t="s">
        <v>305</v>
      </c>
      <c r="D205" s="33" t="s">
        <v>305</v>
      </c>
      <c r="E205" s="33">
        <v>0</v>
      </c>
      <c r="F205" s="33">
        <v>0</v>
      </c>
      <c r="G205" s="33">
        <v>2</v>
      </c>
      <c r="H205" s="33">
        <v>2</v>
      </c>
      <c r="I205" s="33">
        <v>0</v>
      </c>
      <c r="J205" s="34"/>
      <c r="K205" s="34"/>
      <c r="L205" s="34" t="s">
        <v>301</v>
      </c>
      <c r="M205" s="35">
        <v>0</v>
      </c>
      <c r="N205" s="34"/>
      <c r="O205" s="35">
        <v>0</v>
      </c>
      <c r="P205" s="34"/>
      <c r="Q205" s="35">
        <v>0</v>
      </c>
      <c r="R205" s="34"/>
      <c r="S205" s="35">
        <v>0</v>
      </c>
      <c r="T205" s="34"/>
      <c r="U205" s="35">
        <v>0</v>
      </c>
    </row>
    <row r="206" spans="1:21" x14ac:dyDescent="0.45">
      <c r="A206" s="33">
        <v>211</v>
      </c>
      <c r="B206" s="33">
        <v>2</v>
      </c>
      <c r="C206" s="33" t="s">
        <v>306</v>
      </c>
      <c r="D206" s="33" t="s">
        <v>306</v>
      </c>
      <c r="E206" s="33">
        <v>0</v>
      </c>
      <c r="F206" s="33">
        <v>0</v>
      </c>
      <c r="G206" s="33">
        <v>2</v>
      </c>
      <c r="H206" s="33">
        <v>2</v>
      </c>
      <c r="I206" s="33">
        <v>0</v>
      </c>
      <c r="J206" s="34"/>
      <c r="K206" s="34"/>
      <c r="L206" s="34" t="s">
        <v>301</v>
      </c>
      <c r="M206" s="35">
        <v>0</v>
      </c>
      <c r="N206" s="34"/>
      <c r="O206" s="35">
        <v>0</v>
      </c>
      <c r="P206" s="34"/>
      <c r="Q206" s="35">
        <v>0</v>
      </c>
      <c r="R206" s="34"/>
      <c r="S206" s="35">
        <v>0</v>
      </c>
      <c r="T206" s="34"/>
      <c r="U206" s="35">
        <v>0</v>
      </c>
    </row>
    <row r="207" spans="1:21" x14ac:dyDescent="0.45">
      <c r="A207" s="33">
        <v>212</v>
      </c>
      <c r="B207" s="33">
        <v>2</v>
      </c>
      <c r="C207" s="33" t="s">
        <v>307</v>
      </c>
      <c r="D207" s="33" t="s">
        <v>308</v>
      </c>
      <c r="E207" s="33">
        <v>0</v>
      </c>
      <c r="F207" s="33">
        <v>0</v>
      </c>
      <c r="G207" s="33">
        <v>2</v>
      </c>
      <c r="H207" s="33">
        <v>2</v>
      </c>
      <c r="I207" s="33">
        <v>0</v>
      </c>
      <c r="J207" s="34"/>
      <c r="K207" s="34"/>
      <c r="L207" s="34" t="s">
        <v>301</v>
      </c>
      <c r="M207" s="35">
        <v>0</v>
      </c>
      <c r="N207" s="34"/>
      <c r="O207" s="35">
        <v>0</v>
      </c>
      <c r="P207" s="34"/>
      <c r="Q207" s="35">
        <v>0</v>
      </c>
      <c r="R207" s="34"/>
      <c r="S207" s="35">
        <v>0</v>
      </c>
      <c r="T207" s="34"/>
      <c r="U207" s="35">
        <v>0</v>
      </c>
    </row>
    <row r="208" spans="1:21" x14ac:dyDescent="0.45">
      <c r="A208" s="33">
        <v>213</v>
      </c>
      <c r="B208" s="33">
        <v>2</v>
      </c>
      <c r="C208" s="33" t="s">
        <v>309</v>
      </c>
      <c r="D208" s="33" t="s">
        <v>309</v>
      </c>
      <c r="E208" s="33">
        <v>0</v>
      </c>
      <c r="F208" s="33">
        <v>0</v>
      </c>
      <c r="G208" s="33">
        <v>2</v>
      </c>
      <c r="H208" s="33">
        <v>2</v>
      </c>
      <c r="I208" s="33">
        <v>0</v>
      </c>
      <c r="J208" s="34"/>
      <c r="K208" s="34"/>
      <c r="L208" s="34" t="s">
        <v>309</v>
      </c>
      <c r="M208" s="35">
        <v>0</v>
      </c>
      <c r="N208" s="34"/>
      <c r="O208" s="35">
        <v>0</v>
      </c>
      <c r="P208" s="34"/>
      <c r="Q208" s="35">
        <v>0</v>
      </c>
      <c r="R208" s="34"/>
      <c r="S208" s="35">
        <v>0</v>
      </c>
      <c r="T208" s="34"/>
      <c r="U208" s="35">
        <v>0</v>
      </c>
    </row>
    <row r="209" spans="1:21" x14ac:dyDescent="0.45">
      <c r="A209" s="33">
        <v>214</v>
      </c>
      <c r="B209" s="33">
        <v>2</v>
      </c>
      <c r="C209" s="33" t="s">
        <v>14</v>
      </c>
      <c r="D209" s="33" t="s">
        <v>14</v>
      </c>
      <c r="E209" s="33">
        <v>0</v>
      </c>
      <c r="F209" s="33">
        <v>0</v>
      </c>
      <c r="G209" s="33">
        <v>2</v>
      </c>
      <c r="H209" s="33">
        <v>2</v>
      </c>
      <c r="I209" s="33">
        <v>0</v>
      </c>
      <c r="J209" s="34"/>
      <c r="K209" s="34"/>
      <c r="L209" s="34" t="s">
        <v>14</v>
      </c>
      <c r="M209" s="35">
        <v>0</v>
      </c>
      <c r="N209" s="34"/>
      <c r="O209" s="35">
        <v>0</v>
      </c>
      <c r="P209" s="34"/>
      <c r="Q209" s="35">
        <v>0</v>
      </c>
      <c r="R209" s="34"/>
      <c r="S209" s="35">
        <v>0</v>
      </c>
      <c r="T209" s="34"/>
      <c r="U209" s="35">
        <v>0</v>
      </c>
    </row>
    <row r="210" spans="1:21" x14ac:dyDescent="0.45">
      <c r="A210" s="33">
        <v>215</v>
      </c>
      <c r="B210" s="33">
        <v>2</v>
      </c>
      <c r="C210" s="33" t="s">
        <v>310</v>
      </c>
      <c r="D210" s="33" t="s">
        <v>310</v>
      </c>
      <c r="E210" s="33">
        <v>0</v>
      </c>
      <c r="F210" s="33">
        <v>0</v>
      </c>
      <c r="G210" s="33">
        <v>2</v>
      </c>
      <c r="H210" s="33">
        <v>2</v>
      </c>
      <c r="I210" s="33">
        <v>0</v>
      </c>
      <c r="J210" s="34"/>
      <c r="K210" s="34"/>
      <c r="L210" s="34" t="s">
        <v>310</v>
      </c>
      <c r="M210" s="35">
        <v>0</v>
      </c>
      <c r="N210" s="34"/>
      <c r="O210" s="35">
        <v>0</v>
      </c>
      <c r="P210" s="34"/>
      <c r="Q210" s="35">
        <v>0</v>
      </c>
      <c r="R210" s="34"/>
      <c r="S210" s="35">
        <v>0</v>
      </c>
      <c r="T210" s="34"/>
      <c r="U210" s="35">
        <v>0</v>
      </c>
    </row>
    <row r="211" spans="1:21" x14ac:dyDescent="0.45">
      <c r="A211" s="33">
        <v>216</v>
      </c>
      <c r="B211" s="33">
        <v>2</v>
      </c>
      <c r="C211" s="33" t="s">
        <v>311</v>
      </c>
      <c r="D211" s="33" t="s">
        <v>311</v>
      </c>
      <c r="E211" s="33">
        <v>0</v>
      </c>
      <c r="F211" s="33">
        <v>0</v>
      </c>
      <c r="G211" s="33">
        <v>2</v>
      </c>
      <c r="H211" s="33">
        <v>2</v>
      </c>
      <c r="I211" s="33">
        <v>0</v>
      </c>
      <c r="J211" s="34"/>
      <c r="K211" s="34"/>
      <c r="L211" s="34" t="s">
        <v>311</v>
      </c>
      <c r="M211" s="35">
        <v>0</v>
      </c>
      <c r="N211" s="34"/>
      <c r="O211" s="35">
        <v>0</v>
      </c>
      <c r="P211" s="34"/>
      <c r="Q211" s="35">
        <v>0</v>
      </c>
      <c r="R211" s="34"/>
      <c r="S211" s="35">
        <v>0</v>
      </c>
      <c r="T211" s="34"/>
      <c r="U211" s="35">
        <v>0</v>
      </c>
    </row>
    <row r="212" spans="1:21" x14ac:dyDescent="0.45">
      <c r="A212" s="33">
        <v>217</v>
      </c>
      <c r="B212" s="33">
        <v>2</v>
      </c>
      <c r="C212" s="33" t="s">
        <v>312</v>
      </c>
      <c r="D212" s="33" t="s">
        <v>313</v>
      </c>
      <c r="E212" s="33">
        <v>0</v>
      </c>
      <c r="F212" s="33">
        <v>0</v>
      </c>
      <c r="G212" s="33">
        <v>2</v>
      </c>
      <c r="H212" s="33">
        <v>2</v>
      </c>
      <c r="I212" s="33">
        <v>0</v>
      </c>
      <c r="J212" s="34"/>
      <c r="K212" s="34"/>
      <c r="L212" s="34" t="s">
        <v>313</v>
      </c>
      <c r="M212" s="35">
        <v>0</v>
      </c>
      <c r="N212" s="34"/>
      <c r="O212" s="35">
        <v>0</v>
      </c>
      <c r="P212" s="34"/>
      <c r="Q212" s="35">
        <v>0</v>
      </c>
      <c r="R212" s="34"/>
      <c r="S212" s="35">
        <v>0</v>
      </c>
      <c r="T212" s="34"/>
      <c r="U212" s="35">
        <v>0</v>
      </c>
    </row>
    <row r="213" spans="1:21" x14ac:dyDescent="0.45">
      <c r="A213" s="33">
        <v>218</v>
      </c>
      <c r="B213" s="33">
        <v>2</v>
      </c>
      <c r="C213" s="33" t="s">
        <v>312</v>
      </c>
      <c r="D213" s="33" t="s">
        <v>215</v>
      </c>
      <c r="E213" s="33">
        <v>0</v>
      </c>
      <c r="F213" s="33">
        <v>0</v>
      </c>
      <c r="G213" s="33">
        <v>2</v>
      </c>
      <c r="H213" s="33">
        <v>2</v>
      </c>
      <c r="I213" s="33">
        <v>0</v>
      </c>
      <c r="J213" s="34"/>
      <c r="K213" s="34"/>
      <c r="L213" s="34" t="s">
        <v>215</v>
      </c>
      <c r="M213" s="35">
        <v>0</v>
      </c>
      <c r="N213" s="34"/>
      <c r="O213" s="35">
        <v>0</v>
      </c>
      <c r="P213" s="34"/>
      <c r="Q213" s="35">
        <v>0</v>
      </c>
      <c r="R213" s="34"/>
      <c r="S213" s="35">
        <v>0</v>
      </c>
      <c r="T213" s="34"/>
      <c r="U213" s="35">
        <v>0</v>
      </c>
    </row>
    <row r="214" spans="1:21" x14ac:dyDescent="0.45">
      <c r="A214" s="33">
        <v>219</v>
      </c>
      <c r="B214" s="33">
        <v>2</v>
      </c>
      <c r="C214" s="33" t="s">
        <v>225</v>
      </c>
      <c r="D214" s="33" t="s">
        <v>314</v>
      </c>
      <c r="E214" s="33">
        <v>0</v>
      </c>
      <c r="F214" s="33">
        <v>0</v>
      </c>
      <c r="G214" s="33">
        <v>2</v>
      </c>
      <c r="H214" s="33">
        <v>2</v>
      </c>
      <c r="I214" s="33">
        <v>0</v>
      </c>
      <c r="J214" s="34"/>
      <c r="K214" s="34"/>
      <c r="L214" s="34" t="s">
        <v>314</v>
      </c>
      <c r="M214" s="35">
        <v>0</v>
      </c>
      <c r="N214" s="34"/>
      <c r="O214" s="35">
        <v>0</v>
      </c>
      <c r="P214" s="34"/>
      <c r="Q214" s="35">
        <v>0</v>
      </c>
      <c r="R214" s="34"/>
      <c r="S214" s="35">
        <v>0</v>
      </c>
      <c r="T214" s="34"/>
      <c r="U214" s="35">
        <v>0</v>
      </c>
    </row>
    <row r="215" spans="1:21" x14ac:dyDescent="0.45">
      <c r="A215" s="33">
        <v>220</v>
      </c>
      <c r="B215" s="33">
        <v>2</v>
      </c>
      <c r="C215" s="33" t="s">
        <v>67</v>
      </c>
      <c r="D215" s="33" t="s">
        <v>67</v>
      </c>
      <c r="E215" s="33">
        <v>0</v>
      </c>
      <c r="F215" s="33">
        <v>0</v>
      </c>
      <c r="G215" s="33">
        <v>2</v>
      </c>
      <c r="H215" s="33">
        <v>2</v>
      </c>
      <c r="I215" s="33">
        <v>0</v>
      </c>
      <c r="J215" s="34"/>
      <c r="K215" s="34"/>
      <c r="L215" s="34" t="s">
        <v>67</v>
      </c>
      <c r="M215" s="35">
        <v>0</v>
      </c>
      <c r="N215" s="34"/>
      <c r="O215" s="35">
        <v>0</v>
      </c>
      <c r="P215" s="34"/>
      <c r="Q215" s="35">
        <v>0</v>
      </c>
      <c r="R215" s="34"/>
      <c r="S215" s="35">
        <v>0</v>
      </c>
      <c r="T215" s="34"/>
      <c r="U215" s="35">
        <v>0</v>
      </c>
    </row>
    <row r="216" spans="1:21" x14ac:dyDescent="0.45">
      <c r="A216" s="33">
        <v>221</v>
      </c>
      <c r="B216" s="33">
        <v>2</v>
      </c>
      <c r="C216" s="33" t="s">
        <v>113</v>
      </c>
      <c r="D216" s="33" t="s">
        <v>113</v>
      </c>
      <c r="E216" s="33">
        <v>0</v>
      </c>
      <c r="F216" s="33">
        <v>0</v>
      </c>
      <c r="G216" s="33">
        <v>2</v>
      </c>
      <c r="H216" s="33">
        <v>2</v>
      </c>
      <c r="I216" s="33">
        <v>0</v>
      </c>
      <c r="J216" s="34"/>
      <c r="K216" s="34"/>
      <c r="L216" s="34" t="s">
        <v>113</v>
      </c>
      <c r="M216" s="35">
        <v>0</v>
      </c>
      <c r="N216" s="34"/>
      <c r="O216" s="35">
        <v>0</v>
      </c>
      <c r="P216" s="34"/>
      <c r="Q216" s="35">
        <v>0</v>
      </c>
      <c r="R216" s="34"/>
      <c r="S216" s="35">
        <v>0</v>
      </c>
      <c r="T216" s="34"/>
      <c r="U216" s="35">
        <v>0</v>
      </c>
    </row>
    <row r="217" spans="1:21" x14ac:dyDescent="0.45">
      <c r="A217" s="33">
        <v>222</v>
      </c>
      <c r="B217" s="33">
        <v>2</v>
      </c>
      <c r="C217" s="33" t="s">
        <v>315</v>
      </c>
      <c r="D217" s="33" t="s">
        <v>316</v>
      </c>
      <c r="E217" s="33">
        <v>0</v>
      </c>
      <c r="F217" s="33">
        <v>0</v>
      </c>
      <c r="G217" s="33">
        <v>2</v>
      </c>
      <c r="H217" s="33">
        <v>2</v>
      </c>
      <c r="I217" s="33">
        <v>0</v>
      </c>
      <c r="J217" s="34"/>
      <c r="K217" s="34"/>
      <c r="L217" s="34" t="s">
        <v>316</v>
      </c>
      <c r="M217" s="35">
        <v>0</v>
      </c>
      <c r="N217" s="34"/>
      <c r="O217" s="35">
        <v>0</v>
      </c>
      <c r="P217" s="34"/>
      <c r="Q217" s="35">
        <v>0</v>
      </c>
      <c r="R217" s="34"/>
      <c r="S217" s="35">
        <v>0</v>
      </c>
      <c r="T217" s="34"/>
      <c r="U217" s="35">
        <v>0</v>
      </c>
    </row>
    <row r="218" spans="1:21" x14ac:dyDescent="0.45">
      <c r="A218" s="33">
        <v>223</v>
      </c>
      <c r="B218" s="33">
        <v>2</v>
      </c>
      <c r="C218" s="33" t="s">
        <v>317</v>
      </c>
      <c r="D218" s="33" t="s">
        <v>317</v>
      </c>
      <c r="E218" s="33">
        <v>0</v>
      </c>
      <c r="F218" s="33">
        <v>0</v>
      </c>
      <c r="G218" s="33">
        <v>2</v>
      </c>
      <c r="H218" s="33">
        <v>2</v>
      </c>
      <c r="I218" s="33">
        <v>0</v>
      </c>
      <c r="J218" s="34"/>
      <c r="K218" s="34"/>
      <c r="L218" s="34" t="s">
        <v>317</v>
      </c>
      <c r="M218" s="35">
        <v>0</v>
      </c>
      <c r="N218" s="34"/>
      <c r="O218" s="35">
        <v>0</v>
      </c>
      <c r="P218" s="34"/>
      <c r="Q218" s="35">
        <v>0</v>
      </c>
      <c r="R218" s="34"/>
      <c r="S218" s="35">
        <v>0</v>
      </c>
      <c r="T218" s="34"/>
      <c r="U218" s="35">
        <v>0</v>
      </c>
    </row>
    <row r="219" spans="1:21" x14ac:dyDescent="0.45">
      <c r="A219" s="33">
        <v>225</v>
      </c>
      <c r="B219" s="33">
        <v>2</v>
      </c>
      <c r="C219" s="33" t="s">
        <v>116</v>
      </c>
      <c r="D219" s="33" t="s">
        <v>116</v>
      </c>
      <c r="E219" s="33">
        <v>0</v>
      </c>
      <c r="F219" s="33">
        <v>0</v>
      </c>
      <c r="G219" s="33">
        <v>2</v>
      </c>
      <c r="H219" s="33">
        <v>2</v>
      </c>
      <c r="I219" s="33">
        <v>0</v>
      </c>
      <c r="J219" s="34"/>
      <c r="K219" s="34"/>
      <c r="L219" s="34" t="s">
        <v>116</v>
      </c>
      <c r="M219" s="35">
        <v>0</v>
      </c>
      <c r="N219" s="34" t="s">
        <v>117</v>
      </c>
      <c r="O219" s="35">
        <v>0</v>
      </c>
      <c r="P219" s="34"/>
      <c r="Q219" s="35">
        <v>0</v>
      </c>
      <c r="R219" s="34"/>
      <c r="S219" s="35">
        <v>0</v>
      </c>
      <c r="T219" s="34"/>
      <c r="U219" s="35">
        <v>0</v>
      </c>
    </row>
    <row r="220" spans="1:21" x14ac:dyDescent="0.45">
      <c r="A220" s="33">
        <v>226</v>
      </c>
      <c r="B220" s="33">
        <v>2</v>
      </c>
      <c r="C220" s="33"/>
      <c r="D220" s="33" t="s">
        <v>318</v>
      </c>
      <c r="E220" s="33">
        <v>0</v>
      </c>
      <c r="F220" s="33">
        <v>0</v>
      </c>
      <c r="G220" s="33">
        <v>2</v>
      </c>
      <c r="H220" s="33">
        <v>2</v>
      </c>
      <c r="I220" s="33">
        <v>0</v>
      </c>
      <c r="J220" s="34"/>
      <c r="K220" s="34"/>
      <c r="L220" s="34" t="s">
        <v>319</v>
      </c>
      <c r="M220" s="35">
        <v>0</v>
      </c>
      <c r="N220" s="34"/>
      <c r="O220" s="35">
        <v>0</v>
      </c>
      <c r="P220" s="34"/>
      <c r="Q220" s="35">
        <v>0</v>
      </c>
      <c r="R220" s="34"/>
      <c r="S220" s="35">
        <v>0</v>
      </c>
      <c r="T220" s="34"/>
      <c r="U220" s="35">
        <v>0</v>
      </c>
    </row>
    <row r="221" spans="1:21" x14ac:dyDescent="0.45">
      <c r="A221" s="33">
        <v>227</v>
      </c>
      <c r="B221" s="33">
        <v>2</v>
      </c>
      <c r="C221" s="33" t="s">
        <v>320</v>
      </c>
      <c r="D221" s="33" t="s">
        <v>320</v>
      </c>
      <c r="E221" s="33">
        <v>0</v>
      </c>
      <c r="F221" s="33">
        <v>0</v>
      </c>
      <c r="G221" s="33">
        <v>2</v>
      </c>
      <c r="H221" s="33">
        <v>2</v>
      </c>
      <c r="I221" s="33">
        <v>0</v>
      </c>
      <c r="J221" s="34"/>
      <c r="K221" s="34"/>
      <c r="L221" s="34" t="s">
        <v>320</v>
      </c>
      <c r="M221" s="35">
        <v>0</v>
      </c>
      <c r="N221" s="34"/>
      <c r="O221" s="35">
        <v>0</v>
      </c>
      <c r="P221" s="34"/>
      <c r="Q221" s="35">
        <v>0</v>
      </c>
      <c r="R221" s="34"/>
      <c r="S221" s="35">
        <v>0</v>
      </c>
      <c r="T221" s="34"/>
      <c r="U221" s="35">
        <v>0</v>
      </c>
    </row>
    <row r="222" spans="1:21" x14ac:dyDescent="0.45">
      <c r="A222" s="33">
        <v>229</v>
      </c>
      <c r="B222" s="33">
        <v>0</v>
      </c>
      <c r="C222" s="33" t="s">
        <v>156</v>
      </c>
      <c r="D222" s="33"/>
      <c r="E222" s="33">
        <v>0</v>
      </c>
      <c r="F222" s="33">
        <v>0</v>
      </c>
      <c r="G222" s="33">
        <v>0</v>
      </c>
      <c r="H222" s="33">
        <v>0</v>
      </c>
      <c r="I222" s="33">
        <v>0</v>
      </c>
      <c r="J222" s="34"/>
      <c r="K222" s="34"/>
      <c r="L222" s="34"/>
      <c r="M222" s="35">
        <v>0</v>
      </c>
      <c r="N222" s="34"/>
      <c r="O222" s="35">
        <v>0</v>
      </c>
      <c r="P222" s="34"/>
      <c r="Q222" s="35">
        <v>0</v>
      </c>
      <c r="R222" s="34"/>
      <c r="S222" s="35">
        <v>0</v>
      </c>
      <c r="T222" s="34"/>
      <c r="U222" s="35">
        <v>0</v>
      </c>
    </row>
    <row r="223" spans="1:21" x14ac:dyDescent="0.45">
      <c r="A223" s="33">
        <v>230</v>
      </c>
      <c r="B223" s="33">
        <v>1</v>
      </c>
      <c r="C223" s="33" t="s">
        <v>321</v>
      </c>
      <c r="D223" s="33" t="s">
        <v>321</v>
      </c>
      <c r="E223" s="33">
        <v>0</v>
      </c>
      <c r="F223" s="33">
        <v>0</v>
      </c>
      <c r="G223" s="33">
        <v>3</v>
      </c>
      <c r="H223" s="33">
        <v>2</v>
      </c>
      <c r="I223" s="33">
        <v>0</v>
      </c>
      <c r="J223" s="34"/>
      <c r="K223" s="34"/>
      <c r="L223" s="34" t="s">
        <v>322</v>
      </c>
      <c r="M223" s="35">
        <v>0</v>
      </c>
      <c r="N223" s="34"/>
      <c r="O223" s="35">
        <v>0</v>
      </c>
      <c r="P223" s="34"/>
      <c r="Q223" s="35">
        <v>0</v>
      </c>
      <c r="R223" s="34"/>
      <c r="S223" s="35">
        <v>0</v>
      </c>
      <c r="T223" s="34"/>
      <c r="U223" s="35">
        <v>0</v>
      </c>
    </row>
    <row r="224" spans="1:21" x14ac:dyDescent="0.45">
      <c r="A224" s="33">
        <v>231</v>
      </c>
      <c r="B224" s="33">
        <v>1</v>
      </c>
      <c r="C224" s="33" t="s">
        <v>323</v>
      </c>
      <c r="D224" s="33" t="s">
        <v>323</v>
      </c>
      <c r="E224" s="33">
        <v>0</v>
      </c>
      <c r="F224" s="33">
        <v>0</v>
      </c>
      <c r="G224" s="33">
        <v>3</v>
      </c>
      <c r="H224" s="33">
        <v>2</v>
      </c>
      <c r="I224" s="33">
        <v>0</v>
      </c>
      <c r="J224" s="34"/>
      <c r="K224" s="34"/>
      <c r="L224" s="34" t="s">
        <v>324</v>
      </c>
      <c r="M224" s="35">
        <v>0</v>
      </c>
      <c r="N224" s="34"/>
      <c r="O224" s="35">
        <v>0</v>
      </c>
      <c r="P224" s="34"/>
      <c r="Q224" s="35">
        <v>0</v>
      </c>
      <c r="R224" s="34"/>
      <c r="S224" s="35">
        <v>0</v>
      </c>
      <c r="T224" s="34"/>
      <c r="U224" s="35">
        <v>0</v>
      </c>
    </row>
    <row r="225" spans="1:21" x14ac:dyDescent="0.45">
      <c r="A225" s="33">
        <v>232</v>
      </c>
      <c r="B225" s="33">
        <v>1</v>
      </c>
      <c r="C225" s="33" t="s">
        <v>325</v>
      </c>
      <c r="D225" s="33" t="s">
        <v>325</v>
      </c>
      <c r="E225" s="33">
        <v>0</v>
      </c>
      <c r="F225" s="33">
        <v>0</v>
      </c>
      <c r="G225" s="33">
        <v>3</v>
      </c>
      <c r="H225" s="33">
        <v>2</v>
      </c>
      <c r="I225" s="33">
        <v>0</v>
      </c>
      <c r="J225" s="34"/>
      <c r="K225" s="34"/>
      <c r="L225" s="34" t="s">
        <v>326</v>
      </c>
      <c r="M225" s="35">
        <v>0</v>
      </c>
      <c r="N225" s="34"/>
      <c r="O225" s="35">
        <v>0</v>
      </c>
      <c r="P225" s="34"/>
      <c r="Q225" s="35">
        <v>0</v>
      </c>
      <c r="R225" s="34"/>
      <c r="S225" s="35">
        <v>0</v>
      </c>
      <c r="T225" s="34"/>
      <c r="U225" s="35">
        <v>0</v>
      </c>
    </row>
    <row r="226" spans="1:21" x14ac:dyDescent="0.45">
      <c r="A226" s="33">
        <v>233</v>
      </c>
      <c r="B226" s="33">
        <v>1</v>
      </c>
      <c r="C226" s="33" t="s">
        <v>327</v>
      </c>
      <c r="D226" s="33" t="s">
        <v>327</v>
      </c>
      <c r="E226" s="33">
        <v>0</v>
      </c>
      <c r="F226" s="33">
        <v>0</v>
      </c>
      <c r="G226" s="33">
        <v>3</v>
      </c>
      <c r="H226" s="33">
        <v>2</v>
      </c>
      <c r="I226" s="33">
        <v>0</v>
      </c>
      <c r="J226" s="34"/>
      <c r="K226" s="34"/>
      <c r="L226" s="34" t="s">
        <v>328</v>
      </c>
      <c r="M226" s="35">
        <v>0</v>
      </c>
      <c r="N226" s="34"/>
      <c r="O226" s="35">
        <v>0</v>
      </c>
      <c r="P226" s="34"/>
      <c r="Q226" s="35">
        <v>0</v>
      </c>
      <c r="R226" s="34"/>
      <c r="S226" s="35">
        <v>0</v>
      </c>
      <c r="T226" s="34"/>
      <c r="U226" s="35">
        <v>0</v>
      </c>
    </row>
    <row r="227" spans="1:21" x14ac:dyDescent="0.45">
      <c r="A227" s="33">
        <v>234</v>
      </c>
      <c r="B227" s="33">
        <v>1</v>
      </c>
      <c r="C227" s="33" t="s">
        <v>329</v>
      </c>
      <c r="D227" s="33" t="s">
        <v>329</v>
      </c>
      <c r="E227" s="33">
        <v>0</v>
      </c>
      <c r="F227" s="33">
        <v>0</v>
      </c>
      <c r="G227" s="33">
        <v>3</v>
      </c>
      <c r="H227" s="33">
        <v>2</v>
      </c>
      <c r="I227" s="33">
        <v>0</v>
      </c>
      <c r="J227" s="34"/>
      <c r="K227" s="34"/>
      <c r="L227" s="34" t="s">
        <v>330</v>
      </c>
      <c r="M227" s="35">
        <v>0</v>
      </c>
      <c r="N227" s="34"/>
      <c r="O227" s="35">
        <v>0</v>
      </c>
      <c r="P227" s="34"/>
      <c r="Q227" s="35">
        <v>0</v>
      </c>
      <c r="R227" s="34"/>
      <c r="S227" s="35">
        <v>0</v>
      </c>
      <c r="T227" s="34"/>
      <c r="U227" s="35">
        <v>0</v>
      </c>
    </row>
    <row r="228" spans="1:21" x14ac:dyDescent="0.45">
      <c r="A228" s="33">
        <v>235</v>
      </c>
      <c r="B228" s="33">
        <v>1</v>
      </c>
      <c r="C228" s="33" t="s">
        <v>331</v>
      </c>
      <c r="D228" s="33" t="s">
        <v>331</v>
      </c>
      <c r="E228" s="33">
        <v>0</v>
      </c>
      <c r="F228" s="33">
        <v>0</v>
      </c>
      <c r="G228" s="33">
        <v>3</v>
      </c>
      <c r="H228" s="33">
        <v>2</v>
      </c>
      <c r="I228" s="33">
        <v>0</v>
      </c>
      <c r="J228" s="34"/>
      <c r="K228" s="34"/>
      <c r="L228" s="34" t="s">
        <v>332</v>
      </c>
      <c r="M228" s="35">
        <v>0</v>
      </c>
      <c r="N228" s="34"/>
      <c r="O228" s="35">
        <v>0</v>
      </c>
      <c r="P228" s="34"/>
      <c r="Q228" s="35">
        <v>0</v>
      </c>
      <c r="R228" s="34"/>
      <c r="S228" s="35">
        <v>0</v>
      </c>
      <c r="T228" s="34"/>
      <c r="U228" s="35">
        <v>0</v>
      </c>
    </row>
    <row r="229" spans="1:21" x14ac:dyDescent="0.45">
      <c r="A229" s="33">
        <v>236</v>
      </c>
      <c r="B229" s="33">
        <v>1</v>
      </c>
      <c r="C229" s="33" t="s">
        <v>333</v>
      </c>
      <c r="D229" s="33" t="s">
        <v>333</v>
      </c>
      <c r="E229" s="33">
        <v>0</v>
      </c>
      <c r="F229" s="33">
        <v>237</v>
      </c>
      <c r="G229" s="33">
        <v>1</v>
      </c>
      <c r="H229" s="33">
        <v>2</v>
      </c>
      <c r="I229" s="33">
        <v>0</v>
      </c>
      <c r="J229" s="34"/>
      <c r="K229" s="34"/>
      <c r="L229" s="34" t="s">
        <v>334</v>
      </c>
      <c r="M229" s="35">
        <v>0</v>
      </c>
      <c r="N229" s="34" t="s">
        <v>335</v>
      </c>
      <c r="O229" s="35">
        <v>0</v>
      </c>
      <c r="P229" s="34" t="s">
        <v>67</v>
      </c>
      <c r="Q229" s="35">
        <v>0</v>
      </c>
      <c r="R229" s="34"/>
      <c r="S229" s="35">
        <v>0</v>
      </c>
      <c r="T229" s="34"/>
      <c r="U229" s="35">
        <v>0</v>
      </c>
    </row>
    <row r="230" spans="1:21" x14ac:dyDescent="0.45">
      <c r="A230" s="33">
        <v>237</v>
      </c>
      <c r="B230" s="33">
        <v>1</v>
      </c>
      <c r="C230" s="33" t="s">
        <v>333</v>
      </c>
      <c r="D230" s="33" t="s">
        <v>333</v>
      </c>
      <c r="E230" s="33">
        <v>0</v>
      </c>
      <c r="F230" s="33">
        <v>237</v>
      </c>
      <c r="G230" s="33">
        <v>1</v>
      </c>
      <c r="H230" s="33">
        <v>2</v>
      </c>
      <c r="I230" s="33">
        <v>0</v>
      </c>
      <c r="J230" s="34"/>
      <c r="K230" s="34"/>
      <c r="L230" s="34" t="s">
        <v>334</v>
      </c>
      <c r="M230" s="35">
        <v>0</v>
      </c>
      <c r="N230" s="34" t="s">
        <v>335</v>
      </c>
      <c r="O230" s="35">
        <v>0</v>
      </c>
      <c r="P230" s="34" t="s">
        <v>67</v>
      </c>
      <c r="Q230" s="35">
        <v>0</v>
      </c>
      <c r="R230" s="34"/>
      <c r="S230" s="35">
        <v>0</v>
      </c>
      <c r="T230" s="34"/>
      <c r="U230" s="35">
        <v>0</v>
      </c>
    </row>
    <row r="231" spans="1:21" x14ac:dyDescent="0.45">
      <c r="A231" s="33">
        <v>238</v>
      </c>
      <c r="B231" s="33">
        <v>2</v>
      </c>
      <c r="C231" s="33" t="s">
        <v>336</v>
      </c>
      <c r="D231" s="33" t="s">
        <v>336</v>
      </c>
      <c r="E231" s="33">
        <v>0</v>
      </c>
      <c r="F231" s="33">
        <v>239</v>
      </c>
      <c r="G231" s="33">
        <v>2</v>
      </c>
      <c r="H231" s="33">
        <v>0</v>
      </c>
      <c r="I231" s="33">
        <v>0</v>
      </c>
      <c r="J231" s="34"/>
      <c r="K231" s="34"/>
      <c r="L231" s="34" t="s">
        <v>336</v>
      </c>
      <c r="M231" s="35">
        <v>0</v>
      </c>
      <c r="N231" s="34" t="s">
        <v>117</v>
      </c>
      <c r="O231" s="35">
        <v>0</v>
      </c>
      <c r="P231" s="34"/>
      <c r="Q231" s="35">
        <v>0</v>
      </c>
      <c r="R231" s="34"/>
      <c r="S231" s="35">
        <v>0</v>
      </c>
      <c r="T231" s="34"/>
      <c r="U231" s="35">
        <v>0</v>
      </c>
    </row>
    <row r="232" spans="1:21" x14ac:dyDescent="0.45">
      <c r="A232" s="33">
        <v>240</v>
      </c>
      <c r="B232" s="33">
        <v>2</v>
      </c>
      <c r="C232" s="33" t="s">
        <v>337</v>
      </c>
      <c r="D232" s="33" t="s">
        <v>337</v>
      </c>
      <c r="E232" s="33">
        <v>0</v>
      </c>
      <c r="F232" s="33">
        <v>241</v>
      </c>
      <c r="G232" s="33">
        <v>2</v>
      </c>
      <c r="H232" s="33">
        <v>0</v>
      </c>
      <c r="I232" s="33">
        <v>0</v>
      </c>
      <c r="J232" s="34"/>
      <c r="K232" s="34"/>
      <c r="L232" s="34" t="s">
        <v>337</v>
      </c>
      <c r="M232" s="35">
        <v>0</v>
      </c>
      <c r="N232" s="34" t="s">
        <v>57</v>
      </c>
      <c r="O232" s="35">
        <v>0</v>
      </c>
      <c r="P232" s="34"/>
      <c r="Q232" s="35">
        <v>0</v>
      </c>
      <c r="R232" s="34"/>
      <c r="S232" s="35">
        <v>0</v>
      </c>
      <c r="T232" s="34"/>
      <c r="U232" s="35">
        <v>0</v>
      </c>
    </row>
    <row r="233" spans="1:21" x14ac:dyDescent="0.45">
      <c r="A233" s="33">
        <v>241</v>
      </c>
      <c r="B233" s="33">
        <v>2</v>
      </c>
      <c r="C233" s="33" t="s">
        <v>338</v>
      </c>
      <c r="D233" s="33" t="s">
        <v>338</v>
      </c>
      <c r="E233" s="33">
        <v>0</v>
      </c>
      <c r="F233" s="33">
        <v>0</v>
      </c>
      <c r="G233" s="33">
        <v>2</v>
      </c>
      <c r="H233" s="33">
        <v>2</v>
      </c>
      <c r="I233" s="33">
        <v>0</v>
      </c>
      <c r="J233" s="34"/>
      <c r="K233" s="34"/>
      <c r="L233" s="34" t="s">
        <v>338</v>
      </c>
      <c r="M233" s="35">
        <v>0</v>
      </c>
      <c r="N233" s="34"/>
      <c r="O233" s="35">
        <v>0</v>
      </c>
      <c r="P233" s="34"/>
      <c r="Q233" s="35">
        <v>0</v>
      </c>
      <c r="R233" s="34"/>
      <c r="S233" s="35">
        <v>0</v>
      </c>
      <c r="T233" s="34"/>
      <c r="U233" s="35">
        <v>0</v>
      </c>
    </row>
    <row r="234" spans="1:21" x14ac:dyDescent="0.45">
      <c r="A234" s="33">
        <v>242</v>
      </c>
      <c r="B234" s="33">
        <v>2</v>
      </c>
      <c r="C234" s="33" t="s">
        <v>339</v>
      </c>
      <c r="D234" s="33" t="s">
        <v>339</v>
      </c>
      <c r="E234" s="33">
        <v>0</v>
      </c>
      <c r="F234" s="33">
        <v>0</v>
      </c>
      <c r="G234" s="33">
        <v>2</v>
      </c>
      <c r="H234" s="33">
        <v>2</v>
      </c>
      <c r="I234" s="33">
        <v>0</v>
      </c>
      <c r="J234" s="34"/>
      <c r="K234" s="34"/>
      <c r="L234" s="34" t="s">
        <v>339</v>
      </c>
      <c r="M234" s="35">
        <v>0</v>
      </c>
      <c r="N234" s="34"/>
      <c r="O234" s="35">
        <v>0</v>
      </c>
      <c r="P234" s="34"/>
      <c r="Q234" s="35">
        <v>0</v>
      </c>
      <c r="R234" s="34"/>
      <c r="S234" s="35">
        <v>0</v>
      </c>
      <c r="T234" s="34"/>
      <c r="U234" s="35">
        <v>0</v>
      </c>
    </row>
    <row r="235" spans="1:21" x14ac:dyDescent="0.45">
      <c r="A235" s="33">
        <v>243</v>
      </c>
      <c r="B235" s="33">
        <v>2</v>
      </c>
      <c r="C235" s="33" t="s">
        <v>340</v>
      </c>
      <c r="D235" s="33" t="s">
        <v>340</v>
      </c>
      <c r="E235" s="33">
        <v>0</v>
      </c>
      <c r="F235" s="33">
        <v>0</v>
      </c>
      <c r="G235" s="33">
        <v>2</v>
      </c>
      <c r="H235" s="33">
        <v>2</v>
      </c>
      <c r="I235" s="33">
        <v>0</v>
      </c>
      <c r="J235" s="34"/>
      <c r="K235" s="34"/>
      <c r="L235" s="34" t="s">
        <v>340</v>
      </c>
      <c r="M235" s="35">
        <v>0</v>
      </c>
      <c r="N235" s="34"/>
      <c r="O235" s="35">
        <v>0</v>
      </c>
      <c r="P235" s="34"/>
      <c r="Q235" s="35">
        <v>0</v>
      </c>
      <c r="R235" s="34"/>
      <c r="S235" s="35">
        <v>0</v>
      </c>
      <c r="T235" s="34"/>
      <c r="U235" s="35">
        <v>0</v>
      </c>
    </row>
    <row r="236" spans="1:21" x14ac:dyDescent="0.45">
      <c r="A236" s="33">
        <v>244</v>
      </c>
      <c r="B236" s="33">
        <v>2</v>
      </c>
      <c r="C236" s="33" t="s">
        <v>341</v>
      </c>
      <c r="D236" s="33" t="s">
        <v>341</v>
      </c>
      <c r="E236" s="33">
        <v>0</v>
      </c>
      <c r="F236" s="33">
        <v>0</v>
      </c>
      <c r="G236" s="33">
        <v>2</v>
      </c>
      <c r="H236" s="33">
        <v>2</v>
      </c>
      <c r="I236" s="33">
        <v>0</v>
      </c>
      <c r="J236" s="34"/>
      <c r="K236" s="34"/>
      <c r="L236" s="34" t="s">
        <v>341</v>
      </c>
      <c r="M236" s="35">
        <v>0</v>
      </c>
      <c r="N236" s="34"/>
      <c r="O236" s="35">
        <v>0</v>
      </c>
      <c r="P236" s="34"/>
      <c r="Q236" s="35">
        <v>0</v>
      </c>
      <c r="R236" s="34"/>
      <c r="S236" s="35">
        <v>0</v>
      </c>
      <c r="T236" s="34"/>
      <c r="U236" s="35">
        <v>0</v>
      </c>
    </row>
    <row r="237" spans="1:21" x14ac:dyDescent="0.45">
      <c r="A237" s="33">
        <v>245</v>
      </c>
      <c r="B237" s="33">
        <v>2</v>
      </c>
      <c r="C237" s="33" t="s">
        <v>342</v>
      </c>
      <c r="D237" s="33" t="s">
        <v>342</v>
      </c>
      <c r="E237" s="33">
        <v>0</v>
      </c>
      <c r="F237" s="33">
        <v>0</v>
      </c>
      <c r="G237" s="33">
        <v>2</v>
      </c>
      <c r="H237" s="33">
        <v>2</v>
      </c>
      <c r="I237" s="33">
        <v>0</v>
      </c>
      <c r="J237" s="34"/>
      <c r="K237" s="34"/>
      <c r="L237" s="34" t="s">
        <v>342</v>
      </c>
      <c r="M237" s="35">
        <v>0</v>
      </c>
      <c r="N237" s="34"/>
      <c r="O237" s="35">
        <v>0</v>
      </c>
      <c r="P237" s="34"/>
      <c r="Q237" s="35">
        <v>0</v>
      </c>
      <c r="R237" s="34"/>
      <c r="S237" s="35">
        <v>0</v>
      </c>
      <c r="T237" s="34"/>
      <c r="U237" s="35">
        <v>0</v>
      </c>
    </row>
    <row r="238" spans="1:21" x14ac:dyDescent="0.45">
      <c r="A238" s="33">
        <v>246</v>
      </c>
      <c r="B238" s="33">
        <v>2</v>
      </c>
      <c r="C238" s="33" t="s">
        <v>343</v>
      </c>
      <c r="D238" s="33" t="s">
        <v>343</v>
      </c>
      <c r="E238" s="33">
        <v>0</v>
      </c>
      <c r="F238" s="33">
        <v>0</v>
      </c>
      <c r="G238" s="33">
        <v>2</v>
      </c>
      <c r="H238" s="33">
        <v>2</v>
      </c>
      <c r="I238" s="33">
        <v>0</v>
      </c>
      <c r="J238" s="34"/>
      <c r="K238" s="34"/>
      <c r="L238" s="34" t="s">
        <v>343</v>
      </c>
      <c r="M238" s="35">
        <v>0</v>
      </c>
      <c r="N238" s="34"/>
      <c r="O238" s="35">
        <v>0</v>
      </c>
      <c r="P238" s="34"/>
      <c r="Q238" s="35">
        <v>0</v>
      </c>
      <c r="R238" s="34"/>
      <c r="S238" s="35">
        <v>0</v>
      </c>
      <c r="T238" s="34"/>
      <c r="U238" s="35">
        <v>0</v>
      </c>
    </row>
    <row r="239" spans="1:21" x14ac:dyDescent="0.45">
      <c r="A239" s="33">
        <v>247</v>
      </c>
      <c r="B239" s="33">
        <v>2</v>
      </c>
      <c r="C239" s="33" t="s">
        <v>344</v>
      </c>
      <c r="D239" s="33" t="s">
        <v>344</v>
      </c>
      <c r="E239" s="33">
        <v>0</v>
      </c>
      <c r="F239" s="33">
        <v>0</v>
      </c>
      <c r="G239" s="33">
        <v>2</v>
      </c>
      <c r="H239" s="33">
        <v>2</v>
      </c>
      <c r="I239" s="33">
        <v>0</v>
      </c>
      <c r="J239" s="34"/>
      <c r="K239" s="34"/>
      <c r="L239" s="34" t="s">
        <v>344</v>
      </c>
      <c r="M239" s="35">
        <v>0</v>
      </c>
      <c r="N239" s="34"/>
      <c r="O239" s="35">
        <v>0</v>
      </c>
      <c r="P239" s="34"/>
      <c r="Q239" s="35">
        <v>0</v>
      </c>
      <c r="R239" s="34"/>
      <c r="S239" s="35">
        <v>0</v>
      </c>
      <c r="T239" s="34"/>
      <c r="U239" s="35">
        <v>0</v>
      </c>
    </row>
    <row r="240" spans="1:21" x14ac:dyDescent="0.45">
      <c r="A240" s="33">
        <v>248</v>
      </c>
      <c r="B240" s="33">
        <v>2</v>
      </c>
      <c r="C240" s="33" t="s">
        <v>345</v>
      </c>
      <c r="D240" s="33" t="s">
        <v>345</v>
      </c>
      <c r="E240" s="33">
        <v>0</v>
      </c>
      <c r="F240" s="33">
        <v>0</v>
      </c>
      <c r="G240" s="33">
        <v>2</v>
      </c>
      <c r="H240" s="33">
        <v>2</v>
      </c>
      <c r="I240" s="33">
        <v>0</v>
      </c>
      <c r="J240" s="34"/>
      <c r="K240" s="34"/>
      <c r="L240" s="34" t="s">
        <v>345</v>
      </c>
      <c r="M240" s="35">
        <v>0</v>
      </c>
      <c r="N240" s="34"/>
      <c r="O240" s="35">
        <v>0</v>
      </c>
      <c r="P240" s="34"/>
      <c r="Q240" s="35">
        <v>0</v>
      </c>
      <c r="R240" s="34"/>
      <c r="S240" s="35">
        <v>0</v>
      </c>
      <c r="T240" s="34"/>
      <c r="U240" s="35">
        <v>0</v>
      </c>
    </row>
    <row r="241" spans="1:21" x14ac:dyDescent="0.45">
      <c r="A241" s="33">
        <v>250</v>
      </c>
      <c r="B241" s="33">
        <v>2</v>
      </c>
      <c r="C241" s="33" t="s">
        <v>346</v>
      </c>
      <c r="D241" s="33" t="s">
        <v>346</v>
      </c>
      <c r="E241" s="33">
        <v>0</v>
      </c>
      <c r="F241" s="33">
        <v>0</v>
      </c>
      <c r="G241" s="33">
        <v>2</v>
      </c>
      <c r="H241" s="33">
        <v>2</v>
      </c>
      <c r="I241" s="33">
        <v>0</v>
      </c>
      <c r="J241" s="34"/>
      <c r="K241" s="34"/>
      <c r="L241" s="34" t="s">
        <v>47</v>
      </c>
      <c r="M241" s="35">
        <v>1</v>
      </c>
      <c r="N241" s="34" t="s">
        <v>116</v>
      </c>
      <c r="O241" s="35">
        <v>0</v>
      </c>
      <c r="P241" s="34" t="s">
        <v>347</v>
      </c>
      <c r="Q241" s="35">
        <v>0</v>
      </c>
      <c r="R241" s="34" t="s">
        <v>348</v>
      </c>
      <c r="S241" s="35">
        <v>0</v>
      </c>
      <c r="T241" s="34" t="s">
        <v>349</v>
      </c>
      <c r="U241" s="35">
        <v>0</v>
      </c>
    </row>
    <row r="242" spans="1:21" x14ac:dyDescent="0.45">
      <c r="A242" s="33">
        <v>251</v>
      </c>
      <c r="B242" s="33">
        <v>2</v>
      </c>
      <c r="C242" s="33" t="s">
        <v>350</v>
      </c>
      <c r="D242" s="33" t="s">
        <v>350</v>
      </c>
      <c r="E242" s="33">
        <v>0</v>
      </c>
      <c r="F242" s="33">
        <v>0</v>
      </c>
      <c r="G242" s="33">
        <v>2</v>
      </c>
      <c r="H242" s="33">
        <v>2</v>
      </c>
      <c r="I242" s="33">
        <v>0</v>
      </c>
      <c r="J242" s="34"/>
      <c r="K242" s="34"/>
      <c r="L242" s="34" t="s">
        <v>350</v>
      </c>
      <c r="M242" s="35">
        <v>0</v>
      </c>
      <c r="N242" s="34"/>
      <c r="O242" s="35">
        <v>0</v>
      </c>
      <c r="P242" s="34"/>
      <c r="Q242" s="35">
        <v>0</v>
      </c>
      <c r="R242" s="34"/>
      <c r="S242" s="35">
        <v>0</v>
      </c>
      <c r="T242" s="34"/>
      <c r="U242" s="35">
        <v>0</v>
      </c>
    </row>
    <row r="243" spans="1:21" x14ac:dyDescent="0.45">
      <c r="A243" s="33">
        <v>252</v>
      </c>
      <c r="B243" s="33">
        <v>2</v>
      </c>
      <c r="C243" s="33" t="s">
        <v>351</v>
      </c>
      <c r="D243" s="33" t="s">
        <v>351</v>
      </c>
      <c r="E243" s="33">
        <v>0</v>
      </c>
      <c r="F243" s="33">
        <v>0</v>
      </c>
      <c r="G243" s="33">
        <v>2</v>
      </c>
      <c r="H243" s="33">
        <v>2</v>
      </c>
      <c r="I243" s="33">
        <v>0</v>
      </c>
      <c r="J243" s="34"/>
      <c r="K243" s="34"/>
      <c r="L243" s="34" t="s">
        <v>351</v>
      </c>
      <c r="M243" s="35">
        <v>0</v>
      </c>
      <c r="N243" s="34"/>
      <c r="O243" s="35">
        <v>0</v>
      </c>
      <c r="P243" s="34"/>
      <c r="Q243" s="35">
        <v>0</v>
      </c>
      <c r="R243" s="34"/>
      <c r="S243" s="35">
        <v>0</v>
      </c>
      <c r="T243" s="34"/>
      <c r="U243" s="35">
        <v>0</v>
      </c>
    </row>
    <row r="244" spans="1:21" x14ac:dyDescent="0.45">
      <c r="A244" s="33">
        <v>253</v>
      </c>
      <c r="B244" s="33">
        <v>2</v>
      </c>
      <c r="C244" s="33" t="s">
        <v>352</v>
      </c>
      <c r="D244" s="33" t="s">
        <v>352</v>
      </c>
      <c r="E244" s="33">
        <v>0</v>
      </c>
      <c r="F244" s="33">
        <v>0</v>
      </c>
      <c r="G244" s="33">
        <v>2</v>
      </c>
      <c r="H244" s="33">
        <v>2</v>
      </c>
      <c r="I244" s="33">
        <v>0</v>
      </c>
      <c r="J244" s="34"/>
      <c r="K244" s="34"/>
      <c r="L244" s="34" t="s">
        <v>352</v>
      </c>
      <c r="M244" s="35">
        <v>0</v>
      </c>
      <c r="N244" s="34"/>
      <c r="O244" s="35">
        <v>0</v>
      </c>
      <c r="P244" s="34"/>
      <c r="Q244" s="35">
        <v>0</v>
      </c>
      <c r="R244" s="34"/>
      <c r="S244" s="35">
        <v>0</v>
      </c>
      <c r="T244" s="34"/>
      <c r="U244" s="35">
        <v>0</v>
      </c>
    </row>
    <row r="245" spans="1:21" x14ac:dyDescent="0.45">
      <c r="A245" s="33">
        <v>254</v>
      </c>
      <c r="B245" s="33">
        <v>2</v>
      </c>
      <c r="C245" s="33" t="s">
        <v>353</v>
      </c>
      <c r="D245" s="33" t="s">
        <v>353</v>
      </c>
      <c r="E245" s="33">
        <v>0</v>
      </c>
      <c r="F245" s="33">
        <v>0</v>
      </c>
      <c r="G245" s="33">
        <v>2</v>
      </c>
      <c r="H245" s="33">
        <v>2</v>
      </c>
      <c r="I245" s="33">
        <v>0</v>
      </c>
      <c r="J245" s="34"/>
      <c r="K245" s="34"/>
      <c r="L245" s="34" t="s">
        <v>353</v>
      </c>
      <c r="M245" s="35">
        <v>0</v>
      </c>
      <c r="N245" s="34"/>
      <c r="O245" s="35">
        <v>0</v>
      </c>
      <c r="P245" s="34"/>
      <c r="Q245" s="35">
        <v>0</v>
      </c>
      <c r="R245" s="34"/>
      <c r="S245" s="35">
        <v>0</v>
      </c>
      <c r="T245" s="34"/>
      <c r="U245" s="35">
        <v>0</v>
      </c>
    </row>
    <row r="246" spans="1:21" x14ac:dyDescent="0.45">
      <c r="A246" s="33">
        <v>255</v>
      </c>
      <c r="B246" s="33">
        <v>2</v>
      </c>
      <c r="C246" s="33" t="s">
        <v>354</v>
      </c>
      <c r="D246" s="33" t="s">
        <v>354</v>
      </c>
      <c r="E246" s="33">
        <v>0</v>
      </c>
      <c r="F246" s="33">
        <v>0</v>
      </c>
      <c r="G246" s="33">
        <v>2</v>
      </c>
      <c r="H246" s="33">
        <v>2</v>
      </c>
      <c r="I246" s="33">
        <v>0</v>
      </c>
      <c r="J246" s="34"/>
      <c r="K246" s="34"/>
      <c r="L246" s="34" t="s">
        <v>355</v>
      </c>
      <c r="M246" s="35">
        <v>0</v>
      </c>
      <c r="N246" s="34"/>
      <c r="O246" s="35">
        <v>0</v>
      </c>
      <c r="P246" s="34"/>
      <c r="Q246" s="35">
        <v>0</v>
      </c>
      <c r="R246" s="34"/>
      <c r="S246" s="35">
        <v>0</v>
      </c>
      <c r="T246" s="34"/>
      <c r="U246" s="35">
        <v>0</v>
      </c>
    </row>
    <row r="247" spans="1:21" x14ac:dyDescent="0.45">
      <c r="A247" s="33">
        <v>256</v>
      </c>
      <c r="B247" s="33">
        <v>2</v>
      </c>
      <c r="C247" s="33" t="s">
        <v>356</v>
      </c>
      <c r="D247" s="33" t="s">
        <v>356</v>
      </c>
      <c r="E247" s="33">
        <v>0</v>
      </c>
      <c r="F247" s="33">
        <v>0</v>
      </c>
      <c r="G247" s="33">
        <v>2</v>
      </c>
      <c r="H247" s="33">
        <v>2</v>
      </c>
      <c r="I247" s="33">
        <v>0</v>
      </c>
      <c r="J247" s="34"/>
      <c r="K247" s="34"/>
      <c r="L247" s="34" t="s">
        <v>356</v>
      </c>
      <c r="M247" s="35">
        <v>0</v>
      </c>
      <c r="N247" s="34"/>
      <c r="O247" s="35">
        <v>0</v>
      </c>
      <c r="P247" s="34"/>
      <c r="Q247" s="35">
        <v>0</v>
      </c>
      <c r="R247" s="34"/>
      <c r="S247" s="35">
        <v>0</v>
      </c>
      <c r="T247" s="34"/>
      <c r="U247" s="35">
        <v>0</v>
      </c>
    </row>
    <row r="248" spans="1:21" x14ac:dyDescent="0.45">
      <c r="A248" s="33">
        <v>257</v>
      </c>
      <c r="B248" s="33">
        <v>2</v>
      </c>
      <c r="C248" s="33" t="s">
        <v>357</v>
      </c>
      <c r="D248" s="33" t="s">
        <v>357</v>
      </c>
      <c r="E248" s="33">
        <v>0</v>
      </c>
      <c r="F248" s="33">
        <v>0</v>
      </c>
      <c r="G248" s="33">
        <v>2</v>
      </c>
      <c r="H248" s="33">
        <v>2</v>
      </c>
      <c r="I248" s="33">
        <v>0</v>
      </c>
      <c r="J248" s="34"/>
      <c r="K248" s="34"/>
      <c r="L248" s="34" t="s">
        <v>357</v>
      </c>
      <c r="M248" s="35">
        <v>0</v>
      </c>
      <c r="N248" s="34"/>
      <c r="O248" s="35">
        <v>0</v>
      </c>
      <c r="P248" s="34"/>
      <c r="Q248" s="35">
        <v>0</v>
      </c>
      <c r="R248" s="34"/>
      <c r="S248" s="35">
        <v>0</v>
      </c>
      <c r="T248" s="34"/>
      <c r="U248" s="35">
        <v>0</v>
      </c>
    </row>
    <row r="249" spans="1:21" x14ac:dyDescent="0.45">
      <c r="A249" s="33">
        <v>258</v>
      </c>
      <c r="B249" s="33">
        <v>2</v>
      </c>
      <c r="C249" s="33" t="s">
        <v>289</v>
      </c>
      <c r="D249" s="33" t="s">
        <v>289</v>
      </c>
      <c r="E249" s="33">
        <v>0</v>
      </c>
      <c r="F249" s="33">
        <v>0</v>
      </c>
      <c r="G249" s="33">
        <v>2</v>
      </c>
      <c r="H249" s="33">
        <v>2</v>
      </c>
      <c r="I249" s="33">
        <v>0</v>
      </c>
      <c r="J249" s="34"/>
      <c r="K249" s="34"/>
      <c r="L249" s="34" t="s">
        <v>289</v>
      </c>
      <c r="M249" s="35">
        <v>0</v>
      </c>
      <c r="N249" s="34"/>
      <c r="O249" s="35">
        <v>0</v>
      </c>
      <c r="P249" s="34"/>
      <c r="Q249" s="35">
        <v>0</v>
      </c>
      <c r="R249" s="34"/>
      <c r="S249" s="35">
        <v>0</v>
      </c>
      <c r="T249" s="34"/>
      <c r="U249" s="35">
        <v>0</v>
      </c>
    </row>
    <row r="250" spans="1:21" x14ac:dyDescent="0.45">
      <c r="A250" s="33">
        <v>259</v>
      </c>
      <c r="B250" s="33">
        <v>2</v>
      </c>
      <c r="C250" s="33" t="s">
        <v>290</v>
      </c>
      <c r="D250" s="33" t="s">
        <v>290</v>
      </c>
      <c r="E250" s="33">
        <v>0</v>
      </c>
      <c r="F250" s="33">
        <v>0</v>
      </c>
      <c r="G250" s="33">
        <v>2</v>
      </c>
      <c r="H250" s="33">
        <v>2</v>
      </c>
      <c r="I250" s="33">
        <v>0</v>
      </c>
      <c r="J250" s="34"/>
      <c r="K250" s="34"/>
      <c r="L250" s="34" t="s">
        <v>290</v>
      </c>
      <c r="M250" s="35">
        <v>0</v>
      </c>
      <c r="N250" s="34"/>
      <c r="O250" s="35">
        <v>0</v>
      </c>
      <c r="P250" s="34"/>
      <c r="Q250" s="35">
        <v>0</v>
      </c>
      <c r="R250" s="34"/>
      <c r="S250" s="35">
        <v>0</v>
      </c>
      <c r="T250" s="34"/>
      <c r="U250" s="35">
        <v>0</v>
      </c>
    </row>
    <row r="251" spans="1:21" x14ac:dyDescent="0.45">
      <c r="A251" s="33">
        <v>260</v>
      </c>
      <c r="B251" s="33">
        <v>2</v>
      </c>
      <c r="C251" s="33" t="s">
        <v>348</v>
      </c>
      <c r="D251" s="33" t="s">
        <v>348</v>
      </c>
      <c r="E251" s="33">
        <v>0</v>
      </c>
      <c r="F251" s="33">
        <v>0</v>
      </c>
      <c r="G251" s="33">
        <v>2</v>
      </c>
      <c r="H251" s="33">
        <v>2</v>
      </c>
      <c r="I251" s="33">
        <v>0</v>
      </c>
      <c r="J251" s="34"/>
      <c r="K251" s="34"/>
      <c r="L251" s="34" t="s">
        <v>348</v>
      </c>
      <c r="M251" s="35">
        <v>0</v>
      </c>
      <c r="N251" s="34"/>
      <c r="O251" s="35">
        <v>0</v>
      </c>
      <c r="P251" s="34"/>
      <c r="Q251" s="35">
        <v>0</v>
      </c>
      <c r="R251" s="34"/>
      <c r="S251" s="35">
        <v>0</v>
      </c>
      <c r="T251" s="34"/>
      <c r="U251" s="35">
        <v>0</v>
      </c>
    </row>
    <row r="252" spans="1:21" x14ac:dyDescent="0.45">
      <c r="A252" s="33">
        <v>261</v>
      </c>
      <c r="B252" s="33">
        <v>2</v>
      </c>
      <c r="C252" s="33" t="s">
        <v>349</v>
      </c>
      <c r="D252" s="33" t="s">
        <v>349</v>
      </c>
      <c r="E252" s="33">
        <v>0</v>
      </c>
      <c r="F252" s="33">
        <v>0</v>
      </c>
      <c r="G252" s="33">
        <v>2</v>
      </c>
      <c r="H252" s="33">
        <v>2</v>
      </c>
      <c r="I252" s="33">
        <v>0</v>
      </c>
      <c r="J252" s="34"/>
      <c r="K252" s="34"/>
      <c r="L252" s="34" t="s">
        <v>349</v>
      </c>
      <c r="M252" s="35">
        <v>0</v>
      </c>
      <c r="N252" s="34"/>
      <c r="O252" s="35">
        <v>0</v>
      </c>
      <c r="P252" s="34"/>
      <c r="Q252" s="35">
        <v>0</v>
      </c>
      <c r="R252" s="34"/>
      <c r="S252" s="35">
        <v>0</v>
      </c>
      <c r="T252" s="34"/>
      <c r="U252" s="35">
        <v>0</v>
      </c>
    </row>
    <row r="253" spans="1:21" x14ac:dyDescent="0.45">
      <c r="A253" s="36">
        <v>262</v>
      </c>
      <c r="B253" s="36">
        <v>2</v>
      </c>
      <c r="C253" s="36" t="s">
        <v>358</v>
      </c>
      <c r="D253" s="36" t="s">
        <v>358</v>
      </c>
      <c r="E253" s="36">
        <v>0</v>
      </c>
      <c r="F253" s="36">
        <v>0</v>
      </c>
      <c r="G253" s="36">
        <v>2</v>
      </c>
      <c r="H253" s="36">
        <v>2</v>
      </c>
      <c r="I253" s="36">
        <v>0</v>
      </c>
      <c r="J253" s="37"/>
      <c r="K253" s="37"/>
      <c r="L253" s="37" t="s">
        <v>116</v>
      </c>
      <c r="M253" s="38">
        <v>0</v>
      </c>
      <c r="N253" s="37"/>
      <c r="O253" s="38">
        <v>0</v>
      </c>
      <c r="P253" s="37"/>
      <c r="Q253" s="38">
        <v>0</v>
      </c>
      <c r="R253" s="37"/>
      <c r="S253" s="38">
        <v>0</v>
      </c>
      <c r="T253" s="37"/>
      <c r="U253" s="38">
        <v>0</v>
      </c>
    </row>
    <row r="254" spans="1:21" x14ac:dyDescent="0.45">
      <c r="A254" s="39">
        <v>301</v>
      </c>
      <c r="B254" s="39">
        <v>2</v>
      </c>
      <c r="C254" s="39" t="s">
        <v>359</v>
      </c>
      <c r="D254" s="39" t="s">
        <v>359</v>
      </c>
      <c r="E254" s="39">
        <v>0</v>
      </c>
      <c r="F254" s="39">
        <v>0</v>
      </c>
      <c r="G254" s="39">
        <v>2</v>
      </c>
      <c r="H254" s="39">
        <v>2</v>
      </c>
      <c r="I254" s="39">
        <v>0</v>
      </c>
      <c r="J254" s="40"/>
      <c r="K254" s="40"/>
      <c r="L254" s="40"/>
      <c r="M254" s="41"/>
      <c r="N254" s="40"/>
      <c r="O254" s="41"/>
      <c r="P254" s="40"/>
      <c r="Q254" s="41"/>
      <c r="R254" s="40"/>
      <c r="S254" s="41"/>
      <c r="T254" s="40"/>
      <c r="U254" s="41"/>
    </row>
    <row r="255" spans="1:21" x14ac:dyDescent="0.45">
      <c r="A255" s="42">
        <v>302</v>
      </c>
      <c r="B255" s="42">
        <v>2</v>
      </c>
      <c r="C255" s="42" t="s">
        <v>360</v>
      </c>
      <c r="D255" s="42" t="s">
        <v>360</v>
      </c>
      <c r="E255" s="42">
        <v>0</v>
      </c>
      <c r="F255" s="42">
        <v>0</v>
      </c>
      <c r="G255" s="42">
        <v>2</v>
      </c>
      <c r="H255" s="42">
        <v>2</v>
      </c>
      <c r="I255" s="42">
        <v>0</v>
      </c>
      <c r="J255" s="43"/>
      <c r="K255" s="43"/>
      <c r="L255" s="43"/>
      <c r="M255" s="44"/>
      <c r="N255" s="43"/>
      <c r="O255" s="44"/>
      <c r="P255" s="43"/>
      <c r="Q255" s="44"/>
      <c r="R255" s="43"/>
      <c r="S255" s="44"/>
      <c r="T255" s="43"/>
      <c r="U255" s="44"/>
    </row>
    <row r="256" spans="1:21" x14ac:dyDescent="0.45">
      <c r="A256" s="42">
        <v>303</v>
      </c>
      <c r="B256" s="42">
        <v>2</v>
      </c>
      <c r="C256" s="42" t="s">
        <v>361</v>
      </c>
      <c r="D256" s="42" t="s">
        <v>361</v>
      </c>
      <c r="E256" s="42">
        <v>0</v>
      </c>
      <c r="F256" s="42">
        <v>0</v>
      </c>
      <c r="G256" s="42">
        <v>2</v>
      </c>
      <c r="H256" s="42">
        <v>2</v>
      </c>
      <c r="I256" s="42">
        <v>0</v>
      </c>
      <c r="J256" s="43"/>
      <c r="K256" s="43"/>
      <c r="L256" s="43"/>
      <c r="M256" s="44"/>
      <c r="N256" s="43"/>
      <c r="O256" s="44"/>
      <c r="P256" s="43"/>
      <c r="Q256" s="44"/>
      <c r="R256" s="43"/>
      <c r="S256" s="44"/>
      <c r="T256" s="43"/>
      <c r="U256" s="44"/>
    </row>
    <row r="257" spans="1:21" x14ac:dyDescent="0.45">
      <c r="A257" s="42">
        <v>304</v>
      </c>
      <c r="B257" s="42">
        <v>2</v>
      </c>
      <c r="C257" s="42" t="s">
        <v>362</v>
      </c>
      <c r="D257" s="42" t="s">
        <v>362</v>
      </c>
      <c r="E257" s="42">
        <v>0</v>
      </c>
      <c r="F257" s="42">
        <v>0</v>
      </c>
      <c r="G257" s="42">
        <v>2</v>
      </c>
      <c r="H257" s="42">
        <v>2</v>
      </c>
      <c r="I257" s="42">
        <v>0</v>
      </c>
      <c r="J257" s="43"/>
      <c r="K257" s="43"/>
      <c r="L257" s="43"/>
      <c r="M257" s="44"/>
      <c r="N257" s="43"/>
      <c r="O257" s="44"/>
      <c r="P257" s="43"/>
      <c r="Q257" s="44"/>
      <c r="R257" s="43"/>
      <c r="S257" s="44"/>
      <c r="T257" s="43"/>
      <c r="U257" s="44"/>
    </row>
    <row r="258" spans="1:21" x14ac:dyDescent="0.45">
      <c r="A258" s="42">
        <v>305</v>
      </c>
      <c r="B258" s="42">
        <v>2</v>
      </c>
      <c r="C258" s="42" t="s">
        <v>363</v>
      </c>
      <c r="D258" s="42" t="s">
        <v>363</v>
      </c>
      <c r="E258" s="42">
        <v>0</v>
      </c>
      <c r="F258" s="42">
        <v>0</v>
      </c>
      <c r="G258" s="42">
        <v>2</v>
      </c>
      <c r="H258" s="42">
        <v>2</v>
      </c>
      <c r="I258" s="42">
        <v>0</v>
      </c>
      <c r="J258" s="43"/>
      <c r="K258" s="43"/>
      <c r="L258" s="43"/>
      <c r="M258" s="44"/>
      <c r="N258" s="43"/>
      <c r="O258" s="44"/>
      <c r="P258" s="43"/>
      <c r="Q258" s="44"/>
      <c r="R258" s="43"/>
      <c r="S258" s="44"/>
      <c r="T258" s="43"/>
      <c r="U258" s="44"/>
    </row>
    <row r="259" spans="1:21" x14ac:dyDescent="0.45">
      <c r="A259" s="42">
        <v>306</v>
      </c>
      <c r="B259" s="42">
        <v>2</v>
      </c>
      <c r="C259" s="42" t="s">
        <v>364</v>
      </c>
      <c r="D259" s="42" t="s">
        <v>364</v>
      </c>
      <c r="E259" s="42">
        <v>0</v>
      </c>
      <c r="F259" s="42">
        <v>0</v>
      </c>
      <c r="G259" s="42">
        <v>2</v>
      </c>
      <c r="H259" s="42">
        <v>2</v>
      </c>
      <c r="I259" s="42">
        <v>0</v>
      </c>
      <c r="J259" s="43"/>
      <c r="K259" s="43"/>
      <c r="L259" s="43"/>
      <c r="M259" s="44"/>
      <c r="N259" s="43"/>
      <c r="O259" s="44"/>
      <c r="P259" s="43"/>
      <c r="Q259" s="44"/>
      <c r="R259" s="43"/>
      <c r="S259" s="44"/>
      <c r="T259" s="43"/>
      <c r="U259" s="44"/>
    </row>
    <row r="260" spans="1:21" x14ac:dyDescent="0.45">
      <c r="A260" s="42">
        <v>307</v>
      </c>
      <c r="B260" s="42">
        <v>2</v>
      </c>
      <c r="C260" s="42" t="s">
        <v>320</v>
      </c>
      <c r="D260" s="42" t="s">
        <v>320</v>
      </c>
      <c r="E260" s="42">
        <v>0</v>
      </c>
      <c r="F260" s="42">
        <v>0</v>
      </c>
      <c r="G260" s="42">
        <v>2</v>
      </c>
      <c r="H260" s="42">
        <v>2</v>
      </c>
      <c r="I260" s="42">
        <v>0</v>
      </c>
      <c r="J260" s="43"/>
      <c r="K260" s="43"/>
      <c r="L260" s="43"/>
      <c r="M260" s="44"/>
      <c r="N260" s="43"/>
      <c r="O260" s="44"/>
      <c r="P260" s="43"/>
      <c r="Q260" s="44"/>
      <c r="R260" s="43"/>
      <c r="S260" s="44"/>
      <c r="T260" s="43"/>
      <c r="U260" s="44"/>
    </row>
    <row r="261" spans="1:21" x14ac:dyDescent="0.45">
      <c r="A261" s="42">
        <v>308</v>
      </c>
      <c r="B261" s="42">
        <v>2</v>
      </c>
      <c r="C261" s="42" t="s">
        <v>113</v>
      </c>
      <c r="D261" s="42" t="s">
        <v>113</v>
      </c>
      <c r="E261" s="42">
        <v>0</v>
      </c>
      <c r="F261" s="42">
        <v>0</v>
      </c>
      <c r="G261" s="42">
        <v>2</v>
      </c>
      <c r="H261" s="42">
        <v>2</v>
      </c>
      <c r="I261" s="42">
        <v>0</v>
      </c>
      <c r="J261" s="43"/>
      <c r="K261" s="43"/>
      <c r="L261" s="43"/>
      <c r="M261" s="44"/>
      <c r="N261" s="43"/>
      <c r="O261" s="44"/>
      <c r="P261" s="43"/>
      <c r="Q261" s="44"/>
      <c r="R261" s="43"/>
      <c r="S261" s="44"/>
      <c r="T261" s="43"/>
      <c r="U261" s="44"/>
    </row>
    <row r="262" spans="1:21" x14ac:dyDescent="0.45">
      <c r="A262" s="42">
        <v>309</v>
      </c>
      <c r="B262" s="42">
        <v>2</v>
      </c>
      <c r="C262" s="42" t="s">
        <v>365</v>
      </c>
      <c r="D262" s="42" t="s">
        <v>365</v>
      </c>
      <c r="E262" s="42">
        <v>0</v>
      </c>
      <c r="F262" s="42">
        <v>0</v>
      </c>
      <c r="G262" s="42">
        <v>2</v>
      </c>
      <c r="H262" s="42">
        <v>2</v>
      </c>
      <c r="I262" s="42">
        <v>0</v>
      </c>
      <c r="J262" s="43"/>
      <c r="K262" s="43"/>
      <c r="L262" s="43"/>
      <c r="M262" s="44"/>
      <c r="N262" s="43"/>
      <c r="O262" s="44"/>
      <c r="P262" s="43"/>
      <c r="Q262" s="44"/>
      <c r="R262" s="43"/>
      <c r="S262" s="44"/>
      <c r="T262" s="43"/>
      <c r="U262" s="44"/>
    </row>
    <row r="263" spans="1:21" x14ac:dyDescent="0.45">
      <c r="A263" s="42">
        <v>310</v>
      </c>
      <c r="B263" s="42">
        <v>2</v>
      </c>
      <c r="C263" s="42" t="s">
        <v>366</v>
      </c>
      <c r="D263" s="42" t="s">
        <v>366</v>
      </c>
      <c r="E263" s="42">
        <v>0</v>
      </c>
      <c r="F263" s="42">
        <v>0</v>
      </c>
      <c r="G263" s="42">
        <v>2</v>
      </c>
      <c r="H263" s="42">
        <v>2</v>
      </c>
      <c r="I263" s="42">
        <v>0</v>
      </c>
      <c r="J263" s="43"/>
      <c r="K263" s="43"/>
      <c r="L263" s="43"/>
      <c r="M263" s="44"/>
      <c r="N263" s="43"/>
      <c r="O263" s="44"/>
      <c r="P263" s="43"/>
      <c r="Q263" s="44"/>
      <c r="R263" s="43"/>
      <c r="S263" s="44"/>
      <c r="T263" s="43"/>
      <c r="U263" s="44"/>
    </row>
    <row r="264" spans="1:21" x14ac:dyDescent="0.45">
      <c r="A264" s="42">
        <v>311</v>
      </c>
      <c r="B264" s="42">
        <v>2</v>
      </c>
      <c r="C264" s="42" t="s">
        <v>367</v>
      </c>
      <c r="D264" s="42" t="s">
        <v>367</v>
      </c>
      <c r="E264" s="42">
        <v>0</v>
      </c>
      <c r="F264" s="42">
        <v>0</v>
      </c>
      <c r="G264" s="42">
        <v>2</v>
      </c>
      <c r="H264" s="42">
        <v>2</v>
      </c>
      <c r="I264" s="42">
        <v>0</v>
      </c>
      <c r="J264" s="43"/>
      <c r="K264" s="43"/>
      <c r="L264" s="43"/>
      <c r="M264" s="44"/>
      <c r="N264" s="43"/>
      <c r="O264" s="44"/>
      <c r="P264" s="43"/>
      <c r="Q264" s="44"/>
      <c r="R264" s="43"/>
      <c r="S264" s="44"/>
      <c r="T264" s="43"/>
      <c r="U264" s="44"/>
    </row>
    <row r="265" spans="1:21" x14ac:dyDescent="0.45">
      <c r="A265" s="42">
        <v>312</v>
      </c>
      <c r="B265" s="42">
        <v>2</v>
      </c>
      <c r="C265" s="42" t="s">
        <v>368</v>
      </c>
      <c r="D265" s="42" t="s">
        <v>368</v>
      </c>
      <c r="E265" s="42">
        <v>0</v>
      </c>
      <c r="F265" s="42">
        <v>0</v>
      </c>
      <c r="G265" s="42">
        <v>2</v>
      </c>
      <c r="H265" s="42">
        <v>2</v>
      </c>
      <c r="I265" s="42">
        <v>0</v>
      </c>
      <c r="J265" s="43"/>
      <c r="K265" s="43"/>
      <c r="L265" s="43"/>
      <c r="M265" s="44"/>
      <c r="N265" s="43"/>
      <c r="O265" s="44"/>
      <c r="P265" s="43"/>
      <c r="Q265" s="44"/>
      <c r="R265" s="43"/>
      <c r="S265" s="44"/>
      <c r="T265" s="43"/>
      <c r="U265" s="44"/>
    </row>
    <row r="266" spans="1:21" x14ac:dyDescent="0.45">
      <c r="A266" s="42">
        <v>313</v>
      </c>
      <c r="B266" s="42">
        <v>2</v>
      </c>
      <c r="C266" s="42" t="s">
        <v>369</v>
      </c>
      <c r="D266" s="42" t="s">
        <v>369</v>
      </c>
      <c r="E266" s="42">
        <v>0</v>
      </c>
      <c r="F266" s="42">
        <v>0</v>
      </c>
      <c r="G266" s="42">
        <v>2</v>
      </c>
      <c r="H266" s="42">
        <v>2</v>
      </c>
      <c r="I266" s="42">
        <v>0</v>
      </c>
      <c r="J266" s="43"/>
      <c r="K266" s="43"/>
      <c r="L266" s="43"/>
      <c r="M266" s="44"/>
      <c r="N266" s="43"/>
      <c r="O266" s="44"/>
      <c r="P266" s="43"/>
      <c r="Q266" s="44"/>
      <c r="R266" s="43"/>
      <c r="S266" s="44"/>
      <c r="T266" s="43"/>
      <c r="U266" s="44"/>
    </row>
    <row r="267" spans="1:21" x14ac:dyDescent="0.45">
      <c r="A267" s="42">
        <v>314</v>
      </c>
      <c r="B267" s="42">
        <v>2</v>
      </c>
      <c r="C267" s="42" t="s">
        <v>370</v>
      </c>
      <c r="D267" s="42" t="s">
        <v>370</v>
      </c>
      <c r="E267" s="42">
        <v>0</v>
      </c>
      <c r="F267" s="42">
        <v>0</v>
      </c>
      <c r="G267" s="42">
        <v>2</v>
      </c>
      <c r="H267" s="42">
        <v>2</v>
      </c>
      <c r="I267" s="42">
        <v>0</v>
      </c>
      <c r="J267" s="43"/>
      <c r="K267" s="43"/>
      <c r="L267" s="43"/>
      <c r="M267" s="44"/>
      <c r="N267" s="43"/>
      <c r="O267" s="44"/>
      <c r="P267" s="43"/>
      <c r="Q267" s="44"/>
      <c r="R267" s="43"/>
      <c r="S267" s="44"/>
      <c r="T267" s="43"/>
      <c r="U267" s="44"/>
    </row>
    <row r="268" spans="1:21" x14ac:dyDescent="0.45">
      <c r="A268" s="42">
        <v>315</v>
      </c>
      <c r="B268" s="42">
        <v>2</v>
      </c>
      <c r="C268" s="42" t="s">
        <v>371</v>
      </c>
      <c r="D268" s="42" t="s">
        <v>371</v>
      </c>
      <c r="E268" s="42">
        <v>0</v>
      </c>
      <c r="F268" s="42">
        <v>0</v>
      </c>
      <c r="G268" s="42">
        <v>2</v>
      </c>
      <c r="H268" s="42">
        <v>2</v>
      </c>
      <c r="I268" s="42">
        <v>0</v>
      </c>
      <c r="J268" s="43"/>
      <c r="K268" s="43"/>
      <c r="L268" s="43"/>
      <c r="M268" s="44"/>
      <c r="N268" s="43"/>
      <c r="O268" s="44"/>
      <c r="P268" s="43"/>
      <c r="Q268" s="44"/>
      <c r="R268" s="43"/>
      <c r="S268" s="44"/>
      <c r="T268" s="43"/>
      <c r="U268" s="44"/>
    </row>
    <row r="269" spans="1:21" x14ac:dyDescent="0.45">
      <c r="A269" s="45">
        <v>316</v>
      </c>
      <c r="B269" s="45">
        <v>2</v>
      </c>
      <c r="C269" s="45" t="s">
        <v>372</v>
      </c>
      <c r="D269" s="45" t="s">
        <v>372</v>
      </c>
      <c r="E269" s="45">
        <v>0</v>
      </c>
      <c r="F269" s="45">
        <v>0</v>
      </c>
      <c r="G269" s="45">
        <v>2</v>
      </c>
      <c r="H269" s="45">
        <v>2</v>
      </c>
      <c r="I269" s="45">
        <v>0</v>
      </c>
      <c r="J269" s="46"/>
      <c r="K269" s="46"/>
      <c r="L269" s="46"/>
      <c r="M269" s="47"/>
      <c r="N269" s="46"/>
      <c r="O269" s="47"/>
      <c r="P269" s="46"/>
      <c r="Q269" s="47"/>
      <c r="R269" s="46"/>
      <c r="S269" s="47"/>
      <c r="T269" s="46"/>
      <c r="U269" s="47"/>
    </row>
    <row r="270" spans="1:21" x14ac:dyDescent="0.45">
      <c r="A270" s="13">
        <v>400</v>
      </c>
      <c r="B270" s="13">
        <v>1</v>
      </c>
      <c r="C270" s="13" t="s">
        <v>373</v>
      </c>
      <c r="D270" s="13" t="s">
        <v>374</v>
      </c>
      <c r="E270" s="13">
        <v>0</v>
      </c>
      <c r="F270" s="13">
        <v>401</v>
      </c>
      <c r="G270" s="13">
        <v>1</v>
      </c>
      <c r="H270" s="13">
        <v>2</v>
      </c>
      <c r="I270" s="13">
        <v>0</v>
      </c>
      <c r="J270" s="11"/>
      <c r="K270" s="11" t="s">
        <v>66</v>
      </c>
      <c r="L270" s="11"/>
      <c r="M270" s="12">
        <v>0</v>
      </c>
      <c r="N270" s="11"/>
      <c r="O270" s="12">
        <v>0</v>
      </c>
      <c r="P270" s="11"/>
      <c r="Q270" s="12">
        <v>0</v>
      </c>
      <c r="R270" s="11"/>
      <c r="S270" s="12">
        <v>0</v>
      </c>
      <c r="T270" s="11"/>
      <c r="U270" s="12">
        <v>0</v>
      </c>
    </row>
    <row r="271" spans="1:21" x14ac:dyDescent="0.45">
      <c r="A271" s="13">
        <v>401</v>
      </c>
      <c r="B271" s="13">
        <v>0</v>
      </c>
      <c r="C271" s="13" t="s">
        <v>375</v>
      </c>
      <c r="D271" s="13" t="s">
        <v>374</v>
      </c>
      <c r="E271" s="13">
        <v>0</v>
      </c>
      <c r="F271" s="13">
        <v>401</v>
      </c>
      <c r="G271" s="13">
        <v>1</v>
      </c>
      <c r="H271" s="13">
        <v>2</v>
      </c>
      <c r="I271" s="13">
        <v>0</v>
      </c>
      <c r="J271" s="11"/>
      <c r="K271" s="11" t="s">
        <v>66</v>
      </c>
      <c r="L271" s="11"/>
      <c r="M271" s="12">
        <v>0</v>
      </c>
      <c r="N271" s="11"/>
      <c r="O271" s="12">
        <v>0</v>
      </c>
      <c r="P271" s="11"/>
      <c r="Q271" s="12">
        <v>0</v>
      </c>
      <c r="R271" s="11"/>
      <c r="S271" s="12">
        <v>0</v>
      </c>
      <c r="T271" s="11"/>
      <c r="U271" s="12">
        <v>0</v>
      </c>
    </row>
    <row r="272" spans="1:21" x14ac:dyDescent="0.45">
      <c r="A272" s="13">
        <v>402</v>
      </c>
      <c r="B272" s="13">
        <v>1</v>
      </c>
      <c r="C272" s="13" t="s">
        <v>376</v>
      </c>
      <c r="D272" s="13" t="s">
        <v>376</v>
      </c>
      <c r="E272" s="13">
        <v>0</v>
      </c>
      <c r="F272" s="13">
        <v>0</v>
      </c>
      <c r="G272" s="13">
        <v>1</v>
      </c>
      <c r="H272" s="13">
        <v>0</v>
      </c>
      <c r="I272" s="13">
        <v>0</v>
      </c>
      <c r="J272" s="11"/>
      <c r="K272" s="11" t="s">
        <v>66</v>
      </c>
      <c r="L272" s="11"/>
      <c r="M272" s="12">
        <v>0</v>
      </c>
      <c r="N272" s="11"/>
      <c r="O272" s="12">
        <v>0</v>
      </c>
      <c r="P272" s="11"/>
      <c r="Q272" s="12">
        <v>0</v>
      </c>
      <c r="R272" s="11"/>
      <c r="S272" s="12">
        <v>0</v>
      </c>
      <c r="T272" s="11"/>
      <c r="U272" s="12">
        <v>0</v>
      </c>
    </row>
    <row r="273" spans="1:21" x14ac:dyDescent="0.45">
      <c r="A273" s="13">
        <v>403</v>
      </c>
      <c r="B273" s="13">
        <v>1</v>
      </c>
      <c r="C273" s="13" t="s">
        <v>377</v>
      </c>
      <c r="D273" s="13" t="s">
        <v>377</v>
      </c>
      <c r="E273" s="13">
        <v>0</v>
      </c>
      <c r="F273" s="13">
        <v>0</v>
      </c>
      <c r="G273" s="13">
        <v>3</v>
      </c>
      <c r="H273" s="13">
        <v>0</v>
      </c>
      <c r="I273" s="13">
        <v>0</v>
      </c>
      <c r="J273" s="11"/>
      <c r="K273" s="11" t="s">
        <v>66</v>
      </c>
      <c r="L273" s="11"/>
      <c r="M273" s="12">
        <v>0</v>
      </c>
      <c r="N273" s="11"/>
      <c r="O273" s="12">
        <v>0</v>
      </c>
      <c r="P273" s="11"/>
      <c r="Q273" s="12">
        <v>0</v>
      </c>
      <c r="R273" s="11"/>
      <c r="S273" s="12">
        <v>0</v>
      </c>
      <c r="T273" s="11"/>
      <c r="U273" s="12">
        <v>0</v>
      </c>
    </row>
    <row r="274" spans="1:21" x14ac:dyDescent="0.45">
      <c r="A274" s="13">
        <v>404</v>
      </c>
      <c r="B274" s="13">
        <v>1</v>
      </c>
      <c r="C274" s="13" t="s">
        <v>378</v>
      </c>
      <c r="D274" s="13" t="s">
        <v>379</v>
      </c>
      <c r="E274" s="13">
        <v>0</v>
      </c>
      <c r="F274" s="13">
        <v>405</v>
      </c>
      <c r="G274" s="13">
        <v>1</v>
      </c>
      <c r="H274" s="13">
        <v>2</v>
      </c>
      <c r="I274" s="13">
        <v>0</v>
      </c>
      <c r="J274" s="11"/>
      <c r="K274" s="11" t="s">
        <v>66</v>
      </c>
      <c r="L274" s="11" t="s">
        <v>67</v>
      </c>
      <c r="M274" s="12">
        <v>0</v>
      </c>
      <c r="N274" s="11" t="s">
        <v>380</v>
      </c>
      <c r="O274" s="12">
        <v>0</v>
      </c>
      <c r="P274" s="11"/>
      <c r="Q274" s="12">
        <v>0</v>
      </c>
      <c r="R274" s="11"/>
      <c r="S274" s="12">
        <v>0</v>
      </c>
      <c r="T274" s="11"/>
      <c r="U274" s="12">
        <v>0</v>
      </c>
    </row>
    <row r="275" spans="1:21" x14ac:dyDescent="0.45">
      <c r="A275" s="13">
        <v>405</v>
      </c>
      <c r="B275" s="13">
        <v>0</v>
      </c>
      <c r="C275" s="13" t="s">
        <v>381</v>
      </c>
      <c r="D275" s="13" t="s">
        <v>379</v>
      </c>
      <c r="E275" s="13">
        <v>0</v>
      </c>
      <c r="F275" s="13">
        <v>0</v>
      </c>
      <c r="G275" s="13">
        <v>1</v>
      </c>
      <c r="H275" s="13">
        <v>0</v>
      </c>
      <c r="I275" s="13">
        <v>0</v>
      </c>
      <c r="J275" s="11"/>
      <c r="K275" s="11" t="s">
        <v>66</v>
      </c>
      <c r="L275" s="11"/>
      <c r="M275" s="12">
        <v>0</v>
      </c>
      <c r="N275" s="11"/>
      <c r="O275" s="12">
        <v>0</v>
      </c>
      <c r="P275" s="11"/>
      <c r="Q275" s="12">
        <v>0</v>
      </c>
      <c r="R275" s="11"/>
      <c r="S275" s="12">
        <v>0</v>
      </c>
      <c r="T275" s="11"/>
      <c r="U275" s="12">
        <v>0</v>
      </c>
    </row>
    <row r="276" spans="1:21" x14ac:dyDescent="0.45">
      <c r="A276" s="13">
        <v>410</v>
      </c>
      <c r="B276" s="13">
        <v>1</v>
      </c>
      <c r="C276" s="13" t="s">
        <v>382</v>
      </c>
      <c r="D276" s="13" t="s">
        <v>383</v>
      </c>
      <c r="E276" s="13">
        <v>0</v>
      </c>
      <c r="F276" s="13">
        <v>411</v>
      </c>
      <c r="G276" s="13">
        <v>1</v>
      </c>
      <c r="H276" s="13">
        <v>1</v>
      </c>
      <c r="I276" s="13">
        <v>18</v>
      </c>
      <c r="J276" s="11"/>
      <c r="K276" s="11" t="s">
        <v>37</v>
      </c>
      <c r="L276" s="11" t="s">
        <v>311</v>
      </c>
      <c r="M276" s="12">
        <v>0</v>
      </c>
      <c r="N276" s="11"/>
      <c r="O276" s="12">
        <v>0</v>
      </c>
      <c r="P276" s="11"/>
      <c r="Q276" s="12">
        <v>0</v>
      </c>
      <c r="R276" s="11"/>
      <c r="S276" s="12">
        <v>0</v>
      </c>
      <c r="T276" s="11"/>
      <c r="U276" s="12">
        <v>0</v>
      </c>
    </row>
    <row r="277" spans="1:21" x14ac:dyDescent="0.45">
      <c r="A277" s="13">
        <v>411</v>
      </c>
      <c r="B277" s="13">
        <v>1</v>
      </c>
      <c r="C277" s="13" t="s">
        <v>384</v>
      </c>
      <c r="D277" s="13" t="s">
        <v>383</v>
      </c>
      <c r="E277" s="13">
        <v>0</v>
      </c>
      <c r="F277" s="13">
        <v>411</v>
      </c>
      <c r="G277" s="13">
        <v>1</v>
      </c>
      <c r="H277" s="13">
        <v>1</v>
      </c>
      <c r="I277" s="13">
        <v>18</v>
      </c>
      <c r="J277" s="11"/>
      <c r="K277" s="11" t="s">
        <v>37</v>
      </c>
      <c r="L277" s="11" t="s">
        <v>311</v>
      </c>
      <c r="M277" s="12">
        <v>0</v>
      </c>
      <c r="N277" s="11"/>
      <c r="O277" s="12">
        <v>0</v>
      </c>
      <c r="P277" s="11"/>
      <c r="Q277" s="12">
        <v>0</v>
      </c>
      <c r="R277" s="11"/>
      <c r="S277" s="12">
        <v>0</v>
      </c>
      <c r="T277" s="11"/>
      <c r="U277" s="12">
        <v>0</v>
      </c>
    </row>
    <row r="278" spans="1:21" x14ac:dyDescent="0.45">
      <c r="A278" s="13">
        <v>412</v>
      </c>
      <c r="B278" s="13">
        <v>0</v>
      </c>
      <c r="C278" s="13" t="s">
        <v>385</v>
      </c>
      <c r="D278" s="13" t="s">
        <v>385</v>
      </c>
      <c r="E278" s="13">
        <v>0</v>
      </c>
      <c r="F278" s="13">
        <v>0</v>
      </c>
      <c r="G278" s="13">
        <v>1</v>
      </c>
      <c r="H278" s="13">
        <v>0</v>
      </c>
      <c r="I278" s="13">
        <v>0</v>
      </c>
      <c r="J278" s="11"/>
      <c r="K278" s="11" t="s">
        <v>66</v>
      </c>
      <c r="L278" s="11"/>
      <c r="M278" s="12">
        <v>0</v>
      </c>
      <c r="N278" s="11"/>
      <c r="O278" s="12">
        <v>0</v>
      </c>
      <c r="P278" s="11"/>
      <c r="Q278" s="12">
        <v>0</v>
      </c>
      <c r="R278" s="11"/>
      <c r="S278" s="12">
        <v>0</v>
      </c>
      <c r="T278" s="11"/>
      <c r="U278" s="12">
        <v>0</v>
      </c>
    </row>
    <row r="279" spans="1:21" x14ac:dyDescent="0.45">
      <c r="A279" s="13">
        <v>413</v>
      </c>
      <c r="B279" s="13">
        <v>0</v>
      </c>
      <c r="C279" s="13" t="s">
        <v>386</v>
      </c>
      <c r="D279" s="13"/>
      <c r="E279" s="13">
        <v>0</v>
      </c>
      <c r="F279" s="13">
        <v>0</v>
      </c>
      <c r="G279" s="13">
        <v>0</v>
      </c>
      <c r="H279" s="13">
        <v>0</v>
      </c>
      <c r="I279" s="13">
        <v>0</v>
      </c>
      <c r="J279" s="11"/>
      <c r="K279" s="11" t="s">
        <v>66</v>
      </c>
      <c r="L279" s="11"/>
      <c r="M279" s="12">
        <v>0</v>
      </c>
      <c r="N279" s="11"/>
      <c r="O279" s="12">
        <v>0</v>
      </c>
      <c r="P279" s="11"/>
      <c r="Q279" s="12">
        <v>0</v>
      </c>
      <c r="R279" s="11"/>
      <c r="S279" s="12">
        <v>0</v>
      </c>
      <c r="T279" s="11"/>
      <c r="U279" s="12">
        <v>0</v>
      </c>
    </row>
    <row r="280" spans="1:21" x14ac:dyDescent="0.45">
      <c r="A280" s="13">
        <v>414</v>
      </c>
      <c r="B280" s="13">
        <v>2</v>
      </c>
      <c r="C280" s="13" t="s">
        <v>316</v>
      </c>
      <c r="D280" s="13" t="s">
        <v>316</v>
      </c>
      <c r="E280" s="13">
        <v>0</v>
      </c>
      <c r="F280" s="13">
        <v>0</v>
      </c>
      <c r="G280" s="13">
        <v>4</v>
      </c>
      <c r="H280" s="13">
        <v>0</v>
      </c>
      <c r="I280" s="13">
        <v>0</v>
      </c>
      <c r="J280" s="11"/>
      <c r="K280" s="11" t="s">
        <v>66</v>
      </c>
      <c r="L280" s="11"/>
      <c r="M280" s="12">
        <v>0</v>
      </c>
      <c r="N280" s="11"/>
      <c r="O280" s="12">
        <v>0</v>
      </c>
      <c r="P280" s="11"/>
      <c r="Q280" s="12">
        <v>0</v>
      </c>
      <c r="R280" s="11"/>
      <c r="S280" s="12">
        <v>0</v>
      </c>
      <c r="T280" s="11"/>
      <c r="U280" s="12">
        <v>0</v>
      </c>
    </row>
    <row r="281" spans="1:21" x14ac:dyDescent="0.45">
      <c r="A281" s="13">
        <v>415</v>
      </c>
      <c r="B281" s="13">
        <v>0</v>
      </c>
      <c r="C281" s="13" t="s">
        <v>387</v>
      </c>
      <c r="D281" s="13"/>
      <c r="E281" s="13">
        <v>0</v>
      </c>
      <c r="F281" s="13">
        <v>0</v>
      </c>
      <c r="G281" s="13">
        <v>0</v>
      </c>
      <c r="H281" s="13">
        <v>0</v>
      </c>
      <c r="I281" s="13">
        <v>0</v>
      </c>
      <c r="J281" s="11"/>
      <c r="K281" s="11" t="s">
        <v>66</v>
      </c>
      <c r="L281" s="11"/>
      <c r="M281" s="12">
        <v>0</v>
      </c>
      <c r="N281" s="11"/>
      <c r="O281" s="12">
        <v>0</v>
      </c>
      <c r="P281" s="11"/>
      <c r="Q281" s="12">
        <v>0</v>
      </c>
      <c r="R281" s="11"/>
      <c r="S281" s="12">
        <v>0</v>
      </c>
      <c r="T281" s="11"/>
      <c r="U281" s="12">
        <v>0</v>
      </c>
    </row>
    <row r="282" spans="1:21" x14ac:dyDescent="0.45">
      <c r="A282" s="13">
        <v>416</v>
      </c>
      <c r="B282" s="13">
        <v>0</v>
      </c>
      <c r="C282" s="13" t="s">
        <v>388</v>
      </c>
      <c r="D282" s="13"/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1"/>
      <c r="K282" s="11" t="s">
        <v>66</v>
      </c>
      <c r="L282" s="11"/>
      <c r="M282" s="12">
        <v>0</v>
      </c>
      <c r="N282" s="11"/>
      <c r="O282" s="12">
        <v>0</v>
      </c>
      <c r="P282" s="11"/>
      <c r="Q282" s="12">
        <v>0</v>
      </c>
      <c r="R282" s="11"/>
      <c r="S282" s="12">
        <v>0</v>
      </c>
      <c r="T282" s="11"/>
      <c r="U282" s="12">
        <v>0</v>
      </c>
    </row>
    <row r="283" spans="1:21" x14ac:dyDescent="0.45">
      <c r="A283" s="13">
        <v>417</v>
      </c>
      <c r="B283" s="13">
        <v>0</v>
      </c>
      <c r="C283" s="13" t="s">
        <v>389</v>
      </c>
      <c r="D283" s="13"/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1"/>
      <c r="K283" s="11" t="s">
        <v>66</v>
      </c>
      <c r="L283" s="11"/>
      <c r="M283" s="12">
        <v>0</v>
      </c>
      <c r="N283" s="11"/>
      <c r="O283" s="12">
        <v>0</v>
      </c>
      <c r="P283" s="11"/>
      <c r="Q283" s="12">
        <v>0</v>
      </c>
      <c r="R283" s="11"/>
      <c r="S283" s="12">
        <v>0</v>
      </c>
      <c r="T283" s="11"/>
      <c r="U283" s="12">
        <v>0</v>
      </c>
    </row>
    <row r="284" spans="1:21" x14ac:dyDescent="0.45">
      <c r="A284" s="13">
        <v>418</v>
      </c>
      <c r="B284" s="13">
        <v>0</v>
      </c>
      <c r="C284" s="13" t="s">
        <v>390</v>
      </c>
      <c r="D284" s="13"/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1"/>
      <c r="K284" s="11" t="s">
        <v>66</v>
      </c>
      <c r="L284" s="11"/>
      <c r="M284" s="12">
        <v>0</v>
      </c>
      <c r="N284" s="11"/>
      <c r="O284" s="12">
        <v>0</v>
      </c>
      <c r="P284" s="11"/>
      <c r="Q284" s="12">
        <v>0</v>
      </c>
      <c r="R284" s="11"/>
      <c r="S284" s="12">
        <v>0</v>
      </c>
      <c r="T284" s="11"/>
      <c r="U284" s="12">
        <v>0</v>
      </c>
    </row>
    <row r="285" spans="1:21" x14ac:dyDescent="0.45">
      <c r="A285" s="13">
        <v>419</v>
      </c>
      <c r="B285" s="13">
        <v>0</v>
      </c>
      <c r="C285" s="13" t="s">
        <v>391</v>
      </c>
      <c r="D285" s="13"/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1"/>
      <c r="K285" s="11" t="s">
        <v>66</v>
      </c>
      <c r="L285" s="11"/>
      <c r="M285" s="12">
        <v>0</v>
      </c>
      <c r="N285" s="11"/>
      <c r="O285" s="12">
        <v>0</v>
      </c>
      <c r="P285" s="11"/>
      <c r="Q285" s="12">
        <v>0</v>
      </c>
      <c r="R285" s="11"/>
      <c r="S285" s="12">
        <v>0</v>
      </c>
      <c r="T285" s="11"/>
      <c r="U285" s="12">
        <v>0</v>
      </c>
    </row>
    <row r="286" spans="1:21" x14ac:dyDescent="0.45">
      <c r="A286" s="13">
        <v>420</v>
      </c>
      <c r="B286" s="13">
        <v>1</v>
      </c>
      <c r="C286" s="13" t="s">
        <v>392</v>
      </c>
      <c r="D286" s="13" t="s">
        <v>393</v>
      </c>
      <c r="E286" s="13">
        <v>0</v>
      </c>
      <c r="F286" s="13">
        <v>421</v>
      </c>
      <c r="G286" s="13">
        <v>1</v>
      </c>
      <c r="H286" s="13">
        <v>2</v>
      </c>
      <c r="I286" s="13">
        <v>0</v>
      </c>
      <c r="J286" s="11"/>
      <c r="K286" s="11" t="s">
        <v>66</v>
      </c>
      <c r="L286" s="11" t="s">
        <v>393</v>
      </c>
      <c r="M286" s="12">
        <v>0</v>
      </c>
      <c r="N286" s="11" t="s">
        <v>394</v>
      </c>
      <c r="O286" s="12">
        <v>0</v>
      </c>
      <c r="P286" s="11" t="s">
        <v>117</v>
      </c>
      <c r="Q286" s="12">
        <v>0</v>
      </c>
      <c r="R286" s="11"/>
      <c r="S286" s="12">
        <v>0</v>
      </c>
      <c r="T286" s="11"/>
      <c r="U286" s="12">
        <v>0</v>
      </c>
    </row>
    <row r="287" spans="1:21" x14ac:dyDescent="0.45">
      <c r="A287" s="13">
        <v>421</v>
      </c>
      <c r="B287" s="13">
        <v>1</v>
      </c>
      <c r="C287" s="13" t="s">
        <v>395</v>
      </c>
      <c r="D287" s="13" t="s">
        <v>393</v>
      </c>
      <c r="E287" s="13">
        <v>0</v>
      </c>
      <c r="F287" s="13">
        <v>0</v>
      </c>
      <c r="G287" s="13">
        <v>1</v>
      </c>
      <c r="H287" s="13">
        <v>2</v>
      </c>
      <c r="I287" s="13">
        <v>0</v>
      </c>
      <c r="J287" s="11"/>
      <c r="K287" s="11" t="s">
        <v>66</v>
      </c>
      <c r="L287" s="11" t="s">
        <v>393</v>
      </c>
      <c r="M287" s="12">
        <v>0</v>
      </c>
      <c r="N287" s="11" t="s">
        <v>116</v>
      </c>
      <c r="O287" s="12">
        <v>0</v>
      </c>
      <c r="P287" s="11" t="s">
        <v>117</v>
      </c>
      <c r="Q287" s="12">
        <v>0</v>
      </c>
      <c r="R287" s="11"/>
      <c r="S287" s="12">
        <v>0</v>
      </c>
      <c r="T287" s="11"/>
      <c r="U287" s="12">
        <v>0</v>
      </c>
    </row>
    <row r="288" spans="1:21" x14ac:dyDescent="0.45">
      <c r="A288" s="13">
        <v>422</v>
      </c>
      <c r="B288" s="13">
        <v>0</v>
      </c>
      <c r="C288" s="13" t="s">
        <v>116</v>
      </c>
      <c r="D288" s="13"/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1"/>
      <c r="K288" s="11" t="s">
        <v>66</v>
      </c>
      <c r="L288" s="11"/>
      <c r="M288" s="12">
        <v>0</v>
      </c>
      <c r="N288" s="11"/>
      <c r="O288" s="12">
        <v>0</v>
      </c>
      <c r="P288" s="11"/>
      <c r="Q288" s="12">
        <v>0</v>
      </c>
      <c r="R288" s="11"/>
      <c r="S288" s="12">
        <v>0</v>
      </c>
      <c r="T288" s="11"/>
      <c r="U288" s="12">
        <v>0</v>
      </c>
    </row>
    <row r="289" spans="1:21" x14ac:dyDescent="0.45">
      <c r="A289" s="13">
        <v>423</v>
      </c>
      <c r="B289" s="13">
        <v>0</v>
      </c>
      <c r="C289" s="13" t="s">
        <v>396</v>
      </c>
      <c r="D289" s="13"/>
      <c r="E289" s="13">
        <v>0</v>
      </c>
      <c r="F289" s="13">
        <v>0</v>
      </c>
      <c r="G289" s="13">
        <v>0</v>
      </c>
      <c r="H289" s="13">
        <v>0</v>
      </c>
      <c r="I289" s="13">
        <v>0</v>
      </c>
      <c r="J289" s="11"/>
      <c r="K289" s="11" t="s">
        <v>66</v>
      </c>
      <c r="L289" s="11"/>
      <c r="M289" s="12">
        <v>0</v>
      </c>
      <c r="N289" s="11"/>
      <c r="O289" s="12">
        <v>0</v>
      </c>
      <c r="P289" s="11"/>
      <c r="Q289" s="12">
        <v>0</v>
      </c>
      <c r="R289" s="11"/>
      <c r="S289" s="12">
        <v>0</v>
      </c>
      <c r="T289" s="11"/>
      <c r="U289" s="12">
        <v>0</v>
      </c>
    </row>
    <row r="290" spans="1:21" x14ac:dyDescent="0.45">
      <c r="A290" s="13">
        <v>424</v>
      </c>
      <c r="B290" s="13">
        <v>0</v>
      </c>
      <c r="C290" s="13" t="s">
        <v>397</v>
      </c>
      <c r="D290" s="13"/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1"/>
      <c r="K290" s="11" t="s">
        <v>66</v>
      </c>
      <c r="L290" s="11"/>
      <c r="M290" s="12">
        <v>0</v>
      </c>
      <c r="N290" s="11"/>
      <c r="O290" s="12">
        <v>0</v>
      </c>
      <c r="P290" s="11"/>
      <c r="Q290" s="12">
        <v>0</v>
      </c>
      <c r="R290" s="11"/>
      <c r="S290" s="12">
        <v>0</v>
      </c>
      <c r="T290" s="11"/>
      <c r="U290" s="12">
        <v>0</v>
      </c>
    </row>
    <row r="291" spans="1:21" x14ac:dyDescent="0.45">
      <c r="A291" s="13">
        <v>425</v>
      </c>
      <c r="B291" s="13">
        <v>0</v>
      </c>
      <c r="C291" s="13" t="s">
        <v>398</v>
      </c>
      <c r="D291" s="13"/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1"/>
      <c r="K291" s="11" t="s">
        <v>66</v>
      </c>
      <c r="L291" s="11"/>
      <c r="M291" s="12">
        <v>0</v>
      </c>
      <c r="N291" s="11"/>
      <c r="O291" s="12">
        <v>0</v>
      </c>
      <c r="P291" s="11"/>
      <c r="Q291" s="12">
        <v>0</v>
      </c>
      <c r="R291" s="11"/>
      <c r="S291" s="12">
        <v>0</v>
      </c>
      <c r="T291" s="11"/>
      <c r="U291" s="12">
        <v>0</v>
      </c>
    </row>
    <row r="292" spans="1:21" x14ac:dyDescent="0.45">
      <c r="A292" s="13">
        <v>426</v>
      </c>
      <c r="B292" s="13">
        <v>0</v>
      </c>
      <c r="C292" s="13" t="s">
        <v>399</v>
      </c>
      <c r="D292" s="13"/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1"/>
      <c r="K292" s="11" t="s">
        <v>66</v>
      </c>
      <c r="L292" s="11"/>
      <c r="M292" s="12">
        <v>0</v>
      </c>
      <c r="N292" s="11"/>
      <c r="O292" s="12">
        <v>0</v>
      </c>
      <c r="P292" s="11"/>
      <c r="Q292" s="12">
        <v>0</v>
      </c>
      <c r="R292" s="11"/>
      <c r="S292" s="12">
        <v>0</v>
      </c>
      <c r="T292" s="11"/>
      <c r="U292" s="12">
        <v>0</v>
      </c>
    </row>
    <row r="293" spans="1:21" x14ac:dyDescent="0.45">
      <c r="A293" s="13">
        <v>427</v>
      </c>
      <c r="B293" s="13">
        <v>0</v>
      </c>
      <c r="C293" s="13" t="s">
        <v>400</v>
      </c>
      <c r="D293" s="13" t="s">
        <v>401</v>
      </c>
      <c r="E293" s="13">
        <v>0</v>
      </c>
      <c r="F293" s="13">
        <v>0</v>
      </c>
      <c r="G293" s="13">
        <v>0</v>
      </c>
      <c r="H293" s="13">
        <v>0</v>
      </c>
      <c r="I293" s="13">
        <v>0</v>
      </c>
      <c r="J293" s="11"/>
      <c r="K293" s="11" t="s">
        <v>66</v>
      </c>
      <c r="L293" s="11"/>
      <c r="M293" s="12">
        <v>0</v>
      </c>
      <c r="N293" s="11"/>
      <c r="O293" s="12">
        <v>0</v>
      </c>
      <c r="P293" s="11"/>
      <c r="Q293" s="12">
        <v>0</v>
      </c>
      <c r="R293" s="11"/>
      <c r="S293" s="12">
        <v>0</v>
      </c>
      <c r="T293" s="11"/>
      <c r="U293" s="12">
        <v>0</v>
      </c>
    </row>
    <row r="294" spans="1:21" x14ac:dyDescent="0.45">
      <c r="A294" s="13">
        <v>430</v>
      </c>
      <c r="B294" s="13">
        <v>1</v>
      </c>
      <c r="C294" s="13" t="s">
        <v>402</v>
      </c>
      <c r="D294" s="13" t="s">
        <v>402</v>
      </c>
      <c r="E294" s="13">
        <v>0</v>
      </c>
      <c r="F294" s="13">
        <v>431</v>
      </c>
      <c r="G294" s="13">
        <v>1</v>
      </c>
      <c r="H294" s="13">
        <v>2</v>
      </c>
      <c r="I294" s="13">
        <v>0</v>
      </c>
      <c r="J294" s="11"/>
      <c r="K294" s="11" t="s">
        <v>66</v>
      </c>
      <c r="L294" s="11" t="s">
        <v>47</v>
      </c>
      <c r="M294" s="12">
        <v>1</v>
      </c>
      <c r="N294" s="11"/>
      <c r="O294" s="12">
        <v>0</v>
      </c>
      <c r="P294" s="11"/>
      <c r="Q294" s="12">
        <v>0</v>
      </c>
      <c r="R294" s="11"/>
      <c r="S294" s="12">
        <v>0</v>
      </c>
      <c r="T294" s="11"/>
      <c r="U294" s="12">
        <v>0</v>
      </c>
    </row>
    <row r="295" spans="1:21" x14ac:dyDescent="0.45">
      <c r="A295" s="13">
        <v>431</v>
      </c>
      <c r="B295" s="13">
        <v>1</v>
      </c>
      <c r="C295" s="13" t="s">
        <v>185</v>
      </c>
      <c r="D295" s="13" t="s">
        <v>402</v>
      </c>
      <c r="E295" s="13">
        <v>0</v>
      </c>
      <c r="F295" s="13">
        <v>431</v>
      </c>
      <c r="G295" s="13">
        <v>1</v>
      </c>
      <c r="H295" s="13">
        <v>2</v>
      </c>
      <c r="I295" s="13">
        <v>0</v>
      </c>
      <c r="J295" s="11"/>
      <c r="K295" s="11" t="s">
        <v>66</v>
      </c>
      <c r="L295" s="11" t="s">
        <v>47</v>
      </c>
      <c r="M295" s="12">
        <v>1</v>
      </c>
      <c r="N295" s="11"/>
      <c r="O295" s="12">
        <v>0</v>
      </c>
      <c r="P295" s="11"/>
      <c r="Q295" s="12">
        <v>0</v>
      </c>
      <c r="R295" s="11"/>
      <c r="S295" s="12">
        <v>0</v>
      </c>
      <c r="T295" s="11"/>
      <c r="U295" s="12">
        <v>0</v>
      </c>
    </row>
    <row r="296" spans="1:21" x14ac:dyDescent="0.45">
      <c r="A296" s="13">
        <v>432</v>
      </c>
      <c r="B296" s="13">
        <v>1</v>
      </c>
      <c r="C296" s="13" t="s">
        <v>403</v>
      </c>
      <c r="D296" s="13" t="s">
        <v>404</v>
      </c>
      <c r="E296" s="13">
        <v>0</v>
      </c>
      <c r="F296" s="13">
        <v>0</v>
      </c>
      <c r="G296" s="13">
        <v>1</v>
      </c>
      <c r="H296" s="13">
        <v>0</v>
      </c>
      <c r="I296" s="13">
        <v>0</v>
      </c>
      <c r="J296" s="11"/>
      <c r="K296" s="11" t="s">
        <v>66</v>
      </c>
      <c r="L296" s="11"/>
      <c r="M296" s="12">
        <v>0</v>
      </c>
      <c r="N296" s="11"/>
      <c r="O296" s="12">
        <v>0</v>
      </c>
      <c r="P296" s="11"/>
      <c r="Q296" s="12">
        <v>0</v>
      </c>
      <c r="R296" s="11"/>
      <c r="S296" s="12">
        <v>0</v>
      </c>
      <c r="T296" s="11"/>
      <c r="U296" s="12">
        <v>0</v>
      </c>
    </row>
    <row r="297" spans="1:21" x14ac:dyDescent="0.45">
      <c r="A297" s="13">
        <v>433</v>
      </c>
      <c r="B297" s="13">
        <v>0</v>
      </c>
      <c r="C297" s="13" t="s">
        <v>405</v>
      </c>
      <c r="D297" s="13"/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1"/>
      <c r="K297" s="11" t="s">
        <v>66</v>
      </c>
      <c r="L297" s="11"/>
      <c r="M297" s="12">
        <v>0</v>
      </c>
      <c r="N297" s="11"/>
      <c r="O297" s="12">
        <v>0</v>
      </c>
      <c r="P297" s="11"/>
      <c r="Q297" s="12">
        <v>0</v>
      </c>
      <c r="R297" s="11"/>
      <c r="S297" s="12">
        <v>0</v>
      </c>
      <c r="T297" s="11"/>
      <c r="U297" s="12">
        <v>0</v>
      </c>
    </row>
    <row r="298" spans="1:21" x14ac:dyDescent="0.45">
      <c r="A298" s="13">
        <v>434</v>
      </c>
      <c r="B298" s="13">
        <v>1</v>
      </c>
      <c r="C298" s="13" t="s">
        <v>406</v>
      </c>
      <c r="D298" s="13" t="s">
        <v>406</v>
      </c>
      <c r="E298" s="13">
        <v>0</v>
      </c>
      <c r="F298" s="13">
        <v>0</v>
      </c>
      <c r="G298" s="13">
        <v>1</v>
      </c>
      <c r="H298" s="13">
        <v>0</v>
      </c>
      <c r="I298" s="13">
        <v>0</v>
      </c>
      <c r="J298" s="11"/>
      <c r="K298" s="11" t="s">
        <v>66</v>
      </c>
      <c r="L298" s="11"/>
      <c r="M298" s="12">
        <v>0</v>
      </c>
      <c r="N298" s="11"/>
      <c r="O298" s="12">
        <v>0</v>
      </c>
      <c r="P298" s="11"/>
      <c r="Q298" s="12">
        <v>0</v>
      </c>
      <c r="R298" s="11"/>
      <c r="S298" s="12">
        <v>0</v>
      </c>
      <c r="T298" s="11"/>
      <c r="U298" s="12">
        <v>0</v>
      </c>
    </row>
    <row r="299" spans="1:21" x14ac:dyDescent="0.45">
      <c r="A299" s="13">
        <v>435</v>
      </c>
      <c r="B299" s="13">
        <v>0</v>
      </c>
      <c r="C299" s="13" t="s">
        <v>407</v>
      </c>
      <c r="D299" s="13"/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1"/>
      <c r="K299" s="11" t="s">
        <v>66</v>
      </c>
      <c r="L299" s="11"/>
      <c r="M299" s="12">
        <v>0</v>
      </c>
      <c r="N299" s="11"/>
      <c r="O299" s="12">
        <v>0</v>
      </c>
      <c r="P299" s="11"/>
      <c r="Q299" s="12">
        <v>0</v>
      </c>
      <c r="R299" s="11"/>
      <c r="S299" s="12">
        <v>0</v>
      </c>
      <c r="T299" s="11"/>
      <c r="U299" s="12">
        <v>0</v>
      </c>
    </row>
    <row r="300" spans="1:21" x14ac:dyDescent="0.45">
      <c r="A300" s="13">
        <v>436</v>
      </c>
      <c r="B300" s="13">
        <v>0</v>
      </c>
      <c r="C300" s="13" t="s">
        <v>408</v>
      </c>
      <c r="D300" s="13"/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1"/>
      <c r="K300" s="11" t="s">
        <v>66</v>
      </c>
      <c r="L300" s="11"/>
      <c r="M300" s="12">
        <v>0</v>
      </c>
      <c r="N300" s="11"/>
      <c r="O300" s="12">
        <v>0</v>
      </c>
      <c r="P300" s="11"/>
      <c r="Q300" s="12">
        <v>0</v>
      </c>
      <c r="R300" s="11"/>
      <c r="S300" s="12">
        <v>0</v>
      </c>
      <c r="T300" s="11"/>
      <c r="U300" s="12">
        <v>0</v>
      </c>
    </row>
    <row r="301" spans="1:21" x14ac:dyDescent="0.45">
      <c r="A301" s="13">
        <v>438</v>
      </c>
      <c r="B301" s="13">
        <v>0</v>
      </c>
      <c r="C301" s="13" t="s">
        <v>409</v>
      </c>
      <c r="D301" s="13"/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1"/>
      <c r="K301" s="11" t="s">
        <v>66</v>
      </c>
      <c r="L301" s="11"/>
      <c r="M301" s="12">
        <v>0</v>
      </c>
      <c r="N301" s="11"/>
      <c r="O301" s="12">
        <v>0</v>
      </c>
      <c r="P301" s="11"/>
      <c r="Q301" s="12">
        <v>0</v>
      </c>
      <c r="R301" s="11"/>
      <c r="S301" s="12">
        <v>0</v>
      </c>
      <c r="T301" s="11"/>
      <c r="U301" s="12">
        <v>0</v>
      </c>
    </row>
    <row r="302" spans="1:21" x14ac:dyDescent="0.45">
      <c r="A302" s="13">
        <v>439</v>
      </c>
      <c r="B302" s="13">
        <v>0</v>
      </c>
      <c r="C302" s="13" t="s">
        <v>410</v>
      </c>
      <c r="D302" s="13"/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1"/>
      <c r="K302" s="11" t="s">
        <v>66</v>
      </c>
      <c r="L302" s="11"/>
      <c r="M302" s="12">
        <v>0</v>
      </c>
      <c r="N302" s="11"/>
      <c r="O302" s="12">
        <v>0</v>
      </c>
      <c r="P302" s="11"/>
      <c r="Q302" s="12">
        <v>0</v>
      </c>
      <c r="R302" s="11"/>
      <c r="S302" s="12">
        <v>0</v>
      </c>
      <c r="T302" s="11"/>
      <c r="U302" s="12">
        <v>0</v>
      </c>
    </row>
    <row r="303" spans="1:21" x14ac:dyDescent="0.45">
      <c r="A303" s="13">
        <v>440</v>
      </c>
      <c r="B303" s="13">
        <v>0</v>
      </c>
      <c r="C303" s="13" t="s">
        <v>411</v>
      </c>
      <c r="D303" s="13"/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1"/>
      <c r="K303" s="11" t="s">
        <v>66</v>
      </c>
      <c r="L303" s="11"/>
      <c r="M303" s="12">
        <v>0</v>
      </c>
      <c r="N303" s="11"/>
      <c r="O303" s="12">
        <v>0</v>
      </c>
      <c r="P303" s="11"/>
      <c r="Q303" s="12">
        <v>0</v>
      </c>
      <c r="R303" s="11"/>
      <c r="S303" s="12">
        <v>0</v>
      </c>
      <c r="T303" s="11"/>
      <c r="U303" s="12">
        <v>0</v>
      </c>
    </row>
    <row r="304" spans="1:21" x14ac:dyDescent="0.45">
      <c r="A304" s="13">
        <v>441</v>
      </c>
      <c r="B304" s="13">
        <v>0</v>
      </c>
      <c r="C304" s="13" t="s">
        <v>412</v>
      </c>
      <c r="D304" s="13"/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1"/>
      <c r="K304" s="11" t="s">
        <v>66</v>
      </c>
      <c r="L304" s="11"/>
      <c r="M304" s="12">
        <v>0</v>
      </c>
      <c r="N304" s="11"/>
      <c r="O304" s="12">
        <v>0</v>
      </c>
      <c r="P304" s="11"/>
      <c r="Q304" s="12">
        <v>0</v>
      </c>
      <c r="R304" s="11"/>
      <c r="S304" s="12">
        <v>0</v>
      </c>
      <c r="T304" s="11"/>
      <c r="U304" s="12">
        <v>0</v>
      </c>
    </row>
    <row r="305" spans="1:21" x14ac:dyDescent="0.45">
      <c r="A305" s="13">
        <v>442</v>
      </c>
      <c r="B305" s="13">
        <v>0</v>
      </c>
      <c r="C305" s="13" t="s">
        <v>413</v>
      </c>
      <c r="D305" s="13"/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1"/>
      <c r="K305" s="11" t="s">
        <v>66</v>
      </c>
      <c r="L305" s="11"/>
      <c r="M305" s="12">
        <v>0</v>
      </c>
      <c r="N305" s="11"/>
      <c r="O305" s="12">
        <v>0</v>
      </c>
      <c r="P305" s="11"/>
      <c r="Q305" s="12">
        <v>0</v>
      </c>
      <c r="R305" s="11"/>
      <c r="S305" s="12">
        <v>0</v>
      </c>
      <c r="T305" s="11"/>
      <c r="U305" s="12">
        <v>0</v>
      </c>
    </row>
    <row r="306" spans="1:21" x14ac:dyDescent="0.45">
      <c r="A306" s="13">
        <v>443</v>
      </c>
      <c r="B306" s="13">
        <v>0</v>
      </c>
      <c r="C306" s="13" t="s">
        <v>414</v>
      </c>
      <c r="D306" s="13"/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1"/>
      <c r="K306" s="11" t="s">
        <v>66</v>
      </c>
      <c r="L306" s="11"/>
      <c r="M306" s="12">
        <v>0</v>
      </c>
      <c r="N306" s="11"/>
      <c r="O306" s="12">
        <v>0</v>
      </c>
      <c r="P306" s="11"/>
      <c r="Q306" s="12">
        <v>0</v>
      </c>
      <c r="R306" s="11"/>
      <c r="S306" s="12">
        <v>0</v>
      </c>
      <c r="T306" s="11"/>
      <c r="U306" s="12">
        <v>0</v>
      </c>
    </row>
    <row r="307" spans="1:21" x14ac:dyDescent="0.45">
      <c r="A307" s="13">
        <v>444</v>
      </c>
      <c r="B307" s="13">
        <v>0</v>
      </c>
      <c r="C307" s="13" t="s">
        <v>415</v>
      </c>
      <c r="D307" s="13"/>
      <c r="E307" s="13">
        <v>0</v>
      </c>
      <c r="F307" s="13">
        <v>0</v>
      </c>
      <c r="G307" s="13">
        <v>0</v>
      </c>
      <c r="H307" s="13">
        <v>0</v>
      </c>
      <c r="I307" s="13">
        <v>0</v>
      </c>
      <c r="J307" s="11"/>
      <c r="K307" s="11" t="s">
        <v>66</v>
      </c>
      <c r="L307" s="11"/>
      <c r="M307" s="12">
        <v>0</v>
      </c>
      <c r="N307" s="11"/>
      <c r="O307" s="12">
        <v>0</v>
      </c>
      <c r="P307" s="11"/>
      <c r="Q307" s="12">
        <v>0</v>
      </c>
      <c r="R307" s="11"/>
      <c r="S307" s="12">
        <v>0</v>
      </c>
      <c r="T307" s="11"/>
      <c r="U307" s="12">
        <v>0</v>
      </c>
    </row>
    <row r="308" spans="1:21" x14ac:dyDescent="0.45">
      <c r="A308" s="13">
        <v>445</v>
      </c>
      <c r="B308" s="13">
        <v>0</v>
      </c>
      <c r="C308" s="13" t="s">
        <v>416</v>
      </c>
      <c r="D308" s="13"/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1"/>
      <c r="K308" s="11" t="s">
        <v>66</v>
      </c>
      <c r="L308" s="11"/>
      <c r="M308" s="12">
        <v>0</v>
      </c>
      <c r="N308" s="11"/>
      <c r="O308" s="12">
        <v>0</v>
      </c>
      <c r="P308" s="11"/>
      <c r="Q308" s="12">
        <v>0</v>
      </c>
      <c r="R308" s="11"/>
      <c r="S308" s="12">
        <v>0</v>
      </c>
      <c r="T308" s="11"/>
      <c r="U308" s="12">
        <v>0</v>
      </c>
    </row>
    <row r="309" spans="1:21" x14ac:dyDescent="0.45">
      <c r="A309" s="13">
        <v>446</v>
      </c>
      <c r="B309" s="13">
        <v>0</v>
      </c>
      <c r="C309" s="13" t="s">
        <v>417</v>
      </c>
      <c r="D309" s="13"/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1"/>
      <c r="K309" s="11" t="s">
        <v>66</v>
      </c>
      <c r="L309" s="11"/>
      <c r="M309" s="12">
        <v>0</v>
      </c>
      <c r="N309" s="11"/>
      <c r="O309" s="12">
        <v>0</v>
      </c>
      <c r="P309" s="11"/>
      <c r="Q309" s="12">
        <v>0</v>
      </c>
      <c r="R309" s="11"/>
      <c r="S309" s="12">
        <v>0</v>
      </c>
      <c r="T309" s="11"/>
      <c r="U309" s="12">
        <v>0</v>
      </c>
    </row>
    <row r="310" spans="1:21" x14ac:dyDescent="0.45">
      <c r="A310" s="13">
        <v>447</v>
      </c>
      <c r="B310" s="13">
        <v>0</v>
      </c>
      <c r="C310" s="13" t="s">
        <v>418</v>
      </c>
      <c r="D310" s="13"/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1"/>
      <c r="K310" s="11" t="s">
        <v>66</v>
      </c>
      <c r="L310" s="11"/>
      <c r="M310" s="12">
        <v>0</v>
      </c>
      <c r="N310" s="11"/>
      <c r="O310" s="12">
        <v>0</v>
      </c>
      <c r="P310" s="11"/>
      <c r="Q310" s="12">
        <v>0</v>
      </c>
      <c r="R310" s="11"/>
      <c r="S310" s="12">
        <v>0</v>
      </c>
      <c r="T310" s="11"/>
      <c r="U310" s="12">
        <v>0</v>
      </c>
    </row>
    <row r="311" spans="1:21" x14ac:dyDescent="0.45">
      <c r="A311" s="13">
        <v>448</v>
      </c>
      <c r="B311" s="13">
        <v>0</v>
      </c>
      <c r="C311" s="13" t="s">
        <v>419</v>
      </c>
      <c r="D311" s="13"/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11"/>
      <c r="K311" s="11" t="s">
        <v>66</v>
      </c>
      <c r="L311" s="11"/>
      <c r="M311" s="12">
        <v>0</v>
      </c>
      <c r="N311" s="11"/>
      <c r="O311" s="12">
        <v>0</v>
      </c>
      <c r="P311" s="11"/>
      <c r="Q311" s="12">
        <v>0</v>
      </c>
      <c r="R311" s="11"/>
      <c r="S311" s="12">
        <v>0</v>
      </c>
      <c r="T311" s="11"/>
      <c r="U311" s="12">
        <v>0</v>
      </c>
    </row>
    <row r="312" spans="1:21" x14ac:dyDescent="0.45">
      <c r="A312" s="13">
        <v>449</v>
      </c>
      <c r="B312" s="13">
        <v>1</v>
      </c>
      <c r="C312" s="13" t="s">
        <v>420</v>
      </c>
      <c r="D312" s="13" t="s">
        <v>421</v>
      </c>
      <c r="E312" s="13">
        <v>0</v>
      </c>
      <c r="F312" s="13">
        <v>450</v>
      </c>
      <c r="G312" s="13">
        <v>1</v>
      </c>
      <c r="H312" s="13">
        <v>2</v>
      </c>
      <c r="I312" s="13">
        <v>0</v>
      </c>
      <c r="J312" s="11"/>
      <c r="K312" s="11" t="s">
        <v>66</v>
      </c>
      <c r="L312" s="11" t="s">
        <v>67</v>
      </c>
      <c r="M312" s="12">
        <v>0</v>
      </c>
      <c r="N312" s="11" t="s">
        <v>320</v>
      </c>
      <c r="O312" s="12">
        <v>0</v>
      </c>
      <c r="P312" s="11" t="s">
        <v>337</v>
      </c>
      <c r="Q312" s="12">
        <v>0</v>
      </c>
      <c r="R312" s="11" t="s">
        <v>422</v>
      </c>
      <c r="S312" s="12">
        <v>0</v>
      </c>
      <c r="T312" s="11"/>
      <c r="U312" s="12">
        <v>0</v>
      </c>
    </row>
    <row r="313" spans="1:21" x14ac:dyDescent="0.45">
      <c r="A313" s="13">
        <v>450</v>
      </c>
      <c r="B313" s="13">
        <v>1</v>
      </c>
      <c r="C313" s="13" t="s">
        <v>423</v>
      </c>
      <c r="D313" s="13" t="s">
        <v>421</v>
      </c>
      <c r="E313" s="13">
        <v>0</v>
      </c>
      <c r="F313" s="13">
        <v>0</v>
      </c>
      <c r="G313" s="13">
        <v>1</v>
      </c>
      <c r="H313" s="13">
        <v>2</v>
      </c>
      <c r="I313" s="13">
        <v>0</v>
      </c>
      <c r="J313" s="11"/>
      <c r="K313" s="11" t="s">
        <v>66</v>
      </c>
      <c r="L313" s="11"/>
      <c r="M313" s="12">
        <v>0</v>
      </c>
      <c r="N313" s="11"/>
      <c r="O313" s="12">
        <v>0</v>
      </c>
      <c r="P313" s="11"/>
      <c r="Q313" s="12">
        <v>0</v>
      </c>
      <c r="R313" s="11"/>
      <c r="S313" s="12">
        <v>0</v>
      </c>
      <c r="T313" s="11"/>
      <c r="U313" s="12">
        <v>0</v>
      </c>
    </row>
    <row r="314" spans="1:21" x14ac:dyDescent="0.45">
      <c r="A314" s="13">
        <v>451</v>
      </c>
      <c r="B314" s="13">
        <v>0</v>
      </c>
      <c r="C314" s="13" t="s">
        <v>424</v>
      </c>
      <c r="D314" s="13"/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1"/>
      <c r="K314" s="11" t="s">
        <v>66</v>
      </c>
      <c r="L314" s="11"/>
      <c r="M314" s="12">
        <v>0</v>
      </c>
      <c r="N314" s="11"/>
      <c r="O314" s="12">
        <v>0</v>
      </c>
      <c r="P314" s="11"/>
      <c r="Q314" s="12">
        <v>0</v>
      </c>
      <c r="R314" s="11"/>
      <c r="S314" s="12">
        <v>0</v>
      </c>
      <c r="T314" s="11"/>
      <c r="U314" s="12">
        <v>0</v>
      </c>
    </row>
    <row r="315" spans="1:21" x14ac:dyDescent="0.45">
      <c r="A315" s="13">
        <v>452</v>
      </c>
      <c r="B315" s="13">
        <v>0</v>
      </c>
      <c r="C315" s="13" t="s">
        <v>425</v>
      </c>
      <c r="D315" s="13"/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1"/>
      <c r="K315" s="11" t="s">
        <v>66</v>
      </c>
      <c r="L315" s="11"/>
      <c r="M315" s="12">
        <v>0</v>
      </c>
      <c r="N315" s="11"/>
      <c r="O315" s="12">
        <v>0</v>
      </c>
      <c r="P315" s="11"/>
      <c r="Q315" s="12">
        <v>0</v>
      </c>
      <c r="R315" s="11"/>
      <c r="S315" s="12">
        <v>0</v>
      </c>
      <c r="T315" s="11"/>
      <c r="U315" s="12">
        <v>0</v>
      </c>
    </row>
    <row r="316" spans="1:21" x14ac:dyDescent="0.45">
      <c r="A316" s="13">
        <v>453</v>
      </c>
      <c r="B316" s="13">
        <v>0</v>
      </c>
      <c r="C316" s="13" t="s">
        <v>426</v>
      </c>
      <c r="D316" s="13"/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1"/>
      <c r="K316" s="11" t="s">
        <v>66</v>
      </c>
      <c r="L316" s="11"/>
      <c r="M316" s="12">
        <v>0</v>
      </c>
      <c r="N316" s="11"/>
      <c r="O316" s="12">
        <v>0</v>
      </c>
      <c r="P316" s="11"/>
      <c r="Q316" s="12">
        <v>0</v>
      </c>
      <c r="R316" s="11"/>
      <c r="S316" s="12">
        <v>0</v>
      </c>
      <c r="T316" s="11"/>
      <c r="U316" s="12">
        <v>0</v>
      </c>
    </row>
    <row r="317" spans="1:21" x14ac:dyDescent="0.45">
      <c r="A317" s="13">
        <v>454</v>
      </c>
      <c r="B317" s="13">
        <v>1</v>
      </c>
      <c r="C317" s="13" t="s">
        <v>427</v>
      </c>
      <c r="D317" s="13" t="s">
        <v>427</v>
      </c>
      <c r="E317" s="13">
        <v>0</v>
      </c>
      <c r="F317" s="13">
        <v>0</v>
      </c>
      <c r="G317" s="13">
        <v>1</v>
      </c>
      <c r="H317" s="13">
        <v>0</v>
      </c>
      <c r="I317" s="13">
        <v>0</v>
      </c>
      <c r="J317" s="11"/>
      <c r="K317" s="11" t="s">
        <v>66</v>
      </c>
      <c r="L317" s="11"/>
      <c r="M317" s="12">
        <v>0</v>
      </c>
      <c r="N317" s="11"/>
      <c r="O317" s="12">
        <v>0</v>
      </c>
      <c r="P317" s="11"/>
      <c r="Q317" s="12">
        <v>0</v>
      </c>
      <c r="R317" s="11"/>
      <c r="S317" s="12">
        <v>0</v>
      </c>
      <c r="T317" s="11"/>
      <c r="U317" s="12">
        <v>0</v>
      </c>
    </row>
    <row r="318" spans="1:21" x14ac:dyDescent="0.45">
      <c r="A318" s="13">
        <v>455</v>
      </c>
      <c r="B318" s="13">
        <v>0</v>
      </c>
      <c r="C318" s="13" t="s">
        <v>428</v>
      </c>
      <c r="D318" s="13"/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1"/>
      <c r="K318" s="11" t="s">
        <v>66</v>
      </c>
      <c r="L318" s="11"/>
      <c r="M318" s="12">
        <v>0</v>
      </c>
      <c r="N318" s="11"/>
      <c r="O318" s="12">
        <v>0</v>
      </c>
      <c r="P318" s="11"/>
      <c r="Q318" s="12">
        <v>0</v>
      </c>
      <c r="R318" s="11"/>
      <c r="S318" s="12">
        <v>0</v>
      </c>
      <c r="T318" s="11"/>
      <c r="U318" s="12">
        <v>0</v>
      </c>
    </row>
    <row r="319" spans="1:21" x14ac:dyDescent="0.45">
      <c r="A319" s="13">
        <v>456</v>
      </c>
      <c r="B319" s="13">
        <v>0</v>
      </c>
      <c r="C319" s="13" t="s">
        <v>429</v>
      </c>
      <c r="D319" s="13"/>
      <c r="E319" s="13">
        <v>0</v>
      </c>
      <c r="F319" s="13">
        <v>0</v>
      </c>
      <c r="G319" s="13">
        <v>0</v>
      </c>
      <c r="H319" s="13">
        <v>0</v>
      </c>
      <c r="I319" s="13">
        <v>0</v>
      </c>
      <c r="J319" s="11"/>
      <c r="K319" s="11" t="s">
        <v>66</v>
      </c>
      <c r="L319" s="11"/>
      <c r="M319" s="12">
        <v>0</v>
      </c>
      <c r="N319" s="11"/>
      <c r="O319" s="12">
        <v>0</v>
      </c>
      <c r="P319" s="11"/>
      <c r="Q319" s="12">
        <v>0</v>
      </c>
      <c r="R319" s="11"/>
      <c r="S319" s="12">
        <v>0</v>
      </c>
      <c r="T319" s="11"/>
      <c r="U319" s="12">
        <v>0</v>
      </c>
    </row>
    <row r="320" spans="1:21" x14ac:dyDescent="0.45">
      <c r="A320" s="13">
        <v>457</v>
      </c>
      <c r="B320" s="13">
        <v>1</v>
      </c>
      <c r="C320" s="13" t="s">
        <v>430</v>
      </c>
      <c r="D320" s="13" t="s">
        <v>430</v>
      </c>
      <c r="E320" s="13">
        <v>0</v>
      </c>
      <c r="F320" s="13">
        <v>603</v>
      </c>
      <c r="G320" s="13">
        <v>1</v>
      </c>
      <c r="H320" s="13">
        <v>0</v>
      </c>
      <c r="I320" s="13">
        <v>42</v>
      </c>
      <c r="J320" s="11"/>
      <c r="K320" s="11" t="s">
        <v>66</v>
      </c>
      <c r="L320" s="11"/>
      <c r="M320" s="12">
        <v>0</v>
      </c>
      <c r="N320" s="11"/>
      <c r="O320" s="12">
        <v>0</v>
      </c>
      <c r="P320" s="11"/>
      <c r="Q320" s="12">
        <v>0</v>
      </c>
      <c r="R320" s="11"/>
      <c r="S320" s="12">
        <v>0</v>
      </c>
      <c r="T320" s="11"/>
      <c r="U320" s="12">
        <v>0</v>
      </c>
    </row>
    <row r="321" spans="1:21" x14ac:dyDescent="0.45">
      <c r="A321" s="13">
        <v>458</v>
      </c>
      <c r="B321" s="13">
        <v>0</v>
      </c>
      <c r="C321" s="13" t="s">
        <v>431</v>
      </c>
      <c r="D321" s="13"/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1"/>
      <c r="K321" s="11" t="s">
        <v>66</v>
      </c>
      <c r="L321" s="11"/>
      <c r="M321" s="12">
        <v>0</v>
      </c>
      <c r="N321" s="11"/>
      <c r="O321" s="12">
        <v>0</v>
      </c>
      <c r="P321" s="11"/>
      <c r="Q321" s="12">
        <v>0</v>
      </c>
      <c r="R321" s="11"/>
      <c r="S321" s="12">
        <v>0</v>
      </c>
      <c r="T321" s="11"/>
      <c r="U321" s="12">
        <v>0</v>
      </c>
    </row>
    <row r="322" spans="1:21" x14ac:dyDescent="0.45">
      <c r="A322" s="13">
        <v>459</v>
      </c>
      <c r="B322" s="13">
        <v>0</v>
      </c>
      <c r="C322" s="13" t="s">
        <v>432</v>
      </c>
      <c r="D322" s="13"/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1"/>
      <c r="K322" s="11" t="s">
        <v>66</v>
      </c>
      <c r="L322" s="11"/>
      <c r="M322" s="12">
        <v>0</v>
      </c>
      <c r="N322" s="11"/>
      <c r="O322" s="12">
        <v>0</v>
      </c>
      <c r="P322" s="11"/>
      <c r="Q322" s="12">
        <v>0</v>
      </c>
      <c r="R322" s="11"/>
      <c r="S322" s="12">
        <v>0</v>
      </c>
      <c r="T322" s="11"/>
      <c r="U322" s="12">
        <v>0</v>
      </c>
    </row>
    <row r="323" spans="1:21" x14ac:dyDescent="0.45">
      <c r="A323" s="13">
        <v>460</v>
      </c>
      <c r="B323" s="13">
        <v>1</v>
      </c>
      <c r="C323" s="13" t="s">
        <v>433</v>
      </c>
      <c r="D323" s="13" t="s">
        <v>434</v>
      </c>
      <c r="E323" s="13">
        <v>0</v>
      </c>
      <c r="F323" s="13">
        <v>463</v>
      </c>
      <c r="G323" s="13">
        <v>1</v>
      </c>
      <c r="H323" s="13">
        <v>0</v>
      </c>
      <c r="I323" s="13">
        <v>0</v>
      </c>
      <c r="J323" s="11"/>
      <c r="K323" s="11" t="s">
        <v>66</v>
      </c>
      <c r="L323" s="11" t="s">
        <v>10</v>
      </c>
      <c r="M323" s="12">
        <v>0</v>
      </c>
      <c r="N323" s="11" t="s">
        <v>134</v>
      </c>
      <c r="O323" s="12">
        <v>0</v>
      </c>
      <c r="P323" s="11" t="s">
        <v>135</v>
      </c>
      <c r="Q323" s="12">
        <v>0</v>
      </c>
      <c r="R323" s="11" t="s">
        <v>435</v>
      </c>
      <c r="S323" s="12">
        <v>0</v>
      </c>
      <c r="T323" s="11" t="s">
        <v>436</v>
      </c>
      <c r="U323" s="12">
        <v>0</v>
      </c>
    </row>
    <row r="324" spans="1:21" x14ac:dyDescent="0.45">
      <c r="A324" s="13">
        <v>461</v>
      </c>
      <c r="B324" s="13">
        <v>0</v>
      </c>
      <c r="C324" s="13" t="s">
        <v>437</v>
      </c>
      <c r="D324" s="13"/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1"/>
      <c r="K324" s="11" t="s">
        <v>66</v>
      </c>
      <c r="L324" s="11"/>
      <c r="M324" s="12">
        <v>0</v>
      </c>
      <c r="N324" s="11"/>
      <c r="O324" s="12">
        <v>0</v>
      </c>
      <c r="P324" s="11"/>
      <c r="Q324" s="12">
        <v>0</v>
      </c>
      <c r="R324" s="11"/>
      <c r="S324" s="12">
        <v>0</v>
      </c>
      <c r="T324" s="11"/>
      <c r="U324" s="12">
        <v>0</v>
      </c>
    </row>
    <row r="325" spans="1:21" x14ac:dyDescent="0.45">
      <c r="A325" s="13">
        <v>462</v>
      </c>
      <c r="B325" s="13">
        <v>0</v>
      </c>
      <c r="C325" s="13" t="s">
        <v>438</v>
      </c>
      <c r="D325" s="13"/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1"/>
      <c r="K325" s="11" t="s">
        <v>66</v>
      </c>
      <c r="L325" s="11"/>
      <c r="M325" s="12">
        <v>0</v>
      </c>
      <c r="N325" s="11"/>
      <c r="O325" s="12">
        <v>0</v>
      </c>
      <c r="P325" s="11"/>
      <c r="Q325" s="12">
        <v>0</v>
      </c>
      <c r="R325" s="11"/>
      <c r="S325" s="12">
        <v>0</v>
      </c>
      <c r="T325" s="11"/>
      <c r="U325" s="12">
        <v>0</v>
      </c>
    </row>
    <row r="326" spans="1:21" x14ac:dyDescent="0.45">
      <c r="A326" s="13">
        <v>463</v>
      </c>
      <c r="B326" s="13">
        <v>1</v>
      </c>
      <c r="C326" s="13" t="s">
        <v>439</v>
      </c>
      <c r="D326" s="13" t="s">
        <v>434</v>
      </c>
      <c r="E326" s="13">
        <v>0</v>
      </c>
      <c r="F326" s="13">
        <v>0</v>
      </c>
      <c r="G326" s="13">
        <v>1</v>
      </c>
      <c r="H326" s="13">
        <v>0</v>
      </c>
      <c r="I326" s="13">
        <v>0</v>
      </c>
      <c r="J326" s="11"/>
      <c r="K326" s="11" t="s">
        <v>66</v>
      </c>
      <c r="L326" s="11"/>
      <c r="M326" s="12">
        <v>0</v>
      </c>
      <c r="N326" s="11"/>
      <c r="O326" s="12">
        <v>0</v>
      </c>
      <c r="P326" s="11"/>
      <c r="Q326" s="12">
        <v>0</v>
      </c>
      <c r="R326" s="11"/>
      <c r="S326" s="12">
        <v>0</v>
      </c>
      <c r="T326" s="11"/>
      <c r="U326" s="12">
        <v>0</v>
      </c>
    </row>
    <row r="327" spans="1:21" x14ac:dyDescent="0.45">
      <c r="A327" s="13">
        <v>464</v>
      </c>
      <c r="B327" s="13">
        <v>1</v>
      </c>
      <c r="C327" s="13" t="s">
        <v>440</v>
      </c>
      <c r="D327" s="13" t="s">
        <v>441</v>
      </c>
      <c r="E327" s="13">
        <v>0</v>
      </c>
      <c r="F327" s="13">
        <v>465</v>
      </c>
      <c r="G327" s="13">
        <v>1</v>
      </c>
      <c r="H327" s="13">
        <v>1</v>
      </c>
      <c r="I327" s="13">
        <v>20</v>
      </c>
      <c r="J327" s="11"/>
      <c r="K327" s="11" t="s">
        <v>66</v>
      </c>
      <c r="L327" s="11"/>
      <c r="M327" s="12">
        <v>0</v>
      </c>
      <c r="N327" s="11"/>
      <c r="O327" s="12">
        <v>0</v>
      </c>
      <c r="P327" s="11"/>
      <c r="Q327" s="12">
        <v>0</v>
      </c>
      <c r="R327" s="11"/>
      <c r="S327" s="12">
        <v>0</v>
      </c>
      <c r="T327" s="11"/>
      <c r="U327" s="12">
        <v>0</v>
      </c>
    </row>
    <row r="328" spans="1:21" x14ac:dyDescent="0.45">
      <c r="A328" s="13">
        <v>465</v>
      </c>
      <c r="B328" s="13">
        <v>1</v>
      </c>
      <c r="C328" s="13" t="s">
        <v>440</v>
      </c>
      <c r="D328" s="13" t="s">
        <v>442</v>
      </c>
      <c r="E328" s="13">
        <v>0</v>
      </c>
      <c r="F328" s="13">
        <v>0</v>
      </c>
      <c r="G328" s="13">
        <v>1</v>
      </c>
      <c r="H328" s="13">
        <v>1</v>
      </c>
      <c r="I328" s="13">
        <v>15</v>
      </c>
      <c r="J328" s="11"/>
      <c r="K328" s="11" t="s">
        <v>66</v>
      </c>
      <c r="L328" s="11"/>
      <c r="M328" s="12">
        <v>0</v>
      </c>
      <c r="N328" s="11"/>
      <c r="O328" s="12">
        <v>0</v>
      </c>
      <c r="P328" s="11"/>
      <c r="Q328" s="12">
        <v>0</v>
      </c>
      <c r="R328" s="11"/>
      <c r="S328" s="12">
        <v>0</v>
      </c>
      <c r="T328" s="11"/>
      <c r="U328" s="12">
        <v>0</v>
      </c>
    </row>
    <row r="329" spans="1:21" x14ac:dyDescent="0.45">
      <c r="A329" s="13">
        <v>466</v>
      </c>
      <c r="B329" s="13">
        <v>1</v>
      </c>
      <c r="C329" s="13" t="s">
        <v>443</v>
      </c>
      <c r="D329" s="13" t="s">
        <v>231</v>
      </c>
      <c r="E329" s="13">
        <v>0</v>
      </c>
      <c r="F329" s="13">
        <v>0</v>
      </c>
      <c r="G329" s="13">
        <v>0</v>
      </c>
      <c r="H329" s="13">
        <v>0</v>
      </c>
      <c r="I329" s="13">
        <v>0</v>
      </c>
      <c r="J329" s="11"/>
      <c r="K329" s="11" t="s">
        <v>66</v>
      </c>
      <c r="L329" s="11"/>
      <c r="M329" s="12">
        <v>0</v>
      </c>
      <c r="N329" s="11"/>
      <c r="O329" s="12">
        <v>0</v>
      </c>
      <c r="P329" s="11"/>
      <c r="Q329" s="12">
        <v>0</v>
      </c>
      <c r="R329" s="11"/>
      <c r="S329" s="12">
        <v>0</v>
      </c>
      <c r="T329" s="11"/>
      <c r="U329" s="12">
        <v>0</v>
      </c>
    </row>
    <row r="330" spans="1:21" x14ac:dyDescent="0.45">
      <c r="A330" s="13">
        <v>467</v>
      </c>
      <c r="B330" s="13">
        <v>1</v>
      </c>
      <c r="C330" s="13" t="s">
        <v>444</v>
      </c>
      <c r="D330" s="13" t="s">
        <v>444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1"/>
      <c r="K330" s="11" t="s">
        <v>66</v>
      </c>
      <c r="L330" s="11"/>
      <c r="M330" s="12">
        <v>0</v>
      </c>
      <c r="N330" s="11"/>
      <c r="O330" s="12">
        <v>0</v>
      </c>
      <c r="P330" s="11"/>
      <c r="Q330" s="12">
        <v>0</v>
      </c>
      <c r="R330" s="11"/>
      <c r="S330" s="12">
        <v>0</v>
      </c>
      <c r="T330" s="11"/>
      <c r="U330" s="12">
        <v>0</v>
      </c>
    </row>
    <row r="331" spans="1:21" x14ac:dyDescent="0.45">
      <c r="A331" s="13">
        <v>468</v>
      </c>
      <c r="B331" s="13">
        <v>1</v>
      </c>
      <c r="C331" s="13" t="s">
        <v>445</v>
      </c>
      <c r="D331" s="13" t="s">
        <v>445</v>
      </c>
      <c r="E331" s="13">
        <v>0</v>
      </c>
      <c r="F331" s="13">
        <v>0</v>
      </c>
      <c r="G331" s="13">
        <v>0</v>
      </c>
      <c r="H331" s="13">
        <v>0</v>
      </c>
      <c r="I331" s="13">
        <v>0</v>
      </c>
      <c r="J331" s="11"/>
      <c r="K331" s="11" t="s">
        <v>66</v>
      </c>
      <c r="L331" s="11"/>
      <c r="M331" s="12">
        <v>0</v>
      </c>
      <c r="N331" s="11"/>
      <c r="O331" s="12">
        <v>0</v>
      </c>
      <c r="P331" s="11"/>
      <c r="Q331" s="12">
        <v>0</v>
      </c>
      <c r="R331" s="11"/>
      <c r="S331" s="12">
        <v>0</v>
      </c>
      <c r="T331" s="11"/>
      <c r="U331" s="12">
        <v>0</v>
      </c>
    </row>
    <row r="332" spans="1:21" x14ac:dyDescent="0.45">
      <c r="A332" s="13">
        <v>469</v>
      </c>
      <c r="B332" s="13">
        <v>0</v>
      </c>
      <c r="C332" s="13" t="s">
        <v>446</v>
      </c>
      <c r="D332" s="13"/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1"/>
      <c r="K332" s="11" t="s">
        <v>66</v>
      </c>
      <c r="L332" s="11"/>
      <c r="M332" s="12">
        <v>0</v>
      </c>
      <c r="N332" s="11"/>
      <c r="O332" s="12">
        <v>0</v>
      </c>
      <c r="P332" s="11"/>
      <c r="Q332" s="12">
        <v>0</v>
      </c>
      <c r="R332" s="11"/>
      <c r="S332" s="12">
        <v>0</v>
      </c>
      <c r="T332" s="11"/>
      <c r="U332" s="12">
        <v>0</v>
      </c>
    </row>
    <row r="333" spans="1:21" x14ac:dyDescent="0.45">
      <c r="A333" s="13">
        <v>470</v>
      </c>
      <c r="B333" s="13">
        <v>1</v>
      </c>
      <c r="C333" s="13" t="s">
        <v>447</v>
      </c>
      <c r="D333" s="13" t="s">
        <v>448</v>
      </c>
      <c r="E333" s="13">
        <v>0</v>
      </c>
      <c r="F333" s="13">
        <v>471</v>
      </c>
      <c r="G333" s="13">
        <v>1</v>
      </c>
      <c r="H333" s="13">
        <v>2</v>
      </c>
      <c r="I333" s="13">
        <v>0</v>
      </c>
      <c r="J333" s="11"/>
      <c r="K333" s="11" t="s">
        <v>66</v>
      </c>
      <c r="L333" s="11" t="s">
        <v>380</v>
      </c>
      <c r="M333" s="12">
        <v>0</v>
      </c>
      <c r="N333" s="11" t="s">
        <v>67</v>
      </c>
      <c r="O333" s="12">
        <v>0</v>
      </c>
      <c r="P333" s="11"/>
      <c r="Q333" s="12">
        <v>0</v>
      </c>
      <c r="R333" s="11"/>
      <c r="S333" s="12">
        <v>0</v>
      </c>
      <c r="T333" s="11"/>
      <c r="U333" s="12">
        <v>0</v>
      </c>
    </row>
    <row r="334" spans="1:21" x14ac:dyDescent="0.45">
      <c r="A334" s="13">
        <v>471</v>
      </c>
      <c r="B334" s="13">
        <v>0</v>
      </c>
      <c r="C334" s="13" t="s">
        <v>449</v>
      </c>
      <c r="D334" s="13" t="s">
        <v>449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1"/>
      <c r="K334" s="11" t="s">
        <v>66</v>
      </c>
      <c r="L334" s="11"/>
      <c r="M334" s="12">
        <v>0</v>
      </c>
      <c r="N334" s="11"/>
      <c r="O334" s="12">
        <v>0</v>
      </c>
      <c r="P334" s="11"/>
      <c r="Q334" s="12">
        <v>0</v>
      </c>
      <c r="R334" s="11"/>
      <c r="S334" s="12">
        <v>0</v>
      </c>
      <c r="T334" s="11"/>
      <c r="U334" s="12">
        <v>0</v>
      </c>
    </row>
    <row r="335" spans="1:21" x14ac:dyDescent="0.45">
      <c r="A335" s="13">
        <v>472</v>
      </c>
      <c r="B335" s="13">
        <v>0</v>
      </c>
      <c r="C335" s="13" t="s">
        <v>450</v>
      </c>
      <c r="D335" s="13"/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1"/>
      <c r="K335" s="11" t="s">
        <v>66</v>
      </c>
      <c r="L335" s="11"/>
      <c r="M335" s="12">
        <v>0</v>
      </c>
      <c r="N335" s="11"/>
      <c r="O335" s="12">
        <v>0</v>
      </c>
      <c r="P335" s="11"/>
      <c r="Q335" s="12">
        <v>0</v>
      </c>
      <c r="R335" s="11"/>
      <c r="S335" s="12">
        <v>0</v>
      </c>
      <c r="T335" s="11"/>
      <c r="U335" s="12">
        <v>0</v>
      </c>
    </row>
    <row r="336" spans="1:21" x14ac:dyDescent="0.45">
      <c r="A336" s="13">
        <v>473</v>
      </c>
      <c r="B336" s="13">
        <v>0</v>
      </c>
      <c r="C336" s="13" t="s">
        <v>451</v>
      </c>
      <c r="D336" s="13"/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1"/>
      <c r="K336" s="11" t="s">
        <v>66</v>
      </c>
      <c r="L336" s="11"/>
      <c r="M336" s="12">
        <v>0</v>
      </c>
      <c r="N336" s="11"/>
      <c r="O336" s="12">
        <v>0</v>
      </c>
      <c r="P336" s="11"/>
      <c r="Q336" s="12">
        <v>0</v>
      </c>
      <c r="R336" s="11"/>
      <c r="S336" s="12">
        <v>0</v>
      </c>
      <c r="T336" s="11"/>
      <c r="U336" s="12">
        <v>0</v>
      </c>
    </row>
    <row r="337" spans="1:21" x14ac:dyDescent="0.45">
      <c r="A337" s="13">
        <v>474</v>
      </c>
      <c r="B337" s="13">
        <v>1</v>
      </c>
      <c r="C337" s="13" t="s">
        <v>452</v>
      </c>
      <c r="D337" s="13" t="s">
        <v>453</v>
      </c>
      <c r="E337" s="13">
        <v>0</v>
      </c>
      <c r="F337" s="13">
        <v>0</v>
      </c>
      <c r="G337" s="13">
        <v>1</v>
      </c>
      <c r="H337" s="13">
        <v>0</v>
      </c>
      <c r="I337" s="13">
        <v>0</v>
      </c>
      <c r="J337" s="11"/>
      <c r="K337" s="11" t="s">
        <v>66</v>
      </c>
      <c r="L337" s="11"/>
      <c r="M337" s="12">
        <v>0</v>
      </c>
      <c r="N337" s="11"/>
      <c r="O337" s="12">
        <v>0</v>
      </c>
      <c r="P337" s="11"/>
      <c r="Q337" s="12">
        <v>0</v>
      </c>
      <c r="R337" s="11"/>
      <c r="S337" s="12">
        <v>0</v>
      </c>
      <c r="T337" s="11"/>
      <c r="U337" s="12">
        <v>0</v>
      </c>
    </row>
    <row r="338" spans="1:21" x14ac:dyDescent="0.45">
      <c r="A338" s="13">
        <v>475</v>
      </c>
      <c r="B338" s="13">
        <v>1</v>
      </c>
      <c r="C338" s="13" t="s">
        <v>454</v>
      </c>
      <c r="D338" s="13" t="s">
        <v>455</v>
      </c>
      <c r="E338" s="13">
        <v>0</v>
      </c>
      <c r="F338" s="13">
        <v>0</v>
      </c>
      <c r="G338" s="13">
        <v>1</v>
      </c>
      <c r="H338" s="13">
        <v>0</v>
      </c>
      <c r="I338" s="13">
        <v>0</v>
      </c>
      <c r="J338" s="11"/>
      <c r="K338" s="11" t="s">
        <v>66</v>
      </c>
      <c r="L338" s="11"/>
      <c r="M338" s="12">
        <v>0</v>
      </c>
      <c r="N338" s="11"/>
      <c r="O338" s="12">
        <v>0</v>
      </c>
      <c r="P338" s="11"/>
      <c r="Q338" s="12">
        <v>0</v>
      </c>
      <c r="R338" s="11"/>
      <c r="S338" s="12">
        <v>0</v>
      </c>
      <c r="T338" s="11"/>
      <c r="U338" s="12">
        <v>0</v>
      </c>
    </row>
    <row r="339" spans="1:21" x14ac:dyDescent="0.45">
      <c r="A339" s="13">
        <v>476</v>
      </c>
      <c r="B339" s="13">
        <v>1</v>
      </c>
      <c r="C339" s="13" t="s">
        <v>325</v>
      </c>
      <c r="D339" s="13" t="s">
        <v>456</v>
      </c>
      <c r="E339" s="13">
        <v>0</v>
      </c>
      <c r="F339" s="13">
        <v>0</v>
      </c>
      <c r="G339" s="13">
        <v>1</v>
      </c>
      <c r="H339" s="13">
        <v>0</v>
      </c>
      <c r="I339" s="13">
        <v>0</v>
      </c>
      <c r="J339" s="11"/>
      <c r="K339" s="11" t="s">
        <v>66</v>
      </c>
      <c r="L339" s="11"/>
      <c r="M339" s="12">
        <v>0</v>
      </c>
      <c r="N339" s="11"/>
      <c r="O339" s="12">
        <v>0</v>
      </c>
      <c r="P339" s="11"/>
      <c r="Q339" s="12">
        <v>0</v>
      </c>
      <c r="R339" s="11"/>
      <c r="S339" s="12">
        <v>0</v>
      </c>
      <c r="T339" s="11"/>
      <c r="U339" s="12">
        <v>0</v>
      </c>
    </row>
    <row r="340" spans="1:21" x14ac:dyDescent="0.45">
      <c r="A340" s="13">
        <v>477</v>
      </c>
      <c r="B340" s="13">
        <v>1</v>
      </c>
      <c r="C340" s="13" t="s">
        <v>457</v>
      </c>
      <c r="D340" s="13" t="s">
        <v>457</v>
      </c>
      <c r="E340" s="13">
        <v>0</v>
      </c>
      <c r="F340" s="13">
        <v>0</v>
      </c>
      <c r="G340" s="13">
        <v>1</v>
      </c>
      <c r="H340" s="13">
        <v>0</v>
      </c>
      <c r="I340" s="13">
        <v>0</v>
      </c>
      <c r="J340" s="11"/>
      <c r="K340" s="11" t="s">
        <v>66</v>
      </c>
      <c r="L340" s="11"/>
      <c r="M340" s="12">
        <v>0</v>
      </c>
      <c r="N340" s="11"/>
      <c r="O340" s="12">
        <v>0</v>
      </c>
      <c r="P340" s="11"/>
      <c r="Q340" s="12">
        <v>0</v>
      </c>
      <c r="R340" s="11"/>
      <c r="S340" s="12">
        <v>0</v>
      </c>
      <c r="T340" s="11"/>
      <c r="U340" s="12">
        <v>0</v>
      </c>
    </row>
    <row r="341" spans="1:21" x14ac:dyDescent="0.45">
      <c r="A341" s="13">
        <v>478</v>
      </c>
      <c r="B341" s="13">
        <v>1</v>
      </c>
      <c r="C341" s="13" t="s">
        <v>458</v>
      </c>
      <c r="D341" s="13" t="s">
        <v>458</v>
      </c>
      <c r="E341" s="13">
        <v>0</v>
      </c>
      <c r="F341" s="13">
        <v>0</v>
      </c>
      <c r="G341" s="13">
        <v>1</v>
      </c>
      <c r="H341" s="13">
        <v>0</v>
      </c>
      <c r="I341" s="13">
        <v>0</v>
      </c>
      <c r="J341" s="11"/>
      <c r="K341" s="11" t="s">
        <v>66</v>
      </c>
      <c r="L341" s="11"/>
      <c r="M341" s="12">
        <v>0</v>
      </c>
      <c r="N341" s="11"/>
      <c r="O341" s="12">
        <v>0</v>
      </c>
      <c r="P341" s="11"/>
      <c r="Q341" s="12">
        <v>0</v>
      </c>
      <c r="R341" s="11"/>
      <c r="S341" s="12">
        <v>0</v>
      </c>
      <c r="T341" s="11"/>
      <c r="U341" s="12">
        <v>0</v>
      </c>
    </row>
    <row r="342" spans="1:21" x14ac:dyDescent="0.45">
      <c r="A342" s="13">
        <v>479</v>
      </c>
      <c r="B342" s="13">
        <v>1</v>
      </c>
      <c r="C342" s="13" t="s">
        <v>331</v>
      </c>
      <c r="D342" s="13" t="s">
        <v>331</v>
      </c>
      <c r="E342" s="13">
        <v>0</v>
      </c>
      <c r="F342" s="13">
        <v>0</v>
      </c>
      <c r="G342" s="13">
        <v>1</v>
      </c>
      <c r="H342" s="13">
        <v>0</v>
      </c>
      <c r="I342" s="13">
        <v>0</v>
      </c>
      <c r="J342" s="11"/>
      <c r="K342" s="11" t="s">
        <v>66</v>
      </c>
      <c r="L342" s="11"/>
      <c r="M342" s="12">
        <v>0</v>
      </c>
      <c r="N342" s="11"/>
      <c r="O342" s="12">
        <v>0</v>
      </c>
      <c r="P342" s="11"/>
      <c r="Q342" s="12">
        <v>0</v>
      </c>
      <c r="R342" s="11"/>
      <c r="S342" s="12">
        <v>0</v>
      </c>
      <c r="T342" s="11"/>
      <c r="U342" s="12">
        <v>0</v>
      </c>
    </row>
    <row r="343" spans="1:21" x14ac:dyDescent="0.45">
      <c r="A343" s="13">
        <v>480</v>
      </c>
      <c r="B343" s="13">
        <v>1</v>
      </c>
      <c r="C343" s="13" t="s">
        <v>459</v>
      </c>
      <c r="D343" s="13" t="s">
        <v>459</v>
      </c>
      <c r="E343" s="13">
        <v>0</v>
      </c>
      <c r="F343" s="13">
        <v>0</v>
      </c>
      <c r="G343" s="13">
        <v>1</v>
      </c>
      <c r="H343" s="13">
        <v>1</v>
      </c>
      <c r="I343" s="13">
        <v>18</v>
      </c>
      <c r="J343" s="11"/>
      <c r="K343" s="11" t="s">
        <v>66</v>
      </c>
      <c r="L343" s="11"/>
      <c r="M343" s="12">
        <v>0</v>
      </c>
      <c r="N343" s="11"/>
      <c r="O343" s="12">
        <v>0</v>
      </c>
      <c r="P343" s="11"/>
      <c r="Q343" s="12">
        <v>0</v>
      </c>
      <c r="R343" s="11"/>
      <c r="S343" s="12">
        <v>0</v>
      </c>
      <c r="T343" s="11"/>
      <c r="U343" s="12">
        <v>0</v>
      </c>
    </row>
    <row r="344" spans="1:21" x14ac:dyDescent="0.45">
      <c r="A344" s="13">
        <v>481</v>
      </c>
      <c r="B344" s="13">
        <v>1</v>
      </c>
      <c r="C344" s="13" t="s">
        <v>209</v>
      </c>
      <c r="D344" s="13" t="s">
        <v>209</v>
      </c>
      <c r="E344" s="13">
        <v>0</v>
      </c>
      <c r="F344" s="13">
        <v>0</v>
      </c>
      <c r="G344" s="13">
        <v>3</v>
      </c>
      <c r="H344" s="13">
        <v>0</v>
      </c>
      <c r="I344" s="13">
        <v>0</v>
      </c>
      <c r="J344" s="11"/>
      <c r="K344" s="11" t="s">
        <v>66</v>
      </c>
      <c r="L344" s="11"/>
      <c r="M344" s="12">
        <v>0</v>
      </c>
      <c r="N344" s="11"/>
      <c r="O344" s="12">
        <v>0</v>
      </c>
      <c r="P344" s="11"/>
      <c r="Q344" s="12">
        <v>0</v>
      </c>
      <c r="R344" s="11"/>
      <c r="S344" s="12">
        <v>0</v>
      </c>
      <c r="T344" s="11"/>
      <c r="U344" s="12">
        <v>0</v>
      </c>
    </row>
    <row r="345" spans="1:21" x14ac:dyDescent="0.45">
      <c r="A345" s="13">
        <v>482</v>
      </c>
      <c r="B345" s="13">
        <v>1</v>
      </c>
      <c r="C345" s="13" t="s">
        <v>460</v>
      </c>
      <c r="D345" s="13" t="s">
        <v>243</v>
      </c>
      <c r="E345" s="13">
        <v>0</v>
      </c>
      <c r="F345" s="13">
        <v>0</v>
      </c>
      <c r="G345" s="13">
        <v>1</v>
      </c>
      <c r="H345" s="13">
        <v>0</v>
      </c>
      <c r="I345" s="13">
        <v>0</v>
      </c>
      <c r="J345" s="11"/>
      <c r="K345" s="11" t="s">
        <v>66</v>
      </c>
      <c r="L345" s="11"/>
      <c r="M345" s="12">
        <v>0</v>
      </c>
      <c r="N345" s="11"/>
      <c r="O345" s="12">
        <v>0</v>
      </c>
      <c r="P345" s="11"/>
      <c r="Q345" s="12">
        <v>0</v>
      </c>
      <c r="R345" s="11"/>
      <c r="S345" s="12">
        <v>0</v>
      </c>
      <c r="T345" s="11"/>
      <c r="U345" s="12">
        <v>0</v>
      </c>
    </row>
    <row r="346" spans="1:21" x14ac:dyDescent="0.45">
      <c r="A346" s="13">
        <v>483</v>
      </c>
      <c r="B346" s="13">
        <v>1</v>
      </c>
      <c r="C346" s="13" t="s">
        <v>461</v>
      </c>
      <c r="D346" s="13" t="s">
        <v>461</v>
      </c>
      <c r="E346" s="13">
        <v>0</v>
      </c>
      <c r="F346" s="13">
        <v>0</v>
      </c>
      <c r="G346" s="13">
        <v>1</v>
      </c>
      <c r="H346" s="13">
        <v>0</v>
      </c>
      <c r="I346" s="13">
        <v>0</v>
      </c>
      <c r="J346" s="11"/>
      <c r="K346" s="11" t="s">
        <v>66</v>
      </c>
      <c r="L346" s="11"/>
      <c r="M346" s="12">
        <v>0</v>
      </c>
      <c r="N346" s="11"/>
      <c r="O346" s="12">
        <v>0</v>
      </c>
      <c r="P346" s="11"/>
      <c r="Q346" s="12">
        <v>0</v>
      </c>
      <c r="R346" s="11"/>
      <c r="S346" s="12">
        <v>0</v>
      </c>
      <c r="T346" s="11"/>
      <c r="U346" s="12">
        <v>0</v>
      </c>
    </row>
    <row r="347" spans="1:21" x14ac:dyDescent="0.45">
      <c r="A347" s="13">
        <v>484</v>
      </c>
      <c r="B347" s="13">
        <v>0</v>
      </c>
      <c r="C347" s="13" t="s">
        <v>462</v>
      </c>
      <c r="D347" s="13" t="s">
        <v>462</v>
      </c>
      <c r="E347" s="13">
        <v>0</v>
      </c>
      <c r="F347" s="13">
        <v>0</v>
      </c>
      <c r="G347" s="13">
        <v>3</v>
      </c>
      <c r="H347" s="13">
        <v>0</v>
      </c>
      <c r="I347" s="13">
        <v>0</v>
      </c>
      <c r="J347" s="11"/>
      <c r="K347" s="11" t="s">
        <v>66</v>
      </c>
      <c r="L347" s="11"/>
      <c r="M347" s="12">
        <v>0</v>
      </c>
      <c r="N347" s="11"/>
      <c r="O347" s="12">
        <v>0</v>
      </c>
      <c r="P347" s="11"/>
      <c r="Q347" s="12">
        <v>0</v>
      </c>
      <c r="R347" s="11"/>
      <c r="S347" s="12">
        <v>0</v>
      </c>
      <c r="T347" s="11"/>
      <c r="U347" s="12">
        <v>0</v>
      </c>
    </row>
    <row r="348" spans="1:21" s="32" customFormat="1" x14ac:dyDescent="0.45">
      <c r="A348" s="29">
        <v>485</v>
      </c>
      <c r="B348" s="29">
        <v>1</v>
      </c>
      <c r="C348" s="29" t="s">
        <v>463</v>
      </c>
      <c r="D348" s="29" t="s">
        <v>463</v>
      </c>
      <c r="E348" s="29">
        <v>0</v>
      </c>
      <c r="F348" s="29">
        <v>486</v>
      </c>
      <c r="G348" s="29">
        <v>1</v>
      </c>
      <c r="H348" s="29">
        <v>0</v>
      </c>
      <c r="I348" s="29">
        <v>0</v>
      </c>
      <c r="J348" s="30"/>
      <c r="K348" s="30" t="s">
        <v>66</v>
      </c>
      <c r="L348" s="30"/>
      <c r="M348" s="31">
        <v>0</v>
      </c>
      <c r="N348" s="30"/>
      <c r="O348" s="31">
        <v>0</v>
      </c>
      <c r="P348" s="30"/>
      <c r="Q348" s="31">
        <v>0</v>
      </c>
      <c r="R348" s="30"/>
      <c r="S348" s="31">
        <v>0</v>
      </c>
      <c r="T348" s="30"/>
      <c r="U348" s="31">
        <v>0</v>
      </c>
    </row>
    <row r="349" spans="1:21" s="32" customFormat="1" x14ac:dyDescent="0.45">
      <c r="A349" s="29">
        <v>486</v>
      </c>
      <c r="B349" s="29">
        <v>1</v>
      </c>
      <c r="C349" s="29" t="s">
        <v>464</v>
      </c>
      <c r="D349" s="29" t="s">
        <v>464</v>
      </c>
      <c r="E349" s="29">
        <v>0</v>
      </c>
      <c r="F349" s="29">
        <v>0</v>
      </c>
      <c r="G349" s="29">
        <v>1</v>
      </c>
      <c r="H349" s="29">
        <v>0</v>
      </c>
      <c r="I349" s="29">
        <v>0</v>
      </c>
      <c r="J349" s="30"/>
      <c r="K349" s="30" t="s">
        <v>66</v>
      </c>
      <c r="L349" s="30"/>
      <c r="M349" s="31">
        <v>0</v>
      </c>
      <c r="N349" s="30"/>
      <c r="O349" s="31">
        <v>0</v>
      </c>
      <c r="P349" s="30"/>
      <c r="Q349" s="31">
        <v>0</v>
      </c>
      <c r="R349" s="30"/>
      <c r="S349" s="31">
        <v>0</v>
      </c>
      <c r="T349" s="30"/>
      <c r="U349" s="31">
        <v>0</v>
      </c>
    </row>
    <row r="350" spans="1:21" s="32" customFormat="1" x14ac:dyDescent="0.45">
      <c r="A350" s="29">
        <v>487</v>
      </c>
      <c r="B350" s="29">
        <v>1</v>
      </c>
      <c r="C350" s="29" t="s">
        <v>465</v>
      </c>
      <c r="D350" s="29" t="s">
        <v>465</v>
      </c>
      <c r="E350" s="29">
        <v>0</v>
      </c>
      <c r="F350" s="29">
        <v>0</v>
      </c>
      <c r="G350" s="29">
        <v>1</v>
      </c>
      <c r="H350" s="29">
        <v>0</v>
      </c>
      <c r="I350" s="29">
        <v>0</v>
      </c>
      <c r="J350" s="30"/>
      <c r="K350" s="30" t="s">
        <v>66</v>
      </c>
      <c r="L350" s="30"/>
      <c r="M350" s="31">
        <v>0</v>
      </c>
      <c r="N350" s="30"/>
      <c r="O350" s="31">
        <v>0</v>
      </c>
      <c r="P350" s="30"/>
      <c r="Q350" s="31">
        <v>0</v>
      </c>
      <c r="R350" s="30"/>
      <c r="S350" s="31">
        <v>0</v>
      </c>
      <c r="T350" s="30"/>
      <c r="U350" s="31">
        <v>0</v>
      </c>
    </row>
    <row r="351" spans="1:21" x14ac:dyDescent="0.45">
      <c r="A351" s="13">
        <v>488</v>
      </c>
      <c r="B351" s="13">
        <v>1</v>
      </c>
      <c r="C351" s="13" t="s">
        <v>466</v>
      </c>
      <c r="D351" s="13" t="s">
        <v>466</v>
      </c>
      <c r="E351" s="13">
        <v>0</v>
      </c>
      <c r="F351" s="13">
        <v>0</v>
      </c>
      <c r="G351" s="13">
        <v>1</v>
      </c>
      <c r="H351" s="13">
        <v>0</v>
      </c>
      <c r="I351" s="13">
        <v>0</v>
      </c>
      <c r="J351" s="11"/>
      <c r="K351" s="11" t="s">
        <v>66</v>
      </c>
      <c r="L351" s="11"/>
      <c r="M351" s="12">
        <v>0</v>
      </c>
      <c r="N351" s="11"/>
      <c r="O351" s="12">
        <v>0</v>
      </c>
      <c r="P351" s="11"/>
      <c r="Q351" s="12">
        <v>0</v>
      </c>
      <c r="R351" s="11"/>
      <c r="S351" s="12">
        <v>0</v>
      </c>
      <c r="T351" s="11"/>
      <c r="U351" s="12">
        <v>0</v>
      </c>
    </row>
    <row r="352" spans="1:21" x14ac:dyDescent="0.45">
      <c r="A352" s="13">
        <v>489</v>
      </c>
      <c r="B352" s="13">
        <v>1</v>
      </c>
      <c r="C352" s="13" t="s">
        <v>467</v>
      </c>
      <c r="D352" s="13" t="s">
        <v>467</v>
      </c>
      <c r="E352" s="13">
        <v>0</v>
      </c>
      <c r="F352" s="13">
        <v>0</v>
      </c>
      <c r="G352" s="13">
        <v>1</v>
      </c>
      <c r="H352" s="13">
        <v>0</v>
      </c>
      <c r="I352" s="13">
        <v>0</v>
      </c>
      <c r="J352" s="11"/>
      <c r="K352" s="11" t="s">
        <v>66</v>
      </c>
      <c r="L352" s="11"/>
      <c r="M352" s="12">
        <v>0</v>
      </c>
      <c r="N352" s="11"/>
      <c r="O352" s="12">
        <v>0</v>
      </c>
      <c r="P352" s="11"/>
      <c r="Q352" s="12">
        <v>0</v>
      </c>
      <c r="R352" s="11"/>
      <c r="S352" s="12">
        <v>0</v>
      </c>
      <c r="T352" s="11"/>
      <c r="U352" s="12">
        <v>0</v>
      </c>
    </row>
    <row r="353" spans="1:21" x14ac:dyDescent="0.45">
      <c r="A353" s="13">
        <v>490</v>
      </c>
      <c r="B353" s="13">
        <v>1</v>
      </c>
      <c r="C353" s="13" t="s">
        <v>468</v>
      </c>
      <c r="D353" s="13" t="s">
        <v>468</v>
      </c>
      <c r="E353" s="13">
        <v>0</v>
      </c>
      <c r="F353" s="13">
        <v>602</v>
      </c>
      <c r="G353" s="13">
        <v>3</v>
      </c>
      <c r="H353" s="13">
        <v>1</v>
      </c>
      <c r="I353" s="13">
        <v>0</v>
      </c>
      <c r="J353" s="11"/>
      <c r="K353" s="11" t="s">
        <v>66</v>
      </c>
      <c r="L353" s="11"/>
      <c r="M353" s="12">
        <v>0</v>
      </c>
      <c r="N353" s="11"/>
      <c r="O353" s="12">
        <v>0</v>
      </c>
      <c r="P353" s="11"/>
      <c r="Q353" s="12">
        <v>0</v>
      </c>
      <c r="R353" s="11"/>
      <c r="S353" s="12">
        <v>0</v>
      </c>
      <c r="T353" s="11"/>
      <c r="U353" s="12">
        <v>0</v>
      </c>
    </row>
    <row r="354" spans="1:21" x14ac:dyDescent="0.45">
      <c r="A354" s="13">
        <v>491</v>
      </c>
      <c r="B354" s="13">
        <v>0</v>
      </c>
      <c r="C354" s="13" t="s">
        <v>231</v>
      </c>
      <c r="D354" s="13" t="s">
        <v>231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1"/>
      <c r="K354" s="11" t="s">
        <v>66</v>
      </c>
      <c r="L354" s="11"/>
      <c r="M354" s="12">
        <v>0</v>
      </c>
      <c r="N354" s="11"/>
      <c r="O354" s="12">
        <v>0</v>
      </c>
      <c r="P354" s="11"/>
      <c r="Q354" s="12">
        <v>0</v>
      </c>
      <c r="R354" s="11"/>
      <c r="S354" s="12">
        <v>0</v>
      </c>
      <c r="T354" s="11"/>
      <c r="U354" s="12">
        <v>0</v>
      </c>
    </row>
    <row r="355" spans="1:21" x14ac:dyDescent="0.45">
      <c r="A355" s="13">
        <v>492</v>
      </c>
      <c r="B355" s="13">
        <v>0</v>
      </c>
      <c r="C355" s="13" t="s">
        <v>469</v>
      </c>
      <c r="D355" s="13" t="s">
        <v>469</v>
      </c>
      <c r="E355" s="13">
        <v>0</v>
      </c>
      <c r="F355" s="13">
        <v>0</v>
      </c>
      <c r="G355" s="13">
        <v>0</v>
      </c>
      <c r="H355" s="13">
        <v>0</v>
      </c>
      <c r="I355" s="13">
        <v>0</v>
      </c>
      <c r="J355" s="11"/>
      <c r="K355" s="11" t="s">
        <v>66</v>
      </c>
      <c r="L355" s="11"/>
      <c r="M355" s="12">
        <v>0</v>
      </c>
      <c r="N355" s="11"/>
      <c r="O355" s="12">
        <v>0</v>
      </c>
      <c r="P355" s="11"/>
      <c r="Q355" s="12">
        <v>0</v>
      </c>
      <c r="R355" s="11"/>
      <c r="S355" s="12">
        <v>0</v>
      </c>
      <c r="T355" s="11"/>
      <c r="U355" s="12">
        <v>0</v>
      </c>
    </row>
    <row r="356" spans="1:21" x14ac:dyDescent="0.45">
      <c r="A356" s="13">
        <v>493</v>
      </c>
      <c r="B356" s="13">
        <v>0</v>
      </c>
      <c r="C356" s="13" t="s">
        <v>470</v>
      </c>
      <c r="D356" s="13" t="s">
        <v>470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1"/>
      <c r="K356" s="11" t="s">
        <v>66</v>
      </c>
      <c r="L356" s="11"/>
      <c r="M356" s="12">
        <v>0</v>
      </c>
      <c r="N356" s="11"/>
      <c r="O356" s="12">
        <v>0</v>
      </c>
      <c r="P356" s="11"/>
      <c r="Q356" s="12">
        <v>0</v>
      </c>
      <c r="R356" s="11"/>
      <c r="S356" s="12">
        <v>0</v>
      </c>
      <c r="T356" s="11"/>
      <c r="U356" s="12">
        <v>0</v>
      </c>
    </row>
    <row r="357" spans="1:21" x14ac:dyDescent="0.45">
      <c r="A357" s="13">
        <v>494</v>
      </c>
      <c r="B357" s="13">
        <v>1</v>
      </c>
      <c r="C357" s="13" t="s">
        <v>471</v>
      </c>
      <c r="D357" s="13" t="s">
        <v>471</v>
      </c>
      <c r="E357" s="13">
        <v>0</v>
      </c>
      <c r="F357" s="13">
        <v>495</v>
      </c>
      <c r="G357" s="13">
        <v>3</v>
      </c>
      <c r="H357" s="13">
        <v>0</v>
      </c>
      <c r="I357" s="13">
        <v>0</v>
      </c>
      <c r="J357" s="11"/>
      <c r="K357" s="11" t="s">
        <v>66</v>
      </c>
      <c r="L357" s="11"/>
      <c r="M357" s="12">
        <v>0</v>
      </c>
      <c r="N357" s="11"/>
      <c r="O357" s="12">
        <v>0</v>
      </c>
      <c r="P357" s="11"/>
      <c r="Q357" s="12">
        <v>0</v>
      </c>
      <c r="R357" s="11"/>
      <c r="S357" s="12">
        <v>0</v>
      </c>
      <c r="T357" s="11"/>
      <c r="U357" s="12">
        <v>0</v>
      </c>
    </row>
    <row r="358" spans="1:21" x14ac:dyDescent="0.45">
      <c r="A358" s="13">
        <v>495</v>
      </c>
      <c r="B358" s="13">
        <v>1</v>
      </c>
      <c r="C358" s="13" t="s">
        <v>472</v>
      </c>
      <c r="D358" s="13" t="s">
        <v>473</v>
      </c>
      <c r="E358" s="13">
        <v>0</v>
      </c>
      <c r="F358" s="13">
        <v>0</v>
      </c>
      <c r="G358" s="13">
        <v>3</v>
      </c>
      <c r="H358" s="13">
        <v>0</v>
      </c>
      <c r="I358" s="13">
        <v>0</v>
      </c>
      <c r="J358" s="11"/>
      <c r="K358" s="11" t="s">
        <v>66</v>
      </c>
      <c r="L358" s="11"/>
      <c r="M358" s="12">
        <v>0</v>
      </c>
      <c r="N358" s="11"/>
      <c r="O358" s="12">
        <v>0</v>
      </c>
      <c r="P358" s="11"/>
      <c r="Q358" s="12">
        <v>0</v>
      </c>
      <c r="R358" s="11"/>
      <c r="S358" s="12">
        <v>0</v>
      </c>
      <c r="T358" s="11"/>
      <c r="U358" s="12">
        <v>0</v>
      </c>
    </row>
    <row r="359" spans="1:21" x14ac:dyDescent="0.45">
      <c r="A359" s="13">
        <v>496</v>
      </c>
      <c r="B359" s="13">
        <v>1</v>
      </c>
      <c r="C359" s="13" t="s">
        <v>474</v>
      </c>
      <c r="D359" s="13" t="s">
        <v>474</v>
      </c>
      <c r="E359" s="13">
        <v>0</v>
      </c>
      <c r="F359" s="13">
        <v>497</v>
      </c>
      <c r="G359" s="13">
        <v>3</v>
      </c>
      <c r="H359" s="13">
        <v>0</v>
      </c>
      <c r="I359" s="13">
        <v>0</v>
      </c>
      <c r="J359" s="11"/>
      <c r="K359" s="11" t="s">
        <v>66</v>
      </c>
      <c r="L359" s="11"/>
      <c r="M359" s="12">
        <v>0</v>
      </c>
      <c r="N359" s="11"/>
      <c r="O359" s="12">
        <v>0</v>
      </c>
      <c r="P359" s="11"/>
      <c r="Q359" s="12">
        <v>0</v>
      </c>
      <c r="R359" s="11"/>
      <c r="S359" s="12">
        <v>0</v>
      </c>
      <c r="T359" s="11"/>
      <c r="U359" s="12">
        <v>0</v>
      </c>
    </row>
    <row r="360" spans="1:21" x14ac:dyDescent="0.45">
      <c r="A360" s="13">
        <v>497</v>
      </c>
      <c r="B360" s="13">
        <v>1</v>
      </c>
      <c r="C360" s="13" t="s">
        <v>475</v>
      </c>
      <c r="D360" s="13" t="s">
        <v>475</v>
      </c>
      <c r="E360" s="13">
        <v>0</v>
      </c>
      <c r="F360" s="13">
        <v>0</v>
      </c>
      <c r="G360" s="13">
        <v>3</v>
      </c>
      <c r="H360" s="13">
        <v>0</v>
      </c>
      <c r="I360" s="13">
        <v>0</v>
      </c>
      <c r="J360" s="11"/>
      <c r="K360" s="11" t="s">
        <v>66</v>
      </c>
      <c r="L360" s="11"/>
      <c r="M360" s="12">
        <v>0</v>
      </c>
      <c r="N360" s="11"/>
      <c r="O360" s="12">
        <v>0</v>
      </c>
      <c r="P360" s="11"/>
      <c r="Q360" s="12">
        <v>0</v>
      </c>
      <c r="R360" s="11"/>
      <c r="S360" s="12">
        <v>0</v>
      </c>
      <c r="T360" s="11"/>
      <c r="U360" s="12">
        <v>0</v>
      </c>
    </row>
    <row r="361" spans="1:21" x14ac:dyDescent="0.45">
      <c r="A361" s="13">
        <v>498</v>
      </c>
      <c r="B361" s="13">
        <v>1</v>
      </c>
      <c r="C361" s="13" t="s">
        <v>476</v>
      </c>
      <c r="D361" s="13" t="s">
        <v>476</v>
      </c>
      <c r="E361" s="13">
        <v>0</v>
      </c>
      <c r="F361" s="13">
        <v>499</v>
      </c>
      <c r="G361" s="13">
        <v>1</v>
      </c>
      <c r="H361" s="13">
        <v>2</v>
      </c>
      <c r="I361" s="13">
        <v>0</v>
      </c>
      <c r="J361" s="11"/>
      <c r="K361" s="11" t="s">
        <v>66</v>
      </c>
      <c r="L361" s="11" t="s">
        <v>476</v>
      </c>
      <c r="M361" s="12">
        <v>0</v>
      </c>
      <c r="N361" s="11" t="s">
        <v>67</v>
      </c>
      <c r="O361" s="12">
        <v>0</v>
      </c>
      <c r="P361" s="11"/>
      <c r="Q361" s="12">
        <v>0</v>
      </c>
      <c r="R361" s="11"/>
      <c r="S361" s="12">
        <v>0</v>
      </c>
      <c r="T361" s="11"/>
      <c r="U361" s="12">
        <v>0</v>
      </c>
    </row>
    <row r="362" spans="1:21" x14ac:dyDescent="0.45">
      <c r="A362" s="13">
        <v>499</v>
      </c>
      <c r="B362" s="13">
        <v>1</v>
      </c>
      <c r="C362" s="13" t="s">
        <v>477</v>
      </c>
      <c r="D362" s="13" t="s">
        <v>477</v>
      </c>
      <c r="E362" s="13">
        <v>0</v>
      </c>
      <c r="F362" s="13">
        <v>0</v>
      </c>
      <c r="G362" s="13">
        <v>1</v>
      </c>
      <c r="H362" s="13">
        <v>2</v>
      </c>
      <c r="I362" s="13">
        <v>0</v>
      </c>
      <c r="J362" s="11"/>
      <c r="K362" s="11" t="s">
        <v>66</v>
      </c>
      <c r="L362" s="11"/>
      <c r="M362" s="12">
        <v>0</v>
      </c>
      <c r="N362" s="11"/>
      <c r="O362" s="12">
        <v>0</v>
      </c>
      <c r="P362" s="11"/>
      <c r="Q362" s="12">
        <v>0</v>
      </c>
      <c r="R362" s="11"/>
      <c r="S362" s="12">
        <v>0</v>
      </c>
      <c r="T362" s="11"/>
      <c r="U362" s="12">
        <v>0</v>
      </c>
    </row>
    <row r="363" spans="1:21" x14ac:dyDescent="0.45">
      <c r="A363" s="13">
        <v>500</v>
      </c>
      <c r="B363" s="13">
        <v>1</v>
      </c>
      <c r="C363" s="13" t="s">
        <v>478</v>
      </c>
      <c r="D363" s="13" t="s">
        <v>478</v>
      </c>
      <c r="E363" s="13">
        <v>370</v>
      </c>
      <c r="F363" s="13">
        <v>0</v>
      </c>
      <c r="G363" s="13">
        <v>0</v>
      </c>
      <c r="H363" s="13">
        <v>1</v>
      </c>
      <c r="I363" s="13">
        <v>24</v>
      </c>
      <c r="J363" s="11">
        <v>88</v>
      </c>
      <c r="K363" s="11" t="s">
        <v>37</v>
      </c>
      <c r="L363" s="11"/>
      <c r="M363" s="12">
        <v>0</v>
      </c>
      <c r="N363" s="11"/>
      <c r="O363" s="12">
        <v>0</v>
      </c>
      <c r="P363" s="11"/>
      <c r="Q363" s="12">
        <v>0</v>
      </c>
      <c r="R363" s="11"/>
      <c r="S363" s="12">
        <v>0</v>
      </c>
      <c r="T363" s="11"/>
      <c r="U363" s="12">
        <v>0</v>
      </c>
    </row>
    <row r="364" spans="1:21" x14ac:dyDescent="0.45">
      <c r="A364" s="13">
        <v>501</v>
      </c>
      <c r="B364" s="13">
        <v>1</v>
      </c>
      <c r="C364" s="13" t="s">
        <v>479</v>
      </c>
      <c r="D364" s="13" t="s">
        <v>479</v>
      </c>
      <c r="E364" s="13">
        <v>300</v>
      </c>
      <c r="F364" s="13">
        <v>0</v>
      </c>
      <c r="G364" s="13">
        <v>0</v>
      </c>
      <c r="H364" s="13">
        <v>1</v>
      </c>
      <c r="I364" s="13">
        <v>24</v>
      </c>
      <c r="J364" s="11">
        <v>8</v>
      </c>
      <c r="K364" s="11" t="s">
        <v>37</v>
      </c>
      <c r="L364" s="11"/>
      <c r="M364" s="12">
        <v>0</v>
      </c>
      <c r="N364" s="11"/>
      <c r="O364" s="12">
        <v>0</v>
      </c>
      <c r="P364" s="11"/>
      <c r="Q364" s="12">
        <v>0</v>
      </c>
      <c r="R364" s="11"/>
      <c r="S364" s="12">
        <v>0</v>
      </c>
      <c r="T364" s="11"/>
      <c r="U364" s="12">
        <v>0</v>
      </c>
    </row>
    <row r="365" spans="1:21" x14ac:dyDescent="0.45">
      <c r="A365" s="13">
        <v>502</v>
      </c>
      <c r="B365" s="13">
        <v>0</v>
      </c>
      <c r="C365" s="13" t="s">
        <v>480</v>
      </c>
      <c r="D365" s="13" t="s">
        <v>480</v>
      </c>
      <c r="E365" s="13">
        <v>0</v>
      </c>
      <c r="F365" s="13">
        <v>503</v>
      </c>
      <c r="G365" s="13">
        <v>0</v>
      </c>
      <c r="H365" s="13">
        <v>0</v>
      </c>
      <c r="I365" s="13">
        <v>0</v>
      </c>
      <c r="J365" s="11"/>
      <c r="K365" s="11" t="s">
        <v>66</v>
      </c>
      <c r="L365" s="11"/>
      <c r="M365" s="12">
        <v>0</v>
      </c>
      <c r="N365" s="11"/>
      <c r="O365" s="12">
        <v>0</v>
      </c>
      <c r="P365" s="11"/>
      <c r="Q365" s="12">
        <v>0</v>
      </c>
      <c r="R365" s="11"/>
      <c r="S365" s="12">
        <v>0</v>
      </c>
      <c r="T365" s="11"/>
      <c r="U365" s="12">
        <v>0</v>
      </c>
    </row>
    <row r="366" spans="1:21" x14ac:dyDescent="0.45">
      <c r="A366" s="13">
        <v>503</v>
      </c>
      <c r="B366" s="13">
        <v>0</v>
      </c>
      <c r="C366" s="13" t="s">
        <v>45</v>
      </c>
      <c r="D366" s="13" t="s">
        <v>45</v>
      </c>
      <c r="E366" s="13">
        <v>0</v>
      </c>
      <c r="F366" s="13">
        <v>0</v>
      </c>
      <c r="G366" s="13">
        <v>1</v>
      </c>
      <c r="H366" s="13">
        <v>0</v>
      </c>
      <c r="I366" s="13">
        <v>0</v>
      </c>
      <c r="J366" s="11"/>
      <c r="K366" s="11" t="s">
        <v>66</v>
      </c>
      <c r="L366" s="11"/>
      <c r="M366" s="12">
        <v>0</v>
      </c>
      <c r="N366" s="11"/>
      <c r="O366" s="12">
        <v>0</v>
      </c>
      <c r="P366" s="11"/>
      <c r="Q366" s="12">
        <v>0</v>
      </c>
      <c r="R366" s="11"/>
      <c r="S366" s="12">
        <v>0</v>
      </c>
      <c r="T366" s="11"/>
      <c r="U366" s="12">
        <v>0</v>
      </c>
    </row>
    <row r="367" spans="1:21" x14ac:dyDescent="0.45">
      <c r="A367" s="13">
        <v>504</v>
      </c>
      <c r="B367" s="13">
        <v>1</v>
      </c>
      <c r="C367" s="13" t="s">
        <v>481</v>
      </c>
      <c r="D367" s="13" t="s">
        <v>481</v>
      </c>
      <c r="E367" s="13">
        <v>0</v>
      </c>
      <c r="F367" s="13">
        <v>0</v>
      </c>
      <c r="G367" s="13">
        <v>1</v>
      </c>
      <c r="H367" s="13">
        <v>0</v>
      </c>
      <c r="I367" s="13">
        <v>0</v>
      </c>
      <c r="J367" s="11"/>
      <c r="K367" s="11" t="s">
        <v>66</v>
      </c>
      <c r="L367" s="11"/>
      <c r="M367" s="12">
        <v>0</v>
      </c>
      <c r="N367" s="11"/>
      <c r="O367" s="12">
        <v>0</v>
      </c>
      <c r="P367" s="11"/>
      <c r="Q367" s="12">
        <v>0</v>
      </c>
      <c r="R367" s="11"/>
      <c r="S367" s="12">
        <v>0</v>
      </c>
      <c r="T367" s="11"/>
      <c r="U367" s="12">
        <v>0</v>
      </c>
    </row>
    <row r="368" spans="1:21" x14ac:dyDescent="0.45">
      <c r="A368" s="13">
        <v>505</v>
      </c>
      <c r="B368" s="13">
        <v>1</v>
      </c>
      <c r="C368" s="13" t="s">
        <v>482</v>
      </c>
      <c r="D368" s="13" t="s">
        <v>482</v>
      </c>
      <c r="E368" s="13">
        <v>0</v>
      </c>
      <c r="F368" s="13">
        <v>0</v>
      </c>
      <c r="G368" s="13">
        <v>1</v>
      </c>
      <c r="H368" s="13">
        <v>0</v>
      </c>
      <c r="I368" s="13">
        <v>0</v>
      </c>
      <c r="J368" s="11"/>
      <c r="K368" s="11" t="s">
        <v>66</v>
      </c>
      <c r="L368" s="11"/>
      <c r="M368" s="12">
        <v>0</v>
      </c>
      <c r="N368" s="11"/>
      <c r="O368" s="12">
        <v>0</v>
      </c>
      <c r="P368" s="11"/>
      <c r="Q368" s="12">
        <v>0</v>
      </c>
      <c r="R368" s="11"/>
      <c r="S368" s="12">
        <v>0</v>
      </c>
      <c r="T368" s="11"/>
      <c r="U368" s="12">
        <v>0</v>
      </c>
    </row>
    <row r="369" spans="1:21" x14ac:dyDescent="0.45">
      <c r="A369" s="13">
        <v>506</v>
      </c>
      <c r="B369" s="13">
        <v>0</v>
      </c>
      <c r="C369" s="13" t="s">
        <v>483</v>
      </c>
      <c r="D369" s="13" t="s">
        <v>483</v>
      </c>
      <c r="E369" s="13">
        <v>0</v>
      </c>
      <c r="F369" s="13">
        <v>507</v>
      </c>
      <c r="G369" s="13">
        <v>1</v>
      </c>
      <c r="H369" s="13">
        <v>0</v>
      </c>
      <c r="I369" s="13">
        <v>0</v>
      </c>
      <c r="J369" s="11"/>
      <c r="K369" s="11" t="s">
        <v>66</v>
      </c>
      <c r="L369" s="11"/>
      <c r="M369" s="12">
        <v>0</v>
      </c>
      <c r="N369" s="11"/>
      <c r="O369" s="12">
        <v>0</v>
      </c>
      <c r="P369" s="11"/>
      <c r="Q369" s="12">
        <v>0</v>
      </c>
      <c r="R369" s="11"/>
      <c r="S369" s="12">
        <v>0</v>
      </c>
      <c r="T369" s="11"/>
      <c r="U369" s="12">
        <v>0</v>
      </c>
    </row>
    <row r="370" spans="1:21" x14ac:dyDescent="0.45">
      <c r="A370" s="13">
        <v>507</v>
      </c>
      <c r="B370" s="13">
        <v>0</v>
      </c>
      <c r="C370" s="13" t="s">
        <v>484</v>
      </c>
      <c r="D370" s="13" t="s">
        <v>484</v>
      </c>
      <c r="E370" s="13">
        <v>0</v>
      </c>
      <c r="F370" s="13">
        <v>0</v>
      </c>
      <c r="G370" s="13">
        <v>1</v>
      </c>
      <c r="H370" s="13">
        <v>0</v>
      </c>
      <c r="I370" s="13">
        <v>0</v>
      </c>
      <c r="J370" s="11"/>
      <c r="K370" s="11" t="s">
        <v>66</v>
      </c>
      <c r="L370" s="11"/>
      <c r="M370" s="12">
        <v>0</v>
      </c>
      <c r="N370" s="11"/>
      <c r="O370" s="12">
        <v>0</v>
      </c>
      <c r="P370" s="11"/>
      <c r="Q370" s="12">
        <v>0</v>
      </c>
      <c r="R370" s="11"/>
      <c r="S370" s="12">
        <v>0</v>
      </c>
      <c r="T370" s="11"/>
      <c r="U370" s="12">
        <v>0</v>
      </c>
    </row>
    <row r="371" spans="1:21" x14ac:dyDescent="0.45">
      <c r="A371" s="13">
        <v>508</v>
      </c>
      <c r="B371" s="13">
        <v>1</v>
      </c>
      <c r="C371" s="13" t="s">
        <v>485</v>
      </c>
      <c r="D371" s="13" t="s">
        <v>486</v>
      </c>
      <c r="E371" s="13">
        <v>0</v>
      </c>
      <c r="F371" s="13">
        <v>0</v>
      </c>
      <c r="G371" s="13">
        <v>0</v>
      </c>
      <c r="H371" s="13">
        <v>0</v>
      </c>
      <c r="I371" s="13">
        <v>24</v>
      </c>
      <c r="J371" s="11">
        <v>88</v>
      </c>
      <c r="K371" s="11" t="s">
        <v>37</v>
      </c>
      <c r="L371" s="11"/>
      <c r="M371" s="12">
        <v>0</v>
      </c>
      <c r="N371" s="11"/>
      <c r="O371" s="12">
        <v>0</v>
      </c>
      <c r="P371" s="11"/>
      <c r="Q371" s="12">
        <v>0</v>
      </c>
      <c r="R371" s="11"/>
      <c r="S371" s="12">
        <v>0</v>
      </c>
      <c r="T371" s="11"/>
      <c r="U371" s="12">
        <v>0</v>
      </c>
    </row>
    <row r="372" spans="1:21" s="32" customFormat="1" x14ac:dyDescent="0.45">
      <c r="A372" s="29">
        <v>520</v>
      </c>
      <c r="B372" s="29">
        <v>1</v>
      </c>
      <c r="C372" s="29" t="s">
        <v>487</v>
      </c>
      <c r="D372" s="29" t="s">
        <v>488</v>
      </c>
      <c r="E372" s="29">
        <v>0</v>
      </c>
      <c r="F372" s="29">
        <v>521</v>
      </c>
      <c r="G372" s="29">
        <v>1</v>
      </c>
      <c r="H372" s="29">
        <v>2</v>
      </c>
      <c r="I372" s="29">
        <v>0</v>
      </c>
      <c r="J372" s="30"/>
      <c r="K372" s="30" t="s">
        <v>66</v>
      </c>
      <c r="L372" s="30" t="s">
        <v>488</v>
      </c>
      <c r="M372" s="31">
        <v>0</v>
      </c>
      <c r="N372" s="30" t="s">
        <v>116</v>
      </c>
      <c r="O372" s="31">
        <v>0</v>
      </c>
      <c r="P372" s="30" t="s">
        <v>67</v>
      </c>
      <c r="Q372" s="31">
        <v>0</v>
      </c>
      <c r="R372" s="30"/>
      <c r="S372" s="31">
        <v>0</v>
      </c>
      <c r="T372" s="30"/>
      <c r="U372" s="31">
        <v>0</v>
      </c>
    </row>
    <row r="373" spans="1:21" s="32" customFormat="1" x14ac:dyDescent="0.45">
      <c r="A373" s="29">
        <v>521</v>
      </c>
      <c r="B373" s="29">
        <v>1</v>
      </c>
      <c r="C373" s="29" t="s">
        <v>489</v>
      </c>
      <c r="D373" s="29" t="s">
        <v>488</v>
      </c>
      <c r="E373" s="29">
        <v>0</v>
      </c>
      <c r="F373" s="29">
        <v>0</v>
      </c>
      <c r="G373" s="29">
        <v>1</v>
      </c>
      <c r="H373" s="29">
        <v>2</v>
      </c>
      <c r="I373" s="29">
        <v>0</v>
      </c>
      <c r="J373" s="30"/>
      <c r="K373" s="30" t="s">
        <v>66</v>
      </c>
      <c r="L373" s="30"/>
      <c r="M373" s="31">
        <v>0</v>
      </c>
      <c r="N373" s="30"/>
      <c r="O373" s="31">
        <v>0</v>
      </c>
      <c r="P373" s="30"/>
      <c r="Q373" s="31">
        <v>0</v>
      </c>
      <c r="R373" s="30"/>
      <c r="S373" s="31">
        <v>0</v>
      </c>
      <c r="T373" s="30"/>
      <c r="U373" s="31">
        <v>0</v>
      </c>
    </row>
    <row r="374" spans="1:21" x14ac:dyDescent="0.45">
      <c r="A374" s="13">
        <v>522</v>
      </c>
      <c r="B374" s="13">
        <v>1</v>
      </c>
      <c r="C374" s="13" t="s">
        <v>219</v>
      </c>
      <c r="D374" s="13" t="s">
        <v>219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1"/>
      <c r="K374" s="11" t="s">
        <v>66</v>
      </c>
      <c r="L374" s="11"/>
      <c r="M374" s="12">
        <v>0</v>
      </c>
      <c r="N374" s="11"/>
      <c r="O374" s="12">
        <v>0</v>
      </c>
      <c r="P374" s="11"/>
      <c r="Q374" s="12">
        <v>0</v>
      </c>
      <c r="R374" s="11"/>
      <c r="S374" s="12">
        <v>0</v>
      </c>
      <c r="T374" s="11"/>
      <c r="U374" s="12">
        <v>0</v>
      </c>
    </row>
    <row r="375" spans="1:21" x14ac:dyDescent="0.45">
      <c r="A375" s="13">
        <v>523</v>
      </c>
      <c r="B375" s="13">
        <v>1</v>
      </c>
      <c r="C375" s="13" t="s">
        <v>490</v>
      </c>
      <c r="D375" s="13" t="s">
        <v>490</v>
      </c>
      <c r="E375" s="13">
        <v>0</v>
      </c>
      <c r="F375" s="13">
        <v>0</v>
      </c>
      <c r="G375" s="13">
        <v>1</v>
      </c>
      <c r="H375" s="13">
        <v>0</v>
      </c>
      <c r="I375" s="13">
        <v>0</v>
      </c>
      <c r="J375" s="11"/>
      <c r="K375" s="11" t="s">
        <v>66</v>
      </c>
      <c r="L375" s="11"/>
      <c r="M375" s="12">
        <v>0</v>
      </c>
      <c r="N375" s="11"/>
      <c r="O375" s="12">
        <v>0</v>
      </c>
      <c r="P375" s="11"/>
      <c r="Q375" s="12">
        <v>0</v>
      </c>
      <c r="R375" s="11"/>
      <c r="S375" s="12">
        <v>0</v>
      </c>
      <c r="T375" s="11"/>
      <c r="U375" s="12">
        <v>0</v>
      </c>
    </row>
    <row r="376" spans="1:21" s="32" customFormat="1" x14ac:dyDescent="0.45">
      <c r="A376" s="29">
        <v>524</v>
      </c>
      <c r="B376" s="29">
        <v>1</v>
      </c>
      <c r="C376" s="29" t="s">
        <v>491</v>
      </c>
      <c r="D376" s="29" t="s">
        <v>492</v>
      </c>
      <c r="E376" s="29">
        <v>0</v>
      </c>
      <c r="F376" s="29">
        <v>525</v>
      </c>
      <c r="G376" s="29">
        <v>1</v>
      </c>
      <c r="H376" s="29">
        <v>2</v>
      </c>
      <c r="I376" s="29">
        <v>0</v>
      </c>
      <c r="J376" s="30"/>
      <c r="K376" s="30" t="s">
        <v>66</v>
      </c>
      <c r="L376" s="30" t="s">
        <v>47</v>
      </c>
      <c r="M376" s="31">
        <v>1</v>
      </c>
      <c r="N376" s="30" t="s">
        <v>103</v>
      </c>
      <c r="O376" s="31">
        <v>1</v>
      </c>
      <c r="P376" s="30" t="s">
        <v>67</v>
      </c>
      <c r="Q376" s="31">
        <v>0</v>
      </c>
      <c r="R376" s="30"/>
      <c r="S376" s="31">
        <v>0</v>
      </c>
      <c r="T376" s="30"/>
      <c r="U376" s="31">
        <v>0</v>
      </c>
    </row>
    <row r="377" spans="1:21" s="32" customFormat="1" x14ac:dyDescent="0.45">
      <c r="A377" s="29">
        <v>525</v>
      </c>
      <c r="B377" s="29">
        <v>1</v>
      </c>
      <c r="C377" s="29" t="s">
        <v>493</v>
      </c>
      <c r="D377" s="29" t="s">
        <v>494</v>
      </c>
      <c r="E377" s="29">
        <v>0</v>
      </c>
      <c r="F377" s="29">
        <v>0</v>
      </c>
      <c r="G377" s="29">
        <v>1</v>
      </c>
      <c r="H377" s="29">
        <v>2</v>
      </c>
      <c r="I377" s="29">
        <v>0</v>
      </c>
      <c r="J377" s="30"/>
      <c r="K377" s="30" t="s">
        <v>66</v>
      </c>
      <c r="L377" s="30"/>
      <c r="M377" s="31">
        <v>0</v>
      </c>
      <c r="N377" s="30"/>
      <c r="O377" s="31">
        <v>0</v>
      </c>
      <c r="P377" s="30"/>
      <c r="Q377" s="31">
        <v>0</v>
      </c>
      <c r="R377" s="30"/>
      <c r="S377" s="31">
        <v>0</v>
      </c>
      <c r="T377" s="30"/>
      <c r="U377" s="31">
        <v>0</v>
      </c>
    </row>
    <row r="378" spans="1:21" s="32" customFormat="1" x14ac:dyDescent="0.45">
      <c r="A378" s="29">
        <v>526</v>
      </c>
      <c r="B378" s="29">
        <v>1</v>
      </c>
      <c r="C378" s="29" t="s">
        <v>495</v>
      </c>
      <c r="D378" s="29" t="s">
        <v>496</v>
      </c>
      <c r="E378" s="29">
        <v>0</v>
      </c>
      <c r="F378" s="29">
        <v>527</v>
      </c>
      <c r="G378" s="29">
        <v>1</v>
      </c>
      <c r="H378" s="29">
        <v>2</v>
      </c>
      <c r="I378" s="29">
        <v>0</v>
      </c>
      <c r="J378" s="30"/>
      <c r="K378" s="30" t="s">
        <v>66</v>
      </c>
      <c r="L378" s="30" t="s">
        <v>496</v>
      </c>
      <c r="M378" s="31">
        <v>0</v>
      </c>
      <c r="N378" s="30" t="s">
        <v>116</v>
      </c>
      <c r="O378" s="31">
        <v>0</v>
      </c>
      <c r="P378" s="30" t="s">
        <v>117</v>
      </c>
      <c r="Q378" s="31">
        <v>0</v>
      </c>
      <c r="R378" s="30"/>
      <c r="S378" s="31">
        <v>0</v>
      </c>
      <c r="T378" s="30"/>
      <c r="U378" s="31">
        <v>0</v>
      </c>
    </row>
    <row r="379" spans="1:21" s="32" customFormat="1" x14ac:dyDescent="0.45">
      <c r="A379" s="29">
        <v>527</v>
      </c>
      <c r="B379" s="29">
        <v>1</v>
      </c>
      <c r="C379" s="29" t="s">
        <v>497</v>
      </c>
      <c r="D379" s="29" t="s">
        <v>496</v>
      </c>
      <c r="E379" s="29">
        <v>0</v>
      </c>
      <c r="F379" s="29">
        <v>0</v>
      </c>
      <c r="G379" s="29">
        <v>1</v>
      </c>
      <c r="H379" s="29">
        <v>2</v>
      </c>
      <c r="I379" s="29">
        <v>0</v>
      </c>
      <c r="J379" s="30"/>
      <c r="K379" s="30" t="s">
        <v>66</v>
      </c>
      <c r="L379" s="30" t="s">
        <v>496</v>
      </c>
      <c r="M379" s="31">
        <v>0</v>
      </c>
      <c r="N379" s="30" t="s">
        <v>116</v>
      </c>
      <c r="O379" s="31">
        <v>0</v>
      </c>
      <c r="P379" s="30" t="s">
        <v>117</v>
      </c>
      <c r="Q379" s="31">
        <v>0</v>
      </c>
      <c r="R379" s="30"/>
      <c r="S379" s="31">
        <v>0</v>
      </c>
      <c r="T379" s="30"/>
      <c r="U379" s="31">
        <v>0</v>
      </c>
    </row>
    <row r="380" spans="1:21" s="32" customFormat="1" x14ac:dyDescent="0.45">
      <c r="A380" s="29">
        <v>528</v>
      </c>
      <c r="B380" s="29">
        <v>1</v>
      </c>
      <c r="C380" s="29" t="s">
        <v>498</v>
      </c>
      <c r="D380" s="29" t="s">
        <v>499</v>
      </c>
      <c r="E380" s="29">
        <v>0</v>
      </c>
      <c r="F380" s="29">
        <v>529</v>
      </c>
      <c r="G380" s="29">
        <v>1</v>
      </c>
      <c r="H380" s="29">
        <v>2</v>
      </c>
      <c r="I380" s="29">
        <v>0</v>
      </c>
      <c r="J380" s="30"/>
      <c r="K380" s="30" t="s">
        <v>66</v>
      </c>
      <c r="L380" s="30" t="s">
        <v>139</v>
      </c>
      <c r="M380" s="31">
        <v>1</v>
      </c>
      <c r="N380" s="30" t="s">
        <v>67</v>
      </c>
      <c r="O380" s="31">
        <v>0</v>
      </c>
      <c r="P380" s="30" t="s">
        <v>500</v>
      </c>
      <c r="Q380" s="31">
        <v>0</v>
      </c>
      <c r="R380" s="30"/>
      <c r="S380" s="31">
        <v>0</v>
      </c>
      <c r="T380" s="30"/>
      <c r="U380" s="31">
        <v>0</v>
      </c>
    </row>
    <row r="381" spans="1:21" s="32" customFormat="1" x14ac:dyDescent="0.45">
      <c r="A381" s="29">
        <v>529</v>
      </c>
      <c r="B381" s="29">
        <v>0</v>
      </c>
      <c r="C381" s="29" t="s">
        <v>501</v>
      </c>
      <c r="D381" s="29" t="s">
        <v>501</v>
      </c>
      <c r="E381" s="29">
        <v>0</v>
      </c>
      <c r="F381" s="29">
        <v>0</v>
      </c>
      <c r="G381" s="29">
        <v>1</v>
      </c>
      <c r="H381" s="29">
        <v>2</v>
      </c>
      <c r="I381" s="29">
        <v>0</v>
      </c>
      <c r="J381" s="30"/>
      <c r="K381" s="30" t="s">
        <v>66</v>
      </c>
      <c r="L381" s="30" t="s">
        <v>139</v>
      </c>
      <c r="M381" s="31">
        <v>1</v>
      </c>
      <c r="N381" s="30" t="s">
        <v>67</v>
      </c>
      <c r="O381" s="31">
        <v>0</v>
      </c>
      <c r="P381" s="30" t="s">
        <v>500</v>
      </c>
      <c r="Q381" s="31">
        <v>0</v>
      </c>
      <c r="R381" s="30"/>
      <c r="S381" s="31">
        <v>0</v>
      </c>
      <c r="T381" s="30"/>
      <c r="U381" s="31">
        <v>0</v>
      </c>
    </row>
    <row r="382" spans="1:21" s="32" customFormat="1" x14ac:dyDescent="0.45">
      <c r="A382" s="29">
        <v>530</v>
      </c>
      <c r="B382" s="29">
        <v>1</v>
      </c>
      <c r="C382" s="29" t="s">
        <v>502</v>
      </c>
      <c r="D382" s="29" t="s">
        <v>503</v>
      </c>
      <c r="E382" s="29">
        <v>0</v>
      </c>
      <c r="F382" s="29">
        <v>531</v>
      </c>
      <c r="G382" s="29">
        <v>1</v>
      </c>
      <c r="H382" s="29">
        <v>2</v>
      </c>
      <c r="I382" s="29">
        <v>0</v>
      </c>
      <c r="J382" s="30"/>
      <c r="K382" s="30" t="s">
        <v>66</v>
      </c>
      <c r="L382" s="30" t="s">
        <v>357</v>
      </c>
      <c r="M382" s="31">
        <v>0</v>
      </c>
      <c r="N382" s="30" t="s">
        <v>504</v>
      </c>
      <c r="O382" s="31">
        <v>0</v>
      </c>
      <c r="P382" s="30" t="s">
        <v>67</v>
      </c>
      <c r="Q382" s="31">
        <v>0</v>
      </c>
      <c r="R382" s="30"/>
      <c r="S382" s="31">
        <v>0</v>
      </c>
      <c r="T382" s="30"/>
      <c r="U382" s="31">
        <v>0</v>
      </c>
    </row>
    <row r="383" spans="1:21" s="32" customFormat="1" x14ac:dyDescent="0.45">
      <c r="A383" s="29">
        <v>531</v>
      </c>
      <c r="B383" s="29">
        <v>1</v>
      </c>
      <c r="C383" s="29" t="s">
        <v>505</v>
      </c>
      <c r="D383" s="29" t="s">
        <v>505</v>
      </c>
      <c r="E383" s="29">
        <v>0</v>
      </c>
      <c r="F383" s="29">
        <v>0</v>
      </c>
      <c r="G383" s="29">
        <v>1</v>
      </c>
      <c r="H383" s="29">
        <v>2</v>
      </c>
      <c r="I383" s="29">
        <v>0</v>
      </c>
      <c r="J383" s="30"/>
      <c r="K383" s="30" t="s">
        <v>66</v>
      </c>
      <c r="L383" s="30"/>
      <c r="M383" s="31">
        <v>0</v>
      </c>
      <c r="N383" s="30"/>
      <c r="O383" s="31">
        <v>0</v>
      </c>
      <c r="P383" s="30"/>
      <c r="Q383" s="31">
        <v>0</v>
      </c>
      <c r="R383" s="30"/>
      <c r="S383" s="31">
        <v>0</v>
      </c>
      <c r="T383" s="30"/>
      <c r="U383" s="31">
        <v>0</v>
      </c>
    </row>
    <row r="384" spans="1:21" x14ac:dyDescent="0.45">
      <c r="A384" s="13">
        <v>532</v>
      </c>
      <c r="B384" s="13">
        <v>1</v>
      </c>
      <c r="C384" s="13" t="s">
        <v>506</v>
      </c>
      <c r="D384" s="13" t="s">
        <v>506</v>
      </c>
      <c r="E384" s="13">
        <v>0</v>
      </c>
      <c r="F384" s="13">
        <v>533</v>
      </c>
      <c r="G384" s="13">
        <v>1</v>
      </c>
      <c r="H384" s="13">
        <v>1</v>
      </c>
      <c r="I384" s="13">
        <v>0</v>
      </c>
      <c r="J384" s="11"/>
      <c r="K384" s="11" t="s">
        <v>66</v>
      </c>
      <c r="L384" s="11" t="s">
        <v>131</v>
      </c>
      <c r="M384" s="12">
        <v>0</v>
      </c>
      <c r="N384" s="11" t="s">
        <v>132</v>
      </c>
      <c r="O384" s="12">
        <v>0</v>
      </c>
      <c r="P384" s="11" t="s">
        <v>134</v>
      </c>
      <c r="Q384" s="12">
        <v>0</v>
      </c>
      <c r="R384" s="11" t="s">
        <v>135</v>
      </c>
      <c r="S384" s="12">
        <v>0</v>
      </c>
      <c r="T384" s="11" t="s">
        <v>435</v>
      </c>
      <c r="U384" s="12">
        <v>0</v>
      </c>
    </row>
    <row r="385" spans="1:21" x14ac:dyDescent="0.45">
      <c r="A385" s="13">
        <v>533</v>
      </c>
      <c r="B385" s="13">
        <v>1</v>
      </c>
      <c r="C385" s="13" t="s">
        <v>507</v>
      </c>
      <c r="D385" s="13" t="s">
        <v>507</v>
      </c>
      <c r="E385" s="13">
        <v>0</v>
      </c>
      <c r="F385" s="13">
        <v>533</v>
      </c>
      <c r="G385" s="13">
        <v>1</v>
      </c>
      <c r="H385" s="13">
        <v>1</v>
      </c>
      <c r="I385" s="13">
        <v>0</v>
      </c>
      <c r="J385" s="11"/>
      <c r="K385" s="11" t="s">
        <v>66</v>
      </c>
      <c r="L385" s="11"/>
      <c r="M385" s="12">
        <v>0</v>
      </c>
      <c r="N385" s="11"/>
      <c r="O385" s="12">
        <v>0</v>
      </c>
      <c r="P385" s="11"/>
      <c r="Q385" s="12">
        <v>0</v>
      </c>
      <c r="R385" s="11"/>
      <c r="S385" s="12">
        <v>0</v>
      </c>
      <c r="T385" s="11"/>
      <c r="U385" s="12">
        <v>0</v>
      </c>
    </row>
    <row r="386" spans="1:21" x14ac:dyDescent="0.45">
      <c r="A386" s="13">
        <v>534</v>
      </c>
      <c r="B386" s="13">
        <v>1</v>
      </c>
      <c r="C386" s="13" t="s">
        <v>508</v>
      </c>
      <c r="D386" s="13" t="s">
        <v>509</v>
      </c>
      <c r="E386" s="13">
        <v>0</v>
      </c>
      <c r="F386" s="13">
        <v>535</v>
      </c>
      <c r="G386" s="13">
        <v>0</v>
      </c>
      <c r="H386" s="13">
        <v>2</v>
      </c>
      <c r="I386" s="13">
        <v>0</v>
      </c>
      <c r="J386" s="11"/>
      <c r="K386" s="11" t="s">
        <v>66</v>
      </c>
      <c r="L386" s="11" t="s">
        <v>47</v>
      </c>
      <c r="M386" s="12">
        <v>1</v>
      </c>
      <c r="N386" s="11" t="s">
        <v>116</v>
      </c>
      <c r="O386" s="12">
        <v>0</v>
      </c>
      <c r="P386" s="11" t="s">
        <v>67</v>
      </c>
      <c r="Q386" s="12">
        <v>0</v>
      </c>
      <c r="R386" s="11" t="s">
        <v>348</v>
      </c>
      <c r="S386" s="12">
        <v>0</v>
      </c>
      <c r="T386" s="11" t="s">
        <v>349</v>
      </c>
      <c r="U386" s="12">
        <v>0</v>
      </c>
    </row>
    <row r="387" spans="1:21" x14ac:dyDescent="0.45">
      <c r="A387" s="13">
        <v>535</v>
      </c>
      <c r="B387" s="13">
        <v>1</v>
      </c>
      <c r="C387" s="13" t="s">
        <v>510</v>
      </c>
      <c r="D387" s="13" t="s">
        <v>509</v>
      </c>
      <c r="E387" s="13">
        <v>0</v>
      </c>
      <c r="F387" s="13">
        <v>0</v>
      </c>
      <c r="G387" s="13">
        <v>1</v>
      </c>
      <c r="H387" s="13">
        <v>2</v>
      </c>
      <c r="I387" s="13">
        <v>0</v>
      </c>
      <c r="J387" s="11"/>
      <c r="K387" s="11" t="s">
        <v>66</v>
      </c>
      <c r="L387" s="11"/>
      <c r="M387" s="12">
        <v>0</v>
      </c>
      <c r="N387" s="11"/>
      <c r="O387" s="12">
        <v>0</v>
      </c>
      <c r="P387" s="11"/>
      <c r="Q387" s="12">
        <v>0</v>
      </c>
      <c r="R387" s="11"/>
      <c r="S387" s="12">
        <v>0</v>
      </c>
      <c r="T387" s="11"/>
      <c r="U387" s="12">
        <v>0</v>
      </c>
    </row>
    <row r="388" spans="1:21" x14ac:dyDescent="0.45">
      <c r="A388" s="13">
        <v>536</v>
      </c>
      <c r="B388" s="13">
        <v>1</v>
      </c>
      <c r="C388" s="13" t="s">
        <v>511</v>
      </c>
      <c r="D388" s="13" t="s">
        <v>511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1"/>
      <c r="K388" s="11" t="s">
        <v>66</v>
      </c>
      <c r="L388" s="11"/>
      <c r="M388" s="12">
        <v>0</v>
      </c>
      <c r="N388" s="11"/>
      <c r="O388" s="12">
        <v>0</v>
      </c>
      <c r="P388" s="11"/>
      <c r="Q388" s="12">
        <v>0</v>
      </c>
      <c r="R388" s="11"/>
      <c r="S388" s="12">
        <v>0</v>
      </c>
      <c r="T388" s="11"/>
      <c r="U388" s="12">
        <v>0</v>
      </c>
    </row>
    <row r="389" spans="1:21" x14ac:dyDescent="0.45">
      <c r="A389" s="13">
        <v>537</v>
      </c>
      <c r="B389" s="13">
        <v>1</v>
      </c>
      <c r="C389" s="13" t="s">
        <v>512</v>
      </c>
      <c r="D389" s="13" t="s">
        <v>512</v>
      </c>
      <c r="E389" s="13">
        <v>0</v>
      </c>
      <c r="F389" s="13">
        <v>0</v>
      </c>
      <c r="G389" s="13">
        <v>0</v>
      </c>
      <c r="H389" s="13">
        <v>0</v>
      </c>
      <c r="I389" s="13">
        <v>0</v>
      </c>
      <c r="J389" s="11"/>
      <c r="K389" s="11" t="s">
        <v>66</v>
      </c>
      <c r="L389" s="11"/>
      <c r="M389" s="12">
        <v>0</v>
      </c>
      <c r="N389" s="11"/>
      <c r="O389" s="12">
        <v>0</v>
      </c>
      <c r="P389" s="11"/>
      <c r="Q389" s="12">
        <v>0</v>
      </c>
      <c r="R389" s="11"/>
      <c r="S389" s="12">
        <v>0</v>
      </c>
      <c r="T389" s="11"/>
      <c r="U389" s="12">
        <v>0</v>
      </c>
    </row>
    <row r="390" spans="1:21" x14ac:dyDescent="0.45">
      <c r="A390" s="13">
        <v>538</v>
      </c>
      <c r="B390" s="13">
        <v>1</v>
      </c>
      <c r="C390" s="13" t="s">
        <v>513</v>
      </c>
      <c r="D390" s="13" t="s">
        <v>513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1"/>
      <c r="K390" s="11" t="s">
        <v>66</v>
      </c>
      <c r="L390" s="11"/>
      <c r="M390" s="12">
        <v>0</v>
      </c>
      <c r="N390" s="11"/>
      <c r="O390" s="12">
        <v>0</v>
      </c>
      <c r="P390" s="11"/>
      <c r="Q390" s="12">
        <v>0</v>
      </c>
      <c r="R390" s="11"/>
      <c r="S390" s="12">
        <v>0</v>
      </c>
      <c r="T390" s="11"/>
      <c r="U390" s="12">
        <v>0</v>
      </c>
    </row>
    <row r="391" spans="1:21" x14ac:dyDescent="0.45">
      <c r="A391" s="13">
        <v>539</v>
      </c>
      <c r="B391" s="13">
        <v>1</v>
      </c>
      <c r="C391" s="13" t="s">
        <v>514</v>
      </c>
      <c r="D391" s="13" t="s">
        <v>514</v>
      </c>
      <c r="E391" s="13">
        <v>0</v>
      </c>
      <c r="F391" s="13">
        <v>0</v>
      </c>
      <c r="G391" s="13">
        <v>1</v>
      </c>
      <c r="H391" s="13">
        <v>0</v>
      </c>
      <c r="I391" s="13">
        <v>0</v>
      </c>
      <c r="J391" s="11"/>
      <c r="K391" s="11" t="s">
        <v>66</v>
      </c>
      <c r="L391" s="11"/>
      <c r="M391" s="12">
        <v>0</v>
      </c>
      <c r="N391" s="11"/>
      <c r="O391" s="12">
        <v>0</v>
      </c>
      <c r="P391" s="11"/>
      <c r="Q391" s="12">
        <v>0</v>
      </c>
      <c r="R391" s="11"/>
      <c r="S391" s="12">
        <v>0</v>
      </c>
      <c r="T391" s="11"/>
      <c r="U391" s="12">
        <v>0</v>
      </c>
    </row>
    <row r="392" spans="1:21" x14ac:dyDescent="0.45">
      <c r="A392" s="13">
        <v>540</v>
      </c>
      <c r="B392" s="13">
        <v>1</v>
      </c>
      <c r="C392" s="13" t="s">
        <v>515</v>
      </c>
      <c r="D392" s="13" t="s">
        <v>515</v>
      </c>
      <c r="E392" s="13">
        <v>0</v>
      </c>
      <c r="F392" s="13">
        <v>0</v>
      </c>
      <c r="G392" s="13">
        <v>1</v>
      </c>
      <c r="H392" s="13">
        <v>0</v>
      </c>
      <c r="I392" s="13">
        <v>0</v>
      </c>
      <c r="J392" s="11"/>
      <c r="K392" s="11" t="s">
        <v>66</v>
      </c>
      <c r="L392" s="11"/>
      <c r="M392" s="12">
        <v>0</v>
      </c>
      <c r="N392" s="11"/>
      <c r="O392" s="12">
        <v>0</v>
      </c>
      <c r="P392" s="11"/>
      <c r="Q392" s="12">
        <v>0</v>
      </c>
      <c r="R392" s="11"/>
      <c r="S392" s="12">
        <v>0</v>
      </c>
      <c r="T392" s="11"/>
      <c r="U392" s="12">
        <v>0</v>
      </c>
    </row>
    <row r="393" spans="1:21" s="32" customFormat="1" x14ac:dyDescent="0.45">
      <c r="A393" s="29">
        <v>541</v>
      </c>
      <c r="B393" s="29">
        <v>1</v>
      </c>
      <c r="C393" s="29" t="s">
        <v>516</v>
      </c>
      <c r="D393" s="29" t="s">
        <v>516</v>
      </c>
      <c r="E393" s="29">
        <v>0</v>
      </c>
      <c r="F393" s="29">
        <v>542</v>
      </c>
      <c r="G393" s="29">
        <v>1</v>
      </c>
      <c r="H393" s="29">
        <v>2</v>
      </c>
      <c r="I393" s="29">
        <v>0</v>
      </c>
      <c r="J393" s="30"/>
      <c r="K393" s="30" t="s">
        <v>66</v>
      </c>
      <c r="L393" s="30" t="s">
        <v>67</v>
      </c>
      <c r="M393" s="31">
        <v>0</v>
      </c>
      <c r="N393" s="30"/>
      <c r="O393" s="31">
        <v>0</v>
      </c>
      <c r="P393" s="30"/>
      <c r="Q393" s="31">
        <v>0</v>
      </c>
      <c r="R393" s="30"/>
      <c r="S393" s="31">
        <v>0</v>
      </c>
      <c r="T393" s="30"/>
      <c r="U393" s="31">
        <v>0</v>
      </c>
    </row>
    <row r="394" spans="1:21" s="32" customFormat="1" x14ac:dyDescent="0.45">
      <c r="A394" s="29">
        <v>542</v>
      </c>
      <c r="B394" s="29">
        <v>1</v>
      </c>
      <c r="C394" s="29" t="s">
        <v>517</v>
      </c>
      <c r="D394" s="29" t="s">
        <v>517</v>
      </c>
      <c r="E394" s="29">
        <v>0</v>
      </c>
      <c r="F394" s="29">
        <v>0</v>
      </c>
      <c r="G394" s="29">
        <v>1</v>
      </c>
      <c r="H394" s="29">
        <v>2</v>
      </c>
      <c r="I394" s="29">
        <v>0</v>
      </c>
      <c r="J394" s="30"/>
      <c r="K394" s="30" t="s">
        <v>66</v>
      </c>
      <c r="L394" s="30" t="s">
        <v>67</v>
      </c>
      <c r="M394" s="31">
        <v>0</v>
      </c>
      <c r="N394" s="30"/>
      <c r="O394" s="31">
        <v>0</v>
      </c>
      <c r="P394" s="30"/>
      <c r="Q394" s="31">
        <v>0</v>
      </c>
      <c r="R394" s="30"/>
      <c r="S394" s="31">
        <v>0</v>
      </c>
      <c r="T394" s="30"/>
      <c r="U394" s="31">
        <v>0</v>
      </c>
    </row>
    <row r="395" spans="1:21" x14ac:dyDescent="0.45">
      <c r="A395" s="13">
        <v>543</v>
      </c>
      <c r="B395" s="13">
        <v>1</v>
      </c>
      <c r="C395" s="13" t="s">
        <v>518</v>
      </c>
      <c r="D395" s="13" t="s">
        <v>518</v>
      </c>
      <c r="E395" s="13">
        <v>0</v>
      </c>
      <c r="F395" s="13">
        <v>0</v>
      </c>
      <c r="G395" s="13">
        <v>1</v>
      </c>
      <c r="H395" s="13">
        <v>2</v>
      </c>
      <c r="I395" s="13">
        <v>0</v>
      </c>
      <c r="J395" s="11"/>
      <c r="K395" s="11" t="s">
        <v>66</v>
      </c>
      <c r="L395" s="11" t="s">
        <v>311</v>
      </c>
      <c r="M395" s="12">
        <v>0</v>
      </c>
      <c r="N395" s="11"/>
      <c r="O395" s="12">
        <v>0</v>
      </c>
      <c r="P395" s="11"/>
      <c r="Q395" s="12">
        <v>0</v>
      </c>
      <c r="R395" s="11"/>
      <c r="S395" s="12">
        <v>0</v>
      </c>
      <c r="T395" s="11"/>
      <c r="U395" s="12">
        <v>0</v>
      </c>
    </row>
    <row r="396" spans="1:21" x14ac:dyDescent="0.45">
      <c r="A396" s="13">
        <v>544</v>
      </c>
      <c r="B396" s="13">
        <v>1</v>
      </c>
      <c r="C396" s="13" t="s">
        <v>519</v>
      </c>
      <c r="D396" s="13" t="s">
        <v>520</v>
      </c>
      <c r="E396" s="13">
        <v>0</v>
      </c>
      <c r="F396" s="13">
        <v>545</v>
      </c>
      <c r="G396" s="13">
        <v>3</v>
      </c>
      <c r="H396" s="13">
        <v>0</v>
      </c>
      <c r="I396" s="13">
        <v>0</v>
      </c>
      <c r="J396" s="11"/>
      <c r="K396" s="11" t="s">
        <v>66</v>
      </c>
      <c r="L396" s="11"/>
      <c r="M396" s="12">
        <v>0</v>
      </c>
      <c r="N396" s="11"/>
      <c r="O396" s="12">
        <v>0</v>
      </c>
      <c r="P396" s="11"/>
      <c r="Q396" s="12">
        <v>0</v>
      </c>
      <c r="R396" s="11"/>
      <c r="S396" s="12">
        <v>0</v>
      </c>
      <c r="T396" s="11"/>
      <c r="U396" s="12">
        <v>0</v>
      </c>
    </row>
    <row r="397" spans="1:21" x14ac:dyDescent="0.45">
      <c r="A397" s="13">
        <v>545</v>
      </c>
      <c r="B397" s="13">
        <v>1</v>
      </c>
      <c r="C397" s="13" t="s">
        <v>521</v>
      </c>
      <c r="D397" s="13" t="s">
        <v>522</v>
      </c>
      <c r="E397" s="13">
        <v>0</v>
      </c>
      <c r="F397" s="13">
        <v>545</v>
      </c>
      <c r="G397" s="13">
        <v>3</v>
      </c>
      <c r="H397" s="13">
        <v>0</v>
      </c>
      <c r="I397" s="13">
        <v>0</v>
      </c>
      <c r="J397" s="11"/>
      <c r="K397" s="11" t="s">
        <v>66</v>
      </c>
      <c r="L397" s="11"/>
      <c r="M397" s="12">
        <v>0</v>
      </c>
      <c r="N397" s="11"/>
      <c r="O397" s="12">
        <v>0</v>
      </c>
      <c r="P397" s="11"/>
      <c r="Q397" s="12">
        <v>0</v>
      </c>
      <c r="R397" s="11"/>
      <c r="S397" s="12">
        <v>0</v>
      </c>
      <c r="T397" s="11"/>
      <c r="U397" s="12">
        <v>0</v>
      </c>
    </row>
    <row r="398" spans="1:21" s="32" customFormat="1" x14ac:dyDescent="0.45">
      <c r="A398" s="29">
        <v>546</v>
      </c>
      <c r="B398" s="29">
        <v>1</v>
      </c>
      <c r="C398" s="29" t="s">
        <v>523</v>
      </c>
      <c r="D398" s="29" t="s">
        <v>523</v>
      </c>
      <c r="E398" s="29">
        <v>0</v>
      </c>
      <c r="F398" s="29">
        <v>547</v>
      </c>
      <c r="G398" s="29">
        <v>1</v>
      </c>
      <c r="H398" s="29">
        <v>0</v>
      </c>
      <c r="I398" s="29">
        <v>0</v>
      </c>
      <c r="J398" s="30"/>
      <c r="K398" s="30" t="s">
        <v>66</v>
      </c>
      <c r="L398" s="30" t="s">
        <v>524</v>
      </c>
      <c r="M398" s="31">
        <v>0</v>
      </c>
      <c r="N398" s="30" t="s">
        <v>67</v>
      </c>
      <c r="O398" s="31">
        <v>0</v>
      </c>
      <c r="P398" s="30"/>
      <c r="Q398" s="31">
        <v>0</v>
      </c>
      <c r="R398" s="30"/>
      <c r="S398" s="31">
        <v>0</v>
      </c>
      <c r="T398" s="30"/>
      <c r="U398" s="31">
        <v>0</v>
      </c>
    </row>
    <row r="399" spans="1:21" s="32" customFormat="1" x14ac:dyDescent="0.45">
      <c r="A399" s="29">
        <v>547</v>
      </c>
      <c r="B399" s="29">
        <v>1</v>
      </c>
      <c r="C399" s="29" t="s">
        <v>525</v>
      </c>
      <c r="D399" s="29" t="s">
        <v>525</v>
      </c>
      <c r="E399" s="29">
        <v>0</v>
      </c>
      <c r="F399" s="29">
        <v>0</v>
      </c>
      <c r="G399" s="29">
        <v>1</v>
      </c>
      <c r="H399" s="29">
        <v>0</v>
      </c>
      <c r="I399" s="29">
        <v>0</v>
      </c>
      <c r="J399" s="30"/>
      <c r="K399" s="30" t="s">
        <v>66</v>
      </c>
      <c r="L399" s="30" t="s">
        <v>524</v>
      </c>
      <c r="M399" s="31">
        <v>0</v>
      </c>
      <c r="N399" s="30" t="s">
        <v>67</v>
      </c>
      <c r="O399" s="31">
        <v>0</v>
      </c>
      <c r="P399" s="30"/>
      <c r="Q399" s="31">
        <v>0</v>
      </c>
      <c r="R399" s="30"/>
      <c r="S399" s="31">
        <v>0</v>
      </c>
      <c r="T399" s="30"/>
      <c r="U399" s="31">
        <v>0</v>
      </c>
    </row>
    <row r="400" spans="1:21" x14ac:dyDescent="0.45">
      <c r="A400" s="13">
        <v>548</v>
      </c>
      <c r="B400" s="13">
        <v>1</v>
      </c>
      <c r="C400" s="13" t="s">
        <v>526</v>
      </c>
      <c r="D400" s="13" t="s">
        <v>526</v>
      </c>
      <c r="E400" s="13">
        <v>0</v>
      </c>
      <c r="F400" s="13">
        <v>549</v>
      </c>
      <c r="G400" s="13">
        <v>1</v>
      </c>
      <c r="H400" s="13">
        <v>2</v>
      </c>
      <c r="I400" s="13">
        <v>16</v>
      </c>
      <c r="J400" s="11">
        <v>100</v>
      </c>
      <c r="K400" s="11" t="s">
        <v>37</v>
      </c>
      <c r="L400" s="11" t="s">
        <v>116</v>
      </c>
      <c r="M400" s="12">
        <v>0</v>
      </c>
      <c r="N400" s="11"/>
      <c r="O400" s="12">
        <v>0</v>
      </c>
      <c r="P400" s="11"/>
      <c r="Q400" s="12">
        <v>0</v>
      </c>
      <c r="R400" s="11"/>
      <c r="S400" s="12">
        <v>0</v>
      </c>
      <c r="T400" s="11"/>
      <c r="U400" s="12">
        <v>0</v>
      </c>
    </row>
    <row r="401" spans="1:21" x14ac:dyDescent="0.45">
      <c r="A401" s="13">
        <v>549</v>
      </c>
      <c r="B401" s="13">
        <v>1</v>
      </c>
      <c r="C401" s="13" t="s">
        <v>527</v>
      </c>
      <c r="D401" s="13" t="s">
        <v>527</v>
      </c>
      <c r="E401" s="13">
        <v>0</v>
      </c>
      <c r="F401" s="13">
        <v>549</v>
      </c>
      <c r="G401" s="13">
        <v>1</v>
      </c>
      <c r="H401" s="13">
        <v>2</v>
      </c>
      <c r="I401" s="13">
        <v>16</v>
      </c>
      <c r="J401" s="11">
        <v>100</v>
      </c>
      <c r="K401" s="11" t="s">
        <v>37</v>
      </c>
      <c r="L401" s="11" t="s">
        <v>116</v>
      </c>
      <c r="M401" s="12">
        <v>0</v>
      </c>
      <c r="N401" s="11"/>
      <c r="O401" s="12">
        <v>0</v>
      </c>
      <c r="P401" s="11"/>
      <c r="Q401" s="12">
        <v>0</v>
      </c>
      <c r="R401" s="11"/>
      <c r="S401" s="12">
        <v>0</v>
      </c>
      <c r="T401" s="11"/>
      <c r="U401" s="12">
        <v>0</v>
      </c>
    </row>
    <row r="402" spans="1:21" s="32" customFormat="1" x14ac:dyDescent="0.45">
      <c r="A402" s="29">
        <v>550</v>
      </c>
      <c r="B402" s="29">
        <v>1</v>
      </c>
      <c r="C402" s="29" t="s">
        <v>528</v>
      </c>
      <c r="D402" s="29" t="s">
        <v>529</v>
      </c>
      <c r="E402" s="29">
        <v>0</v>
      </c>
      <c r="F402" s="29">
        <v>551</v>
      </c>
      <c r="G402" s="29">
        <v>1</v>
      </c>
      <c r="H402" s="29">
        <v>2</v>
      </c>
      <c r="I402" s="29">
        <v>0</v>
      </c>
      <c r="J402" s="30"/>
      <c r="K402" s="30" t="s">
        <v>66</v>
      </c>
      <c r="L402" s="30" t="s">
        <v>47</v>
      </c>
      <c r="M402" s="31">
        <v>1</v>
      </c>
      <c r="N402" s="30" t="s">
        <v>67</v>
      </c>
      <c r="O402" s="31">
        <v>0</v>
      </c>
      <c r="P402" s="30" t="s">
        <v>529</v>
      </c>
      <c r="Q402" s="31">
        <v>0</v>
      </c>
      <c r="R402" s="30"/>
      <c r="S402" s="31">
        <v>0</v>
      </c>
      <c r="T402" s="30"/>
      <c r="U402" s="31">
        <v>0</v>
      </c>
    </row>
    <row r="403" spans="1:21" s="32" customFormat="1" x14ac:dyDescent="0.45">
      <c r="A403" s="29">
        <v>551</v>
      </c>
      <c r="B403" s="29">
        <v>0</v>
      </c>
      <c r="C403" s="29" t="s">
        <v>530</v>
      </c>
      <c r="D403" s="29" t="s">
        <v>530</v>
      </c>
      <c r="E403" s="29">
        <v>0</v>
      </c>
      <c r="F403" s="29">
        <v>0</v>
      </c>
      <c r="G403" s="29">
        <v>1</v>
      </c>
      <c r="H403" s="29">
        <v>2</v>
      </c>
      <c r="I403" s="29">
        <v>0</v>
      </c>
      <c r="J403" s="30"/>
      <c r="K403" s="30" t="s">
        <v>66</v>
      </c>
      <c r="L403" s="30" t="s">
        <v>47</v>
      </c>
      <c r="M403" s="31">
        <v>1</v>
      </c>
      <c r="N403" s="30" t="s">
        <v>67</v>
      </c>
      <c r="O403" s="31">
        <v>0</v>
      </c>
      <c r="P403" s="30" t="s">
        <v>156</v>
      </c>
      <c r="Q403" s="31">
        <v>0</v>
      </c>
      <c r="R403" s="30"/>
      <c r="S403" s="31">
        <v>0</v>
      </c>
      <c r="T403" s="30"/>
      <c r="U403" s="31">
        <v>0</v>
      </c>
    </row>
    <row r="404" spans="1:21" x14ac:dyDescent="0.45">
      <c r="A404" s="13">
        <v>552</v>
      </c>
      <c r="B404" s="13">
        <v>1</v>
      </c>
      <c r="C404" s="13" t="s">
        <v>531</v>
      </c>
      <c r="D404" s="13" t="s">
        <v>531</v>
      </c>
      <c r="E404" s="13">
        <v>0</v>
      </c>
      <c r="F404" s="13">
        <v>0</v>
      </c>
      <c r="G404" s="13">
        <v>1</v>
      </c>
      <c r="H404" s="13">
        <v>0</v>
      </c>
      <c r="I404" s="13">
        <v>0</v>
      </c>
      <c r="J404" s="11"/>
      <c r="K404" s="11" t="s">
        <v>66</v>
      </c>
      <c r="L404" s="11"/>
      <c r="M404" s="12">
        <v>0</v>
      </c>
      <c r="N404" s="11"/>
      <c r="O404" s="12">
        <v>0</v>
      </c>
      <c r="P404" s="11"/>
      <c r="Q404" s="12">
        <v>0</v>
      </c>
      <c r="R404" s="11"/>
      <c r="S404" s="12">
        <v>0</v>
      </c>
      <c r="T404" s="11"/>
      <c r="U404" s="12">
        <v>0</v>
      </c>
    </row>
    <row r="405" spans="1:21" s="32" customFormat="1" x14ac:dyDescent="0.45">
      <c r="A405" s="29">
        <v>553</v>
      </c>
      <c r="B405" s="29">
        <v>1</v>
      </c>
      <c r="C405" s="29" t="s">
        <v>532</v>
      </c>
      <c r="D405" s="29" t="s">
        <v>532</v>
      </c>
      <c r="E405" s="29">
        <v>0</v>
      </c>
      <c r="F405" s="29">
        <v>554</v>
      </c>
      <c r="G405" s="29">
        <v>1</v>
      </c>
      <c r="H405" s="29">
        <v>2</v>
      </c>
      <c r="I405" s="29">
        <v>30</v>
      </c>
      <c r="J405" s="30"/>
      <c r="K405" s="30" t="s">
        <v>66</v>
      </c>
      <c r="L405" s="30" t="s">
        <v>533</v>
      </c>
      <c r="M405" s="31">
        <v>0</v>
      </c>
      <c r="N405" s="30" t="s">
        <v>117</v>
      </c>
      <c r="O405" s="31">
        <v>0</v>
      </c>
      <c r="P405" s="30"/>
      <c r="Q405" s="31">
        <v>0</v>
      </c>
      <c r="R405" s="30"/>
      <c r="S405" s="31">
        <v>0</v>
      </c>
      <c r="T405" s="30"/>
      <c r="U405" s="31">
        <v>0</v>
      </c>
    </row>
    <row r="406" spans="1:21" s="32" customFormat="1" x14ac:dyDescent="0.45">
      <c r="A406" s="29">
        <v>554</v>
      </c>
      <c r="B406" s="29">
        <v>1</v>
      </c>
      <c r="C406" s="29" t="s">
        <v>532</v>
      </c>
      <c r="D406" s="29" t="s">
        <v>532</v>
      </c>
      <c r="E406" s="29">
        <v>0</v>
      </c>
      <c r="F406" s="29">
        <v>0</v>
      </c>
      <c r="G406" s="29">
        <v>1</v>
      </c>
      <c r="H406" s="29">
        <v>0</v>
      </c>
      <c r="I406" s="29">
        <v>0</v>
      </c>
      <c r="J406" s="30"/>
      <c r="K406" s="30" t="s">
        <v>66</v>
      </c>
      <c r="L406" s="30"/>
      <c r="M406" s="31">
        <v>0</v>
      </c>
      <c r="N406" s="30"/>
      <c r="O406" s="31">
        <v>0</v>
      </c>
      <c r="P406" s="30"/>
      <c r="Q406" s="31">
        <v>0</v>
      </c>
      <c r="R406" s="30"/>
      <c r="S406" s="31">
        <v>0</v>
      </c>
      <c r="T406" s="30"/>
      <c r="U406" s="31">
        <v>0</v>
      </c>
    </row>
    <row r="407" spans="1:21" x14ac:dyDescent="0.45">
      <c r="A407" s="13">
        <v>555</v>
      </c>
      <c r="B407" s="13">
        <v>1</v>
      </c>
      <c r="C407" s="13" t="s">
        <v>534</v>
      </c>
      <c r="D407" s="13" t="s">
        <v>534</v>
      </c>
      <c r="E407" s="13">
        <v>0</v>
      </c>
      <c r="F407" s="13">
        <v>556</v>
      </c>
      <c r="G407" s="13">
        <v>1</v>
      </c>
      <c r="H407" s="13">
        <v>2</v>
      </c>
      <c r="I407" s="13">
        <v>0</v>
      </c>
      <c r="J407" s="11"/>
      <c r="K407" s="11" t="s">
        <v>66</v>
      </c>
      <c r="L407" s="11" t="s">
        <v>47</v>
      </c>
      <c r="M407" s="12">
        <v>1</v>
      </c>
      <c r="N407" s="11" t="s">
        <v>535</v>
      </c>
      <c r="O407" s="12">
        <v>0</v>
      </c>
      <c r="P407" s="11" t="s">
        <v>536</v>
      </c>
      <c r="Q407" s="12">
        <v>0</v>
      </c>
      <c r="R407" s="11"/>
      <c r="S407" s="12">
        <v>0</v>
      </c>
      <c r="T407" s="11"/>
      <c r="U407" s="12">
        <v>0</v>
      </c>
    </row>
    <row r="408" spans="1:21" x14ac:dyDescent="0.45">
      <c r="A408" s="13">
        <v>556</v>
      </c>
      <c r="B408" s="13">
        <v>1</v>
      </c>
      <c r="C408" s="13" t="s">
        <v>537</v>
      </c>
      <c r="D408" s="13" t="s">
        <v>537</v>
      </c>
      <c r="E408" s="13">
        <v>0</v>
      </c>
      <c r="F408" s="13">
        <v>556</v>
      </c>
      <c r="G408" s="13">
        <v>1</v>
      </c>
      <c r="H408" s="13">
        <v>2</v>
      </c>
      <c r="I408" s="13">
        <v>0</v>
      </c>
      <c r="J408" s="11"/>
      <c r="K408" s="11" t="s">
        <v>66</v>
      </c>
      <c r="L408" s="11" t="s">
        <v>47</v>
      </c>
      <c r="M408" s="12">
        <v>0</v>
      </c>
      <c r="N408" s="11" t="s">
        <v>535</v>
      </c>
      <c r="O408" s="12">
        <v>0</v>
      </c>
      <c r="P408" s="11" t="s">
        <v>538</v>
      </c>
      <c r="Q408" s="12">
        <v>0</v>
      </c>
      <c r="R408" s="11"/>
      <c r="S408" s="12">
        <v>0</v>
      </c>
      <c r="T408" s="11"/>
      <c r="U408" s="12">
        <v>0</v>
      </c>
    </row>
    <row r="409" spans="1:21" x14ac:dyDescent="0.45">
      <c r="A409" s="13">
        <v>557</v>
      </c>
      <c r="B409" s="13">
        <v>0</v>
      </c>
      <c r="C409" s="13" t="s">
        <v>539</v>
      </c>
      <c r="D409" s="13" t="s">
        <v>539</v>
      </c>
      <c r="E409" s="13">
        <v>0</v>
      </c>
      <c r="F409" s="13">
        <v>0</v>
      </c>
      <c r="G409" s="13">
        <v>0</v>
      </c>
      <c r="H409" s="13">
        <v>0</v>
      </c>
      <c r="I409" s="13">
        <v>0</v>
      </c>
      <c r="J409" s="11"/>
      <c r="K409" s="11" t="s">
        <v>66</v>
      </c>
      <c r="L409" s="11"/>
      <c r="M409" s="12">
        <v>0</v>
      </c>
      <c r="N409" s="11"/>
      <c r="O409" s="12">
        <v>0</v>
      </c>
      <c r="P409" s="11"/>
      <c r="Q409" s="12">
        <v>0</v>
      </c>
      <c r="R409" s="11"/>
      <c r="S409" s="12">
        <v>0</v>
      </c>
      <c r="T409" s="11"/>
      <c r="U409" s="12">
        <v>0</v>
      </c>
    </row>
    <row r="410" spans="1:21" x14ac:dyDescent="0.45">
      <c r="A410" s="13">
        <v>558</v>
      </c>
      <c r="B410" s="13">
        <v>1</v>
      </c>
      <c r="C410" s="13" t="s">
        <v>540</v>
      </c>
      <c r="D410" s="13" t="s">
        <v>540</v>
      </c>
      <c r="E410" s="13">
        <v>0</v>
      </c>
      <c r="F410" s="13">
        <v>0</v>
      </c>
      <c r="G410" s="13">
        <v>1</v>
      </c>
      <c r="H410" s="13">
        <v>0</v>
      </c>
      <c r="I410" s="13">
        <v>80</v>
      </c>
      <c r="J410" s="11"/>
      <c r="K410" s="11" t="s">
        <v>66</v>
      </c>
      <c r="L410" s="11"/>
      <c r="M410" s="12">
        <v>0</v>
      </c>
      <c r="N410" s="11"/>
      <c r="O410" s="12">
        <v>0</v>
      </c>
      <c r="P410" s="11"/>
      <c r="Q410" s="12">
        <v>0</v>
      </c>
      <c r="R410" s="11"/>
      <c r="S410" s="12">
        <v>0</v>
      </c>
      <c r="T410" s="11"/>
      <c r="U410" s="12">
        <v>0</v>
      </c>
    </row>
    <row r="411" spans="1:21" x14ac:dyDescent="0.45">
      <c r="A411" s="13">
        <v>559</v>
      </c>
      <c r="B411" s="13">
        <v>1</v>
      </c>
      <c r="C411" s="13" t="s">
        <v>541</v>
      </c>
      <c r="D411" s="13" t="s">
        <v>541</v>
      </c>
      <c r="E411" s="13">
        <v>0</v>
      </c>
      <c r="F411" s="13">
        <v>0</v>
      </c>
      <c r="G411" s="13">
        <v>1</v>
      </c>
      <c r="H411" s="13">
        <v>0</v>
      </c>
      <c r="I411" s="13">
        <v>80</v>
      </c>
      <c r="J411" s="11"/>
      <c r="K411" s="11" t="s">
        <v>66</v>
      </c>
      <c r="L411" s="11"/>
      <c r="M411" s="12">
        <v>0</v>
      </c>
      <c r="N411" s="11"/>
      <c r="O411" s="12">
        <v>0</v>
      </c>
      <c r="P411" s="11"/>
      <c r="Q411" s="12">
        <v>0</v>
      </c>
      <c r="R411" s="11"/>
      <c r="S411" s="12">
        <v>0</v>
      </c>
      <c r="T411" s="11"/>
      <c r="U411" s="12">
        <v>0</v>
      </c>
    </row>
    <row r="412" spans="1:21" x14ac:dyDescent="0.45">
      <c r="A412" s="13">
        <v>560</v>
      </c>
      <c r="B412" s="13">
        <v>1</v>
      </c>
      <c r="C412" s="13" t="s">
        <v>542</v>
      </c>
      <c r="D412" s="13" t="s">
        <v>542</v>
      </c>
      <c r="E412" s="13">
        <v>0</v>
      </c>
      <c r="F412" s="13">
        <v>0</v>
      </c>
      <c r="G412" s="13">
        <v>1</v>
      </c>
      <c r="H412" s="13">
        <v>0</v>
      </c>
      <c r="I412" s="13">
        <v>80</v>
      </c>
      <c r="J412" s="11"/>
      <c r="K412" s="11" t="s">
        <v>66</v>
      </c>
      <c r="L412" s="11"/>
      <c r="M412" s="12">
        <v>0</v>
      </c>
      <c r="N412" s="11"/>
      <c r="O412" s="12">
        <v>0</v>
      </c>
      <c r="P412" s="11"/>
      <c r="Q412" s="12">
        <v>0</v>
      </c>
      <c r="R412" s="11"/>
      <c r="S412" s="12">
        <v>0</v>
      </c>
      <c r="T412" s="11"/>
      <c r="U412" s="12">
        <v>0</v>
      </c>
    </row>
    <row r="413" spans="1:21" x14ac:dyDescent="0.45">
      <c r="A413" s="13">
        <v>561</v>
      </c>
      <c r="B413" s="13">
        <v>1</v>
      </c>
      <c r="C413" s="13" t="s">
        <v>543</v>
      </c>
      <c r="D413" s="13" t="s">
        <v>543</v>
      </c>
      <c r="E413" s="13">
        <v>0</v>
      </c>
      <c r="F413" s="13">
        <v>0</v>
      </c>
      <c r="G413" s="13">
        <v>1</v>
      </c>
      <c r="H413" s="13">
        <v>0</v>
      </c>
      <c r="I413" s="13">
        <v>80</v>
      </c>
      <c r="J413" s="11"/>
      <c r="K413" s="11" t="s">
        <v>66</v>
      </c>
      <c r="L413" s="11"/>
      <c r="M413" s="12">
        <v>0</v>
      </c>
      <c r="N413" s="11"/>
      <c r="O413" s="12">
        <v>0</v>
      </c>
      <c r="P413" s="11"/>
      <c r="Q413" s="12">
        <v>0</v>
      </c>
      <c r="R413" s="11"/>
      <c r="S413" s="12">
        <v>0</v>
      </c>
      <c r="T413" s="11"/>
      <c r="U413" s="12">
        <v>0</v>
      </c>
    </row>
    <row r="414" spans="1:21" x14ac:dyDescent="0.45">
      <c r="A414" s="13">
        <v>562</v>
      </c>
      <c r="B414" s="13">
        <v>1</v>
      </c>
      <c r="C414" s="13" t="s">
        <v>544</v>
      </c>
      <c r="D414" s="13" t="s">
        <v>544</v>
      </c>
      <c r="E414" s="13">
        <v>0</v>
      </c>
      <c r="F414" s="13">
        <v>0</v>
      </c>
      <c r="G414" s="13">
        <v>1</v>
      </c>
      <c r="H414" s="13">
        <v>0</v>
      </c>
      <c r="I414" s="13">
        <v>0</v>
      </c>
      <c r="J414" s="11"/>
      <c r="K414" s="11" t="s">
        <v>66</v>
      </c>
      <c r="L414" s="11"/>
      <c r="M414" s="12">
        <v>0</v>
      </c>
      <c r="N414" s="11"/>
      <c r="O414" s="12">
        <v>0</v>
      </c>
      <c r="P414" s="11"/>
      <c r="Q414" s="12">
        <v>0</v>
      </c>
      <c r="R414" s="11"/>
      <c r="S414" s="12">
        <v>0</v>
      </c>
      <c r="T414" s="11"/>
      <c r="U414" s="12">
        <v>0</v>
      </c>
    </row>
    <row r="415" spans="1:21" x14ac:dyDescent="0.45">
      <c r="A415" s="13">
        <v>563</v>
      </c>
      <c r="B415" s="13">
        <v>1</v>
      </c>
      <c r="C415" s="13" t="s">
        <v>545</v>
      </c>
      <c r="D415" s="13" t="s">
        <v>546</v>
      </c>
      <c r="E415" s="13">
        <v>0</v>
      </c>
      <c r="F415" s="13">
        <v>564</v>
      </c>
      <c r="G415" s="13">
        <v>0</v>
      </c>
      <c r="H415" s="13">
        <v>0</v>
      </c>
      <c r="I415" s="13">
        <v>0</v>
      </c>
      <c r="J415" s="11"/>
      <c r="K415" s="11" t="s">
        <v>66</v>
      </c>
      <c r="L415" s="11"/>
      <c r="M415" s="12">
        <v>0</v>
      </c>
      <c r="N415" s="11"/>
      <c r="O415" s="12">
        <v>0</v>
      </c>
      <c r="P415" s="11"/>
      <c r="Q415" s="12">
        <v>0</v>
      </c>
      <c r="R415" s="11"/>
      <c r="S415" s="12">
        <v>0</v>
      </c>
      <c r="T415" s="11"/>
      <c r="U415" s="12">
        <v>0</v>
      </c>
    </row>
    <row r="416" spans="1:21" x14ac:dyDescent="0.45">
      <c r="A416" s="13">
        <v>564</v>
      </c>
      <c r="B416" s="13">
        <v>1</v>
      </c>
      <c r="C416" s="13" t="s">
        <v>547</v>
      </c>
      <c r="D416" s="13" t="s">
        <v>546</v>
      </c>
      <c r="E416" s="13">
        <v>0</v>
      </c>
      <c r="F416" s="13">
        <v>0</v>
      </c>
      <c r="G416" s="13">
        <v>0</v>
      </c>
      <c r="H416" s="13">
        <v>0</v>
      </c>
      <c r="I416" s="13">
        <v>0</v>
      </c>
      <c r="J416" s="11"/>
      <c r="K416" s="11" t="s">
        <v>66</v>
      </c>
      <c r="L416" s="11"/>
      <c r="M416" s="12">
        <v>0</v>
      </c>
      <c r="N416" s="11"/>
      <c r="O416" s="12">
        <v>0</v>
      </c>
      <c r="P416" s="11"/>
      <c r="Q416" s="12">
        <v>0</v>
      </c>
      <c r="R416" s="11"/>
      <c r="S416" s="12">
        <v>0</v>
      </c>
      <c r="T416" s="11"/>
      <c r="U416" s="12">
        <v>0</v>
      </c>
    </row>
    <row r="417" spans="1:21" x14ac:dyDescent="0.45">
      <c r="A417" s="13">
        <v>570</v>
      </c>
      <c r="B417" s="13">
        <v>1</v>
      </c>
      <c r="C417" s="13" t="s">
        <v>548</v>
      </c>
      <c r="D417" s="13" t="s">
        <v>548</v>
      </c>
      <c r="E417" s="13">
        <v>0</v>
      </c>
      <c r="F417" s="13">
        <v>0</v>
      </c>
      <c r="G417" s="13">
        <v>3</v>
      </c>
      <c r="H417" s="13">
        <v>2</v>
      </c>
      <c r="I417" s="13">
        <v>0</v>
      </c>
      <c r="J417" s="11"/>
      <c r="K417" s="11" t="s">
        <v>66</v>
      </c>
      <c r="L417" s="11" t="s">
        <v>322</v>
      </c>
      <c r="M417" s="12">
        <v>0</v>
      </c>
      <c r="N417" s="11"/>
      <c r="O417" s="12">
        <v>0</v>
      </c>
      <c r="P417" s="11"/>
      <c r="Q417" s="12">
        <v>0</v>
      </c>
      <c r="R417" s="11"/>
      <c r="S417" s="12">
        <v>0</v>
      </c>
      <c r="T417" s="11"/>
      <c r="U417" s="12">
        <v>0</v>
      </c>
    </row>
    <row r="418" spans="1:21" x14ac:dyDescent="0.45">
      <c r="A418" s="13">
        <v>571</v>
      </c>
      <c r="B418" s="13">
        <v>1</v>
      </c>
      <c r="C418" s="13" t="s">
        <v>549</v>
      </c>
      <c r="D418" s="13" t="s">
        <v>550</v>
      </c>
      <c r="E418" s="13">
        <v>0</v>
      </c>
      <c r="F418" s="13">
        <v>0</v>
      </c>
      <c r="G418" s="13">
        <v>3</v>
      </c>
      <c r="H418" s="13">
        <v>2</v>
      </c>
      <c r="I418" s="13">
        <v>0</v>
      </c>
      <c r="J418" s="11"/>
      <c r="K418" s="11" t="s">
        <v>66</v>
      </c>
      <c r="L418" s="11" t="s">
        <v>551</v>
      </c>
      <c r="M418" s="12">
        <v>0</v>
      </c>
      <c r="N418" s="11"/>
      <c r="O418" s="12">
        <v>0</v>
      </c>
      <c r="P418" s="11"/>
      <c r="Q418" s="12">
        <v>0</v>
      </c>
      <c r="R418" s="11"/>
      <c r="S418" s="12">
        <v>0</v>
      </c>
      <c r="T418" s="11"/>
      <c r="U418" s="12">
        <v>0</v>
      </c>
    </row>
    <row r="419" spans="1:21" x14ac:dyDescent="0.45">
      <c r="A419" s="13">
        <v>572</v>
      </c>
      <c r="B419" s="13">
        <v>1</v>
      </c>
      <c r="C419" s="13" t="s">
        <v>552</v>
      </c>
      <c r="D419" s="13" t="s">
        <v>552</v>
      </c>
      <c r="E419" s="13">
        <v>0</v>
      </c>
      <c r="F419" s="13">
        <v>0</v>
      </c>
      <c r="G419" s="13">
        <v>3</v>
      </c>
      <c r="H419" s="13">
        <v>2</v>
      </c>
      <c r="I419" s="13">
        <v>0</v>
      </c>
      <c r="J419" s="11"/>
      <c r="K419" s="11" t="s">
        <v>66</v>
      </c>
      <c r="L419" s="11" t="s">
        <v>553</v>
      </c>
      <c r="M419" s="12">
        <v>0</v>
      </c>
      <c r="N419" s="11"/>
      <c r="O419" s="12">
        <v>0</v>
      </c>
      <c r="P419" s="11"/>
      <c r="Q419" s="12">
        <v>0</v>
      </c>
      <c r="R419" s="11"/>
      <c r="S419" s="12">
        <v>0</v>
      </c>
      <c r="T419" s="11"/>
      <c r="U419" s="12">
        <v>0</v>
      </c>
    </row>
    <row r="420" spans="1:21" x14ac:dyDescent="0.45">
      <c r="A420" s="13">
        <v>573</v>
      </c>
      <c r="B420" s="13">
        <v>1</v>
      </c>
      <c r="C420" s="13" t="s">
        <v>554</v>
      </c>
      <c r="D420" s="13" t="s">
        <v>554</v>
      </c>
      <c r="E420" s="13">
        <v>0</v>
      </c>
      <c r="F420" s="13">
        <v>0</v>
      </c>
      <c r="G420" s="13">
        <v>3</v>
      </c>
      <c r="H420" s="13">
        <v>2</v>
      </c>
      <c r="I420" s="13">
        <v>0</v>
      </c>
      <c r="J420" s="11"/>
      <c r="K420" s="11" t="s">
        <v>66</v>
      </c>
      <c r="L420" s="11" t="s">
        <v>555</v>
      </c>
      <c r="M420" s="12">
        <v>0</v>
      </c>
      <c r="N420" s="11"/>
      <c r="O420" s="12">
        <v>0</v>
      </c>
      <c r="P420" s="11"/>
      <c r="Q420" s="12">
        <v>0</v>
      </c>
      <c r="R420" s="11"/>
      <c r="S420" s="12">
        <v>0</v>
      </c>
      <c r="T420" s="11"/>
      <c r="U420" s="12">
        <v>0</v>
      </c>
    </row>
    <row r="421" spans="1:21" x14ac:dyDescent="0.45">
      <c r="A421" s="13">
        <v>574</v>
      </c>
      <c r="B421" s="13">
        <v>1</v>
      </c>
      <c r="C421" s="13" t="s">
        <v>556</v>
      </c>
      <c r="D421" s="13" t="s">
        <v>556</v>
      </c>
      <c r="E421" s="13">
        <v>0</v>
      </c>
      <c r="F421" s="13">
        <v>0</v>
      </c>
      <c r="G421" s="13">
        <v>3</v>
      </c>
      <c r="H421" s="13">
        <v>2</v>
      </c>
      <c r="I421" s="13">
        <v>0</v>
      </c>
      <c r="J421" s="11"/>
      <c r="K421" s="11" t="s">
        <v>66</v>
      </c>
      <c r="L421" s="11" t="s">
        <v>557</v>
      </c>
      <c r="M421" s="12">
        <v>0</v>
      </c>
      <c r="N421" s="11"/>
      <c r="O421" s="12">
        <v>0</v>
      </c>
      <c r="P421" s="11"/>
      <c r="Q421" s="12">
        <v>0</v>
      </c>
      <c r="R421" s="11"/>
      <c r="S421" s="12">
        <v>0</v>
      </c>
      <c r="T421" s="11"/>
      <c r="U421" s="12">
        <v>0</v>
      </c>
    </row>
    <row r="422" spans="1:21" s="32" customFormat="1" x14ac:dyDescent="0.45">
      <c r="A422" s="29">
        <v>600</v>
      </c>
      <c r="B422" s="29">
        <v>1</v>
      </c>
      <c r="C422" s="29" t="s">
        <v>558</v>
      </c>
      <c r="D422" s="29" t="s">
        <v>558</v>
      </c>
      <c r="E422" s="29">
        <v>0</v>
      </c>
      <c r="F422" s="29">
        <v>601</v>
      </c>
      <c r="G422" s="29">
        <v>1</v>
      </c>
      <c r="H422" s="29">
        <v>2</v>
      </c>
      <c r="I422" s="29">
        <v>0</v>
      </c>
      <c r="J422" s="30"/>
      <c r="K422" s="30" t="s">
        <v>66</v>
      </c>
      <c r="L422" s="30" t="s">
        <v>559</v>
      </c>
      <c r="M422" s="31">
        <v>0</v>
      </c>
      <c r="N422" s="30" t="s">
        <v>67</v>
      </c>
      <c r="O422" s="31">
        <v>0</v>
      </c>
      <c r="P422" s="30"/>
      <c r="Q422" s="31">
        <v>0</v>
      </c>
      <c r="R422" s="30"/>
      <c r="S422" s="31">
        <v>0</v>
      </c>
      <c r="T422" s="30"/>
      <c r="U422" s="31">
        <v>0</v>
      </c>
    </row>
    <row r="423" spans="1:21" s="32" customFormat="1" x14ac:dyDescent="0.45">
      <c r="A423" s="29">
        <v>601</v>
      </c>
      <c r="B423" s="29">
        <v>1</v>
      </c>
      <c r="C423" s="29" t="s">
        <v>560</v>
      </c>
      <c r="D423" s="29" t="s">
        <v>560</v>
      </c>
      <c r="E423" s="29">
        <v>0</v>
      </c>
      <c r="F423" s="29">
        <v>0</v>
      </c>
      <c r="G423" s="29">
        <v>1</v>
      </c>
      <c r="H423" s="29">
        <v>2</v>
      </c>
      <c r="I423" s="29">
        <v>0</v>
      </c>
      <c r="J423" s="30"/>
      <c r="K423" s="30" t="s">
        <v>66</v>
      </c>
      <c r="L423" s="30"/>
      <c r="M423" s="31">
        <v>0</v>
      </c>
      <c r="N423" s="30"/>
      <c r="O423" s="31">
        <v>0</v>
      </c>
      <c r="P423" s="30"/>
      <c r="Q423" s="31">
        <v>0</v>
      </c>
      <c r="R423" s="30"/>
      <c r="S423" s="31">
        <v>0</v>
      </c>
      <c r="T423" s="30"/>
      <c r="U423" s="31">
        <v>0</v>
      </c>
    </row>
    <row r="424" spans="1:21" x14ac:dyDescent="0.45">
      <c r="A424" s="13">
        <v>602</v>
      </c>
      <c r="B424" s="13">
        <v>0</v>
      </c>
      <c r="C424" s="13" t="s">
        <v>561</v>
      </c>
      <c r="D424" s="13" t="s">
        <v>561</v>
      </c>
      <c r="E424" s="13">
        <v>0</v>
      </c>
      <c r="F424" s="13">
        <v>0</v>
      </c>
      <c r="G424" s="13">
        <v>3</v>
      </c>
      <c r="H424" s="13">
        <v>0</v>
      </c>
      <c r="I424" s="13">
        <v>0</v>
      </c>
      <c r="J424" s="11"/>
      <c r="K424" s="11" t="s">
        <v>66</v>
      </c>
      <c r="L424" s="11"/>
      <c r="M424" s="12">
        <v>0</v>
      </c>
      <c r="N424" s="11"/>
      <c r="O424" s="12">
        <v>0</v>
      </c>
      <c r="P424" s="11"/>
      <c r="Q424" s="12">
        <v>0</v>
      </c>
      <c r="R424" s="11"/>
      <c r="S424" s="12">
        <v>0</v>
      </c>
      <c r="T424" s="11"/>
      <c r="U424" s="12">
        <v>0</v>
      </c>
    </row>
    <row r="425" spans="1:21" x14ac:dyDescent="0.45">
      <c r="A425" s="13">
        <v>603</v>
      </c>
      <c r="B425" s="13">
        <v>1</v>
      </c>
      <c r="C425" s="13" t="s">
        <v>430</v>
      </c>
      <c r="D425" s="13" t="s">
        <v>430</v>
      </c>
      <c r="E425" s="13">
        <v>0</v>
      </c>
      <c r="F425" s="13">
        <v>0</v>
      </c>
      <c r="G425" s="13">
        <v>1</v>
      </c>
      <c r="H425" s="13">
        <v>0</v>
      </c>
      <c r="I425" s="13">
        <v>0</v>
      </c>
      <c r="J425" s="11"/>
      <c r="K425" s="11" t="s">
        <v>66</v>
      </c>
      <c r="L425" s="11"/>
      <c r="M425" s="12">
        <v>0</v>
      </c>
      <c r="N425" s="11"/>
      <c r="O425" s="12">
        <v>0</v>
      </c>
      <c r="P425" s="11"/>
      <c r="Q425" s="12">
        <v>0</v>
      </c>
      <c r="R425" s="11"/>
      <c r="S425" s="12">
        <v>0</v>
      </c>
      <c r="T425" s="11"/>
      <c r="U425" s="12">
        <v>0</v>
      </c>
    </row>
    <row r="426" spans="1:21" x14ac:dyDescent="0.45">
      <c r="A426" s="13">
        <v>604</v>
      </c>
      <c r="B426" s="13">
        <v>1</v>
      </c>
      <c r="C426" s="13" t="s">
        <v>562</v>
      </c>
      <c r="D426" s="13" t="s">
        <v>562</v>
      </c>
      <c r="E426" s="13">
        <v>0</v>
      </c>
      <c r="F426" s="13">
        <v>0</v>
      </c>
      <c r="G426" s="13">
        <v>1</v>
      </c>
      <c r="H426" s="13">
        <v>0</v>
      </c>
      <c r="I426" s="13">
        <v>0</v>
      </c>
      <c r="J426" s="11"/>
      <c r="K426" s="11" t="s">
        <v>66</v>
      </c>
      <c r="L426" s="11"/>
      <c r="M426" s="12">
        <v>0</v>
      </c>
      <c r="N426" s="11"/>
      <c r="O426" s="12">
        <v>0</v>
      </c>
      <c r="P426" s="11"/>
      <c r="Q426" s="12">
        <v>0</v>
      </c>
      <c r="R426" s="11"/>
      <c r="S426" s="12">
        <v>0</v>
      </c>
      <c r="T426" s="11"/>
      <c r="U426" s="12">
        <v>0</v>
      </c>
    </row>
    <row r="427" spans="1:21" x14ac:dyDescent="0.45">
      <c r="A427" s="13">
        <v>605</v>
      </c>
      <c r="B427" s="13">
        <v>1</v>
      </c>
      <c r="C427" s="13" t="s">
        <v>563</v>
      </c>
      <c r="D427" s="13" t="s">
        <v>563</v>
      </c>
      <c r="E427" s="13">
        <v>0</v>
      </c>
      <c r="F427" s="13">
        <v>606</v>
      </c>
      <c r="G427" s="13">
        <v>1</v>
      </c>
      <c r="H427" s="13">
        <v>0</v>
      </c>
      <c r="I427" s="13">
        <v>0</v>
      </c>
      <c r="J427" s="11"/>
      <c r="K427" s="11" t="s">
        <v>66</v>
      </c>
      <c r="L427" s="11"/>
      <c r="M427" s="12">
        <v>0</v>
      </c>
      <c r="N427" s="11"/>
      <c r="O427" s="12">
        <v>0</v>
      </c>
      <c r="P427" s="11"/>
      <c r="Q427" s="12">
        <v>0</v>
      </c>
      <c r="R427" s="11"/>
      <c r="S427" s="12">
        <v>0</v>
      </c>
      <c r="T427" s="11"/>
      <c r="U427" s="12">
        <v>0</v>
      </c>
    </row>
    <row r="428" spans="1:21" x14ac:dyDescent="0.45">
      <c r="A428" s="13">
        <v>606</v>
      </c>
      <c r="B428" s="13">
        <v>1</v>
      </c>
      <c r="C428" s="13" t="s">
        <v>563</v>
      </c>
      <c r="D428" s="13" t="s">
        <v>563</v>
      </c>
      <c r="E428" s="13">
        <v>0</v>
      </c>
      <c r="F428" s="13">
        <v>0</v>
      </c>
      <c r="G428" s="13">
        <v>1</v>
      </c>
      <c r="H428" s="13">
        <v>0</v>
      </c>
      <c r="I428" s="13">
        <v>0</v>
      </c>
      <c r="J428" s="11"/>
      <c r="K428" s="11" t="s">
        <v>66</v>
      </c>
      <c r="L428" s="11"/>
      <c r="M428" s="12">
        <v>0</v>
      </c>
      <c r="N428" s="11"/>
      <c r="O428" s="12">
        <v>0</v>
      </c>
      <c r="P428" s="11"/>
      <c r="Q428" s="12">
        <v>0</v>
      </c>
      <c r="R428" s="11"/>
      <c r="S428" s="12">
        <v>0</v>
      </c>
      <c r="T428" s="11"/>
      <c r="U428" s="12">
        <v>0</v>
      </c>
    </row>
    <row r="429" spans="1:21" x14ac:dyDescent="0.45">
      <c r="A429" s="13">
        <v>607</v>
      </c>
      <c r="B429" s="13">
        <v>1</v>
      </c>
      <c r="C429" s="13" t="s">
        <v>564</v>
      </c>
      <c r="D429" s="13" t="s">
        <v>564</v>
      </c>
      <c r="E429" s="13">
        <v>0</v>
      </c>
      <c r="F429" s="13">
        <v>608</v>
      </c>
      <c r="G429" s="13">
        <v>0</v>
      </c>
      <c r="H429" s="13">
        <v>1</v>
      </c>
      <c r="I429" s="13">
        <v>0</v>
      </c>
      <c r="J429" s="11"/>
      <c r="K429" s="11" t="s">
        <v>66</v>
      </c>
      <c r="L429" s="11" t="s">
        <v>47</v>
      </c>
      <c r="M429" s="12">
        <v>1</v>
      </c>
      <c r="N429" s="11" t="s">
        <v>116</v>
      </c>
      <c r="O429" s="12">
        <v>0</v>
      </c>
      <c r="P429" s="11" t="s">
        <v>67</v>
      </c>
      <c r="Q429" s="12">
        <v>0</v>
      </c>
      <c r="R429" s="11" t="s">
        <v>348</v>
      </c>
      <c r="S429" s="12">
        <v>0</v>
      </c>
      <c r="T429" s="11" t="s">
        <v>349</v>
      </c>
      <c r="U429" s="12">
        <v>0</v>
      </c>
    </row>
    <row r="430" spans="1:21" x14ac:dyDescent="0.45">
      <c r="A430" s="13">
        <v>608</v>
      </c>
      <c r="B430" s="13">
        <v>1</v>
      </c>
      <c r="C430" s="13" t="s">
        <v>564</v>
      </c>
      <c r="D430" s="13" t="s">
        <v>564</v>
      </c>
      <c r="E430" s="13">
        <v>0</v>
      </c>
      <c r="F430" s="13">
        <v>0</v>
      </c>
      <c r="G430" s="13">
        <v>1</v>
      </c>
      <c r="H430" s="13">
        <v>2</v>
      </c>
      <c r="I430" s="13">
        <v>0</v>
      </c>
      <c r="J430" s="11"/>
      <c r="K430" s="11" t="s">
        <v>66</v>
      </c>
      <c r="L430" s="11"/>
      <c r="M430" s="12">
        <v>0</v>
      </c>
      <c r="N430" s="11"/>
      <c r="O430" s="12">
        <v>0</v>
      </c>
      <c r="P430" s="11"/>
      <c r="Q430" s="12">
        <v>0</v>
      </c>
      <c r="R430" s="11"/>
      <c r="S430" s="12">
        <v>0</v>
      </c>
      <c r="T430" s="11"/>
      <c r="U430" s="12">
        <v>0</v>
      </c>
    </row>
    <row r="431" spans="1:21" x14ac:dyDescent="0.45">
      <c r="A431" s="13">
        <v>609</v>
      </c>
      <c r="B431" s="13">
        <v>1</v>
      </c>
      <c r="C431" s="13" t="s">
        <v>565</v>
      </c>
      <c r="D431" s="13" t="s">
        <v>565</v>
      </c>
      <c r="E431" s="13">
        <v>0</v>
      </c>
      <c r="F431" s="13">
        <v>610</v>
      </c>
      <c r="G431" s="13">
        <v>0</v>
      </c>
      <c r="H431" s="13">
        <v>1</v>
      </c>
      <c r="I431" s="13">
        <v>0</v>
      </c>
      <c r="J431" s="11"/>
      <c r="K431" s="11" t="s">
        <v>66</v>
      </c>
      <c r="L431" s="11" t="s">
        <v>47</v>
      </c>
      <c r="M431" s="12">
        <v>1</v>
      </c>
      <c r="N431" s="11" t="s">
        <v>116</v>
      </c>
      <c r="O431" s="12">
        <v>0</v>
      </c>
      <c r="P431" s="11" t="s">
        <v>67</v>
      </c>
      <c r="Q431" s="12">
        <v>0</v>
      </c>
      <c r="R431" s="11" t="s">
        <v>348</v>
      </c>
      <c r="S431" s="12">
        <v>0</v>
      </c>
      <c r="T431" s="11" t="s">
        <v>349</v>
      </c>
      <c r="U431" s="12">
        <v>0</v>
      </c>
    </row>
    <row r="432" spans="1:21" x14ac:dyDescent="0.45">
      <c r="A432" s="13">
        <v>610</v>
      </c>
      <c r="B432" s="13">
        <v>1</v>
      </c>
      <c r="C432" s="13" t="s">
        <v>565</v>
      </c>
      <c r="D432" s="13" t="s">
        <v>565</v>
      </c>
      <c r="E432" s="13">
        <v>0</v>
      </c>
      <c r="F432" s="13">
        <v>0</v>
      </c>
      <c r="G432" s="13">
        <v>1</v>
      </c>
      <c r="H432" s="13">
        <v>2</v>
      </c>
      <c r="I432" s="13">
        <v>0</v>
      </c>
      <c r="J432" s="11"/>
      <c r="K432" s="11" t="s">
        <v>66</v>
      </c>
      <c r="L432" s="11"/>
      <c r="M432" s="12">
        <v>0</v>
      </c>
      <c r="N432" s="11"/>
      <c r="O432" s="12">
        <v>0</v>
      </c>
      <c r="P432" s="11"/>
      <c r="Q432" s="12">
        <v>0</v>
      </c>
      <c r="R432" s="11"/>
      <c r="S432" s="12">
        <v>0</v>
      </c>
      <c r="T432" s="11"/>
      <c r="U432" s="12">
        <v>0</v>
      </c>
    </row>
    <row r="433" spans="1:21" x14ac:dyDescent="0.45">
      <c r="A433" s="13">
        <v>611</v>
      </c>
      <c r="B433" s="13">
        <v>1</v>
      </c>
      <c r="C433" s="13" t="s">
        <v>566</v>
      </c>
      <c r="D433" s="13" t="s">
        <v>566</v>
      </c>
      <c r="E433" s="13">
        <v>0</v>
      </c>
      <c r="F433" s="13">
        <v>612</v>
      </c>
      <c r="G433" s="13">
        <v>0</v>
      </c>
      <c r="H433" s="13">
        <v>1</v>
      </c>
      <c r="I433" s="13">
        <v>0</v>
      </c>
      <c r="J433" s="11"/>
      <c r="K433" s="11" t="s">
        <v>66</v>
      </c>
      <c r="L433" s="11"/>
      <c r="M433" s="12">
        <v>0</v>
      </c>
      <c r="N433" s="11"/>
      <c r="O433" s="12">
        <v>0</v>
      </c>
      <c r="P433" s="11"/>
      <c r="Q433" s="12">
        <v>0</v>
      </c>
      <c r="R433" s="11"/>
      <c r="S433" s="12">
        <v>0</v>
      </c>
      <c r="T433" s="11"/>
      <c r="U433" s="12">
        <v>0</v>
      </c>
    </row>
    <row r="434" spans="1:21" x14ac:dyDescent="0.45">
      <c r="A434" s="13">
        <v>612</v>
      </c>
      <c r="B434" s="13">
        <v>1</v>
      </c>
      <c r="C434" s="13" t="s">
        <v>566</v>
      </c>
      <c r="D434" s="13" t="s">
        <v>566</v>
      </c>
      <c r="E434" s="13">
        <v>0</v>
      </c>
      <c r="F434" s="13">
        <v>0</v>
      </c>
      <c r="G434" s="13">
        <v>1</v>
      </c>
      <c r="H434" s="13">
        <v>2</v>
      </c>
      <c r="I434" s="13">
        <v>0</v>
      </c>
      <c r="J434" s="11"/>
      <c r="K434" s="11" t="s">
        <v>66</v>
      </c>
      <c r="L434" s="11"/>
      <c r="M434" s="12">
        <v>0</v>
      </c>
      <c r="N434" s="11"/>
      <c r="O434" s="12">
        <v>0</v>
      </c>
      <c r="P434" s="11"/>
      <c r="Q434" s="12">
        <v>0</v>
      </c>
      <c r="R434" s="11"/>
      <c r="S434" s="12">
        <v>0</v>
      </c>
      <c r="T434" s="11"/>
      <c r="U434" s="12">
        <v>0</v>
      </c>
    </row>
    <row r="435" spans="1:21" x14ac:dyDescent="0.45">
      <c r="A435" s="13">
        <v>613</v>
      </c>
      <c r="B435" s="13">
        <v>1</v>
      </c>
      <c r="C435" s="13" t="s">
        <v>338</v>
      </c>
      <c r="D435" s="13" t="s">
        <v>338</v>
      </c>
      <c r="E435" s="13">
        <v>0</v>
      </c>
      <c r="F435" s="13">
        <v>0</v>
      </c>
      <c r="G435" s="13">
        <v>1</v>
      </c>
      <c r="H435" s="13">
        <v>0</v>
      </c>
      <c r="I435" s="13">
        <v>42</v>
      </c>
      <c r="J435" s="11"/>
      <c r="K435" s="11" t="s">
        <v>66</v>
      </c>
      <c r="L435" s="11"/>
      <c r="M435" s="12">
        <v>0</v>
      </c>
      <c r="N435" s="11"/>
      <c r="O435" s="12">
        <v>0</v>
      </c>
      <c r="P435" s="11"/>
      <c r="Q435" s="12">
        <v>0</v>
      </c>
      <c r="R435" s="11"/>
      <c r="S435" s="12">
        <v>0</v>
      </c>
      <c r="T435" s="11"/>
      <c r="U435" s="12">
        <v>0</v>
      </c>
    </row>
    <row r="436" spans="1:21" x14ac:dyDescent="0.45">
      <c r="A436" s="13">
        <v>614</v>
      </c>
      <c r="B436" s="13">
        <v>1</v>
      </c>
      <c r="C436" s="13" t="s">
        <v>567</v>
      </c>
      <c r="D436" s="13" t="s">
        <v>567</v>
      </c>
      <c r="E436" s="13">
        <v>0</v>
      </c>
      <c r="F436" s="13">
        <v>0</v>
      </c>
      <c r="G436" s="13">
        <v>1</v>
      </c>
      <c r="H436" s="13">
        <v>1</v>
      </c>
      <c r="I436" s="13">
        <v>80</v>
      </c>
      <c r="J436" s="11"/>
      <c r="K436" s="11" t="s">
        <v>66</v>
      </c>
      <c r="L436" s="11"/>
      <c r="M436" s="12">
        <v>0</v>
      </c>
      <c r="N436" s="11"/>
      <c r="O436" s="12">
        <v>0</v>
      </c>
      <c r="P436" s="11"/>
      <c r="Q436" s="12">
        <v>0</v>
      </c>
      <c r="R436" s="11"/>
      <c r="S436" s="12">
        <v>0</v>
      </c>
      <c r="T436" s="11"/>
      <c r="U436" s="12">
        <v>0</v>
      </c>
    </row>
    <row r="437" spans="1:21" x14ac:dyDescent="0.45">
      <c r="A437" s="10">
        <v>615</v>
      </c>
      <c r="B437" s="10">
        <v>0</v>
      </c>
      <c r="C437" s="10" t="s">
        <v>568</v>
      </c>
      <c r="D437" s="10" t="s">
        <v>568</v>
      </c>
      <c r="E437" s="10">
        <v>0</v>
      </c>
      <c r="F437" s="10">
        <v>0</v>
      </c>
      <c r="G437" s="10">
        <v>0</v>
      </c>
      <c r="H437" s="10">
        <v>0</v>
      </c>
      <c r="I437" s="10">
        <v>0</v>
      </c>
      <c r="J437" s="8"/>
      <c r="K437" s="10" t="s">
        <v>66</v>
      </c>
      <c r="L437" s="8"/>
      <c r="M437" s="9">
        <v>0</v>
      </c>
      <c r="N437" s="8"/>
      <c r="O437" s="9">
        <v>0</v>
      </c>
      <c r="P437" s="8"/>
      <c r="Q437" s="9">
        <v>0</v>
      </c>
      <c r="R437" s="8"/>
      <c r="S437" s="9">
        <v>0</v>
      </c>
      <c r="T437" s="8"/>
      <c r="U437" s="9">
        <v>0</v>
      </c>
    </row>
  </sheetData>
  <phoneticPr fontId="1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貼り付け用</vt:lpstr>
      <vt:lpstr>数出表_Excel</vt:lpstr>
      <vt:lpstr>数出表_Excel（アレルギー入力）</vt:lpstr>
      <vt:lpstr>盛付札</vt:lpstr>
      <vt:lpstr>商品マスタ一覧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 井崎</dc:creator>
  <cp:lastModifiedBy>井﨑 優</cp:lastModifiedBy>
  <cp:lastPrinted>2025-04-06T21:34:48Z</cp:lastPrinted>
  <dcterms:created xsi:type="dcterms:W3CDTF">2025-03-09T00:44:18Z</dcterms:created>
  <dcterms:modified xsi:type="dcterms:W3CDTF">2025-04-06T21:56:28Z</dcterms:modified>
</cp:coreProperties>
</file>