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restia/Documents/Work/2019/Asistensi CSIRT/1. Prov. Sumut/"/>
    </mc:Choice>
  </mc:AlternateContent>
  <xr:revisionPtr revIDLastSave="0" documentId="13_ncr:1_{20C71C2C-BC0C-9C4B-8002-971A65800F2F}" xr6:coauthVersionLast="36" xr6:coauthVersionMax="36" xr10:uidLastSave="{00000000-0000-0000-0000-000000000000}"/>
  <bookViews>
    <workbookView xWindow="0" yWindow="460" windowWidth="25600" windowHeight="14620" activeTab="5" xr2:uid="{00000000-000D-0000-FFFF-FFFF00000000}"/>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H22" i="3"/>
  <c r="D22" i="3"/>
  <c r="N7" i="1" l="1"/>
  <c r="N3" i="1"/>
  <c r="L11" i="1"/>
  <c r="L12" i="1" s="1"/>
  <c r="K4" i="1" s="1"/>
  <c r="N4" i="1" l="1"/>
  <c r="E22" i="3"/>
  <c r="K5" i="1"/>
  <c r="L3" i="1"/>
  <c r="N5" i="1" l="1"/>
  <c r="F22" i="3"/>
  <c r="K6" i="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N6" i="1" l="1"/>
  <c r="N8" i="1" s="1"/>
  <c r="G22" i="3"/>
  <c r="I22" i="3" s="1"/>
  <c r="I44" i="5"/>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N47" i="5" s="1"/>
  <c r="G16" i="3" s="1"/>
  <c r="B191" i="9"/>
  <c r="I53" i="5"/>
  <c r="B196" i="9"/>
  <c r="I55" i="5"/>
  <c r="L55" i="5" s="1"/>
  <c r="B198" i="9"/>
  <c r="I36" i="5"/>
  <c r="B181" i="9"/>
  <c r="I42" i="5"/>
  <c r="L42" i="5" s="1"/>
  <c r="B186" i="9"/>
  <c r="I46" i="5"/>
  <c r="B190" i="9"/>
  <c r="I35" i="5"/>
  <c r="B180" i="9"/>
  <c r="I52" i="5"/>
  <c r="B195" i="9"/>
  <c r="I37" i="5"/>
  <c r="L35" i="5" s="1"/>
  <c r="B182" i="9"/>
  <c r="I43" i="5"/>
  <c r="L43" i="5" s="1"/>
  <c r="B187" i="9"/>
  <c r="I48" i="5"/>
  <c r="L48" i="5" s="1"/>
  <c r="B192" i="9"/>
  <c r="N40" i="5"/>
  <c r="H15" i="3" s="1"/>
  <c r="L6" i="1"/>
  <c r="L5" i="1"/>
  <c r="K8" i="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L45" i="5"/>
  <c r="I29" i="5"/>
  <c r="B175" i="9"/>
  <c r="I12" i="5"/>
  <c r="L12" i="5" s="1"/>
  <c r="B159" i="9"/>
  <c r="I24" i="5"/>
  <c r="B170" i="9"/>
  <c r="I13" i="5"/>
  <c r="L13" i="5" s="1"/>
  <c r="N13" i="5" s="1"/>
  <c r="E13" i="3" s="1"/>
  <c r="B160" i="9"/>
  <c r="I18" i="5"/>
  <c r="B165" i="9"/>
  <c r="I25" i="5"/>
  <c r="B171" i="9"/>
  <c r="I30" i="5"/>
  <c r="B176" i="9"/>
  <c r="I17" i="5"/>
  <c r="B164" i="9"/>
  <c r="I14" i="5"/>
  <c r="L14" i="5" s="1"/>
  <c r="B161" i="9"/>
  <c r="I19" i="5"/>
  <c r="B166" i="9"/>
  <c r="I26" i="5"/>
  <c r="B172" i="9"/>
  <c r="I32" i="5"/>
  <c r="B178" i="9"/>
  <c r="I15" i="5"/>
  <c r="B162" i="9"/>
  <c r="I21" i="5"/>
  <c r="B167" i="9"/>
  <c r="I27" i="5"/>
  <c r="B173" i="9"/>
  <c r="I31" i="5"/>
  <c r="B177" i="9"/>
  <c r="I22" i="5"/>
  <c r="B168" i="9"/>
  <c r="I16" i="5"/>
  <c r="B163" i="9"/>
  <c r="I23" i="5"/>
  <c r="L23" i="5" s="1"/>
  <c r="B169" i="9"/>
  <c r="I28" i="5"/>
  <c r="B174" i="9"/>
  <c r="I16" i="4"/>
  <c r="B103" i="9"/>
  <c r="I30" i="4"/>
  <c r="B117" i="9"/>
  <c r="I17" i="4"/>
  <c r="L15" i="4" s="1"/>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L21" i="5"/>
  <c r="H48" i="2"/>
  <c r="J47" i="2"/>
  <c r="H47" i="2"/>
  <c r="J46" i="2"/>
  <c r="H46" i="2"/>
  <c r="H45" i="2"/>
  <c r="H44" i="2"/>
  <c r="H43" i="2"/>
  <c r="H42" i="2"/>
  <c r="J41" i="2"/>
  <c r="H41" i="2"/>
  <c r="J40" i="2"/>
  <c r="H40" i="2"/>
  <c r="H39" i="2"/>
  <c r="H38" i="2"/>
  <c r="H10" i="2"/>
  <c r="H9" i="2"/>
  <c r="J8" i="2"/>
  <c r="H8" i="2"/>
  <c r="J7" i="2"/>
  <c r="H7" i="2"/>
  <c r="J6" i="2"/>
  <c r="H6" i="2"/>
  <c r="H5" i="2"/>
  <c r="L18" i="5" l="1"/>
  <c r="L31" i="5"/>
  <c r="L28" i="5"/>
  <c r="L25" i="5"/>
  <c r="L15" i="5"/>
  <c r="L28" i="4"/>
  <c r="L23" i="4"/>
  <c r="L19" i="4"/>
  <c r="I47" i="2"/>
  <c r="L47" i="2" s="1"/>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B158" i="9"/>
  <c r="I7" i="5"/>
  <c r="L7" i="5" s="1"/>
  <c r="N7" i="5" s="1"/>
  <c r="F12" i="3" s="1"/>
  <c r="B155" i="9"/>
  <c r="I4" i="5"/>
  <c r="L4" i="5" s="1"/>
  <c r="B152" i="9"/>
  <c r="I8" i="5"/>
  <c r="B156" i="9"/>
  <c r="I5" i="5"/>
  <c r="B153" i="9"/>
  <c r="I6" i="5"/>
  <c r="B154" i="9"/>
  <c r="I64" i="4"/>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L10" i="4" s="1"/>
  <c r="B98" i="9"/>
  <c r="I65" i="4"/>
  <c r="B150" i="9"/>
  <c r="I6" i="4"/>
  <c r="B94" i="9"/>
  <c r="I7" i="4"/>
  <c r="B95" i="9"/>
  <c r="I9" i="4"/>
  <c r="L8" i="4" s="1"/>
  <c r="B97" i="9"/>
  <c r="I33" i="4"/>
  <c r="B119" i="9"/>
  <c r="I58" i="4"/>
  <c r="B143" i="9"/>
  <c r="I59" i="2"/>
  <c r="B64" i="9"/>
  <c r="I88" i="2"/>
  <c r="L87" i="2" s="1"/>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L62" i="2" s="1"/>
  <c r="B68" i="9"/>
  <c r="I69" i="2"/>
  <c r="L69" i="2" s="1"/>
  <c r="B73" i="9"/>
  <c r="I74" i="2"/>
  <c r="B78" i="9"/>
  <c r="I81" i="2"/>
  <c r="B84" i="9"/>
  <c r="I87" i="2"/>
  <c r="B90" i="9"/>
  <c r="I54" i="2"/>
  <c r="B60" i="9"/>
  <c r="I68" i="2"/>
  <c r="L68" i="2" s="1"/>
  <c r="B72" i="9"/>
  <c r="I58" i="2"/>
  <c r="L58" i="2" s="1"/>
  <c r="B63" i="9"/>
  <c r="I70" i="2"/>
  <c r="B74" i="9"/>
  <c r="I82" i="2"/>
  <c r="B85" i="9"/>
  <c r="I28" i="2"/>
  <c r="B36" i="9"/>
  <c r="I66" i="2"/>
  <c r="L65" i="2" s="1"/>
  <c r="B71" i="9"/>
  <c r="I36" i="2"/>
  <c r="B44" i="9"/>
  <c r="I35" i="2"/>
  <c r="B43" i="9"/>
  <c r="I34" i="2"/>
  <c r="L33" i="2" s="1"/>
  <c r="B42" i="9"/>
  <c r="I32" i="2"/>
  <c r="B40" i="9"/>
  <c r="I31" i="2"/>
  <c r="B39" i="9"/>
  <c r="I30" i="2"/>
  <c r="B38" i="9"/>
  <c r="I29" i="2"/>
  <c r="B37" i="9"/>
  <c r="I27" i="2"/>
  <c r="B35" i="9"/>
  <c r="I26" i="2"/>
  <c r="B34" i="9"/>
  <c r="I25" i="2"/>
  <c r="B33" i="9"/>
  <c r="I24" i="2"/>
  <c r="B32" i="9"/>
  <c r="L65" i="4"/>
  <c r="M43" i="4"/>
  <c r="L32" i="4"/>
  <c r="M39" i="4"/>
  <c r="M33" i="2"/>
  <c r="M35" i="2"/>
  <c r="M62" i="2"/>
  <c r="N10" i="5"/>
  <c r="H12" i="3" s="1"/>
  <c r="L8" i="5"/>
  <c r="L81" i="2" l="1"/>
  <c r="L70" i="2"/>
  <c r="L39" i="4"/>
  <c r="L83" i="2"/>
  <c r="L76" i="2"/>
  <c r="L74" i="2"/>
  <c r="L59" i="2"/>
  <c r="L53" i="2"/>
  <c r="L51" i="2"/>
  <c r="L5" i="5"/>
  <c r="L57" i="4"/>
  <c r="L63" i="4"/>
  <c r="L52" i="4"/>
  <c r="L48" i="4"/>
  <c r="L43" i="4"/>
  <c r="N43" i="4" s="1"/>
  <c r="G10" i="3" s="1"/>
  <c r="L35" i="4"/>
  <c r="L4" i="4"/>
  <c r="P23" i="2"/>
  <c r="L29" i="2"/>
  <c r="L24" i="2"/>
  <c r="L35" i="2"/>
  <c r="N35" i="2" s="1"/>
  <c r="N62" i="2"/>
  <c r="N33" i="2"/>
  <c r="N39" i="4"/>
  <c r="F10" i="3" s="1"/>
  <c r="P26" i="2"/>
  <c r="P24" i="2" l="1"/>
  <c r="P25" i="2"/>
  <c r="P27" i="2"/>
  <c r="J5" i="2"/>
  <c r="M5" i="2" s="1"/>
  <c r="N5" i="2" s="1"/>
  <c r="E3" i="3" s="1"/>
  <c r="H4" i="2"/>
  <c r="H12" i="2"/>
  <c r="H13" i="2"/>
  <c r="H14" i="2"/>
  <c r="H15" i="2"/>
  <c r="H16" i="2"/>
  <c r="I12" i="2" l="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N4" i="2" s="1"/>
  <c r="D3" i="3" s="1"/>
  <c r="H20" i="2"/>
  <c r="H19" i="2"/>
  <c r="H18" i="2"/>
  <c r="H17" i="2"/>
  <c r="J20" i="2"/>
  <c r="J19" i="2"/>
  <c r="J18" i="2"/>
  <c r="J17" i="2"/>
  <c r="J16" i="2"/>
  <c r="J15" i="2"/>
  <c r="J14" i="2"/>
  <c r="J13" i="2"/>
  <c r="M13" i="2" s="1"/>
  <c r="J12" i="2"/>
  <c r="M12" i="2" s="1"/>
  <c r="L12" i="2"/>
  <c r="M21" i="5" l="1"/>
  <c r="N21" i="5" s="1"/>
  <c r="D14" i="3" s="1"/>
  <c r="M52" i="5"/>
  <c r="N52" i="5" s="1"/>
  <c r="F17" i="3" s="1"/>
  <c r="F25" i="3" s="1"/>
  <c r="Q23" i="2"/>
  <c r="R23" i="2" s="1"/>
  <c r="D5" i="3" s="1"/>
  <c r="I17" i="2"/>
  <c r="L16" i="2" s="1"/>
  <c r="B27" i="9"/>
  <c r="I20" i="2"/>
  <c r="B30" i="9"/>
  <c r="I19" i="2"/>
  <c r="B29" i="9"/>
  <c r="I18" i="2"/>
  <c r="B28" i="9"/>
  <c r="G24" i="3"/>
  <c r="E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N23" i="2"/>
  <c r="M29" i="2"/>
  <c r="N4" i="5"/>
  <c r="D12" i="3" s="1"/>
  <c r="D25" i="3" s="1"/>
  <c r="M28" i="5"/>
  <c r="N28" i="5" s="1"/>
  <c r="G14" i="3" s="1"/>
  <c r="I14" i="3" s="1"/>
  <c r="O14" i="3" s="1"/>
  <c r="N13" i="2"/>
  <c r="E4" i="3" s="1"/>
  <c r="N12" i="2"/>
  <c r="D4" i="3" s="1"/>
  <c r="M18" i="2"/>
  <c r="L14" i="2"/>
  <c r="L18" i="2"/>
  <c r="M16" i="2"/>
  <c r="M14" i="2"/>
  <c r="N16" i="2" l="1"/>
  <c r="G4" i="3" s="1"/>
  <c r="I17" i="3"/>
  <c r="O17" i="3" s="1"/>
  <c r="I11" i="3"/>
  <c r="N11" i="3" s="1"/>
  <c r="D23" i="3"/>
  <c r="E24" i="3"/>
  <c r="I8" i="3"/>
  <c r="N8" i="3" s="1"/>
  <c r="D24" i="3"/>
  <c r="G25" i="3"/>
  <c r="I25" i="3" s="1"/>
  <c r="I10" i="3"/>
  <c r="N10" i="3" s="1"/>
  <c r="M3" i="3"/>
  <c r="I12" i="3"/>
  <c r="N43" i="2"/>
  <c r="Q26" i="2"/>
  <c r="R26" i="2" s="1"/>
  <c r="G5" i="3" s="1"/>
  <c r="N29" i="2"/>
  <c r="Q25" i="2"/>
  <c r="R25" i="2" s="1"/>
  <c r="F5" i="3" s="1"/>
  <c r="Q24" i="2"/>
  <c r="R24" i="2" s="1"/>
  <c r="E5" i="3" s="1"/>
  <c r="E23" i="3" s="1"/>
  <c r="N24" i="2"/>
  <c r="I6" i="3"/>
  <c r="M6" i="3" s="1"/>
  <c r="N18" i="2"/>
  <c r="H4" i="3" s="1"/>
  <c r="H23" i="3" s="1"/>
  <c r="N14" i="2"/>
  <c r="F4" i="3" s="1"/>
  <c r="G23" i="3" l="1"/>
  <c r="J12" i="3"/>
  <c r="F23" i="3"/>
  <c r="J8" i="3"/>
  <c r="I24" i="3"/>
  <c r="I5" i="3"/>
  <c r="M5" i="3" s="1"/>
  <c r="O12" i="3"/>
  <c r="I4" i="3"/>
  <c r="J3" i="3" l="1"/>
  <c r="J18" i="3" s="1"/>
  <c r="I23" i="3"/>
  <c r="I26" i="3" s="1"/>
  <c r="M4" i="3"/>
</calcChain>
</file>

<file path=xl/sharedStrings.xml><?xml version="1.0" encoding="utf-8"?>
<sst xmlns="http://schemas.openxmlformats.org/spreadsheetml/2006/main" count="1213" uniqueCount="721">
  <si>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</si>
  <si>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</si>
  <si>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</si>
  <si>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</si>
  <si>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</si>
  <si>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</si>
  <si>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</si>
  <si>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</si>
  <si>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</si>
  <si>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</si>
  <si>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</si>
  <si>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</si>
  <si>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</si>
  <si>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</si>
  <si>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</si>
  <si>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</si>
  <si>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</si>
  <si>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</si>
  <si>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</si>
  <si>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</si>
  <si>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</si>
  <si>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</si>
  <si>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</si>
  <si>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</si>
  <si>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</si>
  <si>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</si>
  <si>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</si>
  <si>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</si>
  <si>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</si>
  <si>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</si>
  <si>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</si>
  <si>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</si>
  <si>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</si>
  <si>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</si>
  <si>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</si>
  <si>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</si>
  <si>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</si>
  <si>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</si>
  <si>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</si>
  <si>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</si>
  <si>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</si>
  <si>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</si>
  <si>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</si>
  <si>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</si>
  <si>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</si>
  <si>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</si>
  <si>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</si>
  <si>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</si>
  <si>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</si>
  <si>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</si>
  <si>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</si>
  <si>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</si>
  <si>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</si>
  <si>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</si>
  <si>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</si>
  <si>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</si>
  <si>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</si>
  <si>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</si>
  <si>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</si>
  <si>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</si>
  <si>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</si>
  <si>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</si>
  <si>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</si>
  <si>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</si>
  <si>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</si>
  <si>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</si>
  <si>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</si>
  <si>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</si>
  <si>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</si>
  <si>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</si>
  <si>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</si>
  <si>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</si>
  <si>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</si>
  <si>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</si>
  <si>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</si>
  <si>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</si>
  <si>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</si>
  <si>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</si>
  <si>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</si>
  <si>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</si>
  <si>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</si>
  <si>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</si>
  <si>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</si>
  <si>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</si>
  <si>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</si>
  <si>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</si>
  <si>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</si>
  <si>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</si>
  <si>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</si>
  <si>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</si>
  <si>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</si>
  <si>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</si>
  <si>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</si>
  <si>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</si>
  <si>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</si>
  <si>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</si>
  <si>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</si>
  <si>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</si>
  <si>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</si>
  <si>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</si>
  <si>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</si>
  <si>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</si>
  <si>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</si>
  <si>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</si>
  <si>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</si>
  <si>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</si>
  <si>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</si>
  <si>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</si>
  <si>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</si>
  <si>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</si>
  <si>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</si>
  <si>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</si>
  <si>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</si>
  <si>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</si>
  <si>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</si>
  <si>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</si>
  <si>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</si>
  <si>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</si>
  <si>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</si>
  <si>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</si>
  <si>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</si>
  <si>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</si>
  <si>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</si>
  <si>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</si>
  <si>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</si>
  <si>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</si>
  <si>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</si>
  <si>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</si>
  <si>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</si>
  <si>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</si>
  <si>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</si>
  <si>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</si>
  <si>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</si>
  <si>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</si>
  <si>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</si>
  <si>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</si>
  <si>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</si>
  <si>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</si>
  <si>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</si>
  <si>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</si>
  <si>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</si>
  <si>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</si>
  <si>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</si>
  <si>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</si>
  <si>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</si>
  <si>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</si>
  <si>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</si>
  <si>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</si>
  <si>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</si>
  <si>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</si>
  <si>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</si>
  <si>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</si>
  <si>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</si>
  <si>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</si>
  <si>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</si>
  <si>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</si>
  <si>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</si>
  <si>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</si>
  <si>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</si>
  <si>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</si>
  <si>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</si>
  <si>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</si>
  <si>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</si>
  <si>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</si>
  <si>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</si>
  <si>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</si>
  <si>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</si>
  <si>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</si>
  <si>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</si>
  <si>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</si>
  <si>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</si>
  <si>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</si>
  <si>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</si>
  <si>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</si>
  <si>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</si>
  <si>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</si>
  <si>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</si>
  <si>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</si>
  <si>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</si>
  <si>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</si>
  <si>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</si>
  <si>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</si>
  <si>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</si>
  <si>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</si>
  <si>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</si>
  <si>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</si>
  <si>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</si>
  <si>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</si>
  <si>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</si>
  <si>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</si>
  <si>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</si>
  <si>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</si>
  <si>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</si>
  <si>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</si>
  <si>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</si>
  <si>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</si>
  <si>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</si>
  <si>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</si>
  <si>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</si>
  <si>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</si>
  <si>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</si>
  <si>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</si>
  <si>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</si>
  <si>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</si>
  <si>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</si>
  <si>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</si>
  <si>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</si>
  <si>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</si>
  <si>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</si>
  <si>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</si>
  <si>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</si>
  <si>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</si>
  <si>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</si>
  <si>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</si>
  <si>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</si>
  <si>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</si>
  <si>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</si>
  <si>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</si>
  <si>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</si>
  <si>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</si>
  <si>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</si>
  <si>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</si>
  <si>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</si>
  <si>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</si>
  <si>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</si>
  <si>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</si>
  <si>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</si>
  <si>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</si>
  <si>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</si>
  <si>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</si>
  <si>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</si>
  <si>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</si>
  <si>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</si>
  <si>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</si>
  <si>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</si>
  <si>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</si>
  <si>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</si>
  <si>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</si>
  <si>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</si>
  <si>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</si>
  <si>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</si>
  <si>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</si>
  <si>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</si>
  <si>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</si>
  <si>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</si>
  <si>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</si>
  <si>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</si>
  <si>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</si>
  <si>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</si>
  <si>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</si>
  <si>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</si>
  <si>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</si>
  <si>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</si>
  <si>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</si>
  <si>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</si>
  <si>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</si>
  <si>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</si>
  <si>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</si>
  <si>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</si>
  <si>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</si>
  <si>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</si>
  <si>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</si>
  <si>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</si>
  <si>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</si>
  <si>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</si>
  <si>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</si>
  <si>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</si>
  <si>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</si>
  <si>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</si>
  <si>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</si>
  <si>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</si>
  <si>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</si>
  <si>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</si>
  <si>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</si>
  <si>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</si>
  <si>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</si>
  <si>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</si>
  <si>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</si>
  <si>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</si>
  <si>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</si>
  <si>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</si>
  <si>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</si>
  <si>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</si>
  <si>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</si>
  <si>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</si>
  <si>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</si>
  <si>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</si>
  <si>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</si>
  <si>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</si>
  <si>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</si>
  <si>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</si>
  <si>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</si>
  <si>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</si>
  <si>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</si>
  <si>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</si>
  <si>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</si>
  <si>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</si>
  <si>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</si>
  <si>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</si>
  <si>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</si>
  <si>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</si>
  <si>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</si>
  <si>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</si>
  <si>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</si>
  <si>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</si>
  <si>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</si>
  <si>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</si>
  <si>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</si>
  <si>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</si>
  <si>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</si>
  <si>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</si>
  <si>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</si>
  <si>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</si>
  <si>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</si>
  <si>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</si>
  <si>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</si>
  <si>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</si>
  <si>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</si>
  <si>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</si>
  <si>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</si>
  <si>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</si>
  <si>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</si>
  <si>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</si>
  <si>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</si>
  <si>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</si>
  <si>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</si>
  <si>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</si>
  <si>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</si>
  <si>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</si>
  <si>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</si>
  <si>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</si>
  <si>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</si>
  <si>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</si>
  <si>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</si>
  <si>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</si>
  <si>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</si>
  <si>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</si>
  <si>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</si>
  <si>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</si>
  <si>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</si>
  <si>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</si>
  <si>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</si>
  <si>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</si>
  <si>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</si>
  <si>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</si>
  <si>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</si>
  <si>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</si>
  <si>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</si>
  <si>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</si>
  <si>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</si>
  <si>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</si>
  <si>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</si>
  <si>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</si>
  <si>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</si>
  <si>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</si>
  <si>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</si>
  <si>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</si>
  <si>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</si>
  <si>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</si>
  <si>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</si>
  <si>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</si>
  <si>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</si>
  <si>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</si>
  <si>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</si>
  <si>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</si>
  <si>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</si>
  <si>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</si>
  <si>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</si>
  <si>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</si>
  <si>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</si>
  <si>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</si>
  <si>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</si>
  <si>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</si>
  <si>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</si>
  <si>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</si>
  <si>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</si>
  <si>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</si>
  <si>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</si>
  <si>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</si>
  <si>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</si>
  <si>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</si>
  <si>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</si>
  <si>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</si>
  <si>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</si>
  <si>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</si>
  <si>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</si>
  <si>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</si>
  <si>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</si>
  <si>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</si>
  <si>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</si>
  <si>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</si>
  <si>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</si>
  <si>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</si>
  <si>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</si>
  <si>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</si>
  <si>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</si>
  <si>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</si>
  <si>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</si>
  <si>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</si>
  <si>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</si>
  <si>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</si>
  <si>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</si>
  <si>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</si>
  <si>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</si>
  <si>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</si>
  <si>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</si>
  <si>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</si>
  <si>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</si>
  <si>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</si>
  <si>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</si>
  <si>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</si>
  <si>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</si>
  <si>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</si>
  <si>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</si>
  <si>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</si>
  <si>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</si>
  <si>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</si>
  <si>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</si>
  <si>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</si>
  <si>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</si>
  <si>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</si>
  <si>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</si>
  <si>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</si>
  <si>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</si>
  <si>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</si>
  <si>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</si>
  <si>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</si>
  <si>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</si>
  <si>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</si>
  <si>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</si>
  <si>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</si>
  <si>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</si>
  <si>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</si>
  <si>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</si>
  <si>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</si>
  <si>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</si>
  <si>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</si>
  <si>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</si>
  <si>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</si>
  <si>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</si>
  <si>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</si>
  <si>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</si>
  <si>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</si>
  <si>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</si>
  <si>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</si>
  <si>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</si>
  <si>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</si>
  <si>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</si>
  <si>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</si>
  <si>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</si>
  <si>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</si>
  <si>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</si>
  <si>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</si>
  <si>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</si>
  <si>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</si>
  <si>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</si>
  <si>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</si>
  <si>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</si>
  <si>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</si>
  <si>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</si>
  <si>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</si>
  <si>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</si>
  <si>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</si>
  <si>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</si>
  <si>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</si>
  <si>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</si>
  <si>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</si>
  <si>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</si>
  <si>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</si>
  <si>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</si>
  <si>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</si>
  <si>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</si>
  <si>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</si>
  <si>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</si>
  <si>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</si>
  <si>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</si>
  <si>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</si>
  <si>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</si>
  <si>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</si>
  <si>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</si>
  <si>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</si>
  <si>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</si>
  <si>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</si>
  <si>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</si>
  <si>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</si>
  <si>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</si>
  <si>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</si>
  <si>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</si>
  <si>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</si>
  <si>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</si>
  <si>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</si>
  <si>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</si>
  <si>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</si>
  <si>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</si>
  <si>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</si>
  <si>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</si>
  <si>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</si>
  <si>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</si>
  <si>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</si>
  <si>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</si>
  <si>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</si>
  <si>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</si>
  <si>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</si>
  <si>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</si>
  <si>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</si>
  <si>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</si>
  <si>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</si>
  <si>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</si>
  <si>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</si>
  <si>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</si>
  <si>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</si>
  <si>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</si>
  <si>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</si>
  <si>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</si>
  <si>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</si>
  <si>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</si>
  <si>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</si>
  <si>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</si>
  <si>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</si>
  <si>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</si>
  <si>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</si>
  <si>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</si>
  <si>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</si>
  <si>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</si>
  <si>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</si>
  <si>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</si>
  <si>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</si>
  <si>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</si>
  <si>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</si>
  <si>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</si>
  <si>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</si>
  <si>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</si>
  <si>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</si>
  <si>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</si>
  <si>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</si>
  <si>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</si>
  <si>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</si>
  <si>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</si>
  <si>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</si>
  <si>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</si>
  <si>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</si>
  <si>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</si>
  <si>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</si>
  <si>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</si>
  <si>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</si>
  <si>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</si>
  <si>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</si>
  <si>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</si>
  <si>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</si>
  <si>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</si>
  <si>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</si>
  <si>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</si>
  <si>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</si>
  <si>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</si>
  <si>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</si>
  <si>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</si>
  <si>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</si>
  <si>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</si>
  <si>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</si>
  <si>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</si>
  <si>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</si>
  <si>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</si>
  <si>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</si>
  <si>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</si>
  <si>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</si>
  <si>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</si>
  <si>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</si>
  <si>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</si>
  <si>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</si>
  <si>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</si>
  <si>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</si>
  <si>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</si>
  <si>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</si>
  <si>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</si>
  <si>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</si>
  <si>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</si>
  <si>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</si>
  <si>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</si>
  <si>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</si>
  <si>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</si>
  <si>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</si>
  <si>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</si>
  <si>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</si>
  <si>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</si>
  <si>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</si>
  <si>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</si>
  <si>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</si>
  <si>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</si>
  <si>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</si>
  <si>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</si>
  <si>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</si>
  <si>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</si>
  <si>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</si>
  <si>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</si>
  <si>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</si>
  <si>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</si>
  <si>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</si>
  <si>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</si>
  <si>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</si>
  <si>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</si>
  <si>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</si>
  <si>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</si>
  <si>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</si>
  <si>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</si>
  <si>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</si>
  <si>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</si>
  <si>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</si>
  <si>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</si>
  <si>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</si>
  <si>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</si>
  <si>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</si>
  <si>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</si>
  <si>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</si>
  <si>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</si>
  <si>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</si>
  <si>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</si>
  <si>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</si>
  <si>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</si>
  <si>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</si>
  <si>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</si>
  <si>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</si>
  <si>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</si>
  <si>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</si>
  <si>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</si>
  <si>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</si>
  <si>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</si>
  <si>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</si>
  <si>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</si>
  <si>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</si>
  <si>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</si>
  <si>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</si>
  <si>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</si>
  <si>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</si>
  <si>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</si>
  <si>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</si>
  <si>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</si>
  <si>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</si>
  <si>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</si>
  <si>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</si>
  <si>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</si>
  <si>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</si>
  <si>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</si>
  <si>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</si>
  <si>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</si>
  <si>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</si>
  <si>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</si>
  <si>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</si>
  <si>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</si>
  <si>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</si>
  <si>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</si>
  <si>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</si>
  <si>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</si>
  <si>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</si>
  <si>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</si>
  <si>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</si>
  <si>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</si>
  <si>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</si>
  <si>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</si>
  <si>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</si>
  <si>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</si>
  <si>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</si>
  <si>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</si>
  <si>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</si>
  <si>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</si>
  <si>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</si>
  <si>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</si>
  <si>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</si>
  <si>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</si>
  <si>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</si>
  <si>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</si>
  <si>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</si>
  <si>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</si>
  <si>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</si>
  <si>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</si>
  <si>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</si>
  <si>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</si>
  <si>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</si>
  <si>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</si>
  <si>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</si>
  <si>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</si>
  <si>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</si>
  <si>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</si>
  <si>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</si>
  <si>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</si>
  <si>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</si>
  <si>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</si>
  <si>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</si>
  <si>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</si>
  <si>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</si>
  <si>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</si>
  <si>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</si>
  <si>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</si>
  <si>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</si>
  <si>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</si>
  <si>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</si>
  <si>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</si>
  <si>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</si>
  <si>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</si>
  <si>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</si>
  <si>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</si>
  <si>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</si>
  <si>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Dinas Komunikasi dan Informatika</t>
  </si>
  <si>
    <t>Teknologi Informasi dan Komunikasi</t>
  </si>
  <si>
    <t>Jl. H.M. Said Nomor 27</t>
  </si>
  <si>
    <t>Medan</t>
  </si>
  <si>
    <t>Sumatera Utara</t>
  </si>
  <si>
    <t>diskominfo@sumutprov.go.id</t>
  </si>
  <si>
    <t>Dedi Irawan</t>
  </si>
  <si>
    <t>Kepala Bidang TIK</t>
  </si>
  <si>
    <t>Bidang Teknologi Informasi dan Komunikasi 
Dinas Komunikasi dan Informatika
Provinsi Sumatera Utara</t>
  </si>
  <si>
    <t>(061) 4527254</t>
  </si>
  <si>
    <t>Belum sistematis</t>
  </si>
  <si>
    <t>anak PKL</t>
  </si>
  <si>
    <t>Yang bertempat di Diskominfo, OPD belum</t>
  </si>
  <si>
    <t>Kegiatan tahunan</t>
  </si>
  <si>
    <t>Pergub belum mengarah ke penanganan insiden (gangguan)</t>
  </si>
  <si>
    <t>Master Plan</t>
  </si>
  <si>
    <t>Tim SPBE</t>
  </si>
  <si>
    <t>SOC belum</t>
  </si>
  <si>
    <t>Belum spesifik</t>
  </si>
  <si>
    <t>Rapat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</si>
</sst>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41"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6">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19" fillId="0" borderId="0" xfId="3" applyProtection="1">
      <protection locked="0"/>
    </xf>
    <xf numFmtId="14" fontId="18" fillId="0" borderId="0" xfId="0" applyNumberFormat="1" applyFont="1" applyProtection="1">
      <protection locked="0"/>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0.8</c:v>
                </c:pt>
                <c:pt idx="1">
                  <c:v>0.72857142857142854</c:v>
                </c:pt>
                <c:pt idx="2">
                  <c:v>2.4388888888888891</c:v>
                </c:pt>
                <c:pt idx="3">
                  <c:v>2.5499999999999998</c:v>
                </c:pt>
                <c:pt idx="4">
                  <c:v>1.25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1.1000000000000001</c:v>
                </c:pt>
                <c:pt idx="6" formatCode="_(* #,##0.00_);_(* \(#,##0.00\);_(* &quot;-&quot;_);_(@_)">
                  <c:v>1.2133333333333334</c:v>
                </c:pt>
                <c:pt idx="7" formatCode="_(* #,##0.00_);_(* \(#,##0.00\);_(* &quot;-&quot;_);_(@_)">
                  <c:v>2.8733333333333335</c:v>
                </c:pt>
                <c:pt idx="8" formatCode="_(* #,##0.00_);_(* \(#,##0.00\);_(* &quot;-&quot;_);_(@_)">
                  <c:v>1.6866666666666668</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0.6</c:v>
                </c:pt>
                <c:pt idx="10" formatCode="_(* #,##0.00_);_(* \(#,##0.00\);_(* &quot;-&quot;_);_(@_)">
                  <c:v>1.0333333333333334</c:v>
                </c:pt>
                <c:pt idx="11" formatCode="_(* #,##0.00_);_(* \(#,##0.00\);_(* &quot;-&quot;_);_(@_)">
                  <c:v>1.4666666666666668</c:v>
                </c:pt>
                <c:pt idx="12" formatCode="_(* #,##0.00_);_(* \(#,##0.00\);_(* &quot;-&quot;_);_(@_)">
                  <c:v>0.2</c:v>
                </c:pt>
                <c:pt idx="13" formatCode="_(* #,##0.00_);_(* \(#,##0.00\);_(* &quot;-&quot;_);_(@_)">
                  <c:v>0.6</c:v>
                </c:pt>
                <c:pt idx="14" formatCode="_(* #,##0.00_);_(* \(#,##0.00\);_(* &quot;-&quot;_);_(@_)">
                  <c:v>0.6</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diskominfo@sumutprov.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99"/>
  <sheetViews>
    <sheetView topLeftCell="A73" zoomScale="139" workbookViewId="0">
      <selection activeCell="B62" sqref="B62:D62"/>
    </sheetView>
  </sheetViews>
  <sheetFormatPr baseColWidth="10" defaultColWidth="9" defaultRowHeight="16" x14ac:dyDescent="0.2"/>
  <cols>
    <col min="1" max="1" width="4.1640625" customWidth="1"/>
    <col min="2" max="2" width="6.1640625" customWidth="1"/>
    <col min="3" max="3" width="17.1640625" customWidth="1"/>
    <col min="4" max="4" width="50.6640625" customWidth="1"/>
  </cols>
  <sheetData>
    <row r="2" spans="2:4" ht="26.25" customHeight="1" x14ac:dyDescent="0.3">
      <c r="B2" s="84" t="s">
        <v>472</v>
      </c>
    </row>
    <row r="3" spans="2:4" ht="24" x14ac:dyDescent="0.3">
      <c r="B3" s="84" t="s">
        <v>473</v>
      </c>
    </row>
    <row r="5" spans="2:4" ht="18.75" customHeight="1" x14ac:dyDescent="0.25">
      <c r="B5" s="85" t="s">
        <v>474</v>
      </c>
    </row>
    <row r="7" spans="2:4" x14ac:dyDescent="0.2">
      <c r="B7" s="109" t="s">
        <v>475</v>
      </c>
      <c r="C7" s="109"/>
      <c r="D7" s="109"/>
    </row>
    <row r="8" spans="2:4" ht="15.75" customHeight="1" x14ac:dyDescent="0.2"/>
    <row r="9" spans="2:4" ht="48" customHeight="1" x14ac:dyDescent="0.2">
      <c r="B9" s="109" t="s">
        <v>476</v>
      </c>
      <c r="C9" s="109"/>
      <c r="D9" s="109"/>
    </row>
    <row r="11" spans="2:4" ht="47.25" customHeight="1" x14ac:dyDescent="0.2">
      <c r="B11" s="109" t="s">
        <v>477</v>
      </c>
      <c r="C11" s="109"/>
      <c r="D11" s="109"/>
    </row>
    <row r="13" spans="2:4" x14ac:dyDescent="0.2">
      <c r="B13" s="109" t="s">
        <v>478</v>
      </c>
      <c r="C13" s="109"/>
      <c r="D13" s="109"/>
    </row>
    <row r="15" spans="2:4" ht="15.75" customHeight="1" x14ac:dyDescent="0.2"/>
    <row r="22" ht="15.75" customHeight="1" x14ac:dyDescent="0.2"/>
    <row r="41" spans="2:4" ht="33" customHeight="1" x14ac:dyDescent="0.2">
      <c r="B41" s="110" t="s">
        <v>479</v>
      </c>
      <c r="C41" s="110"/>
      <c r="D41" s="110"/>
    </row>
    <row r="42" spans="2:4" x14ac:dyDescent="0.2">
      <c r="B42" s="108" t="s">
        <v>480</v>
      </c>
      <c r="C42" s="108"/>
      <c r="D42" s="108"/>
    </row>
    <row r="43" spans="2:4" x14ac:dyDescent="0.2">
      <c r="B43" s="108" t="s">
        <v>481</v>
      </c>
      <c r="C43" s="108"/>
      <c r="D43" s="108"/>
    </row>
    <row r="44" spans="2:4" x14ac:dyDescent="0.2">
      <c r="B44" s="108" t="s">
        <v>482</v>
      </c>
      <c r="C44" s="108"/>
      <c r="D44" s="108"/>
    </row>
    <row r="45" spans="2:4" ht="41" customHeight="1" x14ac:dyDescent="0.2">
      <c r="B45" s="110" t="s">
        <v>483</v>
      </c>
      <c r="C45" s="110"/>
      <c r="D45" s="110"/>
    </row>
    <row r="47" spans="2:4" ht="69" customHeight="1" x14ac:dyDescent="0.2">
      <c r="B47" s="110" t="s">
        <v>484</v>
      </c>
      <c r="C47" s="110"/>
      <c r="D47" s="110"/>
    </row>
    <row r="49" spans="2:4" ht="19" x14ac:dyDescent="0.25">
      <c r="B49" s="85" t="s">
        <v>485</v>
      </c>
    </row>
    <row r="51" spans="2:4" ht="33" customHeight="1" x14ac:dyDescent="0.2">
      <c r="B51" s="109" t="s">
        <v>486</v>
      </c>
      <c r="C51" s="109"/>
      <c r="D51" s="109"/>
    </row>
    <row r="52" spans="2:4" ht="33" customHeight="1" x14ac:dyDescent="0.2">
      <c r="B52" s="109" t="s">
        <v>487</v>
      </c>
      <c r="C52" s="109"/>
      <c r="D52" s="109"/>
    </row>
    <row r="53" spans="2:4" x14ac:dyDescent="0.2">
      <c r="B53" s="108" t="s">
        <v>488</v>
      </c>
      <c r="C53" s="108"/>
      <c r="D53" s="108"/>
    </row>
    <row r="55" spans="2:4" ht="17" x14ac:dyDescent="0.2">
      <c r="B55" s="86" t="s">
        <v>489</v>
      </c>
      <c r="C55" s="86" t="s">
        <v>0</v>
      </c>
      <c r="D55" s="86" t="s">
        <v>490</v>
      </c>
    </row>
    <row r="56" spans="2:4" ht="17" x14ac:dyDescent="0.2">
      <c r="B56" s="87">
        <v>0</v>
      </c>
      <c r="C56" s="88" t="s">
        <v>491</v>
      </c>
      <c r="D56" s="88" t="s">
        <v>492</v>
      </c>
    </row>
    <row r="57" spans="2:4" ht="42" customHeight="1" x14ac:dyDescent="0.2">
      <c r="B57" s="87">
        <v>1</v>
      </c>
      <c r="C57" s="89" t="s">
        <v>493</v>
      </c>
      <c r="D57" s="89" t="s">
        <v>494</v>
      </c>
    </row>
    <row r="58" spans="2:4" ht="34" x14ac:dyDescent="0.2">
      <c r="B58" s="111">
        <v>2</v>
      </c>
      <c r="C58" s="112" t="s">
        <v>495</v>
      </c>
      <c r="D58" s="90" t="s">
        <v>496</v>
      </c>
    </row>
    <row r="59" spans="2:4" ht="34" x14ac:dyDescent="0.2">
      <c r="B59" s="111"/>
      <c r="C59" s="112"/>
      <c r="D59" s="91" t="s">
        <v>497</v>
      </c>
    </row>
    <row r="60" spans="2:4" ht="34" x14ac:dyDescent="0.2">
      <c r="B60" s="111">
        <v>3</v>
      </c>
      <c r="C60" s="112" t="s">
        <v>498</v>
      </c>
      <c r="D60" s="90" t="s">
        <v>499</v>
      </c>
    </row>
    <row r="61" spans="2:4" ht="34" x14ac:dyDescent="0.2">
      <c r="B61" s="111"/>
      <c r="C61" s="112"/>
      <c r="D61" s="91" t="s">
        <v>500</v>
      </c>
    </row>
    <row r="62" spans="2:4" ht="34" x14ac:dyDescent="0.2">
      <c r="B62" s="87">
        <v>4</v>
      </c>
      <c r="C62" s="89" t="s">
        <v>501</v>
      </c>
      <c r="D62" s="89" t="s">
        <v>502</v>
      </c>
    </row>
    <row r="63" spans="2:4" ht="23" customHeight="1" x14ac:dyDescent="0.2">
      <c r="B63" s="87">
        <v>5</v>
      </c>
      <c r="C63" s="89" t="s">
        <v>503</v>
      </c>
      <c r="D63" s="50"/>
    </row>
    <row r="66" spans="2:4" ht="19" x14ac:dyDescent="0.25">
      <c r="B66" s="85" t="s">
        <v>504</v>
      </c>
    </row>
    <row r="68" spans="2:4" x14ac:dyDescent="0.2">
      <c r="B68" s="109" t="s">
        <v>505</v>
      </c>
      <c r="C68" s="109"/>
      <c r="D68" s="109"/>
    </row>
    <row r="69" spans="2:4" x14ac:dyDescent="0.2">
      <c r="B69" s="109" t="s">
        <v>506</v>
      </c>
      <c r="C69" s="109"/>
      <c r="D69" s="109"/>
    </row>
    <row r="71" spans="2:4" ht="30" customHeight="1" x14ac:dyDescent="0.2">
      <c r="C71" s="92" t="s">
        <v>462</v>
      </c>
      <c r="D71" s="92" t="s">
        <v>507</v>
      </c>
    </row>
    <row r="72" spans="2:4" ht="34" x14ac:dyDescent="0.2">
      <c r="C72" s="114" t="s">
        <v>508</v>
      </c>
      <c r="D72" s="93" t="s">
        <v>509</v>
      </c>
    </row>
    <row r="73" spans="2:4" ht="51" x14ac:dyDescent="0.2">
      <c r="C73" s="114"/>
      <c r="D73" s="94" t="s">
        <v>510</v>
      </c>
    </row>
    <row r="74" spans="2:4" ht="51" x14ac:dyDescent="0.2">
      <c r="C74" s="114" t="s">
        <v>511</v>
      </c>
      <c r="D74" s="93" t="s">
        <v>512</v>
      </c>
    </row>
    <row r="75" spans="2:4" ht="68" x14ac:dyDescent="0.2">
      <c r="C75" s="114"/>
      <c r="D75" s="94" t="s">
        <v>513</v>
      </c>
    </row>
    <row r="76" spans="2:4" ht="34" x14ac:dyDescent="0.2">
      <c r="C76" s="114" t="s">
        <v>514</v>
      </c>
      <c r="D76" s="93" t="s">
        <v>515</v>
      </c>
    </row>
    <row r="77" spans="2:4" ht="34" x14ac:dyDescent="0.2">
      <c r="C77" s="114"/>
      <c r="D77" s="95" t="s">
        <v>516</v>
      </c>
    </row>
    <row r="78" spans="2:4" ht="68" x14ac:dyDescent="0.2">
      <c r="C78" s="114"/>
      <c r="D78" s="95" t="s">
        <v>517</v>
      </c>
    </row>
    <row r="79" spans="2:4" ht="85" x14ac:dyDescent="0.2">
      <c r="C79" s="114"/>
      <c r="D79" s="94" t="s">
        <v>518</v>
      </c>
    </row>
    <row r="80" spans="2:4" ht="51" x14ac:dyDescent="0.2">
      <c r="C80" s="114" t="s">
        <v>519</v>
      </c>
      <c r="D80" s="93" t="s">
        <v>520</v>
      </c>
    </row>
    <row r="81" spans="2:4" ht="68" x14ac:dyDescent="0.2">
      <c r="C81" s="114"/>
      <c r="D81" s="95" t="s">
        <v>521</v>
      </c>
    </row>
    <row r="82" spans="2:4" ht="68" x14ac:dyDescent="0.2">
      <c r="C82" s="114"/>
      <c r="D82" s="95" t="s">
        <v>522</v>
      </c>
    </row>
    <row r="83" spans="2:4" ht="68" x14ac:dyDescent="0.2">
      <c r="C83" s="114"/>
      <c r="D83" s="94" t="s">
        <v>523</v>
      </c>
    </row>
    <row r="84" spans="2:4" ht="51" x14ac:dyDescent="0.2">
      <c r="C84" s="114" t="s">
        <v>524</v>
      </c>
      <c r="D84" s="93" t="s">
        <v>525</v>
      </c>
    </row>
    <row r="85" spans="2:4" ht="85" x14ac:dyDescent="0.2">
      <c r="C85" s="114"/>
      <c r="D85" s="95" t="s">
        <v>526</v>
      </c>
    </row>
    <row r="86" spans="2:4" ht="51" x14ac:dyDescent="0.2">
      <c r="C86" s="114"/>
      <c r="D86" s="95" t="s">
        <v>527</v>
      </c>
    </row>
    <row r="87" spans="2:4" ht="51" x14ac:dyDescent="0.2">
      <c r="C87" s="114"/>
      <c r="D87" s="94" t="s">
        <v>528</v>
      </c>
    </row>
    <row r="90" spans="2:4" ht="19" x14ac:dyDescent="0.25">
      <c r="B90" s="85" t="s">
        <v>529</v>
      </c>
    </row>
    <row r="92" spans="2:4" ht="63" customHeight="1" x14ac:dyDescent="0.2">
      <c r="B92" s="113" t="s">
        <v>530</v>
      </c>
      <c r="C92" s="113"/>
      <c r="D92" s="113"/>
    </row>
    <row r="94" spans="2:4" ht="33" customHeight="1" x14ac:dyDescent="0.2">
      <c r="B94" s="110" t="s">
        <v>531</v>
      </c>
      <c r="C94" s="110"/>
      <c r="D94" s="110"/>
    </row>
    <row r="99" spans="5:5" x14ac:dyDescent="0.2">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topLeftCell="A32" workbookViewId="0">
      <selection activeCell="B24" sqref="B24"/>
    </sheetView>
  </sheetViews>
  <sheetFormatPr baseColWidth="10" defaultColWidth="10.6640625" defaultRowHeight="16" x14ac:dyDescent="0.2"/>
  <cols>
    <col min="1" max="1" width="39" customWidth="1"/>
    <col min="2" max="2" width="51.33203125" customWidth="1"/>
  </cols>
  <sheetData>
    <row r="1" spans="1:2" ht="21" x14ac:dyDescent="0.25">
      <c r="A1" s="49" t="s">
        <v>472</v>
      </c>
      <c r="B1" s="49"/>
    </row>
    <row r="2" spans="1:2" ht="21" x14ac:dyDescent="0.25">
      <c r="A2" s="49" t="s">
        <v>473</v>
      </c>
      <c r="B2" s="49"/>
    </row>
    <row r="5" spans="1:2" x14ac:dyDescent="0.2">
      <c r="A5" t="s">
        <v>543</v>
      </c>
      <c r="B5" s="100" t="s">
        <v>701</v>
      </c>
    </row>
    <row r="6" spans="1:2" x14ac:dyDescent="0.2">
      <c r="B6" s="100" t="s">
        <v>702</v>
      </c>
    </row>
    <row r="7" spans="1:2" x14ac:dyDescent="0.2">
      <c r="B7" s="100"/>
    </row>
    <row r="8" spans="1:2" x14ac:dyDescent="0.2">
      <c r="B8" s="98"/>
    </row>
    <row r="9" spans="1:2" x14ac:dyDescent="0.2">
      <c r="A9" t="s">
        <v>546</v>
      </c>
      <c r="B9" s="100" t="s">
        <v>703</v>
      </c>
    </row>
    <row r="10" spans="1:2" x14ac:dyDescent="0.2">
      <c r="B10" s="100" t="s">
        <v>704</v>
      </c>
    </row>
    <row r="11" spans="1:2" x14ac:dyDescent="0.2">
      <c r="B11" s="100" t="s">
        <v>705</v>
      </c>
    </row>
    <row r="12" spans="1:2" x14ac:dyDescent="0.2">
      <c r="B12" s="98"/>
    </row>
    <row r="13" spans="1:2" x14ac:dyDescent="0.2">
      <c r="A13" t="s">
        <v>547</v>
      </c>
      <c r="B13" s="100" t="s">
        <v>710</v>
      </c>
    </row>
    <row r="14" spans="1:2" x14ac:dyDescent="0.2">
      <c r="B14" s="98"/>
    </row>
    <row r="15" spans="1:2" x14ac:dyDescent="0.2">
      <c r="A15" t="s">
        <v>548</v>
      </c>
      <c r="B15" s="106" t="s">
        <v>706</v>
      </c>
    </row>
    <row r="16" spans="1:2" x14ac:dyDescent="0.2">
      <c r="B16" s="98"/>
    </row>
    <row r="17" spans="1:2" x14ac:dyDescent="0.2">
      <c r="A17" t="s">
        <v>553</v>
      </c>
      <c r="B17" s="100" t="s">
        <v>707</v>
      </c>
    </row>
    <row r="18" spans="1:2" x14ac:dyDescent="0.2">
      <c r="A18" t="s">
        <v>549</v>
      </c>
      <c r="B18" s="100" t="s">
        <v>708</v>
      </c>
    </row>
    <row r="19" spans="1:2" x14ac:dyDescent="0.2">
      <c r="B19" s="98"/>
    </row>
    <row r="20" spans="1:2" x14ac:dyDescent="0.2">
      <c r="A20" t="s">
        <v>550</v>
      </c>
      <c r="B20" s="107">
        <v>43566</v>
      </c>
    </row>
    <row r="21" spans="1:2" x14ac:dyDescent="0.2">
      <c r="B21" s="98"/>
    </row>
    <row r="22" spans="1:2" x14ac:dyDescent="0.2">
      <c r="A22" t="s">
        <v>532</v>
      </c>
      <c r="B22" s="100" t="s">
        <v>536</v>
      </c>
    </row>
    <row r="23" spans="1:2" x14ac:dyDescent="0.2">
      <c r="B23" s="98"/>
    </row>
    <row r="24" spans="1:2" x14ac:dyDescent="0.2">
      <c r="A24" t="s">
        <v>551</v>
      </c>
      <c r="B24" s="100" t="s">
        <v>537</v>
      </c>
    </row>
    <row r="26" spans="1:2" x14ac:dyDescent="0.2">
      <c r="A26" t="s">
        <v>552</v>
      </c>
    </row>
    <row r="27" spans="1:2" ht="97" customHeight="1" x14ac:dyDescent="0.2">
      <c r="A27" s="115" t="s">
        <v>709</v>
      </c>
      <c r="B27" s="115"/>
    </row>
  </sheetData>
  <mergeCells count="1">
    <mergeCell ref="A27:B27"/>
  </mergeCells>
  <hyperlinks>
    <hyperlink ref="B15" r:id="rId1" xr:uid="{00000000-0004-0000-01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'Referensi(H)'!$C$22:$C$26</xm:f>
          </x14:formula1>
          <xm:sqref>B22</xm:sqref>
        </x14:dataValidation>
        <x14:dataValidation type="list" allowBlank="1" showInputMessage="1" showErrorMessage="1" xr:uid="{00000000-0002-0000-0100-000001000000}">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8"/>
  <sheetViews>
    <sheetView zoomScale="125" zoomScaleNormal="90" workbookViewId="0">
      <pane xSplit="1" ySplit="2" topLeftCell="B80" activePane="bottomRight" state="frozen"/>
      <selection pane="topRight" activeCell="B1" sqref="B1"/>
      <selection pane="bottomLeft" activeCell="A3" sqref="A3"/>
      <selection pane="bottomRight" activeCell="B89" sqref="B89"/>
    </sheetView>
  </sheetViews>
  <sheetFormatPr baseColWidth="10" defaultColWidth="10.83203125" defaultRowHeight="16" x14ac:dyDescent="0.2"/>
  <cols>
    <col min="1" max="1" width="10.83203125" style="4"/>
    <col min="2" max="2" width="77.33203125" style="6" customWidth="1"/>
    <col min="3" max="3" width="24.6640625" style="4" customWidth="1"/>
    <col min="4" max="4" width="22.5" style="102" customWidth="1"/>
    <col min="5" max="5" width="63.83203125" style="6" customWidth="1"/>
    <col min="6" max="6" width="5.83203125" style="4" customWidth="1"/>
    <col min="7" max="11" width="5.33203125" style="4" customWidth="1"/>
    <col min="12" max="16384" width="10.83203125" style="4"/>
  </cols>
  <sheetData>
    <row r="1" spans="1:14" ht="21" x14ac:dyDescent="0.2">
      <c r="A1" s="116" t="s">
        <v>30</v>
      </c>
      <c r="B1" s="116"/>
      <c r="C1" s="116"/>
      <c r="D1" s="103"/>
      <c r="E1" s="77"/>
    </row>
    <row r="2" spans="1:14" ht="17" x14ac:dyDescent="0.2">
      <c r="A2" s="8" t="s">
        <v>18</v>
      </c>
      <c r="B2" s="9" t="s">
        <v>19</v>
      </c>
      <c r="C2" s="8" t="s">
        <v>20</v>
      </c>
      <c r="D2" s="8" t="s">
        <v>464</v>
      </c>
      <c r="E2" s="9" t="s">
        <v>700</v>
      </c>
      <c r="G2" s="4" t="s">
        <v>33</v>
      </c>
      <c r="H2" s="4" t="s">
        <v>24</v>
      </c>
      <c r="I2" s="4" t="s">
        <v>25</v>
      </c>
      <c r="J2" s="4" t="s">
        <v>26</v>
      </c>
      <c r="K2" s="4" t="s">
        <v>150</v>
      </c>
      <c r="L2" s="4" t="s">
        <v>47</v>
      </c>
      <c r="M2" s="4" t="s">
        <v>48</v>
      </c>
      <c r="N2" s="4" t="s">
        <v>151</v>
      </c>
    </row>
    <row r="3" spans="1:14" x14ac:dyDescent="0.2">
      <c r="A3" s="7" t="s">
        <v>31</v>
      </c>
      <c r="B3" s="7"/>
      <c r="C3" s="7"/>
      <c r="D3" s="7"/>
      <c r="E3" s="78"/>
    </row>
    <row r="4" spans="1:14" ht="17" x14ac:dyDescent="0.2">
      <c r="A4" s="5" t="s">
        <v>21</v>
      </c>
      <c r="B4" s="6" t="s">
        <v>274</v>
      </c>
      <c r="C4" s="37" t="s">
        <v>307</v>
      </c>
      <c r="D4" s="75"/>
      <c r="E4" s="75" t="s">
        <v>570</v>
      </c>
      <c r="G4" s="24">
        <v>1</v>
      </c>
      <c r="H4" s="25">
        <f>VLOOKUP(C4,'Referensi(H)'!$F$2:$H$7,2)</f>
        <v>4</v>
      </c>
      <c r="I4" s="25">
        <f>IF(H4=6,0,1)</f>
        <v>1</v>
      </c>
      <c r="J4" s="26">
        <f>VLOOKUP(C4,'Referensi(H)'!$F$2:$H$7,3)</f>
        <v>3</v>
      </c>
      <c r="K4" s="24">
        <v>1</v>
      </c>
      <c r="L4" s="25">
        <f>I4</f>
        <v>1</v>
      </c>
      <c r="M4" s="25">
        <f>J4</f>
        <v>3</v>
      </c>
      <c r="N4" s="26">
        <f>IF(L4=0,5,M4/L4)</f>
        <v>3</v>
      </c>
    </row>
    <row r="5" spans="1:14" ht="34" x14ac:dyDescent="0.2">
      <c r="A5" s="5" t="s">
        <v>281</v>
      </c>
      <c r="B5" s="6" t="s">
        <v>275</v>
      </c>
      <c r="C5" s="37" t="s">
        <v>449</v>
      </c>
      <c r="D5" s="75"/>
      <c r="E5" s="75" t="s">
        <v>571</v>
      </c>
      <c r="G5" s="27">
        <v>2</v>
      </c>
      <c r="H5" s="28">
        <f>VLOOKUP(C5,'Referensi(H)'!$F$2:$H$7,2)</f>
        <v>3</v>
      </c>
      <c r="I5" s="28">
        <f t="shared" ref="I5:I10" si="0">IF(H5=6,0,1)</f>
        <v>1</v>
      </c>
      <c r="J5" s="29">
        <f>VLOOKUP(C5,'Referensi(H)'!$F$2:$H$7,3)</f>
        <v>1</v>
      </c>
      <c r="K5" s="24">
        <v>2</v>
      </c>
      <c r="L5" s="25">
        <f>SUM(I5:I6)</f>
        <v>2</v>
      </c>
      <c r="M5" s="25">
        <f>SUM(J5:J6)</f>
        <v>1</v>
      </c>
      <c r="N5" s="26">
        <f>IF(L5=0,5,M5/L5)</f>
        <v>0.5</v>
      </c>
    </row>
    <row r="6" spans="1:14" ht="17" x14ac:dyDescent="0.2">
      <c r="A6" s="5" t="s">
        <v>282</v>
      </c>
      <c r="B6" s="6" t="s">
        <v>276</v>
      </c>
      <c r="C6" s="37" t="s">
        <v>27</v>
      </c>
      <c r="D6" s="75"/>
      <c r="E6" s="75" t="s">
        <v>571</v>
      </c>
      <c r="G6" s="30">
        <v>2</v>
      </c>
      <c r="H6" s="31">
        <f>VLOOKUP(C6,'Referensi(H)'!$F$2:$H$7,2)</f>
        <v>2</v>
      </c>
      <c r="I6" s="31">
        <f t="shared" si="0"/>
        <v>1</v>
      </c>
      <c r="J6" s="32">
        <f>VLOOKUP(C6,'Referensi(H)'!$F$2:$H$7,3)</f>
        <v>0</v>
      </c>
    </row>
    <row r="7" spans="1:14" ht="34" x14ac:dyDescent="0.2">
      <c r="A7" s="5" t="s">
        <v>283</v>
      </c>
      <c r="B7" s="6" t="s">
        <v>278</v>
      </c>
      <c r="C7" s="37" t="s">
        <v>27</v>
      </c>
      <c r="D7" s="75"/>
      <c r="E7" s="75" t="s">
        <v>572</v>
      </c>
      <c r="G7" s="27">
        <v>3</v>
      </c>
      <c r="H7" s="28">
        <f>VLOOKUP(C7,'Referensi(H)'!$F$2:$H$7,2)</f>
        <v>2</v>
      </c>
      <c r="I7" s="28">
        <f t="shared" si="0"/>
        <v>1</v>
      </c>
      <c r="J7" s="29">
        <f>VLOOKUP(C7,'Referensi(H)'!$F$2:$H$7,3)</f>
        <v>0</v>
      </c>
      <c r="K7" s="24">
        <v>3</v>
      </c>
      <c r="L7" s="25">
        <f>SUM(I7:I8)</f>
        <v>2</v>
      </c>
      <c r="M7" s="25">
        <f>SUM(J7:J8)</f>
        <v>1</v>
      </c>
      <c r="N7" s="26">
        <f>IF(L7=0,5,M7/L7)</f>
        <v>0.5</v>
      </c>
    </row>
    <row r="8" spans="1:14" ht="17" x14ac:dyDescent="0.2">
      <c r="A8" s="5" t="s">
        <v>284</v>
      </c>
      <c r="B8" s="6" t="s">
        <v>277</v>
      </c>
      <c r="C8" s="37" t="s">
        <v>449</v>
      </c>
      <c r="D8" s="75"/>
      <c r="E8" s="75" t="s">
        <v>573</v>
      </c>
      <c r="G8" s="30">
        <v>3</v>
      </c>
      <c r="H8" s="31">
        <f>VLOOKUP(C8,'Referensi(H)'!$F$2:$H$7,2)</f>
        <v>3</v>
      </c>
      <c r="I8" s="31">
        <f t="shared" si="0"/>
        <v>1</v>
      </c>
      <c r="J8" s="32">
        <f>VLOOKUP(C8,'Referensi(H)'!$F$2:$H$7,3)</f>
        <v>1</v>
      </c>
    </row>
    <row r="9" spans="1:14" ht="51" x14ac:dyDescent="0.2">
      <c r="A9" s="5" t="s">
        <v>285</v>
      </c>
      <c r="B9" s="6" t="s">
        <v>279</v>
      </c>
      <c r="C9" s="37" t="s">
        <v>27</v>
      </c>
      <c r="D9" s="75"/>
      <c r="E9" s="75" t="s">
        <v>574</v>
      </c>
      <c r="G9" s="24">
        <v>4</v>
      </c>
      <c r="H9" s="25">
        <f>VLOOKUP(C9,'Referensi(H)'!$F$2:$H$7,2)</f>
        <v>2</v>
      </c>
      <c r="I9" s="25">
        <f t="shared" si="0"/>
        <v>1</v>
      </c>
      <c r="J9" s="26">
        <f>VLOOKUP(C9,'Referensi(H)'!$F$2:$H$7,3)</f>
        <v>0</v>
      </c>
      <c r="K9" s="24">
        <v>4</v>
      </c>
      <c r="L9" s="25">
        <f>I9</f>
        <v>1</v>
      </c>
      <c r="M9" s="25">
        <f>J9</f>
        <v>0</v>
      </c>
      <c r="N9" s="26">
        <f>IF(L9=0,5,M9/L9)</f>
        <v>0</v>
      </c>
    </row>
    <row r="10" spans="1:14" ht="17" x14ac:dyDescent="0.2">
      <c r="A10" s="5" t="s">
        <v>286</v>
      </c>
      <c r="B10" s="6" t="s">
        <v>280</v>
      </c>
      <c r="C10" s="37" t="s">
        <v>27</v>
      </c>
      <c r="D10" s="75"/>
      <c r="E10" s="75" t="s">
        <v>575</v>
      </c>
      <c r="G10" s="24">
        <v>5</v>
      </c>
      <c r="H10" s="25">
        <f>VLOOKUP(C10,'Referensi(H)'!$F$2:$H$7,2)</f>
        <v>2</v>
      </c>
      <c r="I10" s="25">
        <f t="shared" si="0"/>
        <v>1</v>
      </c>
      <c r="J10" s="26">
        <f>VLOOKUP(C10,'Referensi(H)'!$F$2:$H$7,3)</f>
        <v>0</v>
      </c>
      <c r="K10" s="24">
        <v>5</v>
      </c>
      <c r="L10" s="25">
        <f>I10</f>
        <v>1</v>
      </c>
      <c r="M10" s="25">
        <f>J10</f>
        <v>0</v>
      </c>
      <c r="N10" s="26">
        <f>IF(L10=0,5,M10/L10)</f>
        <v>0</v>
      </c>
    </row>
    <row r="11" spans="1:14" x14ac:dyDescent="0.2">
      <c r="A11" s="7" t="s">
        <v>32</v>
      </c>
      <c r="B11" s="7"/>
      <c r="C11" s="79"/>
      <c r="D11" s="79"/>
      <c r="E11" s="80"/>
    </row>
    <row r="12" spans="1:14" ht="34" x14ac:dyDescent="0.2">
      <c r="A12" s="5" t="s">
        <v>22</v>
      </c>
      <c r="B12" s="6" t="s">
        <v>23</v>
      </c>
      <c r="C12" s="37" t="s">
        <v>449</v>
      </c>
      <c r="D12" s="75"/>
      <c r="E12" s="75" t="s">
        <v>576</v>
      </c>
      <c r="G12" s="24">
        <v>1</v>
      </c>
      <c r="H12" s="25">
        <f>VLOOKUP(C12,'Referensi(H)'!$F$2:$H$7,2)</f>
        <v>3</v>
      </c>
      <c r="I12" s="25">
        <f>IF(H12=6,0,1)</f>
        <v>1</v>
      </c>
      <c r="J12" s="26">
        <f>VLOOKUP(C12,'Referensi(H)'!$F$2:$H$7,3)</f>
        <v>1</v>
      </c>
      <c r="K12" s="24">
        <v>1</v>
      </c>
      <c r="L12" s="25">
        <f>I12</f>
        <v>1</v>
      </c>
      <c r="M12" s="25">
        <f>J12</f>
        <v>1</v>
      </c>
      <c r="N12" s="26">
        <f t="shared" ref="N12:N13" si="1">IF(L12=0,5,M12/L12)</f>
        <v>1</v>
      </c>
    </row>
    <row r="13" spans="1:14" ht="34" x14ac:dyDescent="0.2">
      <c r="A13" s="10" t="s">
        <v>45</v>
      </c>
      <c r="B13" s="6" t="s">
        <v>37</v>
      </c>
      <c r="C13" s="37" t="s">
        <v>27</v>
      </c>
      <c r="D13" s="75" t="s">
        <v>711</v>
      </c>
      <c r="E13" s="75" t="s">
        <v>577</v>
      </c>
      <c r="G13" s="24">
        <v>2</v>
      </c>
      <c r="H13" s="25">
        <f>VLOOKUP(C13,'Referensi(H)'!$F$2:$H$7,2)</f>
        <v>2</v>
      </c>
      <c r="I13" s="25">
        <f t="shared" ref="I13:I20" si="2">IF(H13=6,0,1)</f>
        <v>1</v>
      </c>
      <c r="J13" s="26">
        <f>VLOOKUP(C13,'Referensi(H)'!$F$2:$H$7,3)</f>
        <v>0</v>
      </c>
      <c r="K13" s="24">
        <v>2</v>
      </c>
      <c r="L13" s="25">
        <f>I13</f>
        <v>1</v>
      </c>
      <c r="M13" s="25">
        <f>J13</f>
        <v>0</v>
      </c>
      <c r="N13" s="26">
        <f t="shared" si="1"/>
        <v>0</v>
      </c>
    </row>
    <row r="14" spans="1:14" ht="34" x14ac:dyDescent="0.2">
      <c r="A14" s="10" t="s">
        <v>46</v>
      </c>
      <c r="B14" s="6" t="s">
        <v>38</v>
      </c>
      <c r="C14" s="37" t="s">
        <v>27</v>
      </c>
      <c r="D14" s="75"/>
      <c r="E14" s="75" t="s">
        <v>578</v>
      </c>
      <c r="G14" s="27">
        <v>3</v>
      </c>
      <c r="H14" s="28">
        <f>VLOOKUP(C14,'Referensi(H)'!$F$2:$H$7,2)</f>
        <v>2</v>
      </c>
      <c r="I14" s="28">
        <f t="shared" si="2"/>
        <v>1</v>
      </c>
      <c r="J14" s="29">
        <f>VLOOKUP(C14,'Referensi(H)'!$F$2:$H$7,3)</f>
        <v>0</v>
      </c>
      <c r="K14" s="24">
        <v>3</v>
      </c>
      <c r="L14" s="25">
        <f>SUM(I14:I15)</f>
        <v>2</v>
      </c>
      <c r="M14" s="25">
        <f>SUM(J14:J15)</f>
        <v>0</v>
      </c>
      <c r="N14" s="26">
        <f>IF(L14=0,5,M14/L14)</f>
        <v>0</v>
      </c>
    </row>
    <row r="15" spans="1:14" ht="34" x14ac:dyDescent="0.2">
      <c r="A15" s="10" t="s">
        <v>50</v>
      </c>
      <c r="B15" s="6" t="s">
        <v>39</v>
      </c>
      <c r="C15" s="37" t="s">
        <v>27</v>
      </c>
      <c r="D15" s="75"/>
      <c r="E15" s="75" t="s">
        <v>579</v>
      </c>
      <c r="G15" s="30">
        <v>3</v>
      </c>
      <c r="H15" s="31">
        <f>VLOOKUP(C15,'Referensi(H)'!$F$2:$H$7,2)</f>
        <v>2</v>
      </c>
      <c r="I15" s="31">
        <f t="shared" si="2"/>
        <v>1</v>
      </c>
      <c r="J15" s="32">
        <f>VLOOKUP(C15,'Referensi(H)'!$F$2:$H$7,3)</f>
        <v>0</v>
      </c>
    </row>
    <row r="16" spans="1:14" ht="34" x14ac:dyDescent="0.2">
      <c r="A16" s="10" t="s">
        <v>51</v>
      </c>
      <c r="B16" s="6" t="s">
        <v>40</v>
      </c>
      <c r="C16" s="37" t="s">
        <v>27</v>
      </c>
      <c r="D16" s="75"/>
      <c r="E16" s="75" t="s">
        <v>580</v>
      </c>
      <c r="G16" s="27">
        <v>4</v>
      </c>
      <c r="H16" s="28">
        <f>VLOOKUP(C16,'Referensi(H)'!$F$2:$H$7,2)</f>
        <v>2</v>
      </c>
      <c r="I16" s="28">
        <f t="shared" si="2"/>
        <v>1</v>
      </c>
      <c r="J16" s="29">
        <f>VLOOKUP(C16,'Referensi(H)'!$F$2:$H$7,3)</f>
        <v>0</v>
      </c>
      <c r="K16" s="25">
        <v>4</v>
      </c>
      <c r="L16" s="25">
        <f>SUM(I16:I17)</f>
        <v>2</v>
      </c>
      <c r="M16" s="25">
        <f>SUM(J16:J17)</f>
        <v>5</v>
      </c>
      <c r="N16" s="26">
        <f t="shared" ref="N16:N18" si="3">IF(L16=0,5,M16/L16)</f>
        <v>2.5</v>
      </c>
    </row>
    <row r="17" spans="1:18" ht="51" x14ac:dyDescent="0.2">
      <c r="A17" s="10" t="s">
        <v>52</v>
      </c>
      <c r="B17" s="6" t="s">
        <v>41</v>
      </c>
      <c r="C17" s="37" t="s">
        <v>29</v>
      </c>
      <c r="D17" s="75"/>
      <c r="E17" s="75" t="s">
        <v>581</v>
      </c>
      <c r="G17" s="30">
        <v>4</v>
      </c>
      <c r="H17" s="31">
        <f>VLOOKUP(C17,'Referensi(H)'!$F$2:$H$7,2)</f>
        <v>5</v>
      </c>
      <c r="I17" s="31">
        <f t="shared" si="2"/>
        <v>1</v>
      </c>
      <c r="J17" s="32">
        <f>VLOOKUP(C17,'Referensi(H)'!$F$2:$H$7,3)</f>
        <v>5</v>
      </c>
    </row>
    <row r="18" spans="1:18" ht="34" x14ac:dyDescent="0.2">
      <c r="A18" s="10" t="s">
        <v>53</v>
      </c>
      <c r="B18" s="6" t="s">
        <v>42</v>
      </c>
      <c r="C18" s="37" t="s">
        <v>449</v>
      </c>
      <c r="D18" s="75" t="s">
        <v>712</v>
      </c>
      <c r="E18" s="75" t="s">
        <v>582</v>
      </c>
      <c r="G18" s="27">
        <v>5</v>
      </c>
      <c r="H18" s="28">
        <f>VLOOKUP(C18,'Referensi(H)'!$F$2:$H$7,2)</f>
        <v>3</v>
      </c>
      <c r="I18" s="28">
        <f t="shared" si="2"/>
        <v>1</v>
      </c>
      <c r="J18" s="29">
        <f>VLOOKUP(C18,'Referensi(H)'!$F$2:$H$7,3)</f>
        <v>1</v>
      </c>
      <c r="K18" s="24">
        <v>5</v>
      </c>
      <c r="L18" s="25">
        <f>SUM(H18:H20)</f>
        <v>7</v>
      </c>
      <c r="M18" s="25">
        <f>SUM(J18:J20)</f>
        <v>1</v>
      </c>
      <c r="N18" s="26">
        <f t="shared" si="3"/>
        <v>0.14285714285714285</v>
      </c>
    </row>
    <row r="19" spans="1:18" ht="34" x14ac:dyDescent="0.2">
      <c r="A19" s="10" t="s">
        <v>54</v>
      </c>
      <c r="B19" s="6" t="s">
        <v>43</v>
      </c>
      <c r="C19" s="37" t="s">
        <v>27</v>
      </c>
      <c r="D19" s="75"/>
      <c r="E19" s="75" t="s">
        <v>583</v>
      </c>
      <c r="G19" s="33">
        <v>5</v>
      </c>
      <c r="H19" s="34">
        <f>VLOOKUP(C19,'Referensi(H)'!$F$2:$H$7,2)</f>
        <v>2</v>
      </c>
      <c r="I19" s="34">
        <f t="shared" si="2"/>
        <v>1</v>
      </c>
      <c r="J19" s="35">
        <f>VLOOKUP(C19,'Referensi(H)'!$F$2:$H$7,3)</f>
        <v>0</v>
      </c>
    </row>
    <row r="20" spans="1:18" ht="17" x14ac:dyDescent="0.2">
      <c r="A20" s="10" t="s">
        <v>55</v>
      </c>
      <c r="B20" s="6" t="s">
        <v>44</v>
      </c>
      <c r="C20" s="37" t="s">
        <v>27</v>
      </c>
      <c r="D20" s="75"/>
      <c r="E20" s="75" t="s">
        <v>584</v>
      </c>
      <c r="G20" s="30">
        <v>5</v>
      </c>
      <c r="H20" s="31">
        <f>VLOOKUP(C20,'Referensi(H)'!$F$2:$H$7,2)</f>
        <v>2</v>
      </c>
      <c r="I20" s="31">
        <f t="shared" si="2"/>
        <v>1</v>
      </c>
      <c r="J20" s="32">
        <f>VLOOKUP(C20,'Referensi(H)'!$F$2:$H$7,3)</f>
        <v>0</v>
      </c>
    </row>
    <row r="21" spans="1:18" x14ac:dyDescent="0.2">
      <c r="A21" s="7" t="s">
        <v>34</v>
      </c>
      <c r="B21" s="7"/>
      <c r="C21" s="79"/>
      <c r="D21" s="79"/>
      <c r="E21" s="80"/>
    </row>
    <row r="22" spans="1:18" ht="17" x14ac:dyDescent="0.2">
      <c r="A22" s="12"/>
      <c r="B22" s="11" t="s">
        <v>49</v>
      </c>
      <c r="C22" s="37"/>
      <c r="D22" s="37"/>
      <c r="E22" s="75"/>
      <c r="O22" s="4" t="s">
        <v>150</v>
      </c>
      <c r="P22" s="4" t="s">
        <v>47</v>
      </c>
      <c r="Q22" s="4" t="s">
        <v>48</v>
      </c>
      <c r="R22" s="4" t="s">
        <v>151</v>
      </c>
    </row>
    <row r="23" spans="1:18" ht="34" x14ac:dyDescent="0.2">
      <c r="A23" s="13" t="s">
        <v>57</v>
      </c>
      <c r="B23" s="6" t="s">
        <v>56</v>
      </c>
      <c r="C23" s="37" t="s">
        <v>307</v>
      </c>
      <c r="D23" s="75"/>
      <c r="E23" s="75" t="s">
        <v>585</v>
      </c>
      <c r="G23" s="24">
        <v>1</v>
      </c>
      <c r="H23" s="25">
        <f>VLOOKUP(C23,'Referensi(H)'!$F$2:$H$7,2)</f>
        <v>4</v>
      </c>
      <c r="I23" s="25">
        <f t="shared" ref="I23:I48" si="4">IF(H23=6,0,1)</f>
        <v>1</v>
      </c>
      <c r="J23" s="26">
        <f>VLOOKUP(C23,'Referensi(H)'!$F$2:$H$7,3)</f>
        <v>3</v>
      </c>
      <c r="K23" s="24">
        <v>1</v>
      </c>
      <c r="L23" s="25">
        <f>I23</f>
        <v>1</v>
      </c>
      <c r="M23" s="25">
        <f>J23</f>
        <v>3</v>
      </c>
      <c r="N23" s="25">
        <f t="shared" ref="N23:N24" si="5">IF(L23=0,5,M23/L23)</f>
        <v>3</v>
      </c>
      <c r="O23" s="23">
        <v>1</v>
      </c>
      <c r="P23" s="23">
        <f>L57+L23+L38+L50</f>
        <v>4</v>
      </c>
      <c r="Q23" s="23">
        <f>M23+M38+M50+M57</f>
        <v>16</v>
      </c>
      <c r="R23" s="23">
        <f t="shared" ref="R23:R27" si="6">IF(P23=0,5,Q23/P23)</f>
        <v>4</v>
      </c>
    </row>
    <row r="24" spans="1:18" ht="17" x14ac:dyDescent="0.2">
      <c r="A24" s="13" t="s">
        <v>70</v>
      </c>
      <c r="B24" s="6" t="s">
        <v>58</v>
      </c>
      <c r="C24" s="37" t="s">
        <v>307</v>
      </c>
      <c r="D24" s="75"/>
      <c r="E24" s="75" t="s">
        <v>586</v>
      </c>
      <c r="G24" s="27">
        <v>2</v>
      </c>
      <c r="H24" s="28">
        <f>VLOOKUP(C24,'Referensi(H)'!$F$2:$H$7,2)</f>
        <v>4</v>
      </c>
      <c r="I24" s="28">
        <f t="shared" si="4"/>
        <v>1</v>
      </c>
      <c r="J24" s="29">
        <f>VLOOKUP(C24,'Referensi(H)'!$F$2:$H$7,3)</f>
        <v>3</v>
      </c>
      <c r="K24" s="24">
        <v>2</v>
      </c>
      <c r="L24" s="25">
        <f>SUM(I24:I28)</f>
        <v>5</v>
      </c>
      <c r="M24" s="25">
        <f>SUM(J24:J28)</f>
        <v>19</v>
      </c>
      <c r="N24" s="25">
        <f t="shared" si="5"/>
        <v>3.8</v>
      </c>
      <c r="O24" s="23">
        <v>2</v>
      </c>
      <c r="P24" s="23">
        <f>L24+L39+L51+L58</f>
        <v>9</v>
      </c>
      <c r="Q24" s="23">
        <f>M24+M39+M51+M58</f>
        <v>31</v>
      </c>
      <c r="R24" s="23">
        <f t="shared" si="6"/>
        <v>3.4444444444444446</v>
      </c>
    </row>
    <row r="25" spans="1:18" ht="34" x14ac:dyDescent="0.2">
      <c r="A25" s="13" t="s">
        <v>71</v>
      </c>
      <c r="B25" s="6" t="s">
        <v>59</v>
      </c>
      <c r="C25" s="37" t="s">
        <v>29</v>
      </c>
      <c r="D25" s="75"/>
      <c r="E25" s="75" t="s">
        <v>587</v>
      </c>
      <c r="G25" s="33">
        <v>2</v>
      </c>
      <c r="H25" s="34">
        <f>VLOOKUP(C25,'Referensi(H)'!$F$2:$H$7,2)</f>
        <v>5</v>
      </c>
      <c r="I25" s="34">
        <f t="shared" si="4"/>
        <v>1</v>
      </c>
      <c r="J25" s="35">
        <f>VLOOKUP(C25,'Referensi(H)'!$F$2:$H$7,3)</f>
        <v>5</v>
      </c>
      <c r="O25" s="23">
        <v>3</v>
      </c>
      <c r="P25" s="23">
        <f>L29+L40+L53+L59</f>
        <v>12</v>
      </c>
      <c r="Q25" s="23">
        <f>M29+M40+M53+M59</f>
        <v>37</v>
      </c>
      <c r="R25" s="23">
        <f t="shared" si="6"/>
        <v>3.0833333333333335</v>
      </c>
    </row>
    <row r="26" spans="1:18" ht="51" x14ac:dyDescent="0.2">
      <c r="A26" s="13" t="s">
        <v>72</v>
      </c>
      <c r="B26" s="6" t="s">
        <v>60</v>
      </c>
      <c r="C26" s="37" t="s">
        <v>307</v>
      </c>
      <c r="D26" s="75" t="s">
        <v>713</v>
      </c>
      <c r="E26" s="75" t="s">
        <v>588</v>
      </c>
      <c r="G26" s="33">
        <v>2</v>
      </c>
      <c r="H26" s="34">
        <f>VLOOKUP(C26,'Referensi(H)'!$F$2:$H$7,2)</f>
        <v>4</v>
      </c>
      <c r="I26" s="34">
        <f t="shared" si="4"/>
        <v>1</v>
      </c>
      <c r="J26" s="35">
        <f>VLOOKUP(C26,'Referensi(H)'!$F$2:$H$7,3)</f>
        <v>3</v>
      </c>
      <c r="O26" s="23">
        <v>4</v>
      </c>
      <c r="P26" s="23">
        <f>L33+L43+L55+L62</f>
        <v>10</v>
      </c>
      <c r="Q26" s="23">
        <f>M33+M43+M55+M62</f>
        <v>15</v>
      </c>
      <c r="R26" s="23">
        <f t="shared" si="6"/>
        <v>1.5</v>
      </c>
    </row>
    <row r="27" spans="1:18" ht="34" x14ac:dyDescent="0.2">
      <c r="A27" s="13" t="s">
        <v>73</v>
      </c>
      <c r="B27" s="6" t="s">
        <v>61</v>
      </c>
      <c r="C27" s="37" t="s">
        <v>29</v>
      </c>
      <c r="D27" s="75"/>
      <c r="E27" s="75" t="s">
        <v>589</v>
      </c>
      <c r="G27" s="33">
        <v>2</v>
      </c>
      <c r="H27" s="34">
        <f>VLOOKUP(C27,'Referensi(H)'!$F$2:$H$7,2)</f>
        <v>5</v>
      </c>
      <c r="I27" s="34">
        <f t="shared" si="4"/>
        <v>1</v>
      </c>
      <c r="J27" s="35">
        <f>VLOOKUP(C27,'Referensi(H)'!$F$2:$H$7,3)</f>
        <v>5</v>
      </c>
      <c r="O27" s="23">
        <v>5</v>
      </c>
      <c r="P27" s="23">
        <f>L35+L47+L65</f>
        <v>6</v>
      </c>
      <c r="Q27" s="23">
        <f>M35+M47+M65</f>
        <v>1</v>
      </c>
      <c r="R27" s="23">
        <f t="shared" si="6"/>
        <v>0.16666666666666666</v>
      </c>
    </row>
    <row r="28" spans="1:18" ht="34" x14ac:dyDescent="0.2">
      <c r="A28" s="13" t="s">
        <v>74</v>
      </c>
      <c r="B28" s="6" t="s">
        <v>62</v>
      </c>
      <c r="C28" s="37" t="s">
        <v>307</v>
      </c>
      <c r="D28" s="75"/>
      <c r="E28" s="75" t="s">
        <v>590</v>
      </c>
      <c r="G28" s="30">
        <v>2</v>
      </c>
      <c r="H28" s="31">
        <f>VLOOKUP(C28,'Referensi(H)'!$F$2:$H$7,2)</f>
        <v>4</v>
      </c>
      <c r="I28" s="31">
        <f t="shared" si="4"/>
        <v>1</v>
      </c>
      <c r="J28" s="32">
        <f>VLOOKUP(C28,'Referensi(H)'!$F$2:$H$7,3)</f>
        <v>3</v>
      </c>
    </row>
    <row r="29" spans="1:18" ht="51" x14ac:dyDescent="0.2">
      <c r="A29" s="13" t="s">
        <v>75</v>
      </c>
      <c r="B29" s="6" t="s">
        <v>63</v>
      </c>
      <c r="C29" s="37" t="s">
        <v>307</v>
      </c>
      <c r="D29" s="75" t="s">
        <v>714</v>
      </c>
      <c r="E29" s="75" t="s">
        <v>591</v>
      </c>
      <c r="G29" s="27">
        <v>3</v>
      </c>
      <c r="H29" s="28">
        <f>VLOOKUP(C29,'Referensi(H)'!$F$2:$H$7,2)</f>
        <v>4</v>
      </c>
      <c r="I29" s="28">
        <f t="shared" si="4"/>
        <v>1</v>
      </c>
      <c r="J29" s="29">
        <f>VLOOKUP(C29,'Referensi(H)'!$F$2:$H$7,3)</f>
        <v>3</v>
      </c>
      <c r="K29" s="24">
        <v>3</v>
      </c>
      <c r="L29" s="25">
        <f>SUM(I29:I32)</f>
        <v>4</v>
      </c>
      <c r="M29" s="25">
        <f>SUM(J29:J32)</f>
        <v>10</v>
      </c>
      <c r="N29" s="26">
        <f t="shared" ref="N29" si="7">IF(L29=0,5,M29/L29)</f>
        <v>2.5</v>
      </c>
    </row>
    <row r="30" spans="1:18" ht="34" x14ac:dyDescent="0.2">
      <c r="A30" s="13" t="s">
        <v>76</v>
      </c>
      <c r="B30" s="6" t="s">
        <v>64</v>
      </c>
      <c r="C30" s="37" t="s">
        <v>307</v>
      </c>
      <c r="D30" s="75"/>
      <c r="E30" s="75" t="s">
        <v>592</v>
      </c>
      <c r="G30" s="33">
        <v>3</v>
      </c>
      <c r="H30" s="34">
        <f>VLOOKUP(C30,'Referensi(H)'!$F$2:$H$7,2)</f>
        <v>4</v>
      </c>
      <c r="I30" s="34">
        <f t="shared" si="4"/>
        <v>1</v>
      </c>
      <c r="J30" s="35">
        <f>VLOOKUP(C30,'Referensi(H)'!$F$2:$H$7,3)</f>
        <v>3</v>
      </c>
    </row>
    <row r="31" spans="1:18" ht="34" x14ac:dyDescent="0.2">
      <c r="A31" s="13" t="s">
        <v>77</v>
      </c>
      <c r="B31" s="6" t="s">
        <v>65</v>
      </c>
      <c r="C31" s="37" t="s">
        <v>307</v>
      </c>
      <c r="D31" s="75"/>
      <c r="E31" s="75" t="s">
        <v>593</v>
      </c>
      <c r="G31" s="33">
        <v>3</v>
      </c>
      <c r="H31" s="34">
        <f>VLOOKUP(C31,'Referensi(H)'!$F$2:$H$7,2)</f>
        <v>4</v>
      </c>
      <c r="I31" s="34">
        <f t="shared" si="4"/>
        <v>1</v>
      </c>
      <c r="J31" s="35">
        <f>VLOOKUP(C31,'Referensi(H)'!$F$2:$H$7,3)</f>
        <v>3</v>
      </c>
    </row>
    <row r="32" spans="1:18" ht="51" x14ac:dyDescent="0.2">
      <c r="A32" s="13" t="s">
        <v>78</v>
      </c>
      <c r="B32" s="6" t="s">
        <v>66</v>
      </c>
      <c r="C32" s="37" t="s">
        <v>449</v>
      </c>
      <c r="D32" s="75"/>
      <c r="E32" s="75" t="s">
        <v>594</v>
      </c>
      <c r="G32" s="30">
        <v>3</v>
      </c>
      <c r="H32" s="31">
        <f>VLOOKUP(C32,'Referensi(H)'!$F$2:$H$7,2)</f>
        <v>3</v>
      </c>
      <c r="I32" s="31">
        <f t="shared" si="4"/>
        <v>1</v>
      </c>
      <c r="J32" s="32">
        <f>VLOOKUP(C32,'Referensi(H)'!$F$2:$H$7,3)</f>
        <v>1</v>
      </c>
    </row>
    <row r="33" spans="1:14" ht="51" x14ac:dyDescent="0.2">
      <c r="A33" s="13" t="s">
        <v>79</v>
      </c>
      <c r="B33" s="6" t="s">
        <v>67</v>
      </c>
      <c r="C33" s="37" t="s">
        <v>449</v>
      </c>
      <c r="D33" s="75"/>
      <c r="E33" s="75" t="s">
        <v>595</v>
      </c>
      <c r="G33" s="27">
        <v>4</v>
      </c>
      <c r="H33" s="28">
        <f>VLOOKUP(C33,'Referensi(H)'!$F$2:$H$7,2)</f>
        <v>3</v>
      </c>
      <c r="I33" s="28">
        <f t="shared" si="4"/>
        <v>1</v>
      </c>
      <c r="J33" s="29">
        <f>VLOOKUP(C33,'Referensi(H)'!$F$2:$H$7,3)</f>
        <v>1</v>
      </c>
      <c r="K33" s="24">
        <v>4</v>
      </c>
      <c r="L33" s="25">
        <f>SUM(I33:I34)</f>
        <v>2</v>
      </c>
      <c r="M33" s="25">
        <f>SUM(J33:J34)</f>
        <v>6</v>
      </c>
      <c r="N33" s="26">
        <f t="shared" ref="N33" si="8">IF(L33=0,5,M33/L33)</f>
        <v>3</v>
      </c>
    </row>
    <row r="34" spans="1:14" ht="51" x14ac:dyDescent="0.2">
      <c r="A34" s="13" t="s">
        <v>80</v>
      </c>
      <c r="B34" s="6" t="s">
        <v>68</v>
      </c>
      <c r="C34" s="37" t="s">
        <v>29</v>
      </c>
      <c r="D34" s="75"/>
      <c r="E34" s="75" t="s">
        <v>596</v>
      </c>
      <c r="G34" s="30">
        <v>4</v>
      </c>
      <c r="H34" s="31">
        <f>VLOOKUP(C34,'Referensi(H)'!$F$2:$H$7,2)</f>
        <v>5</v>
      </c>
      <c r="I34" s="31">
        <f t="shared" si="4"/>
        <v>1</v>
      </c>
      <c r="J34" s="32">
        <f>VLOOKUP(C34,'Referensi(H)'!$F$2:$H$7,3)</f>
        <v>5</v>
      </c>
    </row>
    <row r="35" spans="1:14" ht="51" x14ac:dyDescent="0.2">
      <c r="A35" s="13" t="s">
        <v>81</v>
      </c>
      <c r="B35" s="6" t="s">
        <v>444</v>
      </c>
      <c r="C35" s="37" t="s">
        <v>27</v>
      </c>
      <c r="D35" s="75"/>
      <c r="E35" s="75" t="s">
        <v>597</v>
      </c>
      <c r="G35" s="27">
        <v>5</v>
      </c>
      <c r="H35" s="28">
        <f>VLOOKUP(C35,'Referensi(H)'!$F$2:$H$7,2)</f>
        <v>2</v>
      </c>
      <c r="I35" s="28">
        <f t="shared" si="4"/>
        <v>1</v>
      </c>
      <c r="J35" s="29">
        <f>VLOOKUP(C35,'Referensi(H)'!$F$2:$H$7,3)</f>
        <v>0</v>
      </c>
      <c r="K35" s="24">
        <v>5</v>
      </c>
      <c r="L35" s="25">
        <f>SUM(I35:I36)</f>
        <v>2</v>
      </c>
      <c r="M35" s="25">
        <f>SUM(J35:J36)</f>
        <v>0</v>
      </c>
      <c r="N35" s="26">
        <f t="shared" ref="N35" si="9">IF(L35=0,5,M35/L35)</f>
        <v>0</v>
      </c>
    </row>
    <row r="36" spans="1:14" ht="17" x14ac:dyDescent="0.2">
      <c r="A36" s="13" t="s">
        <v>82</v>
      </c>
      <c r="B36" s="6" t="s">
        <v>69</v>
      </c>
      <c r="C36" s="37" t="s">
        <v>27</v>
      </c>
      <c r="D36" s="75"/>
      <c r="E36" s="75" t="s">
        <v>598</v>
      </c>
      <c r="G36" s="30">
        <v>5</v>
      </c>
      <c r="H36" s="31">
        <f>VLOOKUP(C36,'Referensi(H)'!$F$2:$H$7,2)</f>
        <v>2</v>
      </c>
      <c r="I36" s="31">
        <f t="shared" si="4"/>
        <v>1</v>
      </c>
      <c r="J36" s="32">
        <f>VLOOKUP(C36,'Referensi(H)'!$F$2:$H$7,3)</f>
        <v>0</v>
      </c>
    </row>
    <row r="37" spans="1:14" ht="17" x14ac:dyDescent="0.2">
      <c r="A37" s="12"/>
      <c r="B37" s="11" t="s">
        <v>83</v>
      </c>
      <c r="C37" s="37"/>
      <c r="D37" s="75"/>
    </row>
    <row r="38" spans="1:14" ht="34" x14ac:dyDescent="0.2">
      <c r="A38" s="13" t="s">
        <v>296</v>
      </c>
      <c r="B38" s="6" t="s">
        <v>287</v>
      </c>
      <c r="C38" s="37" t="s">
        <v>307</v>
      </c>
      <c r="D38" s="75"/>
      <c r="E38" s="75" t="s">
        <v>599</v>
      </c>
      <c r="G38" s="24">
        <v>1</v>
      </c>
      <c r="H38" s="25">
        <f>VLOOKUP(C38,'Referensi(H)'!$F$2:$H$7,2)</f>
        <v>4</v>
      </c>
      <c r="I38" s="25">
        <f t="shared" si="4"/>
        <v>1</v>
      </c>
      <c r="J38" s="26">
        <f>VLOOKUP(C38,'Referensi(H)'!$F$2:$H$7,3)</f>
        <v>3</v>
      </c>
      <c r="K38" s="24">
        <v>1</v>
      </c>
      <c r="L38" s="25">
        <f>I38</f>
        <v>1</v>
      </c>
      <c r="M38" s="25">
        <f>J38</f>
        <v>3</v>
      </c>
      <c r="N38" s="26">
        <f t="shared" ref="N38:N40" si="10">IF(L38=0,5,M38/L38)</f>
        <v>3</v>
      </c>
    </row>
    <row r="39" spans="1:14" ht="51" x14ac:dyDescent="0.2">
      <c r="A39" s="13" t="s">
        <v>297</v>
      </c>
      <c r="B39" s="6" t="s">
        <v>288</v>
      </c>
      <c r="C39" s="37" t="s">
        <v>449</v>
      </c>
      <c r="D39" s="75" t="s">
        <v>715</v>
      </c>
      <c r="E39" s="75" t="s">
        <v>600</v>
      </c>
      <c r="G39" s="24">
        <v>2</v>
      </c>
      <c r="H39" s="25">
        <f>VLOOKUP(C39,'Referensi(H)'!$F$2:$H$7,2)</f>
        <v>3</v>
      </c>
      <c r="I39" s="25">
        <f t="shared" si="4"/>
        <v>1</v>
      </c>
      <c r="J39" s="26">
        <f>VLOOKUP(C39,'Referensi(H)'!$F$2:$H$7,3)</f>
        <v>1</v>
      </c>
      <c r="K39" s="24">
        <v>2</v>
      </c>
      <c r="L39" s="25">
        <f>I39</f>
        <v>1</v>
      </c>
      <c r="M39" s="25">
        <f>J39</f>
        <v>1</v>
      </c>
      <c r="N39" s="26">
        <f t="shared" si="10"/>
        <v>1</v>
      </c>
    </row>
    <row r="40" spans="1:14" ht="34" x14ac:dyDescent="0.2">
      <c r="A40" s="13" t="s">
        <v>298</v>
      </c>
      <c r="B40" s="6" t="s">
        <v>445</v>
      </c>
      <c r="C40" s="37" t="s">
        <v>29</v>
      </c>
      <c r="D40" s="75" t="s">
        <v>716</v>
      </c>
      <c r="E40" s="75" t="s">
        <v>601</v>
      </c>
      <c r="G40" s="27">
        <v>3</v>
      </c>
      <c r="H40" s="28">
        <f>VLOOKUP(C40,'Referensi(H)'!$F$2:$H$7,2)</f>
        <v>5</v>
      </c>
      <c r="I40" s="28">
        <f t="shared" si="4"/>
        <v>1</v>
      </c>
      <c r="J40" s="29">
        <f>VLOOKUP(C40,'Referensi(H)'!$F$2:$H$7,3)</f>
        <v>5</v>
      </c>
      <c r="K40" s="24">
        <v>3</v>
      </c>
      <c r="L40" s="25">
        <f>SUM(I40:I42)</f>
        <v>3</v>
      </c>
      <c r="M40" s="25">
        <f>SUM(J40:J42)</f>
        <v>6</v>
      </c>
      <c r="N40" s="26">
        <f t="shared" si="10"/>
        <v>2</v>
      </c>
    </row>
    <row r="41" spans="1:14" ht="68" x14ac:dyDescent="0.2">
      <c r="A41" s="13" t="s">
        <v>299</v>
      </c>
      <c r="B41" s="6" t="s">
        <v>446</v>
      </c>
      <c r="C41" s="37" t="s">
        <v>449</v>
      </c>
      <c r="D41" s="75"/>
      <c r="E41" s="75" t="s">
        <v>602</v>
      </c>
      <c r="G41" s="33">
        <v>3</v>
      </c>
      <c r="H41" s="34">
        <f>VLOOKUP(C41,'Referensi(H)'!$F$2:$H$7,2)</f>
        <v>3</v>
      </c>
      <c r="I41" s="34">
        <f t="shared" si="4"/>
        <v>1</v>
      </c>
      <c r="J41" s="35">
        <f>VLOOKUP(C41,'Referensi(H)'!$F$2:$H$7,3)</f>
        <v>1</v>
      </c>
    </row>
    <row r="42" spans="1:14" ht="34" x14ac:dyDescent="0.2">
      <c r="A42" s="13" t="s">
        <v>300</v>
      </c>
      <c r="B42" s="38" t="s">
        <v>289</v>
      </c>
      <c r="C42" s="37" t="s">
        <v>27</v>
      </c>
      <c r="D42" s="75"/>
      <c r="E42" s="75" t="s">
        <v>603</v>
      </c>
      <c r="G42" s="30">
        <v>3</v>
      </c>
      <c r="H42" s="31">
        <f>VLOOKUP(C42,'Referensi(H)'!$F$2:$H$7,2)</f>
        <v>2</v>
      </c>
      <c r="I42" s="31">
        <f t="shared" si="4"/>
        <v>1</v>
      </c>
      <c r="J42" s="32">
        <f>VLOOKUP(C42,'Referensi(H)'!$F$2:$H$7,3)</f>
        <v>0</v>
      </c>
    </row>
    <row r="43" spans="1:14" ht="51" x14ac:dyDescent="0.2">
      <c r="A43" s="13" t="s">
        <v>301</v>
      </c>
      <c r="B43" s="6" t="s">
        <v>293</v>
      </c>
      <c r="C43" s="37" t="s">
        <v>449</v>
      </c>
      <c r="D43" s="75"/>
      <c r="E43" s="75" t="s">
        <v>604</v>
      </c>
      <c r="G43" s="27">
        <v>4</v>
      </c>
      <c r="H43" s="28">
        <f>VLOOKUP(C43,'Referensi(H)'!$F$2:$H$7,2)</f>
        <v>3</v>
      </c>
      <c r="I43" s="28">
        <f t="shared" si="4"/>
        <v>1</v>
      </c>
      <c r="J43" s="29">
        <f>VLOOKUP(C43,'Referensi(H)'!$F$2:$H$7,3)</f>
        <v>1</v>
      </c>
      <c r="K43" s="24">
        <v>4</v>
      </c>
      <c r="L43" s="25">
        <f>SUM(I43:I46)</f>
        <v>4</v>
      </c>
      <c r="M43" s="25">
        <f>SUM(J43:J46)</f>
        <v>2</v>
      </c>
      <c r="N43" s="26">
        <f t="shared" ref="N43" si="11">IF(L43=0,5,M43/L43)</f>
        <v>0.5</v>
      </c>
    </row>
    <row r="44" spans="1:14" ht="34" x14ac:dyDescent="0.2">
      <c r="A44" s="13" t="s">
        <v>302</v>
      </c>
      <c r="B44" s="6" t="s">
        <v>292</v>
      </c>
      <c r="C44" s="37" t="s">
        <v>449</v>
      </c>
      <c r="D44" s="75"/>
      <c r="E44" s="75" t="s">
        <v>604</v>
      </c>
      <c r="G44" s="33">
        <v>4</v>
      </c>
      <c r="H44" s="34">
        <f>VLOOKUP(C44,'Referensi(H)'!$F$2:$H$7,2)</f>
        <v>3</v>
      </c>
      <c r="I44" s="34">
        <f t="shared" si="4"/>
        <v>1</v>
      </c>
      <c r="J44" s="35">
        <f>VLOOKUP(C44,'Referensi(H)'!$F$2:$H$7,3)</f>
        <v>1</v>
      </c>
    </row>
    <row r="45" spans="1:14" ht="17" x14ac:dyDescent="0.2">
      <c r="A45" s="13" t="s">
        <v>303</v>
      </c>
      <c r="B45" s="6" t="s">
        <v>291</v>
      </c>
      <c r="C45" s="37" t="s">
        <v>27</v>
      </c>
      <c r="D45" s="75"/>
      <c r="E45" s="75" t="s">
        <v>605</v>
      </c>
      <c r="G45" s="33">
        <v>4</v>
      </c>
      <c r="H45" s="34">
        <f>VLOOKUP(C45,'Referensi(H)'!$F$2:$H$7,2)</f>
        <v>2</v>
      </c>
      <c r="I45" s="34">
        <f t="shared" si="4"/>
        <v>1</v>
      </c>
      <c r="J45" s="35">
        <f>VLOOKUP(C45,'Referensi(H)'!$F$2:$H$7,3)</f>
        <v>0</v>
      </c>
    </row>
    <row r="46" spans="1:14" ht="17" x14ac:dyDescent="0.2">
      <c r="A46" s="13" t="s">
        <v>304</v>
      </c>
      <c r="B46" s="6" t="s">
        <v>290</v>
      </c>
      <c r="C46" s="37" t="s">
        <v>27</v>
      </c>
      <c r="D46" s="75"/>
      <c r="E46" s="75" t="s">
        <v>606</v>
      </c>
      <c r="G46" s="30">
        <v>4</v>
      </c>
      <c r="H46" s="31">
        <f>VLOOKUP(C46,'Referensi(H)'!$F$2:$H$7,2)</f>
        <v>2</v>
      </c>
      <c r="I46" s="31">
        <f t="shared" si="4"/>
        <v>1</v>
      </c>
      <c r="J46" s="32">
        <f>VLOOKUP(C46,'Referensi(H)'!$F$2:$H$7,3)</f>
        <v>0</v>
      </c>
    </row>
    <row r="47" spans="1:14" ht="34" x14ac:dyDescent="0.2">
      <c r="A47" s="13" t="s">
        <v>305</v>
      </c>
      <c r="B47" s="6" t="s">
        <v>294</v>
      </c>
      <c r="C47" s="37" t="s">
        <v>27</v>
      </c>
      <c r="D47" s="75"/>
      <c r="E47" s="75" t="s">
        <v>604</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4" x14ac:dyDescent="0.2">
      <c r="A48" s="13" t="s">
        <v>306</v>
      </c>
      <c r="B48" s="6" t="s">
        <v>295</v>
      </c>
      <c r="C48" s="37" t="s">
        <v>27</v>
      </c>
      <c r="D48" s="75"/>
      <c r="E48" s="75" t="s">
        <v>607</v>
      </c>
      <c r="G48" s="30">
        <v>5</v>
      </c>
      <c r="H48" s="31">
        <f>VLOOKUP(C48,'Referensi(H)'!$F$2:$H$7,2)</f>
        <v>2</v>
      </c>
      <c r="I48" s="31">
        <f t="shared" si="4"/>
        <v>1</v>
      </c>
      <c r="J48" s="32">
        <f>VLOOKUP(C48,'Referensi(H)'!$F$2:$H$7,3)</f>
        <v>0</v>
      </c>
    </row>
    <row r="49" spans="1:14" ht="17" x14ac:dyDescent="0.2">
      <c r="A49" s="12"/>
      <c r="B49" s="11" t="s">
        <v>84</v>
      </c>
      <c r="C49" s="37" t="s">
        <v>29</v>
      </c>
      <c r="D49" s="75"/>
      <c r="E49" s="75"/>
    </row>
    <row r="50" spans="1:14" ht="34" x14ac:dyDescent="0.2">
      <c r="A50" s="13" t="s">
        <v>100</v>
      </c>
      <c r="B50" s="14" t="s">
        <v>87</v>
      </c>
      <c r="C50" s="37" t="s">
        <v>29</v>
      </c>
      <c r="D50" s="75"/>
      <c r="E50" s="75" t="s">
        <v>608</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4" x14ac:dyDescent="0.2">
      <c r="A51" s="13" t="s">
        <v>101</v>
      </c>
      <c r="B51" s="14" t="s">
        <v>85</v>
      </c>
      <c r="C51" s="37" t="s">
        <v>449</v>
      </c>
      <c r="D51" s="75"/>
      <c r="E51" s="75" t="s">
        <v>609</v>
      </c>
      <c r="G51" s="39">
        <v>2</v>
      </c>
      <c r="H51" s="28">
        <f>VLOOKUP(C51,'Referensi(H)'!$F$2:$H$7,2)</f>
        <v>3</v>
      </c>
      <c r="I51" s="28">
        <f t="shared" si="13"/>
        <v>1</v>
      </c>
      <c r="J51" s="29">
        <f>VLOOKUP(C51,'Referensi(H)'!$F$2:$H$7,3)</f>
        <v>1</v>
      </c>
      <c r="K51" s="41">
        <v>2</v>
      </c>
      <c r="L51" s="43">
        <f>SUM(I51:I52)</f>
        <v>2</v>
      </c>
      <c r="M51" s="43">
        <f>SUM(J51:J52)</f>
        <v>6</v>
      </c>
      <c r="N51" s="26">
        <f t="shared" si="14"/>
        <v>3</v>
      </c>
    </row>
    <row r="52" spans="1:14" s="15" customFormat="1" ht="34" x14ac:dyDescent="0.2">
      <c r="A52" s="13" t="s">
        <v>102</v>
      </c>
      <c r="B52" s="14" t="s">
        <v>86</v>
      </c>
      <c r="C52" s="37" t="s">
        <v>29</v>
      </c>
      <c r="D52" s="75"/>
      <c r="E52" s="75" t="s">
        <v>610</v>
      </c>
      <c r="G52" s="40">
        <v>2</v>
      </c>
      <c r="H52" s="31">
        <f>VLOOKUP(C52,'Referensi(H)'!$F$2:$H$7,2)</f>
        <v>5</v>
      </c>
      <c r="I52" s="31">
        <f t="shared" si="13"/>
        <v>1</v>
      </c>
      <c r="J52" s="32">
        <f>VLOOKUP(C52,'Referensi(H)'!$F$2:$H$7,3)</f>
        <v>5</v>
      </c>
    </row>
    <row r="53" spans="1:14" s="15" customFormat="1" ht="34" x14ac:dyDescent="0.2">
      <c r="A53" s="13" t="s">
        <v>103</v>
      </c>
      <c r="B53" s="14" t="s">
        <v>88</v>
      </c>
      <c r="C53" s="37" t="s">
        <v>449</v>
      </c>
      <c r="D53" s="75"/>
      <c r="E53" s="75" t="s">
        <v>604</v>
      </c>
      <c r="G53" s="39">
        <v>3</v>
      </c>
      <c r="H53" s="28">
        <f>VLOOKUP(C53,'Referensi(H)'!$F$2:$H$7,2)</f>
        <v>3</v>
      </c>
      <c r="I53" s="28">
        <f t="shared" si="13"/>
        <v>1</v>
      </c>
      <c r="J53" s="29">
        <f>VLOOKUP(C53,'Referensi(H)'!$F$2:$H$7,3)</f>
        <v>1</v>
      </c>
      <c r="K53" s="41">
        <v>3</v>
      </c>
      <c r="L53" s="43">
        <f>SUM(I53:I54)</f>
        <v>2</v>
      </c>
      <c r="M53" s="43">
        <f>SUM(J53:J54)</f>
        <v>6</v>
      </c>
      <c r="N53" s="26">
        <f t="shared" ref="N53" si="15">IF(L53=0,5,M53/L53)</f>
        <v>3</v>
      </c>
    </row>
    <row r="54" spans="1:14" s="15" customFormat="1" ht="34" x14ac:dyDescent="0.2">
      <c r="A54" s="13" t="s">
        <v>104</v>
      </c>
      <c r="B54" s="14" t="s">
        <v>89</v>
      </c>
      <c r="C54" s="37" t="s">
        <v>29</v>
      </c>
      <c r="D54" s="75"/>
      <c r="E54" s="75" t="s">
        <v>611</v>
      </c>
      <c r="G54" s="40">
        <v>3</v>
      </c>
      <c r="H54" s="31">
        <f>VLOOKUP(C54,'Referensi(H)'!$F$2:$H$7,2)</f>
        <v>5</v>
      </c>
      <c r="I54" s="31">
        <f t="shared" si="13"/>
        <v>1</v>
      </c>
      <c r="J54" s="32">
        <f>VLOOKUP(C54,'Referensi(H)'!$F$2:$H$7,3)</f>
        <v>5</v>
      </c>
    </row>
    <row r="55" spans="1:14" s="15" customFormat="1" ht="34" x14ac:dyDescent="0.2">
      <c r="A55" s="13" t="s">
        <v>105</v>
      </c>
      <c r="B55" s="14" t="s">
        <v>90</v>
      </c>
      <c r="C55" s="37" t="s">
        <v>29</v>
      </c>
      <c r="D55" s="75"/>
      <c r="E55" s="75" t="s">
        <v>612</v>
      </c>
      <c r="G55" s="41">
        <v>4</v>
      </c>
      <c r="H55" s="25">
        <f>VLOOKUP(C55,'Referensi(H)'!$F$2:$H$7,2)</f>
        <v>5</v>
      </c>
      <c r="I55" s="25">
        <f t="shared" si="13"/>
        <v>1</v>
      </c>
      <c r="J55" s="26">
        <f>VLOOKUP(C55,'Referensi(H)'!$F$2:$H$7,3)</f>
        <v>5</v>
      </c>
      <c r="K55" s="41">
        <v>4</v>
      </c>
      <c r="L55" s="43">
        <f>I55</f>
        <v>1</v>
      </c>
      <c r="M55" s="43">
        <f>J55</f>
        <v>5</v>
      </c>
      <c r="N55" s="26">
        <f t="shared" ref="N55" si="16">IF(L55=0,5,M55/L55)</f>
        <v>5</v>
      </c>
    </row>
    <row r="56" spans="1:14" s="15" customFormat="1" ht="17" x14ac:dyDescent="0.2">
      <c r="B56" s="11" t="s">
        <v>91</v>
      </c>
      <c r="C56" s="81"/>
      <c r="D56" s="75"/>
      <c r="E56" s="82"/>
    </row>
    <row r="57" spans="1:14" s="15" customFormat="1" ht="34" x14ac:dyDescent="0.2">
      <c r="A57" s="13" t="s">
        <v>106</v>
      </c>
      <c r="B57" s="14" t="s">
        <v>557</v>
      </c>
      <c r="C57" s="37" t="s">
        <v>29</v>
      </c>
      <c r="D57" s="75"/>
      <c r="E57" s="82" t="s">
        <v>613</v>
      </c>
      <c r="G57" s="41">
        <v>1</v>
      </c>
      <c r="H57" s="25">
        <f>VLOOKUP(C57,'Referensi(H)'!$F$2:$H$7,2)</f>
        <v>5</v>
      </c>
      <c r="I57" s="25">
        <f t="shared" ref="I57" si="17">IF(H57=6,0,1)</f>
        <v>1</v>
      </c>
      <c r="J57" s="26">
        <f>VLOOKUP(C57,'Referensi(H)'!$F$2:$H$7,3)</f>
        <v>5</v>
      </c>
      <c r="K57" s="41">
        <v>1</v>
      </c>
      <c r="L57" s="43">
        <f>I57</f>
        <v>1</v>
      </c>
      <c r="M57" s="43">
        <f>J57</f>
        <v>5</v>
      </c>
      <c r="N57" s="26">
        <f t="shared" ref="N57" si="18">IF(L57=0,5,M57/L57)</f>
        <v>5</v>
      </c>
    </row>
    <row r="58" spans="1:14" s="15" customFormat="1" ht="51" x14ac:dyDescent="0.2">
      <c r="A58" s="13" t="s">
        <v>107</v>
      </c>
      <c r="B58" s="14" t="s">
        <v>456</v>
      </c>
      <c r="C58" s="37" t="s">
        <v>29</v>
      </c>
      <c r="D58" s="75"/>
      <c r="E58" s="75" t="s">
        <v>614</v>
      </c>
      <c r="G58" s="41">
        <v>2</v>
      </c>
      <c r="H58" s="25">
        <f>VLOOKUP(C58,'Referensi(H)'!$F$2:$H$7,2)</f>
        <v>5</v>
      </c>
      <c r="I58" s="25">
        <f t="shared" ref="I58:I66" si="19">IF(H58=6,0,1)</f>
        <v>1</v>
      </c>
      <c r="J58" s="26">
        <f>VLOOKUP(C58,'Referensi(H)'!$F$2:$H$7,3)</f>
        <v>5</v>
      </c>
      <c r="K58" s="41">
        <v>2</v>
      </c>
      <c r="L58" s="43">
        <f>I58</f>
        <v>1</v>
      </c>
      <c r="M58" s="43">
        <f>J58</f>
        <v>5</v>
      </c>
      <c r="N58" s="26">
        <f t="shared" ref="N58" si="20">IF(L58=0,5,M58/L58)</f>
        <v>5</v>
      </c>
    </row>
    <row r="59" spans="1:14" s="15" customFormat="1" ht="34" x14ac:dyDescent="0.2">
      <c r="A59" s="13" t="s">
        <v>108</v>
      </c>
      <c r="B59" s="14" t="s">
        <v>92</v>
      </c>
      <c r="C59" s="37" t="s">
        <v>29</v>
      </c>
      <c r="D59" s="75"/>
      <c r="E59" s="75" t="s">
        <v>615</v>
      </c>
      <c r="G59" s="39">
        <v>3</v>
      </c>
      <c r="H59" s="28">
        <f>VLOOKUP(C59,'Referensi(H)'!$F$2:$H$7,2)</f>
        <v>5</v>
      </c>
      <c r="I59" s="28">
        <f t="shared" si="19"/>
        <v>1</v>
      </c>
      <c r="J59" s="29">
        <f>VLOOKUP(C59,'Referensi(H)'!$F$2:$H$7,3)</f>
        <v>5</v>
      </c>
      <c r="K59" s="41">
        <v>3</v>
      </c>
      <c r="L59" s="43">
        <f>SUM(I59:I61)</f>
        <v>3</v>
      </c>
      <c r="M59" s="43">
        <f>SUM(J59:J61)</f>
        <v>15</v>
      </c>
      <c r="N59" s="26">
        <f t="shared" ref="N59" si="21">IF(L59=0,5,M59/L59)</f>
        <v>5</v>
      </c>
    </row>
    <row r="60" spans="1:14" s="15" customFormat="1" ht="34" x14ac:dyDescent="0.2">
      <c r="A60" s="13" t="s">
        <v>109</v>
      </c>
      <c r="B60" s="14" t="s">
        <v>93</v>
      </c>
      <c r="C60" s="37" t="s">
        <v>29</v>
      </c>
      <c r="D60" s="75"/>
      <c r="E60" s="75" t="s">
        <v>616</v>
      </c>
      <c r="G60" s="42">
        <v>3</v>
      </c>
      <c r="H60" s="34">
        <f>VLOOKUP(C60,'Referensi(H)'!$F$2:$H$7,2)</f>
        <v>5</v>
      </c>
      <c r="I60" s="34">
        <f t="shared" si="19"/>
        <v>1</v>
      </c>
      <c r="J60" s="35">
        <f>VLOOKUP(C60,'Referensi(H)'!$F$2:$H$7,3)</f>
        <v>5</v>
      </c>
    </row>
    <row r="61" spans="1:14" s="15" customFormat="1" ht="34" x14ac:dyDescent="0.2">
      <c r="A61" s="13" t="s">
        <v>110</v>
      </c>
      <c r="B61" s="14" t="s">
        <v>94</v>
      </c>
      <c r="C61" s="37" t="s">
        <v>29</v>
      </c>
      <c r="D61" s="75"/>
      <c r="E61" s="75" t="s">
        <v>617</v>
      </c>
      <c r="G61" s="40">
        <v>3</v>
      </c>
      <c r="H61" s="31">
        <f>VLOOKUP(C61,'Referensi(H)'!$F$2:$H$7,2)</f>
        <v>5</v>
      </c>
      <c r="I61" s="31">
        <f t="shared" si="19"/>
        <v>1</v>
      </c>
      <c r="J61" s="32">
        <f>VLOOKUP(C61,'Referensi(H)'!$F$2:$H$7,3)</f>
        <v>5</v>
      </c>
    </row>
    <row r="62" spans="1:14" s="15" customFormat="1" ht="34" x14ac:dyDescent="0.2">
      <c r="A62" s="13" t="s">
        <v>111</v>
      </c>
      <c r="B62" s="14" t="s">
        <v>95</v>
      </c>
      <c r="C62" s="37" t="s">
        <v>449</v>
      </c>
      <c r="D62" s="75"/>
      <c r="E62" s="75" t="s">
        <v>618</v>
      </c>
      <c r="G62" s="39">
        <v>4</v>
      </c>
      <c r="H62" s="28">
        <f>VLOOKUP(C62,'Referensi(H)'!$F$2:$H$7,2)</f>
        <v>3</v>
      </c>
      <c r="I62" s="28">
        <f t="shared" si="19"/>
        <v>1</v>
      </c>
      <c r="J62" s="29">
        <f>VLOOKUP(C62,'Referensi(H)'!$F$2:$H$7,3)</f>
        <v>1</v>
      </c>
      <c r="K62" s="41">
        <v>4</v>
      </c>
      <c r="L62" s="43">
        <f>SUM(I62:I64)</f>
        <v>3</v>
      </c>
      <c r="M62" s="43">
        <f>SUM(J62:J64)</f>
        <v>2</v>
      </c>
      <c r="N62" s="26">
        <f t="shared" ref="N62" si="22">IF(L62=0,5,M62/L62)</f>
        <v>0.66666666666666663</v>
      </c>
    </row>
    <row r="63" spans="1:14" s="15" customFormat="1" ht="34" x14ac:dyDescent="0.2">
      <c r="A63" s="13" t="s">
        <v>112</v>
      </c>
      <c r="B63" s="14" t="s">
        <v>96</v>
      </c>
      <c r="C63" s="37" t="s">
        <v>27</v>
      </c>
      <c r="D63" s="75" t="s">
        <v>717</v>
      </c>
      <c r="E63" s="75" t="s">
        <v>618</v>
      </c>
      <c r="G63" s="42">
        <v>4</v>
      </c>
      <c r="H63" s="34">
        <f>VLOOKUP(C63,'Referensi(H)'!$F$2:$H$7,2)</f>
        <v>2</v>
      </c>
      <c r="I63" s="34">
        <f t="shared" si="19"/>
        <v>1</v>
      </c>
      <c r="J63" s="35">
        <f>VLOOKUP(C63,'Referensi(H)'!$F$2:$H$7,3)</f>
        <v>0</v>
      </c>
    </row>
    <row r="64" spans="1:14" s="15" customFormat="1" ht="34" x14ac:dyDescent="0.2">
      <c r="A64" s="13" t="s">
        <v>113</v>
      </c>
      <c r="B64" s="14" t="s">
        <v>97</v>
      </c>
      <c r="C64" s="37" t="s">
        <v>449</v>
      </c>
      <c r="D64" s="75"/>
      <c r="E64" s="75" t="s">
        <v>618</v>
      </c>
      <c r="G64" s="40">
        <v>4</v>
      </c>
      <c r="H64" s="31">
        <f>VLOOKUP(C64,'Referensi(H)'!$F$2:$H$7,2)</f>
        <v>3</v>
      </c>
      <c r="I64" s="31">
        <f t="shared" si="19"/>
        <v>1</v>
      </c>
      <c r="J64" s="32">
        <f>VLOOKUP(C64,'Referensi(H)'!$F$2:$H$7,3)</f>
        <v>1</v>
      </c>
    </row>
    <row r="65" spans="1:15" s="15" customFormat="1" ht="34" x14ac:dyDescent="0.2">
      <c r="A65" s="13" t="s">
        <v>114</v>
      </c>
      <c r="B65" s="14" t="s">
        <v>98</v>
      </c>
      <c r="C65" s="37" t="s">
        <v>27</v>
      </c>
      <c r="D65" s="75"/>
      <c r="E65" s="75" t="s">
        <v>618</v>
      </c>
      <c r="G65" s="39">
        <v>5</v>
      </c>
      <c r="H65" s="28">
        <f>VLOOKUP(C65,'Referensi(H)'!$F$2:$H$7,2)</f>
        <v>2</v>
      </c>
      <c r="I65" s="28">
        <f t="shared" si="19"/>
        <v>1</v>
      </c>
      <c r="J65" s="29">
        <f>VLOOKUP(C65,'Referensi(H)'!$F$2:$H$7,3)</f>
        <v>0</v>
      </c>
      <c r="K65" s="41">
        <v>5</v>
      </c>
      <c r="L65" s="43">
        <f>SUM(I65:I66)</f>
        <v>2</v>
      </c>
      <c r="M65" s="43">
        <f>SUM(J65:J66)</f>
        <v>1</v>
      </c>
      <c r="N65" s="26">
        <f t="shared" ref="N65" si="23">IF(L65=0,5,M65/L65)</f>
        <v>0.5</v>
      </c>
    </row>
    <row r="66" spans="1:15" s="15" customFormat="1" ht="36" customHeight="1" x14ac:dyDescent="0.2">
      <c r="A66" s="13" t="s">
        <v>556</v>
      </c>
      <c r="B66" s="14" t="s">
        <v>99</v>
      </c>
      <c r="C66" s="37" t="s">
        <v>449</v>
      </c>
      <c r="D66" s="75"/>
      <c r="E66" s="75" t="s">
        <v>618</v>
      </c>
      <c r="G66" s="40">
        <v>5</v>
      </c>
      <c r="H66" s="31">
        <f>VLOOKUP(C66,'Referensi(H)'!$F$2:$H$7,2)</f>
        <v>3</v>
      </c>
      <c r="I66" s="31">
        <f t="shared" si="19"/>
        <v>1</v>
      </c>
      <c r="J66" s="32">
        <f>VLOOKUP(C66,'Referensi(H)'!$F$2:$H$7,3)</f>
        <v>1</v>
      </c>
    </row>
    <row r="67" spans="1:15" x14ac:dyDescent="0.2">
      <c r="A67" s="7" t="s">
        <v>35</v>
      </c>
      <c r="B67" s="7"/>
      <c r="C67" s="79"/>
      <c r="D67" s="79"/>
      <c r="E67" s="80"/>
      <c r="K67" s="24"/>
      <c r="L67" s="25"/>
      <c r="M67" s="25"/>
      <c r="N67" s="26"/>
    </row>
    <row r="68" spans="1:15" ht="34" x14ac:dyDescent="0.2">
      <c r="A68" s="10" t="s">
        <v>126</v>
      </c>
      <c r="B68" s="6" t="s">
        <v>118</v>
      </c>
      <c r="C68" s="37" t="s">
        <v>307</v>
      </c>
      <c r="D68" s="75"/>
      <c r="E68" s="75" t="s">
        <v>619</v>
      </c>
      <c r="G68" s="24">
        <v>1</v>
      </c>
      <c r="H68" s="25">
        <f>VLOOKUP(C68,'Referensi(H)'!$F$2:$H$7,2)</f>
        <v>4</v>
      </c>
      <c r="I68" s="25">
        <f t="shared" ref="I68:I77" si="24">IF(H68=6,0,1)</f>
        <v>1</v>
      </c>
      <c r="J68" s="26">
        <f>VLOOKUP(C68,'Referensi(H)'!$F$2:$H$7,3)</f>
        <v>3</v>
      </c>
      <c r="K68" s="24">
        <v>1</v>
      </c>
      <c r="L68" s="25">
        <f>SUM(I68)</f>
        <v>1</v>
      </c>
      <c r="M68" s="25">
        <f>SUM(J68)</f>
        <v>3</v>
      </c>
      <c r="N68" s="26">
        <f t="shared" ref="N68" si="25">IF(L68=0,5,M68/L68)</f>
        <v>3</v>
      </c>
    </row>
    <row r="69" spans="1:15" ht="34" x14ac:dyDescent="0.2">
      <c r="A69" s="10" t="s">
        <v>127</v>
      </c>
      <c r="B69" s="6" t="s">
        <v>119</v>
      </c>
      <c r="C69" s="37" t="s">
        <v>29</v>
      </c>
      <c r="D69" s="75"/>
      <c r="E69" s="75" t="s">
        <v>620</v>
      </c>
      <c r="G69" s="30">
        <v>2</v>
      </c>
      <c r="H69" s="31">
        <f>VLOOKUP(C69,'Referensi(H)'!$F$2:$H$7,2)</f>
        <v>5</v>
      </c>
      <c r="I69" s="31">
        <f t="shared" si="24"/>
        <v>1</v>
      </c>
      <c r="J69" s="32">
        <f>VLOOKUP(C69,'Referensi(H)'!$F$2:$H$7,3)</f>
        <v>5</v>
      </c>
      <c r="K69" s="4">
        <v>2</v>
      </c>
      <c r="L69" s="25">
        <f>SUM(I69)</f>
        <v>1</v>
      </c>
      <c r="M69" s="25">
        <f>SUM(J69)</f>
        <v>5</v>
      </c>
      <c r="N69" s="26">
        <f>IF(L69=0,5,M69/L69)</f>
        <v>5</v>
      </c>
    </row>
    <row r="70" spans="1:15" ht="34" x14ac:dyDescent="0.2">
      <c r="A70" s="10" t="s">
        <v>128</v>
      </c>
      <c r="B70" s="6" t="s">
        <v>120</v>
      </c>
      <c r="C70" s="37" t="s">
        <v>307</v>
      </c>
      <c r="D70" s="75"/>
      <c r="E70" s="75" t="s">
        <v>621</v>
      </c>
      <c r="G70" s="27">
        <v>3</v>
      </c>
      <c r="H70" s="28">
        <f>VLOOKUP(C70,'Referensi(H)'!$F$2:$H$7,2)</f>
        <v>4</v>
      </c>
      <c r="I70" s="28">
        <f t="shared" si="24"/>
        <v>1</v>
      </c>
      <c r="J70" s="29">
        <f>VLOOKUP(C70,'Referensi(H)'!$F$2:$H$7,3)</f>
        <v>3</v>
      </c>
      <c r="K70" s="24">
        <v>3</v>
      </c>
      <c r="L70" s="25">
        <f>SUM(I70:I73)</f>
        <v>4</v>
      </c>
      <c r="M70" s="25">
        <f>SUM(J70:J73)</f>
        <v>7</v>
      </c>
      <c r="N70" s="26">
        <f t="shared" ref="N70" si="26">IF(L70=0,5,M70/L70)</f>
        <v>1.75</v>
      </c>
    </row>
    <row r="71" spans="1:15" ht="34" x14ac:dyDescent="0.2">
      <c r="A71" s="10" t="s">
        <v>129</v>
      </c>
      <c r="B71" s="6" t="s">
        <v>121</v>
      </c>
      <c r="C71" s="37" t="s">
        <v>307</v>
      </c>
      <c r="D71" s="75"/>
      <c r="E71" s="75" t="s">
        <v>622</v>
      </c>
      <c r="G71" s="33">
        <v>3</v>
      </c>
      <c r="H71" s="34">
        <f>VLOOKUP(C71,'Referensi(H)'!$F$2:$H$7,2)</f>
        <v>4</v>
      </c>
      <c r="I71" s="34">
        <f t="shared" si="24"/>
        <v>1</v>
      </c>
      <c r="J71" s="35">
        <f>VLOOKUP(C71,'Referensi(H)'!$F$2:$H$7,3)</f>
        <v>3</v>
      </c>
    </row>
    <row r="72" spans="1:15" ht="34" x14ac:dyDescent="0.2">
      <c r="A72" s="10" t="s">
        <v>130</v>
      </c>
      <c r="B72" s="6" t="s">
        <v>122</v>
      </c>
      <c r="C72" s="37" t="s">
        <v>27</v>
      </c>
      <c r="D72" s="75"/>
      <c r="E72" s="75" t="s">
        <v>623</v>
      </c>
      <c r="G72" s="33">
        <v>3</v>
      </c>
      <c r="H72" s="34">
        <f>VLOOKUP(C72,'Referensi(H)'!$F$2:$H$7,2)</f>
        <v>2</v>
      </c>
      <c r="I72" s="34">
        <f t="shared" si="24"/>
        <v>1</v>
      </c>
      <c r="J72" s="35">
        <f>VLOOKUP(C72,'Referensi(H)'!$F$2:$H$7,3)</f>
        <v>0</v>
      </c>
    </row>
    <row r="73" spans="1:15" ht="34" x14ac:dyDescent="0.2">
      <c r="A73" s="10" t="s">
        <v>131</v>
      </c>
      <c r="B73" s="6" t="s">
        <v>123</v>
      </c>
      <c r="C73" s="37" t="s">
        <v>449</v>
      </c>
      <c r="D73" s="75" t="s">
        <v>718</v>
      </c>
      <c r="E73" s="75" t="s">
        <v>624</v>
      </c>
      <c r="G73" s="30">
        <v>3</v>
      </c>
      <c r="H73" s="31">
        <f>VLOOKUP(C73,'Referensi(H)'!$F$2:$H$7,2)</f>
        <v>3</v>
      </c>
      <c r="I73" s="31">
        <f t="shared" si="24"/>
        <v>1</v>
      </c>
      <c r="J73" s="32">
        <f>VLOOKUP(C73,'Referensi(H)'!$F$2:$H$7,3)</f>
        <v>1</v>
      </c>
    </row>
    <row r="74" spans="1:15" ht="34" x14ac:dyDescent="0.2">
      <c r="A74" s="10" t="s">
        <v>132</v>
      </c>
      <c r="B74" s="6" t="s">
        <v>448</v>
      </c>
      <c r="C74" s="37" t="s">
        <v>449</v>
      </c>
      <c r="D74" s="75"/>
      <c r="E74" s="75" t="s">
        <v>625</v>
      </c>
      <c r="G74" s="27">
        <v>4</v>
      </c>
      <c r="H74" s="28">
        <f>VLOOKUP(C74,'Referensi(H)'!$F$2:$H$7,2)</f>
        <v>3</v>
      </c>
      <c r="I74" s="28">
        <f t="shared" si="24"/>
        <v>1</v>
      </c>
      <c r="J74" s="29">
        <f>VLOOKUP(C74,'Referensi(H)'!$F$2:$H$7,3)</f>
        <v>1</v>
      </c>
      <c r="K74" s="25">
        <v>4</v>
      </c>
      <c r="L74" s="25">
        <f>SUM(I74:I75)</f>
        <v>2</v>
      </c>
      <c r="M74" s="25">
        <f>SUM(J74:J75)</f>
        <v>4</v>
      </c>
      <c r="N74" s="26">
        <f t="shared" ref="N74" si="27">IF(L74=0,5,M74/L74)</f>
        <v>2</v>
      </c>
    </row>
    <row r="75" spans="1:15" ht="34" x14ac:dyDescent="0.2">
      <c r="A75" s="10" t="s">
        <v>133</v>
      </c>
      <c r="B75" s="6" t="s">
        <v>124</v>
      </c>
      <c r="C75" s="37" t="s">
        <v>307</v>
      </c>
      <c r="D75" s="75"/>
      <c r="E75" s="75" t="s">
        <v>626</v>
      </c>
      <c r="G75" s="30">
        <v>4</v>
      </c>
      <c r="H75" s="31">
        <f>VLOOKUP(C75,'Referensi(H)'!$F$2:$H$7,2)</f>
        <v>4</v>
      </c>
      <c r="I75" s="31">
        <f t="shared" si="24"/>
        <v>1</v>
      </c>
      <c r="J75" s="32">
        <f>VLOOKUP(C75,'Referensi(H)'!$F$2:$H$7,3)</f>
        <v>3</v>
      </c>
    </row>
    <row r="76" spans="1:15" ht="17" x14ac:dyDescent="0.2">
      <c r="A76" s="10" t="s">
        <v>134</v>
      </c>
      <c r="B76" s="6" t="s">
        <v>447</v>
      </c>
      <c r="C76" s="37" t="s">
        <v>449</v>
      </c>
      <c r="D76" s="75"/>
      <c r="E76" s="75" t="s">
        <v>627</v>
      </c>
      <c r="G76" s="27">
        <v>5</v>
      </c>
      <c r="H76" s="28">
        <f>VLOOKUP(C76,'Referensi(H)'!$F$2:$H$7,2)</f>
        <v>3</v>
      </c>
      <c r="I76" s="28">
        <f t="shared" si="24"/>
        <v>1</v>
      </c>
      <c r="J76" s="29">
        <f>VLOOKUP(C76,'Referensi(H)'!$F$2:$H$7,3)</f>
        <v>1</v>
      </c>
      <c r="K76" s="25">
        <v>5</v>
      </c>
      <c r="L76" s="25">
        <f>SUM(I76:I77)</f>
        <v>2</v>
      </c>
      <c r="M76" s="25">
        <f>SUM(J76:J77)</f>
        <v>2</v>
      </c>
      <c r="N76" s="26">
        <f t="shared" ref="N76" si="28">IF(L76=0,5,M76/L76)</f>
        <v>1</v>
      </c>
    </row>
    <row r="77" spans="1:15" ht="34" x14ac:dyDescent="0.2">
      <c r="A77" s="10" t="s">
        <v>135</v>
      </c>
      <c r="B77" s="6" t="s">
        <v>125</v>
      </c>
      <c r="C77" s="37" t="s">
        <v>449</v>
      </c>
      <c r="D77" s="75"/>
      <c r="E77" s="75" t="s">
        <v>628</v>
      </c>
      <c r="G77" s="30">
        <v>5</v>
      </c>
      <c r="H77" s="31">
        <f>VLOOKUP(C77,'Referensi(H)'!$F$2:$H$7,2)</f>
        <v>3</v>
      </c>
      <c r="I77" s="31">
        <f t="shared" si="24"/>
        <v>1</v>
      </c>
      <c r="J77" s="32">
        <f>VLOOKUP(C77,'Referensi(H)'!$F$2:$H$7,3)</f>
        <v>1</v>
      </c>
      <c r="K77" s="27"/>
      <c r="L77" s="28"/>
      <c r="M77" s="28"/>
      <c r="N77" s="28"/>
    </row>
    <row r="78" spans="1:15" x14ac:dyDescent="0.2">
      <c r="A78" s="7" t="s">
        <v>36</v>
      </c>
      <c r="B78" s="7"/>
      <c r="C78" s="79"/>
      <c r="D78" s="79"/>
      <c r="E78" s="80"/>
      <c r="K78" s="31"/>
      <c r="L78" s="31"/>
      <c r="M78" s="31"/>
      <c r="N78" s="31"/>
      <c r="O78" s="34"/>
    </row>
    <row r="79" spans="1:15" ht="34" x14ac:dyDescent="0.2">
      <c r="A79" s="10" t="s">
        <v>141</v>
      </c>
      <c r="B79" s="6" t="s">
        <v>555</v>
      </c>
      <c r="C79" s="37" t="s">
        <v>27</v>
      </c>
      <c r="D79" s="101"/>
      <c r="E79" s="6" t="s">
        <v>637</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4" x14ac:dyDescent="0.2">
      <c r="A80" s="10" t="s">
        <v>142</v>
      </c>
      <c r="B80" s="6" t="s">
        <v>115</v>
      </c>
      <c r="C80" s="37" t="s">
        <v>449</v>
      </c>
      <c r="D80" s="101"/>
      <c r="E80" s="75" t="s">
        <v>629</v>
      </c>
      <c r="G80" s="24">
        <v>2</v>
      </c>
      <c r="H80" s="25">
        <f>VLOOKUP(C80,'Referensi(H)'!$F$2:$H$7,2)</f>
        <v>3</v>
      </c>
      <c r="I80" s="25">
        <f t="shared" ref="I80:I88" si="31">IF(H80=6,0,1)</f>
        <v>1</v>
      </c>
      <c r="J80" s="26">
        <f>VLOOKUP(C80,'Referensi(H)'!$F$2:$H$7,3)</f>
        <v>1</v>
      </c>
      <c r="K80" s="24">
        <v>2</v>
      </c>
      <c r="L80" s="25">
        <f>I80</f>
        <v>1</v>
      </c>
      <c r="M80" s="25">
        <f>J80</f>
        <v>1</v>
      </c>
      <c r="N80" s="26">
        <f t="shared" si="30"/>
        <v>1</v>
      </c>
    </row>
    <row r="81" spans="1:14" ht="34" x14ac:dyDescent="0.2">
      <c r="A81" s="10" t="s">
        <v>143</v>
      </c>
      <c r="B81" s="6" t="s">
        <v>116</v>
      </c>
      <c r="C81" s="37" t="s">
        <v>449</v>
      </c>
      <c r="D81" s="101"/>
      <c r="E81" s="75" t="s">
        <v>630</v>
      </c>
      <c r="G81" s="27">
        <v>3</v>
      </c>
      <c r="H81" s="28">
        <f>VLOOKUP(C81,'Referensi(H)'!$F$2:$H$7,2)</f>
        <v>3</v>
      </c>
      <c r="I81" s="28">
        <f t="shared" si="31"/>
        <v>1</v>
      </c>
      <c r="J81" s="29">
        <f>VLOOKUP(C81,'Referensi(H)'!$F$2:$H$7,3)</f>
        <v>1</v>
      </c>
      <c r="K81" s="25">
        <v>3</v>
      </c>
      <c r="L81" s="25">
        <f>SUM(I81:I82)</f>
        <v>2</v>
      </c>
      <c r="M81" s="25">
        <f>SUM(J81:J82)</f>
        <v>4</v>
      </c>
      <c r="N81" s="26">
        <f t="shared" si="30"/>
        <v>2</v>
      </c>
    </row>
    <row r="82" spans="1:14" ht="34" x14ac:dyDescent="0.2">
      <c r="A82" s="10" t="s">
        <v>144</v>
      </c>
      <c r="B82" s="6" t="s">
        <v>117</v>
      </c>
      <c r="C82" s="37" t="s">
        <v>307</v>
      </c>
      <c r="D82" s="101"/>
      <c r="E82" s="75" t="s">
        <v>631</v>
      </c>
      <c r="G82" s="30">
        <v>3</v>
      </c>
      <c r="H82" s="31">
        <f>VLOOKUP(C82,'Referensi(H)'!$F$2:$H$7,2)</f>
        <v>4</v>
      </c>
      <c r="I82" s="31">
        <f t="shared" si="31"/>
        <v>1</v>
      </c>
      <c r="J82" s="32">
        <f>VLOOKUP(C82,'Referensi(H)'!$F$2:$H$7,3)</f>
        <v>3</v>
      </c>
    </row>
    <row r="83" spans="1:14" ht="34" x14ac:dyDescent="0.2">
      <c r="A83" s="10" t="s">
        <v>145</v>
      </c>
      <c r="B83" s="6" t="s">
        <v>136</v>
      </c>
      <c r="C83" s="37" t="s">
        <v>27</v>
      </c>
      <c r="D83" s="101"/>
      <c r="E83" s="75" t="s">
        <v>630</v>
      </c>
      <c r="G83" s="27">
        <v>4</v>
      </c>
      <c r="H83" s="28">
        <f>VLOOKUP(C83,'Referensi(H)'!$F$2:$H$7,2)</f>
        <v>2</v>
      </c>
      <c r="I83" s="28">
        <f t="shared" si="31"/>
        <v>1</v>
      </c>
      <c r="J83" s="29">
        <f>VLOOKUP(C83,'Referensi(H)'!$F$2:$H$7,3)</f>
        <v>0</v>
      </c>
      <c r="K83" s="25">
        <v>4</v>
      </c>
      <c r="L83" s="25">
        <f>SUM(I83:I86)</f>
        <v>4</v>
      </c>
      <c r="M83" s="25">
        <f>SUM(J83:J86)</f>
        <v>11</v>
      </c>
      <c r="N83" s="26">
        <f t="shared" ref="N83" si="32">IF(L83=0,5,M83/L83)</f>
        <v>2.75</v>
      </c>
    </row>
    <row r="84" spans="1:14" ht="34" x14ac:dyDescent="0.2">
      <c r="A84" s="10" t="s">
        <v>146</v>
      </c>
      <c r="B84" s="6" t="s">
        <v>450</v>
      </c>
      <c r="C84" s="37" t="s">
        <v>29</v>
      </c>
      <c r="D84" s="101"/>
      <c r="E84" s="75" t="s">
        <v>632</v>
      </c>
      <c r="G84" s="33">
        <v>4</v>
      </c>
      <c r="H84" s="34">
        <f>VLOOKUP(C84,'Referensi(H)'!$F$2:$H$7,2)</f>
        <v>5</v>
      </c>
      <c r="I84" s="34">
        <f t="shared" si="31"/>
        <v>1</v>
      </c>
      <c r="J84" s="35">
        <f>VLOOKUP(C84,'Referensi(H)'!$F$2:$H$7,3)</f>
        <v>5</v>
      </c>
    </row>
    <row r="85" spans="1:14" ht="34" x14ac:dyDescent="0.2">
      <c r="A85" s="10" t="s">
        <v>147</v>
      </c>
      <c r="B85" s="6" t="s">
        <v>137</v>
      </c>
      <c r="C85" s="37" t="s">
        <v>29</v>
      </c>
      <c r="D85" s="101"/>
      <c r="E85" s="75" t="s">
        <v>633</v>
      </c>
      <c r="G85" s="33">
        <v>4</v>
      </c>
      <c r="H85" s="34">
        <f>VLOOKUP(C85,'Referensi(H)'!$F$2:$H$7,2)</f>
        <v>5</v>
      </c>
      <c r="I85" s="34">
        <f t="shared" si="31"/>
        <v>1</v>
      </c>
      <c r="J85" s="35">
        <f>VLOOKUP(C85,'Referensi(H)'!$F$2:$H$7,3)</f>
        <v>5</v>
      </c>
    </row>
    <row r="86" spans="1:14" ht="17" x14ac:dyDescent="0.2">
      <c r="A86" s="10" t="s">
        <v>148</v>
      </c>
      <c r="B86" s="6" t="s">
        <v>138</v>
      </c>
      <c r="C86" s="37" t="s">
        <v>449</v>
      </c>
      <c r="D86" s="101"/>
      <c r="E86" s="75" t="s">
        <v>634</v>
      </c>
      <c r="G86" s="30">
        <v>4</v>
      </c>
      <c r="H86" s="31">
        <f>VLOOKUP(C86,'Referensi(H)'!$F$2:$H$7,2)</f>
        <v>3</v>
      </c>
      <c r="I86" s="31">
        <f t="shared" si="31"/>
        <v>1</v>
      </c>
      <c r="J86" s="32">
        <f>VLOOKUP(C86,'Referensi(H)'!$F$2:$H$7,3)</f>
        <v>1</v>
      </c>
    </row>
    <row r="87" spans="1:14" ht="34" x14ac:dyDescent="0.2">
      <c r="A87" s="10" t="s">
        <v>149</v>
      </c>
      <c r="B87" s="6" t="s">
        <v>139</v>
      </c>
      <c r="C87" s="37" t="s">
        <v>27</v>
      </c>
      <c r="D87" s="101"/>
      <c r="E87" s="75" t="s">
        <v>635</v>
      </c>
      <c r="G87" s="27">
        <v>5</v>
      </c>
      <c r="H87" s="28">
        <f>VLOOKUP(C87,'Referensi(H)'!$F$2:$H$7,2)</f>
        <v>2</v>
      </c>
      <c r="I87" s="28">
        <f t="shared" si="31"/>
        <v>1</v>
      </c>
      <c r="J87" s="29">
        <f>VLOOKUP(C87,'Referensi(H)'!$F$2:$H$7,3)</f>
        <v>0</v>
      </c>
      <c r="K87" s="25">
        <v>5</v>
      </c>
      <c r="L87" s="25">
        <f>SUM(I87:I88)</f>
        <v>2</v>
      </c>
      <c r="M87" s="25">
        <f>SUM(J87:J88)</f>
        <v>1</v>
      </c>
      <c r="N87" s="26">
        <f t="shared" ref="N87" si="33">IF(L87=0,5,M87/L87)</f>
        <v>0.5</v>
      </c>
    </row>
    <row r="88" spans="1:14" ht="34" x14ac:dyDescent="0.2">
      <c r="A88" s="10" t="s">
        <v>554</v>
      </c>
      <c r="B88" s="6" t="s">
        <v>140</v>
      </c>
      <c r="C88" s="37" t="s">
        <v>449</v>
      </c>
      <c r="D88" s="101"/>
      <c r="E88" s="75" t="s">
        <v>636</v>
      </c>
      <c r="G88" s="30">
        <v>5</v>
      </c>
      <c r="H88" s="31">
        <f>VLOOKUP(C88,'Referensi(H)'!$F$2:$H$7,2)</f>
        <v>3</v>
      </c>
      <c r="I88" s="31">
        <f t="shared" si="31"/>
        <v>1</v>
      </c>
      <c r="J88" s="32">
        <f>VLOOKUP(C88,'Referensi(H)'!$F$2:$H$7,3)</f>
        <v>1</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200-000000000000}">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6"/>
  <sheetViews>
    <sheetView zoomScale="116" zoomScaleNormal="80" workbookViewId="0">
      <pane xSplit="1" ySplit="2" topLeftCell="B51" activePane="bottomRight" state="frozen"/>
      <selection pane="topRight" activeCell="B1" sqref="B1"/>
      <selection pane="bottomLeft" activeCell="A3" sqref="A3"/>
      <selection pane="bottomRight" activeCell="C66" sqref="C66"/>
    </sheetView>
  </sheetViews>
  <sheetFormatPr baseColWidth="10" defaultColWidth="10.83203125" defaultRowHeight="16" x14ac:dyDescent="0.2"/>
  <cols>
    <col min="1" max="1" width="10.83203125" style="4"/>
    <col min="2" max="2" width="77.33203125" style="6" customWidth="1"/>
    <col min="3" max="3" width="18.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2">
      <c r="A1" s="117" t="s">
        <v>154</v>
      </c>
      <c r="B1" s="117"/>
      <c r="C1" s="117"/>
      <c r="D1" s="104"/>
      <c r="E1" s="63"/>
    </row>
    <row r="2" spans="1:14" ht="17" x14ac:dyDescent="0.2">
      <c r="A2" s="8" t="s">
        <v>18</v>
      </c>
      <c r="B2" s="9" t="s">
        <v>19</v>
      </c>
      <c r="C2" s="8" t="s">
        <v>20</v>
      </c>
      <c r="D2" s="8" t="s">
        <v>464</v>
      </c>
      <c r="E2" s="8" t="s">
        <v>700</v>
      </c>
      <c r="G2" s="4" t="s">
        <v>33</v>
      </c>
      <c r="H2" s="4" t="s">
        <v>24</v>
      </c>
      <c r="I2" s="4" t="s">
        <v>25</v>
      </c>
      <c r="J2" s="4" t="s">
        <v>26</v>
      </c>
      <c r="K2" s="4" t="s">
        <v>150</v>
      </c>
      <c r="L2" s="4" t="s">
        <v>47</v>
      </c>
      <c r="M2" s="4" t="s">
        <v>48</v>
      </c>
      <c r="N2" s="4" t="s">
        <v>151</v>
      </c>
    </row>
    <row r="3" spans="1:14" x14ac:dyDescent="0.2">
      <c r="A3" s="20" t="s">
        <v>155</v>
      </c>
      <c r="B3" s="20"/>
      <c r="C3" s="20"/>
      <c r="D3" s="20"/>
      <c r="E3" s="20"/>
    </row>
    <row r="4" spans="1:14" ht="17" x14ac:dyDescent="0.2">
      <c r="A4" s="5" t="s">
        <v>153</v>
      </c>
      <c r="B4" s="22" t="s">
        <v>159</v>
      </c>
      <c r="C4" s="37" t="s">
        <v>307</v>
      </c>
      <c r="D4" s="37"/>
      <c r="E4" s="37" t="s">
        <v>638</v>
      </c>
      <c r="G4" s="27">
        <v>1</v>
      </c>
      <c r="H4" s="28">
        <f>VLOOKUP(C4,'Referensi(H)'!$F$2:$H$7,2)</f>
        <v>4</v>
      </c>
      <c r="I4" s="28">
        <f>IF(H4=6,0,1)</f>
        <v>1</v>
      </c>
      <c r="J4" s="29">
        <f>VLOOKUP(C4,'Referensi(H)'!$F$2:$H$7,3)</f>
        <v>3</v>
      </c>
      <c r="K4" s="24">
        <v>1</v>
      </c>
      <c r="L4" s="25">
        <f>SUM(I4:I7)</f>
        <v>4</v>
      </c>
      <c r="M4" s="25">
        <f>SUM(J4:J7)</f>
        <v>12</v>
      </c>
      <c r="N4" s="26">
        <f>IF(L4=0,5,M4/L4)</f>
        <v>3</v>
      </c>
    </row>
    <row r="5" spans="1:14" ht="17" x14ac:dyDescent="0.2">
      <c r="A5" s="5" t="s">
        <v>165</v>
      </c>
      <c r="B5" s="22" t="s">
        <v>160</v>
      </c>
      <c r="C5" s="37" t="s">
        <v>449</v>
      </c>
      <c r="D5" s="37"/>
      <c r="E5" s="37" t="s">
        <v>639</v>
      </c>
      <c r="G5" s="33">
        <v>1</v>
      </c>
      <c r="H5" s="34">
        <f>VLOOKUP(C5,'Referensi(H)'!$F$2:$H$7,2)</f>
        <v>3</v>
      </c>
      <c r="I5" s="34">
        <f t="shared" ref="I5:I12" si="0">IF(H5=6,0,1)</f>
        <v>1</v>
      </c>
      <c r="J5" s="35">
        <f>VLOOKUP(C5,'Referensi(H)'!$F$2:$H$7,3)</f>
        <v>1</v>
      </c>
    </row>
    <row r="6" spans="1:14" ht="34" x14ac:dyDescent="0.2">
      <c r="A6" s="5" t="s">
        <v>166</v>
      </c>
      <c r="B6" s="22" t="s">
        <v>161</v>
      </c>
      <c r="C6" s="37" t="s">
        <v>307</v>
      </c>
      <c r="D6" s="37"/>
      <c r="E6" s="37" t="s">
        <v>638</v>
      </c>
      <c r="G6" s="33">
        <v>1</v>
      </c>
      <c r="H6" s="34">
        <f>VLOOKUP(C6,'Referensi(H)'!$F$2:$H$7,2)</f>
        <v>4</v>
      </c>
      <c r="I6" s="34">
        <f t="shared" si="0"/>
        <v>1</v>
      </c>
      <c r="J6" s="35">
        <f>VLOOKUP(C6,'Referensi(H)'!$F$2:$H$7,3)</f>
        <v>3</v>
      </c>
    </row>
    <row r="7" spans="1:14" ht="51" x14ac:dyDescent="0.2">
      <c r="A7" s="5" t="s">
        <v>167</v>
      </c>
      <c r="B7" s="6" t="s">
        <v>451</v>
      </c>
      <c r="C7" s="37" t="s">
        <v>29</v>
      </c>
      <c r="D7" s="37"/>
      <c r="E7" s="37" t="s">
        <v>640</v>
      </c>
      <c r="G7" s="30">
        <v>1</v>
      </c>
      <c r="H7" s="31">
        <f>VLOOKUP(C7,'Referensi(H)'!$F$2:$H$7,2)</f>
        <v>5</v>
      </c>
      <c r="I7" s="31">
        <f t="shared" si="0"/>
        <v>1</v>
      </c>
      <c r="J7" s="32">
        <f>VLOOKUP(C7,'Referensi(H)'!$F$2:$H$7,3)</f>
        <v>5</v>
      </c>
    </row>
    <row r="8" spans="1:14" ht="17" x14ac:dyDescent="0.2">
      <c r="A8" s="5" t="s">
        <v>168</v>
      </c>
      <c r="B8" s="22" t="s">
        <v>162</v>
      </c>
      <c r="C8" s="37" t="s">
        <v>449</v>
      </c>
      <c r="D8" s="37"/>
      <c r="E8" s="37" t="s">
        <v>638</v>
      </c>
      <c r="G8" s="27">
        <v>2</v>
      </c>
      <c r="H8" s="28">
        <f>VLOOKUP(C8,'Referensi(H)'!$F$2:$H$7,2)</f>
        <v>3</v>
      </c>
      <c r="I8" s="28">
        <f t="shared" si="0"/>
        <v>1</v>
      </c>
      <c r="J8" s="29">
        <f>VLOOKUP(C8,'Referensi(H)'!$F$2:$H$7,3)</f>
        <v>1</v>
      </c>
      <c r="K8" s="25">
        <v>2</v>
      </c>
      <c r="L8" s="25">
        <f>SUM(I8:I9)</f>
        <v>2</v>
      </c>
      <c r="M8" s="25">
        <f>SUM(J8:J9)</f>
        <v>2</v>
      </c>
      <c r="N8" s="26">
        <f>IF(L8=0,5,M8/L8)</f>
        <v>1</v>
      </c>
    </row>
    <row r="9" spans="1:14" ht="34" x14ac:dyDescent="0.2">
      <c r="A9" s="5" t="s">
        <v>169</v>
      </c>
      <c r="B9" s="22" t="s">
        <v>163</v>
      </c>
      <c r="C9" s="37" t="s">
        <v>449</v>
      </c>
      <c r="D9" s="37"/>
      <c r="E9" s="37" t="s">
        <v>641</v>
      </c>
      <c r="G9" s="30">
        <v>2</v>
      </c>
      <c r="H9" s="31">
        <f>VLOOKUP(C9,'Referensi(H)'!$F$2:$H$7,2)</f>
        <v>3</v>
      </c>
      <c r="I9" s="31">
        <f t="shared" si="0"/>
        <v>1</v>
      </c>
      <c r="J9" s="32">
        <f>VLOOKUP(C9,'Referensi(H)'!$F$2:$H$7,3)</f>
        <v>1</v>
      </c>
    </row>
    <row r="10" spans="1:14" ht="34" x14ac:dyDescent="0.2">
      <c r="A10" s="5" t="s">
        <v>170</v>
      </c>
      <c r="B10" s="22" t="s">
        <v>452</v>
      </c>
      <c r="C10" s="37" t="s">
        <v>27</v>
      </c>
      <c r="D10" s="37"/>
      <c r="E10" s="37" t="s">
        <v>642</v>
      </c>
      <c r="G10" s="27">
        <v>3</v>
      </c>
      <c r="H10" s="28">
        <f>VLOOKUP(C10,'Referensi(H)'!$F$2:$H$7,2)</f>
        <v>2</v>
      </c>
      <c r="I10" s="28">
        <f t="shared" si="0"/>
        <v>1</v>
      </c>
      <c r="J10" s="29">
        <f>VLOOKUP(C10,'Referensi(H)'!$F$2:$H$7,3)</f>
        <v>0</v>
      </c>
      <c r="K10" s="25">
        <v>3</v>
      </c>
      <c r="L10" s="25">
        <f>SUM(I10:I11)</f>
        <v>2</v>
      </c>
      <c r="M10" s="25">
        <f>SUM(J10:J11)</f>
        <v>3</v>
      </c>
      <c r="N10" s="26">
        <f>IF(L10=0,5,M10/L10)</f>
        <v>1.5</v>
      </c>
    </row>
    <row r="11" spans="1:14" ht="34" x14ac:dyDescent="0.2">
      <c r="A11" s="5" t="s">
        <v>171</v>
      </c>
      <c r="B11" s="22" t="s">
        <v>453</v>
      </c>
      <c r="C11" s="37" t="s">
        <v>307</v>
      </c>
      <c r="D11" s="37"/>
      <c r="E11" s="37" t="s">
        <v>643</v>
      </c>
      <c r="G11" s="30">
        <v>3</v>
      </c>
      <c r="H11" s="31">
        <f>VLOOKUP(C11,'Referensi(H)'!$F$2:$H$7,2)</f>
        <v>4</v>
      </c>
      <c r="I11" s="31">
        <f t="shared" si="0"/>
        <v>1</v>
      </c>
      <c r="J11" s="32">
        <f>VLOOKUP(C11,'Referensi(H)'!$F$2:$H$7,3)</f>
        <v>3</v>
      </c>
    </row>
    <row r="12" spans="1:14" ht="34" x14ac:dyDescent="0.2">
      <c r="A12" s="5" t="s">
        <v>172</v>
      </c>
      <c r="B12" s="22" t="s">
        <v>164</v>
      </c>
      <c r="C12" s="37" t="s">
        <v>27</v>
      </c>
      <c r="D12" s="37"/>
      <c r="E12" s="37" t="s">
        <v>644</v>
      </c>
      <c r="G12" s="24">
        <v>4</v>
      </c>
      <c r="H12" s="25">
        <f>VLOOKUP(C12,'Referensi(H)'!$F$2:$H$7,2)</f>
        <v>2</v>
      </c>
      <c r="I12" s="25">
        <f t="shared" si="0"/>
        <v>1</v>
      </c>
      <c r="J12" s="26">
        <f>VLOOKUP(C12,'Referensi(H)'!$F$2:$H$7,3)</f>
        <v>0</v>
      </c>
      <c r="K12" s="24">
        <v>4</v>
      </c>
      <c r="L12" s="25">
        <f>I12</f>
        <v>1</v>
      </c>
      <c r="M12" s="25">
        <f>J12</f>
        <v>0</v>
      </c>
      <c r="N12" s="26">
        <f>IF(L12=0,5,M12/L12)</f>
        <v>0</v>
      </c>
    </row>
    <row r="13" spans="1:14" x14ac:dyDescent="0.2">
      <c r="A13" s="20" t="s">
        <v>156</v>
      </c>
      <c r="B13" s="20"/>
      <c r="C13" s="76"/>
      <c r="D13" s="76"/>
      <c r="E13" s="76"/>
      <c r="G13" s="24">
        <v>5</v>
      </c>
      <c r="H13" s="25"/>
      <c r="I13" s="25"/>
      <c r="J13" s="26"/>
      <c r="K13" s="24">
        <v>5</v>
      </c>
      <c r="L13" s="25"/>
      <c r="M13" s="25"/>
      <c r="N13" s="26"/>
    </row>
    <row r="14" spans="1:14" ht="17" x14ac:dyDescent="0.2">
      <c r="A14" s="5" t="s">
        <v>322</v>
      </c>
      <c r="B14" s="6" t="s">
        <v>308</v>
      </c>
      <c r="C14" s="37" t="s">
        <v>449</v>
      </c>
      <c r="D14" s="37"/>
      <c r="E14" s="37" t="s">
        <v>645</v>
      </c>
      <c r="G14" s="24">
        <v>1</v>
      </c>
      <c r="H14" s="25">
        <f>VLOOKUP(C14,'Referensi(H)'!$F$2:$H$7,2)</f>
        <v>3</v>
      </c>
      <c r="I14" s="25">
        <f t="shared" ref="I14:I30" si="1">IF(H14=6,0,1)</f>
        <v>1</v>
      </c>
      <c r="J14" s="26">
        <f>VLOOKUP(C14,'Referensi(H)'!$F$2:$H$7,3)</f>
        <v>1</v>
      </c>
      <c r="K14" s="24">
        <v>1</v>
      </c>
      <c r="L14" s="25">
        <f>I14</f>
        <v>1</v>
      </c>
      <c r="M14" s="25">
        <f>J14</f>
        <v>1</v>
      </c>
      <c r="N14" s="26">
        <f>IF(L14=0,5,M14/L14)</f>
        <v>1</v>
      </c>
    </row>
    <row r="15" spans="1:14" ht="17" x14ac:dyDescent="0.2">
      <c r="A15" s="5" t="s">
        <v>323</v>
      </c>
      <c r="B15" s="6" t="s">
        <v>312</v>
      </c>
      <c r="C15" s="37" t="s">
        <v>449</v>
      </c>
      <c r="D15" s="37"/>
      <c r="E15" s="37" t="s">
        <v>646</v>
      </c>
      <c r="G15" s="27">
        <v>2</v>
      </c>
      <c r="H15" s="28">
        <f>VLOOKUP(C15,'Referensi(H)'!$F$2:$H$7,2)</f>
        <v>3</v>
      </c>
      <c r="I15" s="28">
        <f t="shared" si="1"/>
        <v>1</v>
      </c>
      <c r="J15" s="29">
        <f>VLOOKUP(C15,'Referensi(H)'!$F$2:$H$7,3)</f>
        <v>1</v>
      </c>
      <c r="K15" s="24">
        <v>2</v>
      </c>
      <c r="L15" s="25">
        <f>SUM(I15:I18)</f>
        <v>4</v>
      </c>
      <c r="M15" s="25">
        <f>SUM(J15:J18)</f>
        <v>8</v>
      </c>
      <c r="N15" s="26">
        <f>IF(L15=0,5,M15/L15)</f>
        <v>2</v>
      </c>
    </row>
    <row r="16" spans="1:14" ht="34" x14ac:dyDescent="0.2">
      <c r="A16" s="5" t="s">
        <v>324</v>
      </c>
      <c r="B16" s="6" t="s">
        <v>311</v>
      </c>
      <c r="C16" s="37" t="s">
        <v>449</v>
      </c>
      <c r="D16" s="37"/>
      <c r="E16" s="37" t="s">
        <v>647</v>
      </c>
      <c r="G16" s="33">
        <v>2</v>
      </c>
      <c r="H16" s="34">
        <f>VLOOKUP(C16,'Referensi(H)'!$F$2:$H$7,2)</f>
        <v>3</v>
      </c>
      <c r="I16" s="34">
        <f t="shared" si="1"/>
        <v>1</v>
      </c>
      <c r="J16" s="35">
        <f>VLOOKUP(C16,'Referensi(H)'!$F$2:$H$7,3)</f>
        <v>1</v>
      </c>
    </row>
    <row r="17" spans="1:14" ht="17" x14ac:dyDescent="0.2">
      <c r="A17" s="5" t="s">
        <v>325</v>
      </c>
      <c r="B17" s="6" t="s">
        <v>310</v>
      </c>
      <c r="C17" s="37" t="s">
        <v>449</v>
      </c>
      <c r="D17" s="37"/>
      <c r="E17" s="37" t="s">
        <v>645</v>
      </c>
      <c r="G17" s="33">
        <v>2</v>
      </c>
      <c r="H17" s="34">
        <f>VLOOKUP(C17,'Referensi(H)'!$F$2:$H$7,2)</f>
        <v>3</v>
      </c>
      <c r="I17" s="34">
        <f t="shared" si="1"/>
        <v>1</v>
      </c>
      <c r="J17" s="35">
        <f>VLOOKUP(C17,'Referensi(H)'!$F$2:$H$7,3)</f>
        <v>1</v>
      </c>
    </row>
    <row r="18" spans="1:14" ht="17" x14ac:dyDescent="0.2">
      <c r="A18" s="5" t="s">
        <v>326</v>
      </c>
      <c r="B18" s="6" t="s">
        <v>309</v>
      </c>
      <c r="C18" s="37" t="s">
        <v>29</v>
      </c>
      <c r="D18" s="37"/>
      <c r="E18" s="37" t="s">
        <v>648</v>
      </c>
      <c r="G18" s="30">
        <v>2</v>
      </c>
      <c r="H18" s="31">
        <f>VLOOKUP(C18,'Referensi(H)'!$F$2:$H$7,2)</f>
        <v>5</v>
      </c>
      <c r="I18" s="31">
        <f t="shared" si="1"/>
        <v>1</v>
      </c>
      <c r="J18" s="32">
        <f>VLOOKUP(C18,'Referensi(H)'!$F$2:$H$7,3)</f>
        <v>5</v>
      </c>
    </row>
    <row r="19" spans="1:14" ht="17" x14ac:dyDescent="0.2">
      <c r="A19" s="5" t="s">
        <v>327</v>
      </c>
      <c r="B19" s="6" t="s">
        <v>316</v>
      </c>
      <c r="C19" s="37" t="s">
        <v>27</v>
      </c>
      <c r="D19" s="37"/>
      <c r="E19" s="37" t="s">
        <v>649</v>
      </c>
      <c r="G19" s="27">
        <v>3</v>
      </c>
      <c r="H19" s="28">
        <f>VLOOKUP(C19,'Referensi(H)'!$F$2:$H$7,2)</f>
        <v>2</v>
      </c>
      <c r="I19" s="28">
        <f t="shared" si="1"/>
        <v>1</v>
      </c>
      <c r="J19" s="29">
        <f>VLOOKUP(C19,'Referensi(H)'!$F$2:$H$7,3)</f>
        <v>0</v>
      </c>
      <c r="K19" s="24">
        <v>3</v>
      </c>
      <c r="L19" s="25">
        <f>SUM(I19:I22)</f>
        <v>4</v>
      </c>
      <c r="M19" s="25">
        <f>SUM(J19:J22)</f>
        <v>8</v>
      </c>
      <c r="N19" s="26">
        <f>IF(L19=0,5,M19/L19)</f>
        <v>2</v>
      </c>
    </row>
    <row r="20" spans="1:14" ht="17" x14ac:dyDescent="0.2">
      <c r="A20" s="5" t="s">
        <v>328</v>
      </c>
      <c r="B20" s="6" t="s">
        <v>315</v>
      </c>
      <c r="C20" s="37" t="s">
        <v>27</v>
      </c>
      <c r="D20" s="37"/>
      <c r="E20" s="37" t="s">
        <v>649</v>
      </c>
      <c r="G20" s="33">
        <v>3</v>
      </c>
      <c r="H20" s="34">
        <f>VLOOKUP(C20,'Referensi(H)'!$F$2:$H$7,2)</f>
        <v>2</v>
      </c>
      <c r="I20" s="34">
        <f t="shared" si="1"/>
        <v>1</v>
      </c>
      <c r="J20" s="35">
        <f>VLOOKUP(C20,'Referensi(H)'!$F$2:$H$7,3)</f>
        <v>0</v>
      </c>
    </row>
    <row r="21" spans="1:14" ht="34" x14ac:dyDescent="0.2">
      <c r="A21" s="5" t="s">
        <v>329</v>
      </c>
      <c r="B21" s="6" t="s">
        <v>314</v>
      </c>
      <c r="C21" s="37" t="s">
        <v>307</v>
      </c>
      <c r="D21" s="37"/>
      <c r="E21" s="37" t="s">
        <v>650</v>
      </c>
      <c r="G21" s="33">
        <v>3</v>
      </c>
      <c r="H21" s="34">
        <f>VLOOKUP(C21,'Referensi(H)'!$F$2:$H$7,2)</f>
        <v>4</v>
      </c>
      <c r="I21" s="34">
        <f t="shared" si="1"/>
        <v>1</v>
      </c>
      <c r="J21" s="35">
        <f>VLOOKUP(C21,'Referensi(H)'!$F$2:$H$7,3)</f>
        <v>3</v>
      </c>
    </row>
    <row r="22" spans="1:14" ht="17" x14ac:dyDescent="0.2">
      <c r="A22" s="5" t="s">
        <v>330</v>
      </c>
      <c r="B22" s="6" t="s">
        <v>313</v>
      </c>
      <c r="C22" s="37" t="s">
        <v>29</v>
      </c>
      <c r="D22" s="37"/>
      <c r="E22" s="37" t="s">
        <v>651</v>
      </c>
      <c r="G22" s="30">
        <v>3</v>
      </c>
      <c r="H22" s="31">
        <f>VLOOKUP(C22,'Referensi(H)'!$F$2:$H$7,2)</f>
        <v>5</v>
      </c>
      <c r="I22" s="31">
        <f t="shared" si="1"/>
        <v>1</v>
      </c>
      <c r="J22" s="32">
        <f>VLOOKUP(C22,'Referensi(H)'!$F$2:$H$7,3)</f>
        <v>5</v>
      </c>
    </row>
    <row r="23" spans="1:14" ht="34" x14ac:dyDescent="0.2">
      <c r="A23" s="5" t="s">
        <v>331</v>
      </c>
      <c r="B23" s="6" t="s">
        <v>321</v>
      </c>
      <c r="C23" s="37" t="s">
        <v>449</v>
      </c>
      <c r="D23" s="37"/>
      <c r="E23" s="75" t="s">
        <v>653</v>
      </c>
      <c r="G23" s="27">
        <v>4</v>
      </c>
      <c r="H23" s="28">
        <f>VLOOKUP(C23,'Referensi(H)'!$F$2:$H$7,2)</f>
        <v>3</v>
      </c>
      <c r="I23" s="28">
        <f t="shared" si="1"/>
        <v>1</v>
      </c>
      <c r="J23" s="29">
        <f>VLOOKUP(C23,'Referensi(H)'!$F$2:$H$7,3)</f>
        <v>1</v>
      </c>
      <c r="K23" s="24">
        <v>4</v>
      </c>
      <c r="L23" s="25">
        <f>SUM(I23:I27)</f>
        <v>5</v>
      </c>
      <c r="M23" s="25">
        <f>SUM(J23:J27)</f>
        <v>2</v>
      </c>
      <c r="N23" s="26">
        <f>IF(L23=0,5,M23/L23)</f>
        <v>0.4</v>
      </c>
    </row>
    <row r="24" spans="1:14" ht="17" x14ac:dyDescent="0.2">
      <c r="A24" s="5" t="s">
        <v>332</v>
      </c>
      <c r="B24" s="6" t="s">
        <v>320</v>
      </c>
      <c r="C24" s="37" t="s">
        <v>27</v>
      </c>
      <c r="D24" s="37"/>
      <c r="E24" s="4" t="s">
        <v>654</v>
      </c>
      <c r="G24" s="33">
        <v>4</v>
      </c>
      <c r="H24" s="34">
        <f>VLOOKUP(C24,'Referensi(H)'!$F$2:$H$7,2)</f>
        <v>2</v>
      </c>
      <c r="I24" s="34">
        <f t="shared" ref="I24:I26" si="2">IF(H24=6,0,1)</f>
        <v>1</v>
      </c>
      <c r="J24" s="35">
        <f>VLOOKUP(C24,'Referensi(H)'!$F$2:$H$7,3)</f>
        <v>0</v>
      </c>
      <c r="K24" s="34"/>
      <c r="L24" s="34"/>
      <c r="M24" s="34"/>
      <c r="N24" s="34"/>
    </row>
    <row r="25" spans="1:14" ht="17" x14ac:dyDescent="0.2">
      <c r="A25" s="5" t="s">
        <v>333</v>
      </c>
      <c r="B25" s="6" t="s">
        <v>319</v>
      </c>
      <c r="C25" s="37" t="s">
        <v>27</v>
      </c>
      <c r="D25" s="37"/>
      <c r="E25" s="37" t="s">
        <v>655</v>
      </c>
      <c r="G25" s="33">
        <v>4</v>
      </c>
      <c r="H25" s="34">
        <f>VLOOKUP(C25,'Referensi(H)'!$F$2:$H$7,2)</f>
        <v>2</v>
      </c>
      <c r="I25" s="34">
        <f t="shared" si="2"/>
        <v>1</v>
      </c>
      <c r="J25" s="35">
        <f>VLOOKUP(C25,'Referensi(H)'!$F$2:$H$7,3)</f>
        <v>0</v>
      </c>
      <c r="K25" s="34"/>
      <c r="L25" s="34"/>
      <c r="M25" s="34"/>
      <c r="N25" s="34"/>
    </row>
    <row r="26" spans="1:14" ht="34" x14ac:dyDescent="0.2">
      <c r="A26" s="5" t="s">
        <v>334</v>
      </c>
      <c r="B26" s="6" t="s">
        <v>318</v>
      </c>
      <c r="C26" s="37" t="s">
        <v>27</v>
      </c>
      <c r="D26" s="37"/>
      <c r="E26" s="37" t="s">
        <v>650</v>
      </c>
      <c r="G26" s="33">
        <v>4</v>
      </c>
      <c r="H26" s="34">
        <f>VLOOKUP(C26,'Referensi(H)'!$F$2:$H$7,2)</f>
        <v>2</v>
      </c>
      <c r="I26" s="34">
        <f t="shared" si="2"/>
        <v>1</v>
      </c>
      <c r="J26" s="35">
        <f>VLOOKUP(C26,'Referensi(H)'!$F$2:$H$7,3)</f>
        <v>0</v>
      </c>
      <c r="K26" s="34"/>
      <c r="L26" s="34"/>
      <c r="M26" s="34"/>
      <c r="N26" s="34"/>
    </row>
    <row r="27" spans="1:14" ht="17" x14ac:dyDescent="0.2">
      <c r="A27" s="5" t="s">
        <v>335</v>
      </c>
      <c r="B27" s="6" t="s">
        <v>317</v>
      </c>
      <c r="C27" s="37" t="s">
        <v>449</v>
      </c>
      <c r="D27" s="37"/>
      <c r="E27" s="37" t="s">
        <v>643</v>
      </c>
      <c r="G27" s="30">
        <v>4</v>
      </c>
      <c r="H27" s="31">
        <f>VLOOKUP(C27,'Referensi(H)'!$F$2:$H$7,2)</f>
        <v>3</v>
      </c>
      <c r="I27" s="31">
        <f t="shared" si="1"/>
        <v>1</v>
      </c>
      <c r="J27" s="32">
        <f>VLOOKUP(C27,'Referensi(H)'!$F$2:$H$7,3)</f>
        <v>1</v>
      </c>
    </row>
    <row r="28" spans="1:14" ht="34" x14ac:dyDescent="0.2">
      <c r="A28" s="5" t="s">
        <v>339</v>
      </c>
      <c r="B28" s="6" t="s">
        <v>338</v>
      </c>
      <c r="C28" s="37" t="s">
        <v>449</v>
      </c>
      <c r="D28" s="37"/>
      <c r="E28" s="37" t="s">
        <v>652</v>
      </c>
      <c r="G28" s="27">
        <v>5</v>
      </c>
      <c r="H28" s="28">
        <f>VLOOKUP(C28,'Referensi(H)'!$F$2:$H$7,2)</f>
        <v>3</v>
      </c>
      <c r="I28" s="28">
        <f t="shared" si="1"/>
        <v>1</v>
      </c>
      <c r="J28" s="29">
        <f>VLOOKUP(C28,'Referensi(H)'!$F$2:$H$7,3)</f>
        <v>1</v>
      </c>
      <c r="K28" s="24">
        <v>5</v>
      </c>
      <c r="L28" s="25">
        <f>SUM(I28:I30)</f>
        <v>3</v>
      </c>
      <c r="M28" s="25">
        <f>SUM(J28:J30)</f>
        <v>2</v>
      </c>
      <c r="N28" s="26">
        <f>IF(L28=0,5,M28/L28)</f>
        <v>0.66666666666666663</v>
      </c>
    </row>
    <row r="29" spans="1:14" ht="17" x14ac:dyDescent="0.2">
      <c r="A29" s="5" t="s">
        <v>340</v>
      </c>
      <c r="B29" s="6" t="s">
        <v>337</v>
      </c>
      <c r="C29" s="37" t="s">
        <v>449</v>
      </c>
      <c r="D29" s="37"/>
      <c r="E29" s="37" t="s">
        <v>656</v>
      </c>
      <c r="G29" s="33">
        <v>5</v>
      </c>
      <c r="H29" s="34">
        <f>VLOOKUP(C29,'Referensi(H)'!$F$2:$H$7,2)</f>
        <v>3</v>
      </c>
      <c r="I29" s="34">
        <f t="shared" si="1"/>
        <v>1</v>
      </c>
      <c r="J29" s="35">
        <f>VLOOKUP(C29,'Referensi(H)'!$F$2:$H$7,3)</f>
        <v>1</v>
      </c>
    </row>
    <row r="30" spans="1:14" ht="34" x14ac:dyDescent="0.2">
      <c r="A30" s="5" t="s">
        <v>341</v>
      </c>
      <c r="B30" s="6" t="s">
        <v>336</v>
      </c>
      <c r="C30" s="37" t="s">
        <v>27</v>
      </c>
      <c r="D30" s="37"/>
      <c r="E30" s="37" t="s">
        <v>657</v>
      </c>
      <c r="G30" s="30">
        <v>5</v>
      </c>
      <c r="H30" s="31">
        <f>VLOOKUP(C30,'Referensi(H)'!$F$2:$H$7,2)</f>
        <v>2</v>
      </c>
      <c r="I30" s="31">
        <f t="shared" si="1"/>
        <v>1</v>
      </c>
      <c r="J30" s="32">
        <f>VLOOKUP(C30,'Referensi(H)'!$F$2:$H$7,3)</f>
        <v>0</v>
      </c>
    </row>
    <row r="31" spans="1:14" x14ac:dyDescent="0.2">
      <c r="A31" s="20" t="s">
        <v>157</v>
      </c>
      <c r="B31" s="20"/>
      <c r="C31" s="76"/>
      <c r="D31" s="76"/>
      <c r="E31" s="76"/>
    </row>
    <row r="32" spans="1:14" ht="34" x14ac:dyDescent="0.2">
      <c r="A32" s="13" t="s">
        <v>189</v>
      </c>
      <c r="B32" s="6" t="s">
        <v>173</v>
      </c>
      <c r="C32" s="37" t="s">
        <v>29</v>
      </c>
      <c r="D32" s="37"/>
      <c r="E32" s="37" t="s">
        <v>658</v>
      </c>
      <c r="G32" s="27">
        <v>1</v>
      </c>
      <c r="H32" s="28">
        <f>VLOOKUP(C32,'Referensi(H)'!$F$2:$H$7,2)</f>
        <v>5</v>
      </c>
      <c r="I32" s="28">
        <f t="shared" ref="I32:I49" si="3">IF(H32=6,0,1)</f>
        <v>1</v>
      </c>
      <c r="J32" s="29">
        <f>VLOOKUP(C32,'Referensi(H)'!$F$2:$H$7,3)</f>
        <v>5</v>
      </c>
      <c r="K32" s="24">
        <v>1</v>
      </c>
      <c r="L32" s="25">
        <f>SUM(I32:I34)</f>
        <v>3</v>
      </c>
      <c r="M32" s="25">
        <f>SUM(J32:J34)</f>
        <v>11</v>
      </c>
      <c r="N32" s="26">
        <f>IF(L32=0,5,M32/L32)</f>
        <v>3.6666666666666665</v>
      </c>
    </row>
    <row r="33" spans="1:14" ht="34" x14ac:dyDescent="0.2">
      <c r="A33" s="13" t="s">
        <v>190</v>
      </c>
      <c r="B33" s="6" t="s">
        <v>174</v>
      </c>
      <c r="C33" s="37" t="s">
        <v>449</v>
      </c>
      <c r="D33" s="37" t="s">
        <v>719</v>
      </c>
      <c r="E33" s="37" t="s">
        <v>659</v>
      </c>
      <c r="G33" s="33">
        <v>1</v>
      </c>
      <c r="H33" s="34">
        <f>VLOOKUP(C33,'Referensi(H)'!$F$2:$H$7,2)</f>
        <v>3</v>
      </c>
      <c r="I33" s="34">
        <f t="shared" si="3"/>
        <v>1</v>
      </c>
      <c r="J33" s="35">
        <f>VLOOKUP(C33,'Referensi(H)'!$F$2:$H$7,3)</f>
        <v>1</v>
      </c>
    </row>
    <row r="34" spans="1:14" ht="34" x14ac:dyDescent="0.2">
      <c r="A34" s="13" t="s">
        <v>191</v>
      </c>
      <c r="B34" s="6" t="s">
        <v>175</v>
      </c>
      <c r="C34" s="37" t="s">
        <v>29</v>
      </c>
      <c r="D34" s="37"/>
      <c r="E34" s="37" t="s">
        <v>660</v>
      </c>
      <c r="G34" s="30">
        <v>1</v>
      </c>
      <c r="H34" s="31">
        <f>VLOOKUP(C34,'Referensi(H)'!$F$2:$H$7,2)</f>
        <v>5</v>
      </c>
      <c r="I34" s="31">
        <f t="shared" si="3"/>
        <v>1</v>
      </c>
      <c r="J34" s="32">
        <f>VLOOKUP(C34,'Referensi(H)'!$F$2:$H$7,3)</f>
        <v>5</v>
      </c>
    </row>
    <row r="35" spans="1:14" ht="34" x14ac:dyDescent="0.2">
      <c r="A35" s="13" t="s">
        <v>192</v>
      </c>
      <c r="B35" s="6" t="s">
        <v>177</v>
      </c>
      <c r="C35" s="37" t="s">
        <v>29</v>
      </c>
      <c r="D35" s="37"/>
      <c r="E35" s="37" t="s">
        <v>661</v>
      </c>
      <c r="G35" s="27">
        <v>2</v>
      </c>
      <c r="H35" s="28">
        <f>VLOOKUP(C35,'Referensi(H)'!$F$2:$H$7,2)</f>
        <v>5</v>
      </c>
      <c r="I35" s="28">
        <f t="shared" si="3"/>
        <v>1</v>
      </c>
      <c r="J35" s="29">
        <f>VLOOKUP(C35,'Referensi(H)'!$F$2:$H$7,3)</f>
        <v>5</v>
      </c>
      <c r="K35" s="24">
        <v>2</v>
      </c>
      <c r="L35" s="25">
        <f>SUM(I35:I38)</f>
        <v>4</v>
      </c>
      <c r="M35" s="25">
        <f>SUM(J35:J38)</f>
        <v>16</v>
      </c>
      <c r="N35" s="26">
        <f>IF(L35=0,5,M35/L35)</f>
        <v>4</v>
      </c>
    </row>
    <row r="36" spans="1:14" ht="34" x14ac:dyDescent="0.2">
      <c r="A36" s="13" t="s">
        <v>193</v>
      </c>
      <c r="B36" s="6" t="s">
        <v>178</v>
      </c>
      <c r="C36" s="37" t="s">
        <v>29</v>
      </c>
      <c r="D36" s="37"/>
      <c r="E36" s="37" t="s">
        <v>662</v>
      </c>
      <c r="G36" s="33">
        <v>2</v>
      </c>
      <c r="H36" s="34">
        <f>VLOOKUP(C36,'Referensi(H)'!$F$2:$H$7,2)</f>
        <v>5</v>
      </c>
      <c r="I36" s="34">
        <f t="shared" si="3"/>
        <v>1</v>
      </c>
      <c r="J36" s="35">
        <f>VLOOKUP(C36,'Referensi(H)'!$F$2:$H$7,3)</f>
        <v>5</v>
      </c>
    </row>
    <row r="37" spans="1:14" ht="34" x14ac:dyDescent="0.2">
      <c r="A37" s="13" t="s">
        <v>194</v>
      </c>
      <c r="B37" s="6" t="s">
        <v>454</v>
      </c>
      <c r="C37" s="37" t="s">
        <v>29</v>
      </c>
      <c r="D37" s="37"/>
      <c r="E37" s="37" t="s">
        <v>660</v>
      </c>
      <c r="G37" s="33">
        <v>2</v>
      </c>
      <c r="H37" s="34">
        <f>VLOOKUP(C37,'Referensi(H)'!$F$2:$H$7,2)</f>
        <v>5</v>
      </c>
      <c r="I37" s="34">
        <f t="shared" si="3"/>
        <v>1</v>
      </c>
      <c r="J37" s="35">
        <f>VLOOKUP(C37,'Referensi(H)'!$F$2:$H$7,3)</f>
        <v>5</v>
      </c>
    </row>
    <row r="38" spans="1:14" ht="34" x14ac:dyDescent="0.2">
      <c r="A38" s="13" t="s">
        <v>195</v>
      </c>
      <c r="B38" s="6" t="s">
        <v>176</v>
      </c>
      <c r="C38" s="37" t="s">
        <v>449</v>
      </c>
      <c r="D38" s="37"/>
      <c r="E38" s="37" t="s">
        <v>663</v>
      </c>
      <c r="G38" s="30">
        <v>2</v>
      </c>
      <c r="H38" s="31">
        <f>VLOOKUP(C38,'Referensi(H)'!$F$2:$H$7,2)</f>
        <v>3</v>
      </c>
      <c r="I38" s="31">
        <f t="shared" si="3"/>
        <v>1</v>
      </c>
      <c r="J38" s="32">
        <f>VLOOKUP(C38,'Referensi(H)'!$F$2:$H$7,3)</f>
        <v>1</v>
      </c>
    </row>
    <row r="39" spans="1:14" ht="34" x14ac:dyDescent="0.2">
      <c r="A39" s="13" t="s">
        <v>196</v>
      </c>
      <c r="B39" s="6" t="s">
        <v>187</v>
      </c>
      <c r="C39" s="37" t="s">
        <v>449</v>
      </c>
      <c r="D39" s="37"/>
      <c r="E39" s="37" t="s">
        <v>661</v>
      </c>
      <c r="G39" s="27">
        <v>3</v>
      </c>
      <c r="H39" s="28">
        <f>VLOOKUP(C39,'Referensi(H)'!$F$2:$H$7,2)</f>
        <v>3</v>
      </c>
      <c r="I39" s="28">
        <f t="shared" si="3"/>
        <v>1</v>
      </c>
      <c r="J39" s="29">
        <f>VLOOKUP(C39,'Referensi(H)'!$F$2:$H$7,3)</f>
        <v>1</v>
      </c>
      <c r="K39" s="24">
        <v>3</v>
      </c>
      <c r="L39" s="25">
        <f>SUM(I39:I42)</f>
        <v>4</v>
      </c>
      <c r="M39" s="25">
        <f>SUM(J39:J42)</f>
        <v>8</v>
      </c>
      <c r="N39" s="26">
        <f>IF(L39=0,5,M39/L39)</f>
        <v>2</v>
      </c>
    </row>
    <row r="40" spans="1:14" ht="34" x14ac:dyDescent="0.2">
      <c r="A40" s="13" t="s">
        <v>197</v>
      </c>
      <c r="B40" s="6" t="s">
        <v>186</v>
      </c>
      <c r="C40" s="37" t="s">
        <v>449</v>
      </c>
      <c r="D40" s="37" t="s">
        <v>719</v>
      </c>
      <c r="E40" s="37" t="s">
        <v>662</v>
      </c>
      <c r="G40" s="33">
        <v>3</v>
      </c>
      <c r="H40" s="34">
        <f>VLOOKUP(C40,'Referensi(H)'!$F$2:$H$7,2)</f>
        <v>3</v>
      </c>
      <c r="I40" s="34">
        <f t="shared" si="3"/>
        <v>1</v>
      </c>
      <c r="J40" s="35">
        <f>VLOOKUP(C40,'Referensi(H)'!$F$2:$H$7,3)</f>
        <v>1</v>
      </c>
    </row>
    <row r="41" spans="1:14" ht="51" x14ac:dyDescent="0.2">
      <c r="A41" s="13" t="s">
        <v>198</v>
      </c>
      <c r="B41" s="6" t="s">
        <v>185</v>
      </c>
      <c r="C41" s="37" t="s">
        <v>29</v>
      </c>
      <c r="D41" s="37"/>
      <c r="E41" s="37" t="s">
        <v>660</v>
      </c>
      <c r="G41" s="33">
        <v>3</v>
      </c>
      <c r="H41" s="34">
        <f>VLOOKUP(C41,'Referensi(H)'!$F$2:$H$7,2)</f>
        <v>5</v>
      </c>
      <c r="I41" s="34">
        <f t="shared" si="3"/>
        <v>1</v>
      </c>
      <c r="J41" s="35">
        <f>VLOOKUP(C41,'Referensi(H)'!$F$2:$H$7,3)</f>
        <v>5</v>
      </c>
    </row>
    <row r="42" spans="1:14" ht="17" x14ac:dyDescent="0.2">
      <c r="A42" s="13" t="s">
        <v>199</v>
      </c>
      <c r="B42" s="6" t="s">
        <v>179</v>
      </c>
      <c r="C42" s="37" t="s">
        <v>449</v>
      </c>
      <c r="D42" s="37"/>
      <c r="E42" s="37" t="s">
        <v>664</v>
      </c>
      <c r="G42" s="30">
        <v>3</v>
      </c>
      <c r="H42" s="31">
        <f>VLOOKUP(C42,'Referensi(H)'!$F$2:$H$7,2)</f>
        <v>3</v>
      </c>
      <c r="I42" s="31">
        <f t="shared" si="3"/>
        <v>1</v>
      </c>
      <c r="J42" s="32">
        <f>VLOOKUP(C42,'Referensi(H)'!$F$2:$H$7,3)</f>
        <v>1</v>
      </c>
    </row>
    <row r="43" spans="1:14" ht="34" x14ac:dyDescent="0.2">
      <c r="A43" s="13" t="s">
        <v>200</v>
      </c>
      <c r="B43" s="6" t="s">
        <v>184</v>
      </c>
      <c r="C43" s="37" t="s">
        <v>449</v>
      </c>
      <c r="D43" s="37"/>
      <c r="E43" s="37" t="s">
        <v>661</v>
      </c>
      <c r="G43" s="27">
        <v>4</v>
      </c>
      <c r="H43" s="28">
        <f>VLOOKUP(C43,'Referensi(H)'!$F$2:$H$7,2)</f>
        <v>3</v>
      </c>
      <c r="I43" s="28">
        <f t="shared" si="3"/>
        <v>1</v>
      </c>
      <c r="J43" s="29">
        <f>VLOOKUP(C43,'Referensi(H)'!$F$2:$H$7,3)</f>
        <v>1</v>
      </c>
      <c r="K43" s="24">
        <v>4</v>
      </c>
      <c r="L43" s="25">
        <f>SUM(I43:I47)</f>
        <v>5</v>
      </c>
      <c r="M43" s="25">
        <f>SUM(J43:J47)</f>
        <v>11</v>
      </c>
      <c r="N43" s="26">
        <f>IF(L43=0,5,M43/L43)</f>
        <v>2.2000000000000002</v>
      </c>
    </row>
    <row r="44" spans="1:14" ht="34" x14ac:dyDescent="0.2">
      <c r="A44" s="13" t="s">
        <v>201</v>
      </c>
      <c r="B44" s="6" t="s">
        <v>183</v>
      </c>
      <c r="C44" s="37" t="s">
        <v>29</v>
      </c>
      <c r="D44" s="37"/>
      <c r="E44" s="37" t="s">
        <v>662</v>
      </c>
      <c r="G44" s="33">
        <v>4</v>
      </c>
      <c r="H44" s="34">
        <f>VLOOKUP(C44,'Referensi(H)'!$F$2:$H$7,2)</f>
        <v>5</v>
      </c>
      <c r="I44" s="34">
        <f t="shared" si="3"/>
        <v>1</v>
      </c>
      <c r="J44" s="35">
        <f>VLOOKUP(C44,'Referensi(H)'!$F$2:$H$7,3)</f>
        <v>5</v>
      </c>
    </row>
    <row r="45" spans="1:14" ht="34" x14ac:dyDescent="0.2">
      <c r="A45" s="13" t="s">
        <v>202</v>
      </c>
      <c r="B45" s="6" t="s">
        <v>182</v>
      </c>
      <c r="C45" s="37" t="s">
        <v>29</v>
      </c>
      <c r="D45" s="37"/>
      <c r="E45" s="37" t="s">
        <v>660</v>
      </c>
      <c r="G45" s="33">
        <v>4</v>
      </c>
      <c r="H45" s="34">
        <f>VLOOKUP(C45,'Referensi(H)'!$F$2:$H$7,2)</f>
        <v>5</v>
      </c>
      <c r="I45" s="34">
        <f t="shared" si="3"/>
        <v>1</v>
      </c>
      <c r="J45" s="35">
        <f>VLOOKUP(C45,'Referensi(H)'!$F$2:$H$7,3)</f>
        <v>5</v>
      </c>
    </row>
    <row r="46" spans="1:14" ht="17" x14ac:dyDescent="0.2">
      <c r="A46" s="13" t="s">
        <v>203</v>
      </c>
      <c r="B46" s="6" t="s">
        <v>181</v>
      </c>
      <c r="C46" s="37" t="s">
        <v>27</v>
      </c>
      <c r="D46" s="37"/>
      <c r="E46" s="37" t="s">
        <v>665</v>
      </c>
      <c r="G46" s="33">
        <v>4</v>
      </c>
      <c r="H46" s="34">
        <f>VLOOKUP(C46,'Referensi(H)'!$F$2:$H$7,2)</f>
        <v>2</v>
      </c>
      <c r="I46" s="34">
        <f t="shared" si="3"/>
        <v>1</v>
      </c>
      <c r="J46" s="35">
        <f>VLOOKUP(C46,'Referensi(H)'!$F$2:$H$7,3)</f>
        <v>0</v>
      </c>
    </row>
    <row r="47" spans="1:14" ht="17" x14ac:dyDescent="0.2">
      <c r="A47" s="13" t="s">
        <v>204</v>
      </c>
      <c r="B47" s="6" t="s">
        <v>180</v>
      </c>
      <c r="C47" s="37" t="s">
        <v>27</v>
      </c>
      <c r="D47" s="37"/>
      <c r="E47" s="37" t="s">
        <v>666</v>
      </c>
      <c r="G47" s="30">
        <v>4</v>
      </c>
      <c r="H47" s="31">
        <f>VLOOKUP(C47,'Referensi(H)'!$F$2:$H$7,2)</f>
        <v>2</v>
      </c>
      <c r="I47" s="31">
        <f t="shared" si="3"/>
        <v>1</v>
      </c>
      <c r="J47" s="32">
        <f>VLOOKUP(C47,'Referensi(H)'!$F$2:$H$7,3)</f>
        <v>0</v>
      </c>
    </row>
    <row r="48" spans="1:14" ht="34" x14ac:dyDescent="0.2">
      <c r="A48" s="13" t="s">
        <v>205</v>
      </c>
      <c r="B48" s="6" t="s">
        <v>455</v>
      </c>
      <c r="C48" s="37" t="s">
        <v>29</v>
      </c>
      <c r="D48" s="37"/>
      <c r="E48" s="37" t="s">
        <v>667</v>
      </c>
      <c r="G48" s="27">
        <v>5</v>
      </c>
      <c r="H48" s="28">
        <f>VLOOKUP(C48,'Referensi(H)'!$F$2:$H$7,2)</f>
        <v>5</v>
      </c>
      <c r="I48" s="28">
        <f t="shared" si="3"/>
        <v>1</v>
      </c>
      <c r="J48" s="29">
        <f>VLOOKUP(C48,'Referensi(H)'!$F$2:$H$7,3)</f>
        <v>5</v>
      </c>
      <c r="K48" s="24">
        <v>5</v>
      </c>
      <c r="L48" s="25">
        <f>SUM(I48:I49)</f>
        <v>2</v>
      </c>
      <c r="M48" s="25">
        <f>SUM(J48:J49)</f>
        <v>5</v>
      </c>
      <c r="N48" s="26">
        <f>IF(L48=0,5,M48/L48)</f>
        <v>2.5</v>
      </c>
    </row>
    <row r="49" spans="1:14" ht="34" x14ac:dyDescent="0.2">
      <c r="A49" s="13" t="s">
        <v>206</v>
      </c>
      <c r="B49" s="6" t="s">
        <v>188</v>
      </c>
      <c r="C49" s="37" t="s">
        <v>27</v>
      </c>
      <c r="D49" s="37"/>
      <c r="E49" s="37" t="s">
        <v>665</v>
      </c>
      <c r="G49" s="30">
        <v>5</v>
      </c>
      <c r="H49" s="31">
        <f>VLOOKUP(C49,'Referensi(H)'!$F$2:$H$7,2)</f>
        <v>2</v>
      </c>
      <c r="I49" s="31">
        <f t="shared" si="3"/>
        <v>1</v>
      </c>
      <c r="J49" s="32">
        <f>VLOOKUP(C49,'Referensi(H)'!$F$2:$H$7,3)</f>
        <v>0</v>
      </c>
    </row>
    <row r="50" spans="1:14" x14ac:dyDescent="0.2">
      <c r="A50" s="20" t="s">
        <v>158</v>
      </c>
      <c r="B50" s="20"/>
      <c r="C50" s="76"/>
      <c r="D50" s="76"/>
      <c r="E50" s="76"/>
    </row>
    <row r="51" spans="1:14" ht="34" x14ac:dyDescent="0.2">
      <c r="A51" s="10" t="s">
        <v>223</v>
      </c>
      <c r="B51" s="6" t="s">
        <v>207</v>
      </c>
      <c r="C51" s="37" t="s">
        <v>29</v>
      </c>
      <c r="D51" s="37"/>
      <c r="E51" s="37" t="s">
        <v>668</v>
      </c>
      <c r="G51" s="24">
        <v>1</v>
      </c>
      <c r="H51" s="25">
        <f>VLOOKUP(C51,'Referensi(H)'!$F$2:$H$7,2)</f>
        <v>5</v>
      </c>
      <c r="I51" s="25">
        <f t="shared" ref="I51:I66" si="4">IF(H51=6,0,1)</f>
        <v>1</v>
      </c>
      <c r="J51" s="26">
        <f>VLOOKUP(C51,'Referensi(H)'!$F$2:$H$7,3)</f>
        <v>5</v>
      </c>
      <c r="K51" s="24">
        <v>1</v>
      </c>
      <c r="L51" s="25">
        <f>I51</f>
        <v>1</v>
      </c>
      <c r="M51" s="25">
        <f>J51</f>
        <v>5</v>
      </c>
      <c r="N51" s="26">
        <f>IF(L51=0,5,M51/L51)</f>
        <v>5</v>
      </c>
    </row>
    <row r="52" spans="1:14" ht="34" x14ac:dyDescent="0.2">
      <c r="A52" s="10" t="s">
        <v>224</v>
      </c>
      <c r="B52" s="6" t="s">
        <v>212</v>
      </c>
      <c r="C52" s="37" t="s">
        <v>29</v>
      </c>
      <c r="D52" s="37"/>
      <c r="E52" s="37" t="s">
        <v>668</v>
      </c>
      <c r="G52" s="27">
        <v>2</v>
      </c>
      <c r="H52" s="28">
        <f>VLOOKUP(C52,'Referensi(H)'!$F$2:$H$7,2)</f>
        <v>5</v>
      </c>
      <c r="I52" s="28">
        <f t="shared" si="4"/>
        <v>1</v>
      </c>
      <c r="J52" s="29">
        <f>VLOOKUP(C52,'Referensi(H)'!$F$2:$H$7,3)</f>
        <v>5</v>
      </c>
      <c r="K52" s="24">
        <v>2</v>
      </c>
      <c r="L52" s="25">
        <f>SUM(I52:I56)</f>
        <v>5</v>
      </c>
      <c r="M52" s="25">
        <f>SUM(J52:J56)</f>
        <v>8</v>
      </c>
      <c r="N52" s="26">
        <f>IF(L52=0,5,M52/L52)</f>
        <v>1.6</v>
      </c>
    </row>
    <row r="53" spans="1:14" ht="34" x14ac:dyDescent="0.2">
      <c r="A53" s="10" t="s">
        <v>225</v>
      </c>
      <c r="B53" s="6" t="s">
        <v>211</v>
      </c>
      <c r="C53" s="37" t="s">
        <v>449</v>
      </c>
      <c r="D53" s="37"/>
      <c r="E53" s="37" t="s">
        <v>668</v>
      </c>
      <c r="G53" s="33">
        <v>2</v>
      </c>
      <c r="H53" s="34">
        <f>VLOOKUP(C53,'Referensi(H)'!$F$2:$H$7,2)</f>
        <v>3</v>
      </c>
      <c r="I53" s="34">
        <f t="shared" si="4"/>
        <v>1</v>
      </c>
      <c r="J53" s="35">
        <f>VLOOKUP(C53,'Referensi(H)'!$F$2:$H$7,3)</f>
        <v>1</v>
      </c>
    </row>
    <row r="54" spans="1:14" ht="17" x14ac:dyDescent="0.2">
      <c r="A54" s="10" t="s">
        <v>226</v>
      </c>
      <c r="B54" s="6" t="s">
        <v>210</v>
      </c>
      <c r="C54" s="37" t="s">
        <v>449</v>
      </c>
      <c r="D54" s="37"/>
      <c r="E54" s="37" t="s">
        <v>669</v>
      </c>
      <c r="G54" s="33">
        <v>2</v>
      </c>
      <c r="H54" s="34">
        <f>VLOOKUP(C54,'Referensi(H)'!$F$2:$H$7,2)</f>
        <v>3</v>
      </c>
      <c r="I54" s="34">
        <f t="shared" si="4"/>
        <v>1</v>
      </c>
      <c r="J54" s="35">
        <f>VLOOKUP(C54,'Referensi(H)'!$F$2:$H$7,3)</f>
        <v>1</v>
      </c>
    </row>
    <row r="55" spans="1:14" ht="17" x14ac:dyDescent="0.2">
      <c r="A55" s="10" t="s">
        <v>227</v>
      </c>
      <c r="B55" s="6" t="s">
        <v>209</v>
      </c>
      <c r="C55" s="37" t="s">
        <v>27</v>
      </c>
      <c r="D55" s="37"/>
      <c r="E55" s="37" t="s">
        <v>669</v>
      </c>
      <c r="G55" s="33">
        <v>2</v>
      </c>
      <c r="H55" s="34">
        <f>VLOOKUP(C55,'Referensi(H)'!$F$2:$H$7,2)</f>
        <v>2</v>
      </c>
      <c r="I55" s="34">
        <f t="shared" si="4"/>
        <v>1</v>
      </c>
      <c r="J55" s="35">
        <f>VLOOKUP(C55,'Referensi(H)'!$F$2:$H$7,3)</f>
        <v>0</v>
      </c>
    </row>
    <row r="56" spans="1:14" ht="17" x14ac:dyDescent="0.2">
      <c r="A56" s="10" t="s">
        <v>228</v>
      </c>
      <c r="B56" s="6" t="s">
        <v>208</v>
      </c>
      <c r="C56" s="37" t="s">
        <v>449</v>
      </c>
      <c r="D56" s="37"/>
      <c r="E56" s="37" t="s">
        <v>668</v>
      </c>
      <c r="G56" s="30">
        <v>2</v>
      </c>
      <c r="H56" s="31">
        <f>VLOOKUP(C56,'Referensi(H)'!$F$2:$H$7,2)</f>
        <v>3</v>
      </c>
      <c r="I56" s="31">
        <f t="shared" si="4"/>
        <v>1</v>
      </c>
      <c r="J56" s="32">
        <f>VLOOKUP(C56,'Referensi(H)'!$F$2:$H$7,3)</f>
        <v>1</v>
      </c>
    </row>
    <row r="57" spans="1:14" ht="34" x14ac:dyDescent="0.2">
      <c r="A57" s="10" t="s">
        <v>229</v>
      </c>
      <c r="B57" s="6" t="s">
        <v>218</v>
      </c>
      <c r="C57" s="37" t="s">
        <v>449</v>
      </c>
      <c r="D57" s="37"/>
      <c r="E57" s="37" t="s">
        <v>668</v>
      </c>
      <c r="G57" s="27">
        <v>3</v>
      </c>
      <c r="H57" s="28">
        <f>VLOOKUP(C57,'Referensi(H)'!$F$2:$H$7,2)</f>
        <v>3</v>
      </c>
      <c r="I57" s="28">
        <f t="shared" si="4"/>
        <v>1</v>
      </c>
      <c r="J57" s="29">
        <f>VLOOKUP(C57,'Referensi(H)'!$F$2:$H$7,3)</f>
        <v>1</v>
      </c>
      <c r="K57" s="24">
        <v>3</v>
      </c>
      <c r="L57" s="25">
        <f>SUM(I57:I62)</f>
        <v>6</v>
      </c>
      <c r="M57" s="25">
        <f>SUM(J57:J62)</f>
        <v>5</v>
      </c>
      <c r="N57" s="26">
        <f>IF(L57=0,5,M57/L57)</f>
        <v>0.83333333333333337</v>
      </c>
    </row>
    <row r="58" spans="1:14" ht="17" x14ac:dyDescent="0.2">
      <c r="A58" s="10" t="s">
        <v>230</v>
      </c>
      <c r="B58" s="6" t="s">
        <v>217</v>
      </c>
      <c r="C58" s="37" t="s">
        <v>449</v>
      </c>
      <c r="D58" s="37"/>
      <c r="E58" s="37" t="s">
        <v>668</v>
      </c>
      <c r="G58" s="33">
        <v>3</v>
      </c>
      <c r="H58" s="34">
        <f>VLOOKUP(C58,'Referensi(H)'!$F$2:$H$7,2)</f>
        <v>3</v>
      </c>
      <c r="I58" s="34">
        <f t="shared" si="4"/>
        <v>1</v>
      </c>
      <c r="J58" s="35">
        <f>VLOOKUP(C58,'Referensi(H)'!$F$2:$H$7,3)</f>
        <v>1</v>
      </c>
    </row>
    <row r="59" spans="1:14" ht="17" x14ac:dyDescent="0.2">
      <c r="A59" s="10" t="s">
        <v>231</v>
      </c>
      <c r="B59" s="6" t="s">
        <v>216</v>
      </c>
      <c r="C59" s="37" t="s">
        <v>449</v>
      </c>
      <c r="D59" s="37"/>
      <c r="E59" s="37" t="s">
        <v>668</v>
      </c>
      <c r="G59" s="33">
        <v>3</v>
      </c>
      <c r="H59" s="34">
        <f>VLOOKUP(C59,'Referensi(H)'!$F$2:$H$7,2)</f>
        <v>3</v>
      </c>
      <c r="I59" s="34">
        <f t="shared" si="4"/>
        <v>1</v>
      </c>
      <c r="J59" s="35">
        <f>VLOOKUP(C59,'Referensi(H)'!$F$2:$H$7,3)</f>
        <v>1</v>
      </c>
    </row>
    <row r="60" spans="1:14" ht="17" x14ac:dyDescent="0.2">
      <c r="A60" s="10" t="s">
        <v>232</v>
      </c>
      <c r="B60" s="6" t="s">
        <v>215</v>
      </c>
      <c r="C60" s="37" t="s">
        <v>449</v>
      </c>
      <c r="D60" s="37"/>
      <c r="E60" s="37" t="s">
        <v>668</v>
      </c>
      <c r="G60" s="33">
        <v>3</v>
      </c>
      <c r="H60" s="34">
        <f>VLOOKUP(C60,'Referensi(H)'!$F$2:$H$7,2)</f>
        <v>3</v>
      </c>
      <c r="I60" s="34">
        <f t="shared" si="4"/>
        <v>1</v>
      </c>
      <c r="J60" s="35">
        <f>VLOOKUP(C60,'Referensi(H)'!$F$2:$H$7,3)</f>
        <v>1</v>
      </c>
    </row>
    <row r="61" spans="1:14" ht="17" x14ac:dyDescent="0.2">
      <c r="A61" s="10" t="s">
        <v>233</v>
      </c>
      <c r="B61" s="6" t="s">
        <v>214</v>
      </c>
      <c r="C61" s="37" t="s">
        <v>27</v>
      </c>
      <c r="D61" s="37"/>
      <c r="E61" s="37" t="s">
        <v>668</v>
      </c>
      <c r="G61" s="33">
        <v>3</v>
      </c>
      <c r="H61" s="34">
        <f>VLOOKUP(C61,'Referensi(H)'!$F$2:$H$7,2)</f>
        <v>2</v>
      </c>
      <c r="I61" s="34">
        <f t="shared" si="4"/>
        <v>1</v>
      </c>
      <c r="J61" s="35">
        <f>VLOOKUP(C61,'Referensi(H)'!$F$2:$H$7,3)</f>
        <v>0</v>
      </c>
    </row>
    <row r="62" spans="1:14" ht="17" x14ac:dyDescent="0.2">
      <c r="A62" s="10" t="s">
        <v>234</v>
      </c>
      <c r="B62" s="6" t="s">
        <v>213</v>
      </c>
      <c r="C62" s="37" t="s">
        <v>449</v>
      </c>
      <c r="D62" s="37"/>
      <c r="E62" s="37" t="s">
        <v>668</v>
      </c>
      <c r="G62" s="30">
        <v>3</v>
      </c>
      <c r="H62" s="31">
        <f>VLOOKUP(C62,'Referensi(H)'!$F$2:$H$7,2)</f>
        <v>3</v>
      </c>
      <c r="I62" s="31">
        <f t="shared" si="4"/>
        <v>1</v>
      </c>
      <c r="J62" s="32">
        <f>VLOOKUP(C62,'Referensi(H)'!$F$2:$H$7,3)</f>
        <v>1</v>
      </c>
    </row>
    <row r="63" spans="1:14" ht="17" x14ac:dyDescent="0.2">
      <c r="A63" s="10" t="s">
        <v>235</v>
      </c>
      <c r="B63" s="6" t="s">
        <v>219</v>
      </c>
      <c r="C63" s="37" t="s">
        <v>449</v>
      </c>
      <c r="D63" s="37"/>
      <c r="E63" s="37" t="s">
        <v>668</v>
      </c>
      <c r="G63" s="27">
        <v>4</v>
      </c>
      <c r="H63" s="28">
        <f>VLOOKUP(C63,'Referensi(H)'!$F$2:$H$7,2)</f>
        <v>3</v>
      </c>
      <c r="I63" s="28">
        <f t="shared" si="4"/>
        <v>1</v>
      </c>
      <c r="J63" s="29">
        <f>VLOOKUP(C63,'Referensi(H)'!$F$2:$H$7,3)</f>
        <v>1</v>
      </c>
      <c r="K63" s="24">
        <v>4</v>
      </c>
      <c r="L63" s="25">
        <f>SUM(I63:I64)</f>
        <v>2</v>
      </c>
      <c r="M63" s="25">
        <f>SUM(J63:J64)</f>
        <v>2</v>
      </c>
      <c r="N63" s="26">
        <f>IF(L63=0,5,M63/L63)</f>
        <v>1</v>
      </c>
    </row>
    <row r="64" spans="1:14" ht="34" x14ac:dyDescent="0.2">
      <c r="A64" s="10" t="s">
        <v>236</v>
      </c>
      <c r="B64" s="6" t="s">
        <v>457</v>
      </c>
      <c r="C64" s="37" t="s">
        <v>449</v>
      </c>
      <c r="D64" s="37"/>
      <c r="E64" s="37" t="s">
        <v>670</v>
      </c>
      <c r="G64" s="30">
        <v>4</v>
      </c>
      <c r="H64" s="31">
        <f>VLOOKUP(C64,'Referensi(H)'!$F$2:$H$7,2)</f>
        <v>3</v>
      </c>
      <c r="I64" s="31">
        <f t="shared" si="4"/>
        <v>1</v>
      </c>
      <c r="J64" s="32">
        <f>VLOOKUP(C64,'Referensi(H)'!$F$2:$H$7,3)</f>
        <v>1</v>
      </c>
    </row>
    <row r="65" spans="1:14" ht="17" x14ac:dyDescent="0.2">
      <c r="A65" s="10" t="s">
        <v>237</v>
      </c>
      <c r="B65" s="6" t="s">
        <v>221</v>
      </c>
      <c r="C65" s="37" t="s">
        <v>27</v>
      </c>
      <c r="D65" s="37"/>
      <c r="E65" s="37" t="s">
        <v>671</v>
      </c>
      <c r="G65" s="27">
        <v>5</v>
      </c>
      <c r="H65" s="28">
        <f>VLOOKUP(C65,'Referensi(H)'!$F$2:$H$7,2)</f>
        <v>2</v>
      </c>
      <c r="I65" s="28">
        <f t="shared" si="4"/>
        <v>1</v>
      </c>
      <c r="J65" s="29">
        <f>VLOOKUP(C65,'Referensi(H)'!$F$2:$H$7,3)</f>
        <v>0</v>
      </c>
      <c r="K65" s="24">
        <v>5</v>
      </c>
      <c r="L65" s="25">
        <f>SUM(I65:I66)</f>
        <v>2</v>
      </c>
      <c r="M65" s="25">
        <f>SUM(J65:J66)</f>
        <v>0</v>
      </c>
      <c r="N65" s="26">
        <f>IF(L65=0,5,M65/L65)</f>
        <v>0</v>
      </c>
    </row>
    <row r="66" spans="1:14" ht="17" x14ac:dyDescent="0.2">
      <c r="A66" s="10" t="s">
        <v>238</v>
      </c>
      <c r="B66" s="6" t="s">
        <v>220</v>
      </c>
      <c r="C66" s="37" t="s">
        <v>27</v>
      </c>
      <c r="D66" s="37"/>
      <c r="E66" s="37" t="s">
        <v>668</v>
      </c>
      <c r="G66" s="30">
        <v>5</v>
      </c>
      <c r="H66" s="31">
        <f>VLOOKUP(C66,'Referensi(H)'!$F$2:$H$7,2)</f>
        <v>2</v>
      </c>
      <c r="I66" s="31">
        <f t="shared" si="4"/>
        <v>1</v>
      </c>
      <c r="J66" s="32">
        <f>VLOOKUP(C66,'Referensi(H)'!$F$2:$H$7,3)</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300-000000000000}">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5"/>
  <sheetViews>
    <sheetView zoomScale="125" zoomScaleNormal="90" workbookViewId="0">
      <pane xSplit="1" ySplit="2" topLeftCell="B43" activePane="bottomRight" state="frozen"/>
      <selection pane="topRight" activeCell="B1" sqref="B1"/>
      <selection pane="bottomLeft" activeCell="A3" sqref="A3"/>
      <selection pane="bottomRight" activeCell="C55" sqref="C55"/>
    </sheetView>
  </sheetViews>
  <sheetFormatPr baseColWidth="10" defaultColWidth="10.83203125" defaultRowHeight="16" x14ac:dyDescent="0.2"/>
  <cols>
    <col min="1" max="1" width="10.83203125" style="4"/>
    <col min="2" max="2" width="77.33203125" style="6" customWidth="1"/>
    <col min="3" max="3" width="24.1640625" style="4" customWidth="1"/>
    <col min="4" max="4" width="21.5" style="102" customWidth="1"/>
    <col min="5" max="5" width="69.33203125" style="6" customWidth="1"/>
    <col min="6" max="6" width="5.83203125" style="4" customWidth="1"/>
    <col min="7" max="11" width="5.33203125" style="4" customWidth="1"/>
    <col min="12" max="16384" width="10.83203125" style="4"/>
  </cols>
  <sheetData>
    <row r="1" spans="1:14" ht="21" x14ac:dyDescent="0.2">
      <c r="A1" s="118" t="s">
        <v>246</v>
      </c>
      <c r="B1" s="118"/>
      <c r="C1" s="118"/>
      <c r="D1" s="105"/>
      <c r="E1" s="73"/>
    </row>
    <row r="2" spans="1:14" ht="17" x14ac:dyDescent="0.2">
      <c r="A2" s="8" t="s">
        <v>18</v>
      </c>
      <c r="B2" s="9" t="s">
        <v>19</v>
      </c>
      <c r="C2" s="8" t="s">
        <v>20</v>
      </c>
      <c r="D2" s="8" t="s">
        <v>464</v>
      </c>
      <c r="E2" s="9" t="s">
        <v>700</v>
      </c>
      <c r="G2" s="4" t="s">
        <v>33</v>
      </c>
      <c r="H2" s="4" t="s">
        <v>24</v>
      </c>
      <c r="I2" s="4" t="s">
        <v>25</v>
      </c>
      <c r="J2" s="4" t="s">
        <v>26</v>
      </c>
      <c r="K2" s="4" t="s">
        <v>150</v>
      </c>
      <c r="L2" s="4" t="s">
        <v>47</v>
      </c>
      <c r="M2" s="4" t="s">
        <v>48</v>
      </c>
      <c r="N2" s="4" t="s">
        <v>151</v>
      </c>
    </row>
    <row r="3" spans="1:14" x14ac:dyDescent="0.2">
      <c r="A3" s="36" t="s">
        <v>155</v>
      </c>
      <c r="B3" s="36"/>
      <c r="C3" s="36"/>
      <c r="D3" s="36"/>
      <c r="E3" s="74"/>
    </row>
    <row r="4" spans="1:14" ht="34" x14ac:dyDescent="0.2">
      <c r="A4" s="5" t="s">
        <v>251</v>
      </c>
      <c r="B4" s="22" t="s">
        <v>243</v>
      </c>
      <c r="C4" s="37" t="s">
        <v>449</v>
      </c>
      <c r="D4" s="75"/>
      <c r="E4" s="75" t="s">
        <v>673</v>
      </c>
      <c r="G4" s="24">
        <v>1</v>
      </c>
      <c r="H4" s="25">
        <f>VLOOKUP(C4,'Referensi(H)'!$F$2:$H$7,2)</f>
        <v>3</v>
      </c>
      <c r="I4" s="25">
        <f>IF(H4=6,0,1)</f>
        <v>1</v>
      </c>
      <c r="J4" s="26">
        <f>VLOOKUP(C4,'Referensi(H)'!$F$2:$H$7,3)</f>
        <v>1</v>
      </c>
      <c r="K4" s="24">
        <v>1</v>
      </c>
      <c r="L4" s="25">
        <f>SUM(I4)</f>
        <v>1</v>
      </c>
      <c r="M4" s="25">
        <f>SUM(J4)</f>
        <v>1</v>
      </c>
      <c r="N4" s="26">
        <f>IF(L4=0,5,M4/L4)</f>
        <v>1</v>
      </c>
    </row>
    <row r="5" spans="1:14" ht="34" x14ac:dyDescent="0.2">
      <c r="A5" s="5" t="s">
        <v>252</v>
      </c>
      <c r="B5" s="22" t="s">
        <v>245</v>
      </c>
      <c r="C5" s="37" t="s">
        <v>449</v>
      </c>
      <c r="D5" s="75"/>
      <c r="E5" s="75" t="s">
        <v>672</v>
      </c>
      <c r="G5" s="27">
        <v>2</v>
      </c>
      <c r="H5" s="28">
        <f>VLOOKUP(C5,'Referensi(H)'!$F$2:$H$7,2)</f>
        <v>3</v>
      </c>
      <c r="I5" s="28">
        <f t="shared" ref="I5:I10" si="0">IF(H5=6,0,1)</f>
        <v>1</v>
      </c>
      <c r="J5" s="29">
        <f>VLOOKUP(C5,'Referensi(H)'!$F$2:$H$7,3)</f>
        <v>1</v>
      </c>
      <c r="K5" s="25">
        <v>2</v>
      </c>
      <c r="L5" s="25">
        <f>SUM(I5:I6)</f>
        <v>2</v>
      </c>
      <c r="M5" s="25">
        <f>SUM(J5:J6)</f>
        <v>2</v>
      </c>
      <c r="N5" s="26">
        <f>IF(L5=0,5,M5/L5)</f>
        <v>1</v>
      </c>
    </row>
    <row r="6" spans="1:14" ht="17" x14ac:dyDescent="0.15">
      <c r="A6" s="5" t="s">
        <v>253</v>
      </c>
      <c r="B6" s="21" t="s">
        <v>244</v>
      </c>
      <c r="C6" s="37" t="s">
        <v>449</v>
      </c>
      <c r="D6" s="75"/>
      <c r="E6" s="75" t="s">
        <v>673</v>
      </c>
      <c r="G6" s="30">
        <v>2</v>
      </c>
      <c r="H6" s="31">
        <f>VLOOKUP(C6,'Referensi(H)'!$F$2:$H$7,2)</f>
        <v>3</v>
      </c>
      <c r="I6" s="31">
        <f t="shared" si="0"/>
        <v>1</v>
      </c>
      <c r="J6" s="32">
        <f>VLOOKUP(C6,'Referensi(H)'!$F$2:$H$7,3)</f>
        <v>1</v>
      </c>
    </row>
    <row r="7" spans="1:14" ht="24" customHeight="1" x14ac:dyDescent="0.15">
      <c r="A7" s="5" t="s">
        <v>254</v>
      </c>
      <c r="B7" s="21" t="s">
        <v>247</v>
      </c>
      <c r="C7" s="37" t="s">
        <v>449</v>
      </c>
      <c r="D7" s="75"/>
      <c r="E7" s="75" t="s">
        <v>674</v>
      </c>
      <c r="G7" s="24">
        <v>3</v>
      </c>
      <c r="H7" s="25">
        <f>VLOOKUP(C7,'Referensi(H)'!$F$2:$H$7,2)</f>
        <v>3</v>
      </c>
      <c r="I7" s="25">
        <f t="shared" si="0"/>
        <v>1</v>
      </c>
      <c r="J7" s="26">
        <f>VLOOKUP(C7,'Referensi(H)'!$F$2:$H$7,3)</f>
        <v>1</v>
      </c>
      <c r="K7" s="25">
        <v>3</v>
      </c>
      <c r="L7" s="25">
        <f>I7</f>
        <v>1</v>
      </c>
      <c r="M7" s="25">
        <f>J7</f>
        <v>1</v>
      </c>
      <c r="N7" s="26">
        <f>IF(L7=0,5,M7/L7)</f>
        <v>1</v>
      </c>
    </row>
    <row r="8" spans="1:14" ht="28" x14ac:dyDescent="0.15">
      <c r="A8" s="5" t="s">
        <v>255</v>
      </c>
      <c r="B8" s="21" t="s">
        <v>249</v>
      </c>
      <c r="C8" s="37" t="s">
        <v>27</v>
      </c>
      <c r="D8" s="75"/>
      <c r="E8" s="75" t="s">
        <v>674</v>
      </c>
      <c r="G8" s="27">
        <v>4</v>
      </c>
      <c r="H8" s="28">
        <f>VLOOKUP(C8,'Referensi(H)'!$F$2:$H$7,2)</f>
        <v>2</v>
      </c>
      <c r="I8" s="28">
        <f t="shared" si="0"/>
        <v>1</v>
      </c>
      <c r="J8" s="29">
        <f>VLOOKUP(C8,'Referensi(H)'!$F$2:$H$7,3)</f>
        <v>0</v>
      </c>
      <c r="K8" s="25">
        <v>4</v>
      </c>
      <c r="L8" s="25">
        <f>SUM(I8:I9)</f>
        <v>2</v>
      </c>
      <c r="M8" s="25">
        <f>SUM(J8:J9)</f>
        <v>0</v>
      </c>
      <c r="N8" s="26">
        <f>IF(L8=0,5,M8/L8)</f>
        <v>0</v>
      </c>
    </row>
    <row r="9" spans="1:14" ht="28" x14ac:dyDescent="0.15">
      <c r="A9" s="5" t="s">
        <v>256</v>
      </c>
      <c r="B9" s="21" t="s">
        <v>248</v>
      </c>
      <c r="C9" s="37" t="s">
        <v>27</v>
      </c>
      <c r="D9" s="75"/>
      <c r="E9" s="75" t="s">
        <v>675</v>
      </c>
      <c r="G9" s="30">
        <v>4</v>
      </c>
      <c r="H9" s="31">
        <f>VLOOKUP(C9,'Referensi(H)'!$F$2:$H$7,2)</f>
        <v>2</v>
      </c>
      <c r="I9" s="31">
        <f t="shared" si="0"/>
        <v>1</v>
      </c>
      <c r="J9" s="32">
        <f>VLOOKUP(C9,'Referensi(H)'!$F$2:$H$7,3)</f>
        <v>0</v>
      </c>
      <c r="K9" s="34"/>
      <c r="L9" s="34"/>
      <c r="M9" s="34"/>
      <c r="N9" s="34"/>
    </row>
    <row r="10" spans="1:14" ht="34" x14ac:dyDescent="0.2">
      <c r="A10" s="5" t="s">
        <v>257</v>
      </c>
      <c r="B10" s="22" t="s">
        <v>250</v>
      </c>
      <c r="C10" s="37" t="s">
        <v>27</v>
      </c>
      <c r="D10" s="75"/>
      <c r="E10" s="75" t="s">
        <v>674</v>
      </c>
      <c r="G10" s="24">
        <v>5</v>
      </c>
      <c r="H10" s="25">
        <f>VLOOKUP(C10,'Referensi(H)'!$F$2:$H$7,2)</f>
        <v>2</v>
      </c>
      <c r="I10" s="25">
        <f t="shared" si="0"/>
        <v>1</v>
      </c>
      <c r="J10" s="26">
        <f>VLOOKUP(C10,'Referensi(H)'!$F$2:$H$7,3)</f>
        <v>0</v>
      </c>
      <c r="K10" s="25">
        <v>5</v>
      </c>
      <c r="L10" s="25">
        <f>I10</f>
        <v>1</v>
      </c>
      <c r="M10" s="25">
        <f>J10</f>
        <v>0</v>
      </c>
      <c r="N10" s="26">
        <f>IF(L10=0,5,M10/L10)</f>
        <v>0</v>
      </c>
    </row>
    <row r="11" spans="1:14" x14ac:dyDescent="0.2">
      <c r="A11" s="36" t="s">
        <v>222</v>
      </c>
      <c r="B11" s="36"/>
      <c r="C11" s="36"/>
      <c r="D11" s="36"/>
      <c r="E11" s="74"/>
      <c r="G11" s="34"/>
      <c r="H11" s="34"/>
      <c r="I11" s="34"/>
      <c r="J11" s="34"/>
      <c r="K11" s="34"/>
      <c r="L11" s="34"/>
      <c r="M11" s="34"/>
      <c r="N11" s="34"/>
    </row>
    <row r="12" spans="1:14" ht="17" x14ac:dyDescent="0.2">
      <c r="A12" s="5" t="s">
        <v>350</v>
      </c>
      <c r="B12" s="6" t="s">
        <v>342</v>
      </c>
      <c r="C12" s="37" t="s">
        <v>449</v>
      </c>
      <c r="D12" s="75"/>
      <c r="E12" s="75" t="s">
        <v>676</v>
      </c>
      <c r="G12" s="24">
        <v>1</v>
      </c>
      <c r="H12" s="25">
        <f>VLOOKUP(C12,'Referensi(H)'!$F$2:$H$7,2)</f>
        <v>3</v>
      </c>
      <c r="I12" s="25">
        <f t="shared" ref="I12:I19" si="1">IF(H12=6,0,1)</f>
        <v>1</v>
      </c>
      <c r="J12" s="26">
        <f>VLOOKUP(C12,'Referensi(H)'!$F$2:$H$7,3)</f>
        <v>1</v>
      </c>
      <c r="K12" s="24">
        <v>1</v>
      </c>
      <c r="L12" s="25">
        <f t="shared" ref="L12:M14" si="2">I12</f>
        <v>1</v>
      </c>
      <c r="M12" s="25">
        <f t="shared" si="2"/>
        <v>1</v>
      </c>
      <c r="N12" s="26">
        <f>IF(L12=0,5,M12/L12)</f>
        <v>1</v>
      </c>
    </row>
    <row r="13" spans="1:14" ht="17" x14ac:dyDescent="0.15">
      <c r="A13" s="5" t="s">
        <v>351</v>
      </c>
      <c r="B13" s="21" t="s">
        <v>343</v>
      </c>
      <c r="C13" s="37" t="s">
        <v>449</v>
      </c>
      <c r="D13" s="75"/>
      <c r="E13" s="75" t="s">
        <v>676</v>
      </c>
      <c r="G13" s="24">
        <v>2</v>
      </c>
      <c r="H13" s="25">
        <f>VLOOKUP(C13,'Referensi(H)'!$F$2:$H$7,2)</f>
        <v>3</v>
      </c>
      <c r="I13" s="25">
        <f t="shared" si="1"/>
        <v>1</v>
      </c>
      <c r="J13" s="26">
        <f>VLOOKUP(C13,'Referensi(H)'!$F$2:$H$7,3)</f>
        <v>1</v>
      </c>
      <c r="K13" s="24">
        <v>2</v>
      </c>
      <c r="L13" s="25">
        <f t="shared" si="2"/>
        <v>1</v>
      </c>
      <c r="M13" s="25">
        <f t="shared" si="2"/>
        <v>1</v>
      </c>
      <c r="N13" s="26">
        <f>IF(L13=0,5,M13/L13)</f>
        <v>1</v>
      </c>
    </row>
    <row r="14" spans="1:14" ht="28" x14ac:dyDescent="0.15">
      <c r="A14" s="5" t="s">
        <v>352</v>
      </c>
      <c r="B14" s="21" t="s">
        <v>344</v>
      </c>
      <c r="C14" s="37" t="s">
        <v>449</v>
      </c>
      <c r="D14" s="75"/>
      <c r="E14" s="75" t="s">
        <v>676</v>
      </c>
      <c r="G14" s="24">
        <v>3</v>
      </c>
      <c r="H14" s="25">
        <f>VLOOKUP(C14,'Referensi(H)'!$F$2:$H$7,2)</f>
        <v>3</v>
      </c>
      <c r="I14" s="25">
        <f t="shared" si="1"/>
        <v>1</v>
      </c>
      <c r="J14" s="26">
        <f>VLOOKUP(C14,'Referensi(H)'!$F$2:$H$7,3)</f>
        <v>1</v>
      </c>
      <c r="K14" s="24">
        <v>3</v>
      </c>
      <c r="L14" s="25">
        <f t="shared" si="2"/>
        <v>1</v>
      </c>
      <c r="M14" s="25">
        <f t="shared" si="2"/>
        <v>1</v>
      </c>
      <c r="N14" s="26">
        <f>IF(L14=0,5,M14/L14)</f>
        <v>1</v>
      </c>
    </row>
    <row r="15" spans="1:14" ht="17" x14ac:dyDescent="0.15">
      <c r="A15" s="5" t="s">
        <v>353</v>
      </c>
      <c r="B15" s="21" t="s">
        <v>347</v>
      </c>
      <c r="C15" s="37" t="s">
        <v>27</v>
      </c>
      <c r="D15" s="75"/>
      <c r="E15" s="75" t="s">
        <v>676</v>
      </c>
      <c r="G15" s="27">
        <v>4</v>
      </c>
      <c r="H15" s="28">
        <f>VLOOKUP(C15,'Referensi(H)'!$F$2:$H$7,2)</f>
        <v>2</v>
      </c>
      <c r="I15" s="28">
        <f t="shared" si="1"/>
        <v>1</v>
      </c>
      <c r="J15" s="29">
        <f>VLOOKUP(C15,'Referensi(H)'!$F$2:$H$7,3)</f>
        <v>0</v>
      </c>
      <c r="K15" s="24">
        <v>4</v>
      </c>
      <c r="L15" s="25">
        <f>SUM(I15:I17)</f>
        <v>3</v>
      </c>
      <c r="M15" s="25">
        <f>SUM(J15:J17)</f>
        <v>5</v>
      </c>
      <c r="N15" s="26">
        <f>IF(L15=0,5,M15/L15)</f>
        <v>1.6666666666666667</v>
      </c>
    </row>
    <row r="16" spans="1:14" ht="17" x14ac:dyDescent="0.15">
      <c r="A16" s="5" t="s">
        <v>354</v>
      </c>
      <c r="B16" s="21" t="s">
        <v>346</v>
      </c>
      <c r="C16" s="37" t="s">
        <v>29</v>
      </c>
      <c r="D16" s="75"/>
      <c r="E16" s="75" t="s">
        <v>676</v>
      </c>
      <c r="G16" s="33">
        <v>4</v>
      </c>
      <c r="H16" s="34">
        <f>VLOOKUP(C16,'Referensi(H)'!$F$2:$H$7,2)</f>
        <v>5</v>
      </c>
      <c r="I16" s="34">
        <f t="shared" si="1"/>
        <v>1</v>
      </c>
      <c r="J16" s="35">
        <f>VLOOKUP(C16,'Referensi(H)'!$F$2:$H$7,3)</f>
        <v>5</v>
      </c>
    </row>
    <row r="17" spans="1:14" ht="28" x14ac:dyDescent="0.15">
      <c r="A17" s="5" t="s">
        <v>355</v>
      </c>
      <c r="B17" s="21" t="s">
        <v>345</v>
      </c>
      <c r="C17" s="37" t="s">
        <v>27</v>
      </c>
      <c r="D17" s="75"/>
      <c r="E17" s="75" t="s">
        <v>676</v>
      </c>
      <c r="G17" s="30">
        <v>4</v>
      </c>
      <c r="H17" s="31">
        <f>VLOOKUP(C17,'Referensi(H)'!$F$2:$H$7,2)</f>
        <v>2</v>
      </c>
      <c r="I17" s="31">
        <f t="shared" si="1"/>
        <v>1</v>
      </c>
      <c r="J17" s="32">
        <f>VLOOKUP(C17,'Referensi(H)'!$F$2:$H$7,3)</f>
        <v>0</v>
      </c>
    </row>
    <row r="18" spans="1:14" ht="28" x14ac:dyDescent="0.15">
      <c r="A18" s="5" t="s">
        <v>356</v>
      </c>
      <c r="B18" s="21" t="s">
        <v>348</v>
      </c>
      <c r="C18" s="37" t="s">
        <v>449</v>
      </c>
      <c r="D18" s="75"/>
      <c r="E18" s="75" t="s">
        <v>676</v>
      </c>
      <c r="G18" s="27">
        <v>5</v>
      </c>
      <c r="H18" s="28">
        <f>VLOOKUP(C18,'Referensi(H)'!$F$2:$H$7,2)</f>
        <v>3</v>
      </c>
      <c r="I18" s="28">
        <f t="shared" si="1"/>
        <v>1</v>
      </c>
      <c r="J18" s="29">
        <f>VLOOKUP(C18,'Referensi(H)'!$F$2:$H$7,3)</f>
        <v>1</v>
      </c>
      <c r="K18" s="24">
        <v>5</v>
      </c>
      <c r="L18" s="25">
        <f>SUM(I18:I19)</f>
        <v>2</v>
      </c>
      <c r="M18" s="25">
        <f>SUM(J18:J19)</f>
        <v>1</v>
      </c>
      <c r="N18" s="26">
        <f>IF(L18=0,5,M18/L18)</f>
        <v>0.5</v>
      </c>
    </row>
    <row r="19" spans="1:14" ht="34" x14ac:dyDescent="0.2">
      <c r="A19" s="5" t="s">
        <v>357</v>
      </c>
      <c r="B19" s="6" t="s">
        <v>349</v>
      </c>
      <c r="C19" s="37" t="s">
        <v>27</v>
      </c>
      <c r="D19" s="75"/>
      <c r="E19" s="75" t="s">
        <v>676</v>
      </c>
      <c r="G19" s="30">
        <v>5</v>
      </c>
      <c r="H19" s="31">
        <f>VLOOKUP(C19,'Referensi(H)'!$F$2:$H$7,2)</f>
        <v>2</v>
      </c>
      <c r="I19" s="31">
        <f t="shared" si="1"/>
        <v>1</v>
      </c>
      <c r="J19" s="32">
        <f>VLOOKUP(C19,'Referensi(H)'!$F$2:$H$7,3)</f>
        <v>0</v>
      </c>
      <c r="K19" s="34"/>
      <c r="L19" s="34"/>
      <c r="M19" s="34"/>
      <c r="N19" s="34"/>
    </row>
    <row r="20" spans="1:14" x14ac:dyDescent="0.2">
      <c r="A20" s="36" t="s">
        <v>239</v>
      </c>
      <c r="B20" s="36"/>
      <c r="C20" s="36"/>
      <c r="D20" s="36"/>
      <c r="E20" s="74"/>
      <c r="G20" s="34"/>
      <c r="H20" s="34"/>
      <c r="I20" s="34"/>
      <c r="J20" s="34"/>
      <c r="K20" s="34"/>
      <c r="L20" s="34"/>
      <c r="M20" s="34"/>
      <c r="N20" s="34"/>
    </row>
    <row r="21" spans="1:14" ht="17" x14ac:dyDescent="0.2">
      <c r="A21" s="13" t="s">
        <v>370</v>
      </c>
      <c r="B21" s="6" t="s">
        <v>359</v>
      </c>
      <c r="C21" s="37" t="s">
        <v>27</v>
      </c>
      <c r="D21" s="75"/>
      <c r="E21" s="75" t="s">
        <v>677</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ht="17" x14ac:dyDescent="0.2">
      <c r="A22" s="13" t="s">
        <v>371</v>
      </c>
      <c r="B22" s="6" t="s">
        <v>358</v>
      </c>
      <c r="C22" s="37" t="s">
        <v>27</v>
      </c>
      <c r="D22" s="75"/>
      <c r="E22" s="75" t="s">
        <v>678</v>
      </c>
      <c r="G22" s="30">
        <v>1</v>
      </c>
      <c r="H22" s="31">
        <f>VLOOKUP(C22,'Referensi(H)'!$F$2:$H$7,2)</f>
        <v>2</v>
      </c>
      <c r="I22" s="31">
        <f t="shared" si="3"/>
        <v>1</v>
      </c>
      <c r="J22" s="32">
        <f>VLOOKUP(C22,'Referensi(H)'!$F$2:$H$7,3)</f>
        <v>0</v>
      </c>
      <c r="K22" s="34"/>
      <c r="L22" s="34"/>
      <c r="M22" s="34"/>
      <c r="N22" s="34"/>
    </row>
    <row r="23" spans="1:14" ht="34" x14ac:dyDescent="0.2">
      <c r="A23" s="13" t="s">
        <v>372</v>
      </c>
      <c r="B23" s="6" t="s">
        <v>360</v>
      </c>
      <c r="C23" s="37" t="s">
        <v>307</v>
      </c>
      <c r="D23" s="75"/>
      <c r="E23" s="75" t="s">
        <v>679</v>
      </c>
      <c r="G23" s="27">
        <v>2</v>
      </c>
      <c r="H23" s="28">
        <f>VLOOKUP(C23,'Referensi(H)'!$F$2:$H$7,2)</f>
        <v>4</v>
      </c>
      <c r="I23" s="28">
        <f t="shared" si="3"/>
        <v>1</v>
      </c>
      <c r="J23" s="29">
        <f>VLOOKUP(C23,'Referensi(H)'!$F$2:$H$7,3)</f>
        <v>3</v>
      </c>
      <c r="K23" s="24">
        <v>2</v>
      </c>
      <c r="L23" s="25">
        <f>SUM(I23:I24)</f>
        <v>2</v>
      </c>
      <c r="M23" s="25">
        <f>SUM(J23:J24)</f>
        <v>4</v>
      </c>
      <c r="N23" s="26">
        <f>IF(L23=0,5,M23/L23)</f>
        <v>2</v>
      </c>
    </row>
    <row r="24" spans="1:14" ht="34" x14ac:dyDescent="0.2">
      <c r="A24" s="13" t="s">
        <v>373</v>
      </c>
      <c r="B24" s="6" t="s">
        <v>361</v>
      </c>
      <c r="C24" s="37" t="s">
        <v>449</v>
      </c>
      <c r="D24" s="75"/>
      <c r="E24" s="75" t="s">
        <v>679</v>
      </c>
      <c r="G24" s="30">
        <v>2</v>
      </c>
      <c r="H24" s="31">
        <f>VLOOKUP(C24,'Referensi(H)'!$F$2:$H$7,2)</f>
        <v>3</v>
      </c>
      <c r="I24" s="31">
        <f t="shared" si="3"/>
        <v>1</v>
      </c>
      <c r="J24" s="32">
        <f>VLOOKUP(C24,'Referensi(H)'!$F$2:$H$7,3)</f>
        <v>1</v>
      </c>
      <c r="K24" s="34"/>
      <c r="L24" s="34"/>
      <c r="M24" s="34"/>
      <c r="N24" s="34"/>
    </row>
    <row r="25" spans="1:14" ht="17" x14ac:dyDescent="0.2">
      <c r="A25" s="13" t="s">
        <v>374</v>
      </c>
      <c r="B25" s="6" t="s">
        <v>363</v>
      </c>
      <c r="C25" s="37" t="s">
        <v>27</v>
      </c>
      <c r="D25" s="75"/>
      <c r="E25" s="75" t="s">
        <v>679</v>
      </c>
      <c r="G25" s="27">
        <v>3</v>
      </c>
      <c r="H25" s="28">
        <f>VLOOKUP(C25,'Referensi(H)'!$F$2:$H$7,2)</f>
        <v>2</v>
      </c>
      <c r="I25" s="28">
        <f t="shared" si="3"/>
        <v>1</v>
      </c>
      <c r="J25" s="29">
        <f>VLOOKUP(C25,'Referensi(H)'!$F$2:$H$7,3)</f>
        <v>0</v>
      </c>
      <c r="K25" s="24">
        <v>3</v>
      </c>
      <c r="L25" s="25">
        <f>SUM(I25:I27)</f>
        <v>3</v>
      </c>
      <c r="M25" s="25">
        <f>SUM(J25:J27)</f>
        <v>3</v>
      </c>
      <c r="N25" s="26">
        <f>IF(L25=0,5,M25/L25)</f>
        <v>1</v>
      </c>
    </row>
    <row r="26" spans="1:14" ht="34" x14ac:dyDescent="0.2">
      <c r="A26" s="13" t="s">
        <v>375</v>
      </c>
      <c r="B26" s="6" t="s">
        <v>362</v>
      </c>
      <c r="C26" s="37" t="s">
        <v>307</v>
      </c>
      <c r="D26" s="75"/>
      <c r="E26" s="75" t="s">
        <v>679</v>
      </c>
      <c r="G26" s="33">
        <v>3</v>
      </c>
      <c r="H26" s="34">
        <f>VLOOKUP(C26,'Referensi(H)'!$F$2:$H$7,2)</f>
        <v>4</v>
      </c>
      <c r="I26" s="34">
        <f t="shared" si="3"/>
        <v>1</v>
      </c>
      <c r="J26" s="35">
        <f>VLOOKUP(C26,'Referensi(H)'!$F$2:$H$7,3)</f>
        <v>3</v>
      </c>
      <c r="K26" s="34"/>
      <c r="L26" s="34"/>
      <c r="M26" s="34"/>
      <c r="N26" s="34"/>
    </row>
    <row r="27" spans="1:14" ht="34" x14ac:dyDescent="0.2">
      <c r="A27" s="13" t="s">
        <v>376</v>
      </c>
      <c r="B27" s="6" t="s">
        <v>364</v>
      </c>
      <c r="C27" s="37" t="s">
        <v>27</v>
      </c>
      <c r="D27" s="75"/>
      <c r="E27" s="75" t="s">
        <v>679</v>
      </c>
      <c r="G27" s="30">
        <v>3</v>
      </c>
      <c r="H27" s="31">
        <f>VLOOKUP(C27,'Referensi(H)'!$F$2:$H$7,2)</f>
        <v>2</v>
      </c>
      <c r="I27" s="31">
        <f t="shared" si="3"/>
        <v>1</v>
      </c>
      <c r="J27" s="32">
        <f>VLOOKUP(C27,'Referensi(H)'!$F$2:$H$7,3)</f>
        <v>0</v>
      </c>
      <c r="K27" s="34"/>
      <c r="L27" s="34"/>
      <c r="M27" s="34"/>
      <c r="N27" s="34"/>
    </row>
    <row r="28" spans="1:14" ht="17" x14ac:dyDescent="0.2">
      <c r="A28" s="13" t="s">
        <v>377</v>
      </c>
      <c r="B28" s="6" t="s">
        <v>367</v>
      </c>
      <c r="C28" s="37" t="s">
        <v>307</v>
      </c>
      <c r="D28" s="75"/>
      <c r="E28" s="75" t="s">
        <v>680</v>
      </c>
      <c r="G28" s="27">
        <v>4</v>
      </c>
      <c r="H28" s="28">
        <f>VLOOKUP(C28,'Referensi(H)'!$F$2:$H$7,2)</f>
        <v>4</v>
      </c>
      <c r="I28" s="28">
        <f t="shared" si="3"/>
        <v>1</v>
      </c>
      <c r="J28" s="29">
        <f>VLOOKUP(C28,'Referensi(H)'!$F$2:$H$7,3)</f>
        <v>3</v>
      </c>
      <c r="K28" s="24">
        <v>4</v>
      </c>
      <c r="L28" s="25">
        <f>SUM(I28:I30)</f>
        <v>3</v>
      </c>
      <c r="M28" s="25">
        <f>SUM(J28:J30)</f>
        <v>7</v>
      </c>
      <c r="N28" s="26">
        <f>IF(L28=0,5,M28/L28)</f>
        <v>2.3333333333333335</v>
      </c>
    </row>
    <row r="29" spans="1:14" ht="17" x14ac:dyDescent="0.2">
      <c r="A29" s="13" t="s">
        <v>376</v>
      </c>
      <c r="B29" s="6" t="s">
        <v>366</v>
      </c>
      <c r="C29" s="37" t="s">
        <v>307</v>
      </c>
      <c r="D29" s="75"/>
      <c r="E29" s="75" t="s">
        <v>681</v>
      </c>
      <c r="G29" s="33">
        <v>4</v>
      </c>
      <c r="H29" s="34">
        <f>VLOOKUP(C29,'Referensi(H)'!$F$2:$H$7,2)</f>
        <v>4</v>
      </c>
      <c r="I29" s="34">
        <f t="shared" si="3"/>
        <v>1</v>
      </c>
      <c r="J29" s="35">
        <f>VLOOKUP(C29,'Referensi(H)'!$F$2:$H$7,3)</f>
        <v>3</v>
      </c>
      <c r="K29" s="34"/>
      <c r="L29" s="34"/>
      <c r="M29" s="34"/>
      <c r="N29" s="34"/>
    </row>
    <row r="30" spans="1:14" ht="17" x14ac:dyDescent="0.2">
      <c r="A30" s="13" t="s">
        <v>377</v>
      </c>
      <c r="B30" s="6" t="s">
        <v>365</v>
      </c>
      <c r="C30" s="37" t="s">
        <v>449</v>
      </c>
      <c r="D30" s="75"/>
      <c r="E30" s="75" t="s">
        <v>682</v>
      </c>
      <c r="G30" s="30">
        <v>4</v>
      </c>
      <c r="H30" s="31">
        <f>VLOOKUP(C30,'Referensi(H)'!$F$2:$H$7,2)</f>
        <v>3</v>
      </c>
      <c r="I30" s="31">
        <f t="shared" si="3"/>
        <v>1</v>
      </c>
      <c r="J30" s="32">
        <f>VLOOKUP(C30,'Referensi(H)'!$F$2:$H$7,3)</f>
        <v>1</v>
      </c>
      <c r="K30" s="34"/>
      <c r="L30" s="34"/>
      <c r="M30" s="34"/>
      <c r="N30" s="34"/>
    </row>
    <row r="31" spans="1:14" ht="51" x14ac:dyDescent="0.2">
      <c r="A31" s="13" t="s">
        <v>378</v>
      </c>
      <c r="B31" s="6" t="s">
        <v>369</v>
      </c>
      <c r="C31" s="37" t="s">
        <v>449</v>
      </c>
      <c r="D31" s="75"/>
      <c r="E31" s="75" t="s">
        <v>683</v>
      </c>
      <c r="G31" s="27">
        <v>5</v>
      </c>
      <c r="H31" s="28">
        <f>VLOOKUP(C31,'Referensi(H)'!$F$2:$H$7,2)</f>
        <v>3</v>
      </c>
      <c r="I31" s="28">
        <f t="shared" si="3"/>
        <v>1</v>
      </c>
      <c r="J31" s="29">
        <f>VLOOKUP(C31,'Referensi(H)'!$F$2:$H$7,3)</f>
        <v>1</v>
      </c>
      <c r="K31" s="24">
        <v>5</v>
      </c>
      <c r="L31" s="25">
        <f>SUM(I31:I32)</f>
        <v>2</v>
      </c>
      <c r="M31" s="25">
        <f>SUM(J31:J32)</f>
        <v>4</v>
      </c>
      <c r="N31" s="26">
        <f>IF(L31=0,5,M31/L31)</f>
        <v>2</v>
      </c>
    </row>
    <row r="32" spans="1:14" ht="17" x14ac:dyDescent="0.2">
      <c r="A32" s="13" t="s">
        <v>379</v>
      </c>
      <c r="B32" s="6" t="s">
        <v>368</v>
      </c>
      <c r="C32" s="37" t="s">
        <v>307</v>
      </c>
      <c r="D32" s="75"/>
      <c r="E32" s="75" t="s">
        <v>684</v>
      </c>
      <c r="G32" s="30">
        <v>5</v>
      </c>
      <c r="H32" s="31">
        <f>VLOOKUP(C32,'Referensi(H)'!$F$2:$H$7,2)</f>
        <v>4</v>
      </c>
      <c r="I32" s="31">
        <f t="shared" si="3"/>
        <v>1</v>
      </c>
      <c r="J32" s="32">
        <f>VLOOKUP(C32,'Referensi(H)'!$F$2:$H$7,3)</f>
        <v>3</v>
      </c>
      <c r="K32" s="34"/>
      <c r="L32" s="34"/>
      <c r="M32" s="34"/>
      <c r="N32" s="34"/>
    </row>
    <row r="33" spans="1:14" x14ac:dyDescent="0.2">
      <c r="A33" s="36" t="s">
        <v>240</v>
      </c>
      <c r="B33" s="36"/>
      <c r="C33" s="36"/>
      <c r="D33" s="36"/>
      <c r="E33" s="74"/>
      <c r="G33" s="34"/>
      <c r="H33" s="34"/>
      <c r="I33" s="34"/>
      <c r="J33" s="34"/>
      <c r="K33" s="34"/>
      <c r="L33" s="34"/>
      <c r="M33" s="34"/>
      <c r="N33" s="34"/>
    </row>
    <row r="34" spans="1:14" ht="34" x14ac:dyDescent="0.2">
      <c r="A34" s="44" t="s">
        <v>393</v>
      </c>
      <c r="B34" s="6" t="s">
        <v>380</v>
      </c>
      <c r="C34" s="37" t="s">
        <v>449</v>
      </c>
      <c r="D34" s="75"/>
      <c r="E34" s="75" t="s">
        <v>685</v>
      </c>
      <c r="G34" s="24">
        <v>1</v>
      </c>
      <c r="H34" s="25">
        <f>VLOOKUP(C34,'Referensi(H)'!$F$2:$H$7,2)</f>
        <v>3</v>
      </c>
      <c r="I34" s="25">
        <f t="shared" ref="I34:I40" si="4">IF(H34=6,0,1)</f>
        <v>1</v>
      </c>
      <c r="J34" s="26">
        <f>VLOOKUP(C34,'Referensi(H)'!$F$2:$H$7,3)</f>
        <v>1</v>
      </c>
      <c r="K34" s="24">
        <v>1</v>
      </c>
      <c r="L34" s="25">
        <f>I34</f>
        <v>1</v>
      </c>
      <c r="M34" s="25">
        <f>J34</f>
        <v>1</v>
      </c>
      <c r="N34" s="26">
        <f>IF(L34=0,5,M34/L34)</f>
        <v>1</v>
      </c>
    </row>
    <row r="35" spans="1:14" ht="17" x14ac:dyDescent="0.2">
      <c r="A35" s="44" t="s">
        <v>394</v>
      </c>
      <c r="B35" s="6" t="s">
        <v>383</v>
      </c>
      <c r="C35" s="37" t="s">
        <v>27</v>
      </c>
      <c r="D35" s="75"/>
      <c r="E35" s="75" t="s">
        <v>686</v>
      </c>
      <c r="G35" s="27">
        <v>2</v>
      </c>
      <c r="H35" s="28">
        <f>VLOOKUP(C35,'Referensi(H)'!$F$2:$H$7,2)</f>
        <v>2</v>
      </c>
      <c r="I35" s="28">
        <f t="shared" si="4"/>
        <v>1</v>
      </c>
      <c r="J35" s="29">
        <f>VLOOKUP(C35,'Referensi(H)'!$F$2:$H$7,3)</f>
        <v>0</v>
      </c>
      <c r="K35" s="25">
        <v>2</v>
      </c>
      <c r="L35" s="25">
        <f>SUM(I35:I37)</f>
        <v>3</v>
      </c>
      <c r="M35" s="25">
        <f>SUM(J35:J37)</f>
        <v>0</v>
      </c>
      <c r="N35" s="26">
        <f>IF(L35=0,5,M35/L35)</f>
        <v>0</v>
      </c>
    </row>
    <row r="36" spans="1:14" ht="17" x14ac:dyDescent="0.2">
      <c r="A36" s="44" t="s">
        <v>395</v>
      </c>
      <c r="B36" s="6" t="s">
        <v>382</v>
      </c>
      <c r="C36" s="37" t="s">
        <v>27</v>
      </c>
      <c r="D36" s="75"/>
      <c r="E36" s="75" t="s">
        <v>687</v>
      </c>
      <c r="G36" s="33">
        <v>2</v>
      </c>
      <c r="H36" s="34">
        <f>VLOOKUP(C36,'Referensi(H)'!$F$2:$H$7,2)</f>
        <v>2</v>
      </c>
      <c r="I36" s="34">
        <f t="shared" si="4"/>
        <v>1</v>
      </c>
      <c r="J36" s="35">
        <f>VLOOKUP(C36,'Referensi(H)'!$F$2:$H$7,3)</f>
        <v>0</v>
      </c>
      <c r="K36" s="34"/>
      <c r="L36" s="34"/>
      <c r="M36" s="34"/>
      <c r="N36" s="34"/>
    </row>
    <row r="37" spans="1:14" ht="17" x14ac:dyDescent="0.2">
      <c r="A37" s="44" t="s">
        <v>396</v>
      </c>
      <c r="B37" s="6" t="s">
        <v>381</v>
      </c>
      <c r="C37" s="37" t="s">
        <v>27</v>
      </c>
      <c r="D37" s="75"/>
      <c r="E37" s="75" t="s">
        <v>688</v>
      </c>
      <c r="G37" s="30">
        <v>2</v>
      </c>
      <c r="H37" s="31">
        <f>VLOOKUP(C37,'Referensi(H)'!$F$2:$H$7,2)</f>
        <v>2</v>
      </c>
      <c r="I37" s="31">
        <f t="shared" si="4"/>
        <v>1</v>
      </c>
      <c r="J37" s="32">
        <f>VLOOKUP(C37,'Referensi(H)'!$F$2:$H$7,3)</f>
        <v>0</v>
      </c>
      <c r="K37" s="34"/>
      <c r="L37" s="34"/>
      <c r="M37" s="34"/>
      <c r="N37" s="34"/>
    </row>
    <row r="38" spans="1:14" ht="34" x14ac:dyDescent="0.2">
      <c r="A38" s="44" t="s">
        <v>397</v>
      </c>
      <c r="B38" s="6" t="s">
        <v>384</v>
      </c>
      <c r="C38" s="37" t="s">
        <v>27</v>
      </c>
      <c r="D38" s="75"/>
      <c r="E38" s="75" t="s">
        <v>689</v>
      </c>
      <c r="G38" s="24">
        <v>3</v>
      </c>
      <c r="H38" s="25">
        <f>VLOOKUP(C38,'Referensi(H)'!$F$2:$H$7,2)</f>
        <v>2</v>
      </c>
      <c r="I38" s="25">
        <f t="shared" si="4"/>
        <v>1</v>
      </c>
      <c r="J38" s="26">
        <f>VLOOKUP(C38,'Referensi(H)'!$F$2:$H$7,3)</f>
        <v>0</v>
      </c>
      <c r="K38" s="24">
        <v>3</v>
      </c>
      <c r="L38" s="25">
        <f t="shared" ref="L38:M40" si="5">I38</f>
        <v>1</v>
      </c>
      <c r="M38" s="25">
        <f t="shared" si="5"/>
        <v>0</v>
      </c>
      <c r="N38" s="26">
        <f>IF(L38=0,5,M38/L38)</f>
        <v>0</v>
      </c>
    </row>
    <row r="39" spans="1:14" ht="17" x14ac:dyDescent="0.2">
      <c r="A39" s="44" t="s">
        <v>398</v>
      </c>
      <c r="B39" s="6" t="s">
        <v>463</v>
      </c>
      <c r="C39" s="37" t="s">
        <v>27</v>
      </c>
      <c r="D39" s="75"/>
      <c r="E39" s="75" t="s">
        <v>689</v>
      </c>
      <c r="G39" s="24">
        <v>4</v>
      </c>
      <c r="H39" s="25">
        <f>VLOOKUP(C39,'Referensi(H)'!$F$2:$H$7,2)</f>
        <v>2</v>
      </c>
      <c r="I39" s="25">
        <f t="shared" si="4"/>
        <v>1</v>
      </c>
      <c r="J39" s="26">
        <f>VLOOKUP(C39,'Referensi(H)'!$F$2:$H$7,3)</f>
        <v>0</v>
      </c>
      <c r="K39" s="24">
        <v>4</v>
      </c>
      <c r="L39" s="25">
        <f t="shared" si="5"/>
        <v>1</v>
      </c>
      <c r="M39" s="25">
        <f t="shared" si="5"/>
        <v>0</v>
      </c>
      <c r="N39" s="26">
        <f>IF(L39=0,5,M39/L39)</f>
        <v>0</v>
      </c>
    </row>
    <row r="40" spans="1:14" ht="34" x14ac:dyDescent="0.2">
      <c r="A40" s="44" t="s">
        <v>399</v>
      </c>
      <c r="B40" s="6" t="s">
        <v>385</v>
      </c>
      <c r="C40" s="37" t="s">
        <v>27</v>
      </c>
      <c r="D40" s="75"/>
      <c r="E40" s="75" t="s">
        <v>690</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2">
      <c r="A41" s="36" t="s">
        <v>241</v>
      </c>
      <c r="B41" s="36"/>
      <c r="C41" s="36"/>
      <c r="D41" s="36"/>
      <c r="E41" s="74"/>
      <c r="G41" s="34"/>
      <c r="H41" s="34"/>
      <c r="I41" s="34"/>
      <c r="J41" s="34"/>
      <c r="K41" s="34"/>
    </row>
    <row r="42" spans="1:14" ht="34" x14ac:dyDescent="0.2">
      <c r="A42" s="10" t="s">
        <v>400</v>
      </c>
      <c r="B42" s="6" t="s">
        <v>386</v>
      </c>
      <c r="C42" s="37" t="s">
        <v>449</v>
      </c>
      <c r="D42" s="75"/>
      <c r="E42" s="75" t="s">
        <v>691</v>
      </c>
      <c r="G42" s="24">
        <v>1</v>
      </c>
      <c r="H42" s="25">
        <f>VLOOKUP(C42,'Referensi(H)'!$F$2:$H$7,2)</f>
        <v>3</v>
      </c>
      <c r="I42" s="25">
        <f t="shared" ref="I42:I48" si="6">IF(H42=6,0,1)</f>
        <v>1</v>
      </c>
      <c r="J42" s="26">
        <f>VLOOKUP(C42,'Referensi(H)'!$F$2:$H$7,3)</f>
        <v>1</v>
      </c>
      <c r="K42" s="24">
        <v>1</v>
      </c>
      <c r="L42" s="25">
        <f>I42</f>
        <v>1</v>
      </c>
      <c r="M42" s="25">
        <f>J42</f>
        <v>1</v>
      </c>
      <c r="N42" s="26">
        <f>IF(L42=0,5,M42/L42)</f>
        <v>1</v>
      </c>
    </row>
    <row r="43" spans="1:14" ht="17" x14ac:dyDescent="0.2">
      <c r="A43" s="10" t="s">
        <v>401</v>
      </c>
      <c r="B43" s="6" t="s">
        <v>388</v>
      </c>
      <c r="C43" s="37" t="s">
        <v>27</v>
      </c>
      <c r="D43" s="75"/>
      <c r="E43" s="75" t="s">
        <v>694</v>
      </c>
      <c r="G43" s="27">
        <v>2</v>
      </c>
      <c r="H43" s="28">
        <f>VLOOKUP(C43,'Referensi(H)'!$F$2:$H$7,2)</f>
        <v>2</v>
      </c>
      <c r="I43" s="28">
        <f t="shared" si="6"/>
        <v>1</v>
      </c>
      <c r="J43" s="29">
        <f>VLOOKUP(C43,'Referensi(H)'!$F$2:$H$7,3)</f>
        <v>0</v>
      </c>
      <c r="K43" s="25">
        <v>2</v>
      </c>
      <c r="L43" s="25">
        <f>SUM(I43:I44)</f>
        <v>2</v>
      </c>
      <c r="M43" s="25">
        <f>SUM(J43:J44)</f>
        <v>1</v>
      </c>
      <c r="N43" s="26">
        <f>IF(L43=0,5,M43/L43)</f>
        <v>0.5</v>
      </c>
    </row>
    <row r="44" spans="1:14" ht="17" x14ac:dyDescent="0.2">
      <c r="A44" s="10" t="s">
        <v>402</v>
      </c>
      <c r="B44" s="6" t="s">
        <v>387</v>
      </c>
      <c r="C44" s="37" t="s">
        <v>449</v>
      </c>
      <c r="D44" s="75"/>
      <c r="E44" s="6" t="s">
        <v>691</v>
      </c>
      <c r="G44" s="30">
        <v>2</v>
      </c>
      <c r="H44" s="31">
        <f>VLOOKUP(C44,'Referensi(H)'!$F$2:$H$7,2)</f>
        <v>3</v>
      </c>
      <c r="I44" s="31">
        <f t="shared" si="6"/>
        <v>1</v>
      </c>
      <c r="J44" s="32">
        <f>VLOOKUP(C44,'Referensi(H)'!$F$2:$H$7,3)</f>
        <v>1</v>
      </c>
      <c r="K44" s="34"/>
    </row>
    <row r="45" spans="1:14" ht="17" x14ac:dyDescent="0.2">
      <c r="A45" s="10" t="s">
        <v>403</v>
      </c>
      <c r="B45" s="6" t="s">
        <v>389</v>
      </c>
      <c r="C45" s="37" t="s">
        <v>449</v>
      </c>
      <c r="D45" s="75"/>
      <c r="E45" s="75" t="s">
        <v>692</v>
      </c>
      <c r="G45" s="27">
        <v>3</v>
      </c>
      <c r="H45" s="28">
        <f>VLOOKUP(C45,'Referensi(H)'!$F$2:$H$7,2)</f>
        <v>3</v>
      </c>
      <c r="I45" s="28">
        <f t="shared" si="6"/>
        <v>1</v>
      </c>
      <c r="J45" s="29">
        <f>VLOOKUP(C45,'Referensi(H)'!$F$2:$H$7,3)</f>
        <v>1</v>
      </c>
      <c r="K45" s="25">
        <v>3</v>
      </c>
      <c r="L45" s="25">
        <f>SUM(I45:I46)</f>
        <v>2</v>
      </c>
      <c r="M45" s="25">
        <f>SUM(J45:J46)</f>
        <v>1</v>
      </c>
      <c r="N45" s="26">
        <f>IF(L45=0,5,M45/L45)</f>
        <v>0.5</v>
      </c>
    </row>
    <row r="46" spans="1:14" ht="17" x14ac:dyDescent="0.2">
      <c r="A46" s="10" t="s">
        <v>404</v>
      </c>
      <c r="B46" s="6" t="s">
        <v>391</v>
      </c>
      <c r="C46" s="37" t="s">
        <v>27</v>
      </c>
      <c r="D46" s="75"/>
      <c r="E46" s="75" t="s">
        <v>691</v>
      </c>
      <c r="G46" s="30">
        <v>3</v>
      </c>
      <c r="H46" s="31">
        <f>VLOOKUP(C46,'Referensi(H)'!$F$2:$H$7,2)</f>
        <v>2</v>
      </c>
      <c r="I46" s="31">
        <f t="shared" si="6"/>
        <v>1</v>
      </c>
      <c r="J46" s="32">
        <f>VLOOKUP(C46,'Referensi(H)'!$F$2:$H$7,3)</f>
        <v>0</v>
      </c>
      <c r="K46" s="34"/>
    </row>
    <row r="47" spans="1:14" ht="17" x14ac:dyDescent="0.2">
      <c r="A47" s="10" t="s">
        <v>405</v>
      </c>
      <c r="B47" s="6" t="s">
        <v>390</v>
      </c>
      <c r="C47" s="37" t="s">
        <v>449</v>
      </c>
      <c r="D47" s="75"/>
      <c r="E47" s="75" t="s">
        <v>693</v>
      </c>
      <c r="G47" s="24">
        <v>4</v>
      </c>
      <c r="H47" s="25">
        <f>VLOOKUP(C47,'Referensi(H)'!$F$2:$H$7,2)</f>
        <v>3</v>
      </c>
      <c r="I47" s="25">
        <f t="shared" si="6"/>
        <v>1</v>
      </c>
      <c r="J47" s="26">
        <f>VLOOKUP(C47,'Referensi(H)'!$F$2:$H$7,3)</f>
        <v>1</v>
      </c>
      <c r="K47" s="24">
        <v>4</v>
      </c>
      <c r="L47" s="25">
        <f>I47</f>
        <v>1</v>
      </c>
      <c r="M47" s="25">
        <f>J47</f>
        <v>1</v>
      </c>
      <c r="N47" s="26">
        <f>IF(L47=0,5,M47/L47)</f>
        <v>1</v>
      </c>
    </row>
    <row r="48" spans="1:14" ht="17" x14ac:dyDescent="0.2">
      <c r="A48" s="10" t="s">
        <v>406</v>
      </c>
      <c r="B48" s="6" t="s">
        <v>392</v>
      </c>
      <c r="C48" s="37" t="s">
        <v>27</v>
      </c>
      <c r="D48" s="75"/>
      <c r="E48" s="75" t="s">
        <v>695</v>
      </c>
      <c r="G48" s="24">
        <v>5</v>
      </c>
      <c r="H48" s="25">
        <f>VLOOKUP(C48,'Referensi(H)'!$F$2:$H$7,2)</f>
        <v>2</v>
      </c>
      <c r="I48" s="25">
        <f t="shared" si="6"/>
        <v>1</v>
      </c>
      <c r="J48" s="26">
        <f>VLOOKUP(C48,'Referensi(H)'!$F$2:$H$7,3)</f>
        <v>0</v>
      </c>
      <c r="K48" s="24">
        <v>5</v>
      </c>
      <c r="L48" s="25">
        <f>I48</f>
        <v>1</v>
      </c>
      <c r="M48" s="25">
        <f>J48</f>
        <v>0</v>
      </c>
      <c r="N48" s="26">
        <f>IF(L48=0,5,M48/L48)</f>
        <v>0</v>
      </c>
    </row>
    <row r="49" spans="1:14" x14ac:dyDescent="0.2">
      <c r="A49" s="36" t="s">
        <v>242</v>
      </c>
      <c r="B49" s="36"/>
      <c r="C49" s="36"/>
      <c r="D49" s="36"/>
      <c r="E49" s="74"/>
    </row>
    <row r="50" spans="1:14" ht="17" x14ac:dyDescent="0.2">
      <c r="A50" s="10" t="s">
        <v>413</v>
      </c>
      <c r="B50" s="6" t="s">
        <v>407</v>
      </c>
      <c r="C50" s="37" t="s">
        <v>449</v>
      </c>
      <c r="D50" s="75"/>
      <c r="E50" s="75" t="s">
        <v>696</v>
      </c>
      <c r="G50" s="24">
        <v>1</v>
      </c>
      <c r="H50" s="25">
        <f>VLOOKUP(C50,'Referensi(H)'!$F$2:$H$7,2)</f>
        <v>3</v>
      </c>
      <c r="I50" s="25">
        <f t="shared" ref="I50:I53" si="7">IF(H50=6,0,1)</f>
        <v>1</v>
      </c>
      <c r="J50" s="26">
        <f>VLOOKUP(C50,'Referensi(H)'!$F$2:$H$7,3)</f>
        <v>1</v>
      </c>
      <c r="K50" s="24">
        <v>1</v>
      </c>
      <c r="L50" s="25">
        <f>I50</f>
        <v>1</v>
      </c>
      <c r="M50" s="25">
        <f>J50</f>
        <v>1</v>
      </c>
      <c r="N50" s="26">
        <f>IF(L50=0,5,M50/L50)</f>
        <v>1</v>
      </c>
    </row>
    <row r="51" spans="1:14" ht="34" x14ac:dyDescent="0.2">
      <c r="A51" s="10" t="s">
        <v>414</v>
      </c>
      <c r="B51" s="6" t="s">
        <v>408</v>
      </c>
      <c r="C51" s="37" t="s">
        <v>449</v>
      </c>
      <c r="D51" s="75" t="s">
        <v>720</v>
      </c>
      <c r="E51" s="75" t="s">
        <v>697</v>
      </c>
      <c r="G51" s="24">
        <v>2</v>
      </c>
      <c r="H51" s="25">
        <f>VLOOKUP(C51,'Referensi(H)'!$F$2:$H$7,2)</f>
        <v>3</v>
      </c>
      <c r="I51" s="25">
        <f t="shared" si="7"/>
        <v>1</v>
      </c>
      <c r="J51" s="26">
        <f>VLOOKUP(C51,'Referensi(H)'!$F$2:$H$7,3)</f>
        <v>1</v>
      </c>
      <c r="K51" s="4">
        <v>2</v>
      </c>
      <c r="L51" s="34">
        <f>I51</f>
        <v>1</v>
      </c>
      <c r="M51" s="34">
        <f>J51</f>
        <v>1</v>
      </c>
      <c r="N51" s="35">
        <f>IF(L51=0,5,M51/L51)</f>
        <v>1</v>
      </c>
    </row>
    <row r="52" spans="1:14" ht="34" x14ac:dyDescent="0.2">
      <c r="A52" s="10" t="s">
        <v>415</v>
      </c>
      <c r="B52" s="6" t="s">
        <v>410</v>
      </c>
      <c r="C52" s="37" t="s">
        <v>449</v>
      </c>
      <c r="D52" s="75"/>
      <c r="E52" s="75" t="s">
        <v>698</v>
      </c>
      <c r="G52" s="27">
        <v>3</v>
      </c>
      <c r="H52" s="28">
        <f>VLOOKUP(C52,'Referensi(H)'!$F$2:$H$7,2)</f>
        <v>3</v>
      </c>
      <c r="I52" s="28">
        <f t="shared" si="7"/>
        <v>1</v>
      </c>
      <c r="J52" s="29">
        <f>VLOOKUP(C52,'Referensi(H)'!$F$2:$H$7,3)</f>
        <v>1</v>
      </c>
      <c r="K52" s="24">
        <v>3</v>
      </c>
      <c r="L52" s="25">
        <f>SUM(I52:I53)</f>
        <v>2</v>
      </c>
      <c r="M52" s="25">
        <f>SUM(J52:J53)</f>
        <v>2</v>
      </c>
      <c r="N52" s="26">
        <f>IF(L52=0,5,M52/L52)</f>
        <v>1</v>
      </c>
    </row>
    <row r="53" spans="1:14" ht="34" x14ac:dyDescent="0.2">
      <c r="A53" s="10" t="s">
        <v>416</v>
      </c>
      <c r="B53" s="6" t="s">
        <v>409</v>
      </c>
      <c r="C53" s="37" t="s">
        <v>449</v>
      </c>
      <c r="D53" s="75"/>
      <c r="E53" s="75" t="s">
        <v>698</v>
      </c>
      <c r="G53" s="30">
        <v>3</v>
      </c>
      <c r="H53" s="31">
        <f>VLOOKUP(C53,'Referensi(H)'!$F$2:$H$7,2)</f>
        <v>3</v>
      </c>
      <c r="I53" s="31">
        <f t="shared" si="7"/>
        <v>1</v>
      </c>
      <c r="J53" s="32">
        <f>VLOOKUP(C53,'Referensi(H)'!$F$2:$H$7,3)</f>
        <v>1</v>
      </c>
    </row>
    <row r="54" spans="1:14" ht="51" x14ac:dyDescent="0.2">
      <c r="A54" s="10" t="s">
        <v>417</v>
      </c>
      <c r="B54" s="6" t="s">
        <v>411</v>
      </c>
      <c r="C54" s="37" t="s">
        <v>27</v>
      </c>
      <c r="D54" s="75"/>
      <c r="E54" s="75" t="s">
        <v>698</v>
      </c>
      <c r="G54" s="24">
        <v>4</v>
      </c>
      <c r="H54" s="25">
        <f>VLOOKUP(C54,'Referensi(H)'!$F$2:$H$7,2)</f>
        <v>2</v>
      </c>
      <c r="I54" s="25">
        <f t="shared" ref="I54:I55" si="8">IF(H54=6,0,1)</f>
        <v>1</v>
      </c>
      <c r="J54" s="26">
        <f>VLOOKUP(C54,'Referensi(H)'!$F$2:$H$7,3)</f>
        <v>0</v>
      </c>
      <c r="K54" s="24">
        <v>4</v>
      </c>
      <c r="L54" s="25">
        <f>I54</f>
        <v>1</v>
      </c>
      <c r="M54" s="25">
        <f>J54</f>
        <v>0</v>
      </c>
      <c r="N54" s="26">
        <f>IF(L54=0,5,M54/L54)</f>
        <v>0</v>
      </c>
    </row>
    <row r="55" spans="1:14" ht="17" x14ac:dyDescent="0.2">
      <c r="A55" s="10" t="s">
        <v>418</v>
      </c>
      <c r="B55" s="6" t="s">
        <v>412</v>
      </c>
      <c r="C55" s="37" t="s">
        <v>27</v>
      </c>
      <c r="D55" s="75"/>
      <c r="E55" s="75" t="s">
        <v>699</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400-000000000000}">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6"/>
  <sheetViews>
    <sheetView tabSelected="1" topLeftCell="A10" zoomScale="93" zoomScaleNormal="93" workbookViewId="0">
      <selection activeCell="F16" sqref="F16"/>
    </sheetView>
  </sheetViews>
  <sheetFormatPr baseColWidth="10" defaultColWidth="10.6640625" defaultRowHeight="16" x14ac:dyDescent="0.2"/>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25">
      <c r="A1" s="49" t="s">
        <v>429</v>
      </c>
    </row>
    <row r="2" spans="1:15" x14ac:dyDescent="0.2">
      <c r="A2" s="54" t="s">
        <v>1</v>
      </c>
      <c r="B2" s="119" t="s">
        <v>2</v>
      </c>
      <c r="C2" s="120"/>
      <c r="D2" s="58" t="s">
        <v>434</v>
      </c>
      <c r="E2" s="58" t="s">
        <v>435</v>
      </c>
      <c r="F2" s="58" t="s">
        <v>436</v>
      </c>
      <c r="G2" s="58" t="s">
        <v>437</v>
      </c>
      <c r="H2" s="58" t="s">
        <v>438</v>
      </c>
      <c r="I2" s="59" t="s">
        <v>152</v>
      </c>
      <c r="J2" s="61" t="s">
        <v>458</v>
      </c>
      <c r="L2" s="3" t="s">
        <v>273</v>
      </c>
      <c r="M2">
        <v>1</v>
      </c>
      <c r="N2">
        <v>2</v>
      </c>
      <c r="O2">
        <v>3</v>
      </c>
    </row>
    <row r="3" spans="1:15" x14ac:dyDescent="0.2">
      <c r="A3" s="17">
        <v>1</v>
      </c>
      <c r="B3" s="17">
        <v>1</v>
      </c>
      <c r="C3" s="17" t="s">
        <v>3</v>
      </c>
      <c r="D3" s="68">
        <f>'Fase 1'!N4</f>
        <v>3</v>
      </c>
      <c r="E3" s="68">
        <f>'Fase 1'!N5</f>
        <v>0.5</v>
      </c>
      <c r="F3" s="68">
        <f>'Fase 1'!N7</f>
        <v>0.5</v>
      </c>
      <c r="G3" s="68">
        <f>'Fase 1'!N9</f>
        <v>0</v>
      </c>
      <c r="H3" s="68">
        <f>'Fase 1'!N10</f>
        <v>0</v>
      </c>
      <c r="I3" s="69">
        <f t="shared" ref="I3" si="0">AVERAGE(D3:H3)</f>
        <v>0.8</v>
      </c>
      <c r="J3" s="123">
        <f>AVERAGE(I3:I7)</f>
        <v>1.5534920634920635</v>
      </c>
      <c r="L3" t="s">
        <v>258</v>
      </c>
      <c r="M3" s="19">
        <f>I3</f>
        <v>0.8</v>
      </c>
    </row>
    <row r="4" spans="1:15" x14ac:dyDescent="0.2">
      <c r="A4" s="17">
        <v>1</v>
      </c>
      <c r="B4" s="17">
        <v>2</v>
      </c>
      <c r="C4" s="17" t="s">
        <v>4</v>
      </c>
      <c r="D4" s="68">
        <f>'Fase 1'!N12</f>
        <v>1</v>
      </c>
      <c r="E4" s="68">
        <f>'Fase 1'!N13</f>
        <v>0</v>
      </c>
      <c r="F4" s="68">
        <f>'Fase 1'!N14</f>
        <v>0</v>
      </c>
      <c r="G4" s="68">
        <f>'Fase 1'!N16</f>
        <v>2.5</v>
      </c>
      <c r="H4" s="68">
        <f>'Fase 1'!N18</f>
        <v>0.14285714285714285</v>
      </c>
      <c r="I4" s="69">
        <f>AVERAGE(D4:H4)</f>
        <v>0.72857142857142854</v>
      </c>
      <c r="J4" s="123"/>
      <c r="L4" t="s">
        <v>259</v>
      </c>
      <c r="M4" s="19">
        <f>I4</f>
        <v>0.72857142857142854</v>
      </c>
    </row>
    <row r="5" spans="1:15" x14ac:dyDescent="0.2">
      <c r="A5" s="17">
        <v>1</v>
      </c>
      <c r="B5" s="17">
        <v>3</v>
      </c>
      <c r="C5" s="17" t="s">
        <v>5</v>
      </c>
      <c r="D5" s="68">
        <f>'Fase 1'!R23</f>
        <v>4</v>
      </c>
      <c r="E5" s="68">
        <f>'Fase 1'!R24</f>
        <v>3.4444444444444446</v>
      </c>
      <c r="F5" s="68">
        <f>'Fase 1'!R25</f>
        <v>3.0833333333333335</v>
      </c>
      <c r="G5" s="68">
        <f>'Fase 1'!R26</f>
        <v>1.5</v>
      </c>
      <c r="H5" s="68">
        <f>'Fase 1'!R27</f>
        <v>0.16666666666666666</v>
      </c>
      <c r="I5" s="69">
        <f t="shared" ref="I5:I17" si="1">AVERAGE(D5:H5)</f>
        <v>2.4388888888888891</v>
      </c>
      <c r="J5" s="123"/>
      <c r="L5" t="s">
        <v>260</v>
      </c>
      <c r="M5" s="19">
        <f>I5</f>
        <v>2.4388888888888891</v>
      </c>
    </row>
    <row r="6" spans="1:15" x14ac:dyDescent="0.2">
      <c r="A6" s="17">
        <v>1</v>
      </c>
      <c r="B6" s="17">
        <v>4</v>
      </c>
      <c r="C6" s="17" t="s">
        <v>6</v>
      </c>
      <c r="D6" s="68">
        <f>'Fase 1'!N68</f>
        <v>3</v>
      </c>
      <c r="E6" s="68">
        <f>'Fase 1'!N69</f>
        <v>5</v>
      </c>
      <c r="F6" s="68">
        <f>'Fase 1'!N70</f>
        <v>1.75</v>
      </c>
      <c r="G6" s="68">
        <f>'Fase 1'!N74</f>
        <v>2</v>
      </c>
      <c r="H6" s="68">
        <f>'Fase 1'!N76</f>
        <v>1</v>
      </c>
      <c r="I6" s="69">
        <f t="shared" si="1"/>
        <v>2.5499999999999998</v>
      </c>
      <c r="J6" s="123"/>
      <c r="L6" t="s">
        <v>261</v>
      </c>
      <c r="M6" s="19">
        <f>I6</f>
        <v>2.5499999999999998</v>
      </c>
    </row>
    <row r="7" spans="1:15" x14ac:dyDescent="0.2">
      <c r="A7" s="17">
        <v>1</v>
      </c>
      <c r="B7" s="17">
        <v>5</v>
      </c>
      <c r="C7" s="17" t="s">
        <v>7</v>
      </c>
      <c r="D7" s="68">
        <f>'Fase 1'!N79</f>
        <v>0</v>
      </c>
      <c r="E7" s="68">
        <f>'Fase 1'!N80</f>
        <v>1</v>
      </c>
      <c r="F7" s="68">
        <f>'Fase 1'!N81</f>
        <v>2</v>
      </c>
      <c r="G7" s="68">
        <f>'Fase 1'!N83</f>
        <v>2.75</v>
      </c>
      <c r="H7" s="68">
        <f>'Fase 1'!N87</f>
        <v>0.5</v>
      </c>
      <c r="I7" s="69">
        <f t="shared" si="1"/>
        <v>1.25</v>
      </c>
      <c r="J7" s="123"/>
      <c r="L7" t="s">
        <v>262</v>
      </c>
      <c r="M7" s="19">
        <f>I7</f>
        <v>1.25</v>
      </c>
    </row>
    <row r="8" spans="1:15" x14ac:dyDescent="0.2">
      <c r="A8" s="18">
        <v>2</v>
      </c>
      <c r="B8" s="18">
        <v>1</v>
      </c>
      <c r="C8" s="18" t="s">
        <v>8</v>
      </c>
      <c r="D8" s="66">
        <f>'Fase 2'!N4</f>
        <v>3</v>
      </c>
      <c r="E8" s="66">
        <f>'Fase 2'!N8</f>
        <v>1</v>
      </c>
      <c r="F8" s="66">
        <f>'Fase 2'!N10</f>
        <v>1.5</v>
      </c>
      <c r="G8" s="66">
        <f>'Fase 2'!N12</f>
        <v>0</v>
      </c>
      <c r="H8" s="66">
        <f>'Fase 2'!N13</f>
        <v>0</v>
      </c>
      <c r="I8" s="67">
        <f t="shared" si="1"/>
        <v>1.1000000000000001</v>
      </c>
      <c r="J8" s="124">
        <f>AVERAGE(I8:I11)</f>
        <v>1.7183333333333335</v>
      </c>
      <c r="L8" t="s">
        <v>263</v>
      </c>
      <c r="N8" s="19">
        <f>I8</f>
        <v>1.1000000000000001</v>
      </c>
    </row>
    <row r="9" spans="1:15" x14ac:dyDescent="0.2">
      <c r="A9" s="18">
        <v>2</v>
      </c>
      <c r="B9" s="18">
        <v>2</v>
      </c>
      <c r="C9" s="18" t="s">
        <v>9</v>
      </c>
      <c r="D9" s="66">
        <f>'Fase 2'!N14</f>
        <v>1</v>
      </c>
      <c r="E9" s="66">
        <f>'Fase 2'!N15</f>
        <v>2</v>
      </c>
      <c r="F9" s="66">
        <f>'Fase 2'!N19</f>
        <v>2</v>
      </c>
      <c r="G9" s="66">
        <f>'Fase 2'!N23</f>
        <v>0.4</v>
      </c>
      <c r="H9" s="66">
        <f>'Fase 2'!N28</f>
        <v>0.66666666666666663</v>
      </c>
      <c r="I9" s="67">
        <f t="shared" si="1"/>
        <v>1.2133333333333334</v>
      </c>
      <c r="J9" s="124"/>
      <c r="L9" t="s">
        <v>264</v>
      </c>
      <c r="N9" s="19">
        <f>I9</f>
        <v>1.2133333333333334</v>
      </c>
    </row>
    <row r="10" spans="1:15" x14ac:dyDescent="0.2">
      <c r="A10" s="18">
        <v>2</v>
      </c>
      <c r="B10" s="18">
        <v>3</v>
      </c>
      <c r="C10" s="18" t="s">
        <v>10</v>
      </c>
      <c r="D10" s="66">
        <f>'Fase 2'!N32</f>
        <v>3.6666666666666665</v>
      </c>
      <c r="E10" s="66">
        <f>'Fase 2'!N35</f>
        <v>4</v>
      </c>
      <c r="F10" s="66">
        <f>'Fase 2'!N39</f>
        <v>2</v>
      </c>
      <c r="G10" s="66">
        <f>'Fase 2'!N43</f>
        <v>2.2000000000000002</v>
      </c>
      <c r="H10" s="66">
        <f>'Fase 2'!N48</f>
        <v>2.5</v>
      </c>
      <c r="I10" s="67">
        <f t="shared" si="1"/>
        <v>2.8733333333333335</v>
      </c>
      <c r="J10" s="124"/>
      <c r="L10" t="s">
        <v>265</v>
      </c>
      <c r="N10" s="19">
        <f>I10</f>
        <v>2.8733333333333335</v>
      </c>
    </row>
    <row r="11" spans="1:15" x14ac:dyDescent="0.2">
      <c r="A11" s="18">
        <v>2</v>
      </c>
      <c r="B11" s="18">
        <v>4</v>
      </c>
      <c r="C11" s="18" t="s">
        <v>11</v>
      </c>
      <c r="D11" s="66">
        <f>'Fase 2'!N51</f>
        <v>5</v>
      </c>
      <c r="E11" s="66">
        <f>'Fase 2'!N52</f>
        <v>1.6</v>
      </c>
      <c r="F11" s="66">
        <f>'Fase 2'!N57</f>
        <v>0.83333333333333337</v>
      </c>
      <c r="G11" s="66">
        <f>'Fase 2'!N63</f>
        <v>1</v>
      </c>
      <c r="H11" s="66">
        <f>'Fase 2'!N65</f>
        <v>0</v>
      </c>
      <c r="I11" s="67">
        <f t="shared" si="1"/>
        <v>1.6866666666666668</v>
      </c>
      <c r="J11" s="124"/>
      <c r="L11" t="s">
        <v>266</v>
      </c>
      <c r="N11" s="19">
        <f>I11</f>
        <v>1.6866666666666668</v>
      </c>
    </row>
    <row r="12" spans="1:15" x14ac:dyDescent="0.2">
      <c r="A12" s="57">
        <v>3</v>
      </c>
      <c r="B12" s="57">
        <v>1</v>
      </c>
      <c r="C12" s="57" t="s">
        <v>8</v>
      </c>
      <c r="D12" s="64">
        <f>'Fase 3'!N4</f>
        <v>1</v>
      </c>
      <c r="E12" s="64">
        <f>'Fase 3'!N5</f>
        <v>1</v>
      </c>
      <c r="F12" s="64">
        <f>'Fase 3'!N7</f>
        <v>1</v>
      </c>
      <c r="G12" s="64">
        <f>'Fase 3'!N8</f>
        <v>0</v>
      </c>
      <c r="H12" s="64">
        <f>'Fase 3'!N10</f>
        <v>0</v>
      </c>
      <c r="I12" s="65">
        <f t="shared" si="1"/>
        <v>0.6</v>
      </c>
      <c r="J12" s="125">
        <f>AVERAGE(I12:I17)</f>
        <v>0.75</v>
      </c>
      <c r="L12" t="s">
        <v>267</v>
      </c>
      <c r="O12" s="19">
        <f t="shared" ref="O12:O17" si="2">I12</f>
        <v>0.6</v>
      </c>
    </row>
    <row r="13" spans="1:15" x14ac:dyDescent="0.2">
      <c r="A13" s="57">
        <v>3</v>
      </c>
      <c r="B13" s="57">
        <v>2</v>
      </c>
      <c r="C13" s="57" t="s">
        <v>12</v>
      </c>
      <c r="D13" s="64">
        <f>'Fase 3'!N12</f>
        <v>1</v>
      </c>
      <c r="E13" s="64">
        <f>'Fase 3'!N13</f>
        <v>1</v>
      </c>
      <c r="F13" s="64">
        <f>'Fase 3'!N14</f>
        <v>1</v>
      </c>
      <c r="G13" s="64">
        <f>'Fase 3'!N15</f>
        <v>1.6666666666666667</v>
      </c>
      <c r="H13" s="64">
        <f>'Fase 3'!N18</f>
        <v>0.5</v>
      </c>
      <c r="I13" s="65">
        <f t="shared" si="1"/>
        <v>1.0333333333333334</v>
      </c>
      <c r="J13" s="125"/>
      <c r="L13" t="s">
        <v>268</v>
      </c>
      <c r="O13" s="19">
        <f t="shared" si="2"/>
        <v>1.0333333333333334</v>
      </c>
    </row>
    <row r="14" spans="1:15" x14ac:dyDescent="0.2">
      <c r="A14" s="57">
        <v>3</v>
      </c>
      <c r="B14" s="57">
        <v>3</v>
      </c>
      <c r="C14" s="57" t="s">
        <v>13</v>
      </c>
      <c r="D14" s="64">
        <f>'Fase 3'!N21</f>
        <v>0</v>
      </c>
      <c r="E14" s="64">
        <f>'Fase 3'!N23</f>
        <v>2</v>
      </c>
      <c r="F14" s="64">
        <f>'Fase 3'!N25</f>
        <v>1</v>
      </c>
      <c r="G14" s="64">
        <f>'Fase 3'!N28</f>
        <v>2.3333333333333335</v>
      </c>
      <c r="H14" s="64">
        <f>'Fase 3'!N31</f>
        <v>2</v>
      </c>
      <c r="I14" s="65">
        <f t="shared" si="1"/>
        <v>1.4666666666666668</v>
      </c>
      <c r="J14" s="125"/>
      <c r="L14" t="s">
        <v>269</v>
      </c>
      <c r="O14" s="19">
        <f t="shared" si="2"/>
        <v>1.4666666666666668</v>
      </c>
    </row>
    <row r="15" spans="1:15" x14ac:dyDescent="0.2">
      <c r="A15" s="57">
        <v>3</v>
      </c>
      <c r="B15" s="57">
        <v>4</v>
      </c>
      <c r="C15" s="57" t="s">
        <v>14</v>
      </c>
      <c r="D15" s="64">
        <f>'Fase 3'!N34</f>
        <v>1</v>
      </c>
      <c r="E15" s="64">
        <f>'Fase 3'!N35</f>
        <v>0</v>
      </c>
      <c r="F15" s="64">
        <f>'Fase 3'!N38</f>
        <v>0</v>
      </c>
      <c r="G15" s="64">
        <f>'Fase 3'!N39</f>
        <v>0</v>
      </c>
      <c r="H15" s="64">
        <f>'Fase 3'!N40</f>
        <v>0</v>
      </c>
      <c r="I15" s="65">
        <f t="shared" si="1"/>
        <v>0.2</v>
      </c>
      <c r="J15" s="125"/>
      <c r="L15" t="s">
        <v>270</v>
      </c>
      <c r="O15" s="19">
        <f t="shared" si="2"/>
        <v>0.2</v>
      </c>
    </row>
    <row r="16" spans="1:15" x14ac:dyDescent="0.2">
      <c r="A16" s="57">
        <v>3</v>
      </c>
      <c r="B16" s="57">
        <v>5</v>
      </c>
      <c r="C16" s="57" t="s">
        <v>15</v>
      </c>
      <c r="D16" s="64">
        <f>'Fase 3'!N42</f>
        <v>1</v>
      </c>
      <c r="E16" s="64">
        <f>'Fase 3'!N43</f>
        <v>0.5</v>
      </c>
      <c r="F16" s="64">
        <f>'Fase 3'!N45</f>
        <v>0.5</v>
      </c>
      <c r="G16" s="64">
        <f>'Fase 3'!N47</f>
        <v>1</v>
      </c>
      <c r="H16" s="64">
        <f>'Fase 3'!N48</f>
        <v>0</v>
      </c>
      <c r="I16" s="65">
        <f t="shared" si="1"/>
        <v>0.6</v>
      </c>
      <c r="J16" s="125"/>
      <c r="L16" t="s">
        <v>271</v>
      </c>
      <c r="O16" s="19">
        <f t="shared" si="2"/>
        <v>0.6</v>
      </c>
    </row>
    <row r="17" spans="1:15" x14ac:dyDescent="0.2">
      <c r="A17" s="57">
        <v>3</v>
      </c>
      <c r="B17" s="57">
        <v>6</v>
      </c>
      <c r="C17" s="57" t="s">
        <v>16</v>
      </c>
      <c r="D17" s="64">
        <f>'Fase 3'!N50</f>
        <v>1</v>
      </c>
      <c r="E17" s="64">
        <f>'Fase 3'!N51</f>
        <v>1</v>
      </c>
      <c r="F17" s="64">
        <f>'Fase 3'!N52</f>
        <v>1</v>
      </c>
      <c r="G17" s="64">
        <f>'Fase 3'!N54</f>
        <v>0</v>
      </c>
      <c r="H17" s="64">
        <f>'Fase 3'!N55</f>
        <v>0</v>
      </c>
      <c r="I17" s="65">
        <f t="shared" si="1"/>
        <v>0.6</v>
      </c>
      <c r="J17" s="125"/>
      <c r="L17" t="s">
        <v>272</v>
      </c>
      <c r="O17" s="19">
        <f t="shared" si="2"/>
        <v>0.6</v>
      </c>
    </row>
    <row r="18" spans="1:15" ht="21" x14ac:dyDescent="0.25">
      <c r="I18" s="46" t="s">
        <v>459</v>
      </c>
      <c r="J18" s="72">
        <f>AVERAGE(J3:J17)</f>
        <v>1.3406084656084658</v>
      </c>
    </row>
    <row r="19" spans="1:15" ht="21" x14ac:dyDescent="0.25">
      <c r="A19" s="49" t="s">
        <v>430</v>
      </c>
    </row>
    <row r="20" spans="1:15" s="56" customFormat="1" x14ac:dyDescent="0.2">
      <c r="A20" s="3"/>
      <c r="C20" s="122" t="s">
        <v>1</v>
      </c>
      <c r="D20" s="121" t="s">
        <v>461</v>
      </c>
      <c r="E20" s="121"/>
      <c r="F20" s="121"/>
      <c r="G20" s="121"/>
      <c r="H20" s="121"/>
      <c r="I20" s="122" t="s">
        <v>443</v>
      </c>
    </row>
    <row r="21" spans="1:15" x14ac:dyDescent="0.2">
      <c r="C21" s="122"/>
      <c r="D21" s="58" t="s">
        <v>434</v>
      </c>
      <c r="E21" s="58" t="s">
        <v>435</v>
      </c>
      <c r="F21" s="58" t="s">
        <v>436</v>
      </c>
      <c r="G21" s="58" t="s">
        <v>437</v>
      </c>
      <c r="H21" s="58" t="s">
        <v>438</v>
      </c>
      <c r="I21" s="122"/>
    </row>
    <row r="22" spans="1:15" x14ac:dyDescent="0.2">
      <c r="C22" s="60" t="s">
        <v>460</v>
      </c>
      <c r="D22" s="70">
        <f>'Referensi(H)'!K3</f>
        <v>0.3</v>
      </c>
      <c r="E22" s="70">
        <f>'Referensi(H)'!K4</f>
        <v>0.25</v>
      </c>
      <c r="F22" s="70">
        <f>'Referensi(H)'!K5</f>
        <v>0.2</v>
      </c>
      <c r="G22" s="70">
        <f>'Referensi(H)'!K6</f>
        <v>0.15000000000000002</v>
      </c>
      <c r="H22" s="70">
        <f>'Referensi(H)'!K7</f>
        <v>0.1</v>
      </c>
      <c r="I22" s="71">
        <f>SUM(D22:H22)</f>
        <v>1</v>
      </c>
    </row>
    <row r="23" spans="1:15" x14ac:dyDescent="0.2">
      <c r="C23" s="50" t="s">
        <v>431</v>
      </c>
      <c r="D23" s="51">
        <f>AVERAGE(D3:D7)*D22</f>
        <v>0.66</v>
      </c>
      <c r="E23" s="51">
        <f t="shared" ref="E23:H23" si="3">AVERAGE(E3:E7)*E22</f>
        <v>0.49722222222222223</v>
      </c>
      <c r="F23" s="51">
        <f t="shared" si="3"/>
        <v>0.29333333333333339</v>
      </c>
      <c r="G23" s="51">
        <f t="shared" si="3"/>
        <v>0.26250000000000007</v>
      </c>
      <c r="H23" s="51">
        <f t="shared" si="3"/>
        <v>3.619047619047619E-2</v>
      </c>
      <c r="I23" s="53">
        <f>SUM(D23:H23)</f>
        <v>1.7492460317460321</v>
      </c>
    </row>
    <row r="24" spans="1:15" x14ac:dyDescent="0.2">
      <c r="C24" s="50" t="s">
        <v>432</v>
      </c>
      <c r="D24" s="52">
        <f>AVERAGE(D8:D11)*D22</f>
        <v>0.95</v>
      </c>
      <c r="E24" s="52">
        <f t="shared" ref="E24:H24" si="4">AVERAGE(E8:E11)*E22</f>
        <v>0.53749999999999998</v>
      </c>
      <c r="F24" s="52">
        <f t="shared" si="4"/>
        <v>0.31666666666666665</v>
      </c>
      <c r="G24" s="52">
        <f t="shared" si="4"/>
        <v>0.13500000000000004</v>
      </c>
      <c r="H24" s="52">
        <f t="shared" si="4"/>
        <v>7.9166666666666663E-2</v>
      </c>
      <c r="I24" s="53">
        <f t="shared" ref="I24:I25" si="5">SUM(D24:H24)</f>
        <v>2.0183333333333331</v>
      </c>
    </row>
    <row r="25" spans="1:15" x14ac:dyDescent="0.2">
      <c r="C25" s="50" t="s">
        <v>433</v>
      </c>
      <c r="D25" s="52">
        <f>AVERAGE(D12:D17)*D22</f>
        <v>0.25</v>
      </c>
      <c r="E25" s="52">
        <f t="shared" ref="E25:H25" si="6">AVERAGE(E12:E17)*E22</f>
        <v>0.22916666666666666</v>
      </c>
      <c r="F25" s="52">
        <f t="shared" si="6"/>
        <v>0.15000000000000002</v>
      </c>
      <c r="G25" s="52">
        <f t="shared" si="6"/>
        <v>0.12500000000000003</v>
      </c>
      <c r="H25" s="52">
        <f t="shared" si="6"/>
        <v>4.1666666666666671E-2</v>
      </c>
      <c r="I25" s="53">
        <f t="shared" si="5"/>
        <v>0.79583333333333328</v>
      </c>
    </row>
    <row r="26" spans="1:15" ht="21" x14ac:dyDescent="0.25">
      <c r="H26" s="55" t="s">
        <v>462</v>
      </c>
      <c r="I26" s="62">
        <f>AVERAGE(I23:I25)</f>
        <v>1.5211375661375663</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6"/>
  <sheetViews>
    <sheetView topLeftCell="A10" zoomScaleNormal="100" workbookViewId="0">
      <selection activeCell="J20" sqref="J20"/>
    </sheetView>
  </sheetViews>
  <sheetFormatPr baseColWidth="10" defaultColWidth="10.6640625" defaultRowHeight="16" x14ac:dyDescent="0.2"/>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2">
      <c r="A1" s="3" t="s">
        <v>17</v>
      </c>
      <c r="E1" s="2" t="s">
        <v>0</v>
      </c>
      <c r="F1" s="1"/>
      <c r="G1" s="1"/>
      <c r="H1" s="16" t="s">
        <v>419</v>
      </c>
      <c r="J1" s="3" t="s">
        <v>420</v>
      </c>
    </row>
    <row r="2" spans="1:14" x14ac:dyDescent="0.2">
      <c r="A2" s="1" t="s">
        <v>1</v>
      </c>
      <c r="B2" s="1" t="s">
        <v>2</v>
      </c>
      <c r="E2" s="1"/>
      <c r="F2" s="1" t="s">
        <v>28</v>
      </c>
      <c r="G2" s="1">
        <v>1</v>
      </c>
      <c r="H2" s="16">
        <v>0</v>
      </c>
      <c r="K2" t="s">
        <v>439</v>
      </c>
      <c r="L2" t="s">
        <v>440</v>
      </c>
      <c r="M2" t="s">
        <v>441</v>
      </c>
      <c r="N2" t="s">
        <v>442</v>
      </c>
    </row>
    <row r="3" spans="1:14" x14ac:dyDescent="0.2">
      <c r="A3" s="1">
        <v>1</v>
      </c>
      <c r="B3" s="1">
        <v>1</v>
      </c>
      <c r="C3" s="1" t="s">
        <v>3</v>
      </c>
      <c r="E3" s="1"/>
      <c r="F3" s="1" t="s">
        <v>27</v>
      </c>
      <c r="G3" s="1">
        <v>2</v>
      </c>
      <c r="H3" s="16">
        <v>0</v>
      </c>
      <c r="J3" t="s">
        <v>421</v>
      </c>
      <c r="K3" s="47">
        <v>0.3</v>
      </c>
      <c r="L3" s="47">
        <f>K4-K3</f>
        <v>-4.9999999999999989E-2</v>
      </c>
      <c r="M3">
        <v>0</v>
      </c>
      <c r="N3">
        <f>5*K3</f>
        <v>1.5</v>
      </c>
    </row>
    <row r="4" spans="1:14" x14ac:dyDescent="0.2">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2">
      <c r="A5" s="1">
        <v>1</v>
      </c>
      <c r="B5" s="1">
        <v>3</v>
      </c>
      <c r="C5" s="1" t="s">
        <v>5</v>
      </c>
      <c r="E5" s="1"/>
      <c r="F5" s="1" t="s">
        <v>307</v>
      </c>
      <c r="G5" s="1">
        <v>4</v>
      </c>
      <c r="H5" s="16">
        <v>3</v>
      </c>
      <c r="J5" t="s">
        <v>423</v>
      </c>
      <c r="K5" s="47">
        <f>K4-L12</f>
        <v>0.2</v>
      </c>
      <c r="L5" s="47">
        <f t="shared" si="0"/>
        <v>-4.9999999999999989E-2</v>
      </c>
      <c r="M5">
        <v>0</v>
      </c>
      <c r="N5">
        <f t="shared" si="1"/>
        <v>1</v>
      </c>
    </row>
    <row r="6" spans="1:14" x14ac:dyDescent="0.2">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2">
      <c r="A7" s="1">
        <v>1</v>
      </c>
      <c r="B7" s="1">
        <v>5</v>
      </c>
      <c r="C7" s="1" t="s">
        <v>7</v>
      </c>
      <c r="E7" s="1"/>
      <c r="F7" s="1"/>
      <c r="G7" s="1"/>
      <c r="J7" t="s">
        <v>425</v>
      </c>
      <c r="K7" s="47">
        <v>0.1</v>
      </c>
      <c r="M7">
        <v>0</v>
      </c>
      <c r="N7">
        <f t="shared" si="1"/>
        <v>0.5</v>
      </c>
    </row>
    <row r="8" spans="1:14" x14ac:dyDescent="0.2">
      <c r="A8" s="1">
        <v>2</v>
      </c>
      <c r="B8" s="1">
        <v>1</v>
      </c>
      <c r="C8" s="1" t="s">
        <v>8</v>
      </c>
      <c r="J8" s="46" t="s">
        <v>428</v>
      </c>
      <c r="K8" s="45">
        <f>SUM(K3:K7)</f>
        <v>1</v>
      </c>
      <c r="M8" s="46" t="s">
        <v>428</v>
      </c>
      <c r="N8">
        <f>SUM(N3:N7)</f>
        <v>5</v>
      </c>
    </row>
    <row r="9" spans="1:14" x14ac:dyDescent="0.2">
      <c r="A9" s="1">
        <v>2</v>
      </c>
      <c r="B9" s="1">
        <v>2</v>
      </c>
      <c r="C9" s="1" t="s">
        <v>9</v>
      </c>
    </row>
    <row r="10" spans="1:14" x14ac:dyDescent="0.2">
      <c r="A10" s="1">
        <v>2</v>
      </c>
      <c r="B10" s="1">
        <v>3</v>
      </c>
      <c r="C10" s="1" t="s">
        <v>10</v>
      </c>
    </row>
    <row r="11" spans="1:14" x14ac:dyDescent="0.2">
      <c r="A11" s="1">
        <v>2</v>
      </c>
      <c r="B11" s="1">
        <v>4</v>
      </c>
      <c r="C11" s="1" t="s">
        <v>11</v>
      </c>
      <c r="K11" s="46" t="s">
        <v>426</v>
      </c>
      <c r="L11" s="45">
        <f>K3-K7</f>
        <v>0.19999999999999998</v>
      </c>
    </row>
    <row r="12" spans="1:14" x14ac:dyDescent="0.2">
      <c r="A12" s="1">
        <v>3</v>
      </c>
      <c r="B12" s="1">
        <v>1</v>
      </c>
      <c r="C12" s="1" t="s">
        <v>8</v>
      </c>
      <c r="K12" s="46" t="s">
        <v>427</v>
      </c>
      <c r="L12" s="48">
        <f>L11/4</f>
        <v>4.9999999999999996E-2</v>
      </c>
    </row>
    <row r="13" spans="1:14" x14ac:dyDescent="0.2">
      <c r="A13" s="1">
        <v>3</v>
      </c>
      <c r="B13" s="1">
        <v>2</v>
      </c>
      <c r="C13" s="1" t="s">
        <v>12</v>
      </c>
    </row>
    <row r="14" spans="1:14" x14ac:dyDescent="0.2">
      <c r="A14" s="1">
        <v>3</v>
      </c>
      <c r="B14" s="1">
        <v>3</v>
      </c>
      <c r="C14" s="1" t="s">
        <v>13</v>
      </c>
    </row>
    <row r="15" spans="1:14" x14ac:dyDescent="0.2">
      <c r="A15" s="1">
        <v>3</v>
      </c>
      <c r="B15" s="1">
        <v>4</v>
      </c>
      <c r="C15" s="1" t="s">
        <v>14</v>
      </c>
    </row>
    <row r="16" spans="1:14" x14ac:dyDescent="0.2">
      <c r="A16" s="1">
        <v>3</v>
      </c>
      <c r="B16" s="1">
        <v>5</v>
      </c>
      <c r="C16" s="1" t="s">
        <v>15</v>
      </c>
    </row>
    <row r="17" spans="1:6" x14ac:dyDescent="0.2">
      <c r="A17" s="1">
        <v>3</v>
      </c>
      <c r="B17" s="1">
        <v>6</v>
      </c>
      <c r="C17" s="1" t="s">
        <v>16</v>
      </c>
    </row>
    <row r="21" spans="1:6" x14ac:dyDescent="0.2">
      <c r="A21" s="3" t="s">
        <v>532</v>
      </c>
      <c r="E21" s="3" t="s">
        <v>533</v>
      </c>
    </row>
    <row r="22" spans="1:6" x14ac:dyDescent="0.2">
      <c r="B22">
        <v>0</v>
      </c>
      <c r="C22" s="97" t="s">
        <v>534</v>
      </c>
      <c r="E22">
        <v>0</v>
      </c>
      <c r="F22" s="97" t="s">
        <v>535</v>
      </c>
    </row>
    <row r="23" spans="1:6" x14ac:dyDescent="0.2">
      <c r="B23">
        <v>1</v>
      </c>
      <c r="C23" t="s">
        <v>536</v>
      </c>
      <c r="E23">
        <v>1</v>
      </c>
      <c r="F23" t="s">
        <v>537</v>
      </c>
    </row>
    <row r="24" spans="1:6" x14ac:dyDescent="0.2">
      <c r="B24">
        <v>2</v>
      </c>
      <c r="C24" t="s">
        <v>538</v>
      </c>
      <c r="E24">
        <v>2</v>
      </c>
      <c r="F24" t="s">
        <v>539</v>
      </c>
    </row>
    <row r="25" spans="1:6" x14ac:dyDescent="0.2">
      <c r="B25">
        <v>3</v>
      </c>
      <c r="C25" t="s">
        <v>540</v>
      </c>
      <c r="E25">
        <v>3</v>
      </c>
      <c r="F25" t="s">
        <v>541</v>
      </c>
    </row>
    <row r="26" spans="1:6" x14ac:dyDescent="0.2">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7"/>
  <sheetViews>
    <sheetView topLeftCell="A23" workbookViewId="0">
      <selection activeCell="B8" sqref="B8"/>
    </sheetView>
  </sheetViews>
  <sheetFormatPr baseColWidth="10" defaultColWidth="10.83203125" defaultRowHeight="16" x14ac:dyDescent="0.2"/>
  <cols>
    <col min="1" max="1" width="10.83203125" style="4"/>
    <col min="2" max="2" width="57.5" style="6" customWidth="1"/>
    <col min="3" max="16384" width="10.83203125" style="4"/>
  </cols>
  <sheetData>
    <row r="1" spans="1:2" ht="17" x14ac:dyDescent="0.2">
      <c r="A1" s="4" t="s">
        <v>465</v>
      </c>
      <c r="B1" s="6" t="s">
        <v>467</v>
      </c>
    </row>
    <row r="2" spans="1:2" ht="17" x14ac:dyDescent="0.2">
      <c r="A2" s="83" t="s">
        <v>466</v>
      </c>
      <c r="B2" s="6" t="s">
        <v>468</v>
      </c>
    </row>
    <row r="3" spans="1:2" ht="17" x14ac:dyDescent="0.2">
      <c r="B3" s="6" t="s">
        <v>469</v>
      </c>
    </row>
    <row r="4" spans="1:2" ht="17" x14ac:dyDescent="0.2">
      <c r="B4" s="6" t="s">
        <v>470</v>
      </c>
    </row>
    <row r="5" spans="1:2" ht="17" x14ac:dyDescent="0.2">
      <c r="B5" s="6" t="s">
        <v>471</v>
      </c>
    </row>
    <row r="6" spans="1:2" ht="17" x14ac:dyDescent="0.2">
      <c r="B6" s="6" t="s">
        <v>558</v>
      </c>
    </row>
    <row r="7" spans="1:2" ht="17" x14ac:dyDescent="0.2">
      <c r="B7" s="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98"/>
  <sheetViews>
    <sheetView workbookViewId="0">
      <selection activeCell="B201" sqref="B201"/>
    </sheetView>
  </sheetViews>
  <sheetFormatPr baseColWidth="10" defaultColWidth="10.83203125" defaultRowHeight="16" x14ac:dyDescent="0.2"/>
  <cols>
    <col min="1" max="1" width="17.5" style="15" bestFit="1" customWidth="1"/>
    <col min="2" max="2" width="52.5" style="99" customWidth="1"/>
    <col min="3" max="16384" width="10.83203125" style="4"/>
  </cols>
  <sheetData>
    <row r="1" spans="1:2" ht="17" x14ac:dyDescent="0.2">
      <c r="A1" s="15" t="s">
        <v>559</v>
      </c>
      <c r="B1" s="99" t="str">
        <f>Responder!B5</f>
        <v>Dinas Komunikasi dan Informatika</v>
      </c>
    </row>
    <row r="2" spans="1:2" ht="17" x14ac:dyDescent="0.2">
      <c r="A2" s="15" t="s">
        <v>544</v>
      </c>
      <c r="B2" s="99" t="str">
        <f>Responder!B6</f>
        <v>Teknologi Informasi dan Komunikasi</v>
      </c>
    </row>
    <row r="3" spans="1:2" x14ac:dyDescent="0.2">
      <c r="A3" s="15" t="s">
        <v>545</v>
      </c>
      <c r="B3" s="99">
        <f>Responder!B7</f>
        <v>0</v>
      </c>
    </row>
    <row r="4" spans="1:2" ht="17" x14ac:dyDescent="0.2">
      <c r="A4" s="15" t="s">
        <v>560</v>
      </c>
      <c r="B4" s="99" t="str">
        <f>Responder!B9</f>
        <v>Jl. H.M. Said Nomor 27</v>
      </c>
    </row>
    <row r="5" spans="1:2" ht="17" x14ac:dyDescent="0.2">
      <c r="A5" s="15" t="s">
        <v>561</v>
      </c>
      <c r="B5" s="99" t="str">
        <f>Responder!B10</f>
        <v>Medan</v>
      </c>
    </row>
    <row r="6" spans="1:2" ht="17" x14ac:dyDescent="0.2">
      <c r="A6" s="15" t="s">
        <v>562</v>
      </c>
      <c r="B6" s="99" t="str">
        <f>Responder!B11</f>
        <v>Sumatera Utara</v>
      </c>
    </row>
    <row r="7" spans="1:2" ht="17" x14ac:dyDescent="0.2">
      <c r="A7" s="15" t="s">
        <v>563</v>
      </c>
      <c r="B7" s="99" t="str">
        <f>Responder!B13</f>
        <v>(061) 4527254</v>
      </c>
    </row>
    <row r="8" spans="1:2" ht="17" x14ac:dyDescent="0.2">
      <c r="A8" s="4" t="s">
        <v>548</v>
      </c>
      <c r="B8" s="99" t="str">
        <f>Responder!B15</f>
        <v>diskominfo@sumutprov.go.id</v>
      </c>
    </row>
    <row r="9" spans="1:2" ht="17" x14ac:dyDescent="0.2">
      <c r="A9" s="4" t="s">
        <v>564</v>
      </c>
      <c r="B9" s="99" t="str">
        <f>Responder!B17</f>
        <v>Dedi Irawan</v>
      </c>
    </row>
    <row r="10" spans="1:2" ht="17" x14ac:dyDescent="0.2">
      <c r="A10" s="4" t="s">
        <v>549</v>
      </c>
      <c r="B10" s="99" t="str">
        <f>Responder!B18</f>
        <v>Kepala Bidang TIK</v>
      </c>
    </row>
    <row r="11" spans="1:2" x14ac:dyDescent="0.2">
      <c r="A11" s="4" t="s">
        <v>565</v>
      </c>
      <c r="B11" s="99">
        <f>Responder!B20</f>
        <v>43566</v>
      </c>
    </row>
    <row r="12" spans="1:2" ht="17" x14ac:dyDescent="0.2">
      <c r="A12" s="4" t="s">
        <v>566</v>
      </c>
      <c r="B12" s="99" t="str">
        <f>Responder!B22</f>
        <v>Pemerintah</v>
      </c>
    </row>
    <row r="13" spans="1:2" ht="17" x14ac:dyDescent="0.2">
      <c r="A13" s="4" t="s">
        <v>567</v>
      </c>
      <c r="B13" s="99" t="str">
        <f>Responder!B24</f>
        <v>Organisasi Keseluruhan</v>
      </c>
    </row>
    <row r="14" spans="1:2" ht="51" x14ac:dyDescent="0.2">
      <c r="A14" s="4" t="s">
        <v>568</v>
      </c>
      <c r="B14" s="99" t="str">
        <f>Responder!A27</f>
        <v>Bidang Teknologi Informasi dan Komunikasi 
Dinas Komunikasi dan Informatika
Provinsi Sumatera Utara</v>
      </c>
    </row>
    <row r="15" spans="1:2" x14ac:dyDescent="0.2">
      <c r="A15" s="5" t="s">
        <v>21</v>
      </c>
      <c r="B15" s="99">
        <f>'Fase 1'!H4</f>
        <v>4</v>
      </c>
    </row>
    <row r="16" spans="1:2" x14ac:dyDescent="0.2">
      <c r="A16" s="5" t="s">
        <v>281</v>
      </c>
      <c r="B16" s="99">
        <f>'Fase 1'!H5</f>
        <v>3</v>
      </c>
    </row>
    <row r="17" spans="1:2" x14ac:dyDescent="0.2">
      <c r="A17" s="5" t="s">
        <v>282</v>
      </c>
      <c r="B17" s="99">
        <f>'Fase 1'!H6</f>
        <v>2</v>
      </c>
    </row>
    <row r="18" spans="1:2" x14ac:dyDescent="0.2">
      <c r="A18" s="5" t="s">
        <v>283</v>
      </c>
      <c r="B18" s="99">
        <f>'Fase 1'!H7</f>
        <v>2</v>
      </c>
    </row>
    <row r="19" spans="1:2" x14ac:dyDescent="0.2">
      <c r="A19" s="5" t="s">
        <v>284</v>
      </c>
      <c r="B19" s="99">
        <f>'Fase 1'!H8</f>
        <v>3</v>
      </c>
    </row>
    <row r="20" spans="1:2" x14ac:dyDescent="0.2">
      <c r="A20" s="5" t="s">
        <v>285</v>
      </c>
      <c r="B20" s="99">
        <f>'Fase 1'!H9</f>
        <v>2</v>
      </c>
    </row>
    <row r="21" spans="1:2" x14ac:dyDescent="0.2">
      <c r="A21" s="5" t="s">
        <v>286</v>
      </c>
      <c r="B21" s="99">
        <f>'Fase 1'!H10</f>
        <v>2</v>
      </c>
    </row>
    <row r="22" spans="1:2" x14ac:dyDescent="0.2">
      <c r="A22" s="5" t="s">
        <v>22</v>
      </c>
      <c r="B22" s="99">
        <f>'Fase 1'!H12</f>
        <v>3</v>
      </c>
    </row>
    <row r="23" spans="1:2" x14ac:dyDescent="0.2">
      <c r="A23" s="10" t="s">
        <v>45</v>
      </c>
      <c r="B23" s="99">
        <f>'Fase 1'!H13</f>
        <v>2</v>
      </c>
    </row>
    <row r="24" spans="1:2" x14ac:dyDescent="0.2">
      <c r="A24" s="10" t="s">
        <v>46</v>
      </c>
      <c r="B24" s="99">
        <f>'Fase 1'!H14</f>
        <v>2</v>
      </c>
    </row>
    <row r="25" spans="1:2" x14ac:dyDescent="0.2">
      <c r="A25" s="10" t="s">
        <v>50</v>
      </c>
      <c r="B25" s="99">
        <f>'Fase 1'!H15</f>
        <v>2</v>
      </c>
    </row>
    <row r="26" spans="1:2" x14ac:dyDescent="0.2">
      <c r="A26" s="10" t="s">
        <v>51</v>
      </c>
      <c r="B26" s="99">
        <f>'Fase 1'!H16</f>
        <v>2</v>
      </c>
    </row>
    <row r="27" spans="1:2" x14ac:dyDescent="0.2">
      <c r="A27" s="10" t="s">
        <v>52</v>
      </c>
      <c r="B27" s="99">
        <f>'Fase 1'!H17</f>
        <v>5</v>
      </c>
    </row>
    <row r="28" spans="1:2" x14ac:dyDescent="0.2">
      <c r="A28" s="10" t="s">
        <v>53</v>
      </c>
      <c r="B28" s="99">
        <f>'Fase 1'!H18</f>
        <v>3</v>
      </c>
    </row>
    <row r="29" spans="1:2" x14ac:dyDescent="0.2">
      <c r="A29" s="10" t="s">
        <v>54</v>
      </c>
      <c r="B29" s="99">
        <f>'Fase 1'!H19</f>
        <v>2</v>
      </c>
    </row>
    <row r="30" spans="1:2" x14ac:dyDescent="0.2">
      <c r="A30" s="10" t="s">
        <v>55</v>
      </c>
      <c r="B30" s="99">
        <f>'Fase 1'!H20</f>
        <v>2</v>
      </c>
    </row>
    <row r="31" spans="1:2" x14ac:dyDescent="0.2">
      <c r="A31" s="13" t="s">
        <v>57</v>
      </c>
      <c r="B31" s="99">
        <f>'Fase 1'!H23</f>
        <v>4</v>
      </c>
    </row>
    <row r="32" spans="1:2" x14ac:dyDescent="0.2">
      <c r="A32" s="13" t="s">
        <v>70</v>
      </c>
      <c r="B32" s="99">
        <f>'Fase 1'!H24</f>
        <v>4</v>
      </c>
    </row>
    <row r="33" spans="1:2" x14ac:dyDescent="0.2">
      <c r="A33" s="13" t="s">
        <v>71</v>
      </c>
      <c r="B33" s="99">
        <f>'Fase 1'!H25</f>
        <v>5</v>
      </c>
    </row>
    <row r="34" spans="1:2" x14ac:dyDescent="0.2">
      <c r="A34" s="13" t="s">
        <v>72</v>
      </c>
      <c r="B34" s="99">
        <f>'Fase 1'!H26</f>
        <v>4</v>
      </c>
    </row>
    <row r="35" spans="1:2" x14ac:dyDescent="0.2">
      <c r="A35" s="13" t="s">
        <v>73</v>
      </c>
      <c r="B35" s="99">
        <f>'Fase 1'!H27</f>
        <v>5</v>
      </c>
    </row>
    <row r="36" spans="1:2" x14ac:dyDescent="0.2">
      <c r="A36" s="13" t="s">
        <v>74</v>
      </c>
      <c r="B36" s="99">
        <f>'Fase 1'!H28</f>
        <v>4</v>
      </c>
    </row>
    <row r="37" spans="1:2" x14ac:dyDescent="0.2">
      <c r="A37" s="13" t="s">
        <v>75</v>
      </c>
      <c r="B37" s="99">
        <f>'Fase 1'!H29</f>
        <v>4</v>
      </c>
    </row>
    <row r="38" spans="1:2" x14ac:dyDescent="0.2">
      <c r="A38" s="13" t="s">
        <v>76</v>
      </c>
      <c r="B38" s="99">
        <f>'Fase 1'!H30</f>
        <v>4</v>
      </c>
    </row>
    <row r="39" spans="1:2" x14ac:dyDescent="0.2">
      <c r="A39" s="13" t="s">
        <v>77</v>
      </c>
      <c r="B39" s="99">
        <f>'Fase 1'!H31</f>
        <v>4</v>
      </c>
    </row>
    <row r="40" spans="1:2" x14ac:dyDescent="0.2">
      <c r="A40" s="13" t="s">
        <v>78</v>
      </c>
      <c r="B40" s="99">
        <f>'Fase 1'!H32</f>
        <v>3</v>
      </c>
    </row>
    <row r="41" spans="1:2" x14ac:dyDescent="0.2">
      <c r="A41" s="13" t="s">
        <v>79</v>
      </c>
      <c r="B41" s="99">
        <f>'Fase 1'!H33</f>
        <v>3</v>
      </c>
    </row>
    <row r="42" spans="1:2" x14ac:dyDescent="0.2">
      <c r="A42" s="13" t="s">
        <v>80</v>
      </c>
      <c r="B42" s="99">
        <f>'Fase 1'!H34</f>
        <v>5</v>
      </c>
    </row>
    <row r="43" spans="1:2" x14ac:dyDescent="0.2">
      <c r="A43" s="13" t="s">
        <v>81</v>
      </c>
      <c r="B43" s="99">
        <f>'Fase 1'!H35</f>
        <v>2</v>
      </c>
    </row>
    <row r="44" spans="1:2" x14ac:dyDescent="0.2">
      <c r="A44" s="13" t="s">
        <v>82</v>
      </c>
      <c r="B44" s="99">
        <f>'Fase 1'!H36</f>
        <v>2</v>
      </c>
    </row>
    <row r="45" spans="1:2" x14ac:dyDescent="0.2">
      <c r="A45" s="13" t="s">
        <v>296</v>
      </c>
      <c r="B45" s="99">
        <f>'Fase 1'!H38</f>
        <v>4</v>
      </c>
    </row>
    <row r="46" spans="1:2" x14ac:dyDescent="0.2">
      <c r="A46" s="13" t="s">
        <v>297</v>
      </c>
      <c r="B46" s="99">
        <f>'Fase 1'!H39</f>
        <v>3</v>
      </c>
    </row>
    <row r="47" spans="1:2" x14ac:dyDescent="0.2">
      <c r="A47" s="13" t="s">
        <v>298</v>
      </c>
      <c r="B47" s="99">
        <f>'Fase 1'!H40</f>
        <v>5</v>
      </c>
    </row>
    <row r="48" spans="1:2" x14ac:dyDescent="0.2">
      <c r="A48" s="13" t="s">
        <v>299</v>
      </c>
      <c r="B48" s="99">
        <f>'Fase 1'!H41</f>
        <v>3</v>
      </c>
    </row>
    <row r="49" spans="1:2" x14ac:dyDescent="0.2">
      <c r="A49" s="13" t="s">
        <v>300</v>
      </c>
      <c r="B49" s="99">
        <f>'Fase 1'!H42</f>
        <v>2</v>
      </c>
    </row>
    <row r="50" spans="1:2" x14ac:dyDescent="0.2">
      <c r="A50" s="13" t="s">
        <v>301</v>
      </c>
      <c r="B50" s="99">
        <f>'Fase 1'!H43</f>
        <v>3</v>
      </c>
    </row>
    <row r="51" spans="1:2" x14ac:dyDescent="0.2">
      <c r="A51" s="13" t="s">
        <v>302</v>
      </c>
      <c r="B51" s="99">
        <f>'Fase 1'!H44</f>
        <v>3</v>
      </c>
    </row>
    <row r="52" spans="1:2" x14ac:dyDescent="0.2">
      <c r="A52" s="13" t="s">
        <v>303</v>
      </c>
      <c r="B52" s="99">
        <f>'Fase 1'!H45</f>
        <v>2</v>
      </c>
    </row>
    <row r="53" spans="1:2" x14ac:dyDescent="0.2">
      <c r="A53" s="13" t="s">
        <v>304</v>
      </c>
      <c r="B53" s="99">
        <f>'Fase 1'!H46</f>
        <v>2</v>
      </c>
    </row>
    <row r="54" spans="1:2" x14ac:dyDescent="0.2">
      <c r="A54" s="13" t="s">
        <v>305</v>
      </c>
      <c r="B54" s="99">
        <f>'Fase 1'!H47</f>
        <v>2</v>
      </c>
    </row>
    <row r="55" spans="1:2" x14ac:dyDescent="0.2">
      <c r="A55" s="13" t="s">
        <v>306</v>
      </c>
      <c r="B55" s="99">
        <f>'Fase 1'!H48</f>
        <v>2</v>
      </c>
    </row>
    <row r="56" spans="1:2" x14ac:dyDescent="0.2">
      <c r="A56" s="13" t="s">
        <v>100</v>
      </c>
      <c r="B56" s="99">
        <f>'Fase 1'!H50</f>
        <v>5</v>
      </c>
    </row>
    <row r="57" spans="1:2" x14ac:dyDescent="0.2">
      <c r="A57" s="13" t="s">
        <v>101</v>
      </c>
      <c r="B57" s="99">
        <f>'Fase 1'!H51</f>
        <v>3</v>
      </c>
    </row>
    <row r="58" spans="1:2" x14ac:dyDescent="0.2">
      <c r="A58" s="13" t="s">
        <v>102</v>
      </c>
      <c r="B58" s="99">
        <f>'Fase 1'!H52</f>
        <v>5</v>
      </c>
    </row>
    <row r="59" spans="1:2" x14ac:dyDescent="0.2">
      <c r="A59" s="13" t="s">
        <v>103</v>
      </c>
      <c r="B59" s="99">
        <f>'Fase 1'!H53</f>
        <v>3</v>
      </c>
    </row>
    <row r="60" spans="1:2" x14ac:dyDescent="0.2">
      <c r="A60" s="13" t="s">
        <v>104</v>
      </c>
      <c r="B60" s="99">
        <f>'Fase 1'!H54</f>
        <v>5</v>
      </c>
    </row>
    <row r="61" spans="1:2" x14ac:dyDescent="0.2">
      <c r="A61" s="13" t="s">
        <v>105</v>
      </c>
      <c r="B61" s="99">
        <f>'Fase 1'!H55</f>
        <v>5</v>
      </c>
    </row>
    <row r="62" spans="1:2" x14ac:dyDescent="0.2">
      <c r="A62" s="13" t="s">
        <v>106</v>
      </c>
      <c r="B62" s="99">
        <f>'Fase 1'!H57</f>
        <v>5</v>
      </c>
    </row>
    <row r="63" spans="1:2" x14ac:dyDescent="0.2">
      <c r="A63" s="13" t="s">
        <v>107</v>
      </c>
      <c r="B63" s="99">
        <f>'Fase 1'!H58</f>
        <v>5</v>
      </c>
    </row>
    <row r="64" spans="1:2" x14ac:dyDescent="0.2">
      <c r="A64" s="13" t="s">
        <v>108</v>
      </c>
      <c r="B64" s="99">
        <f>'Fase 1'!H59</f>
        <v>5</v>
      </c>
    </row>
    <row r="65" spans="1:2" x14ac:dyDescent="0.2">
      <c r="A65" s="13" t="s">
        <v>109</v>
      </c>
      <c r="B65" s="99">
        <f>'Fase 1'!H60</f>
        <v>5</v>
      </c>
    </row>
    <row r="66" spans="1:2" x14ac:dyDescent="0.2">
      <c r="A66" s="13" t="s">
        <v>110</v>
      </c>
      <c r="B66" s="99">
        <f>'Fase 1'!H61</f>
        <v>5</v>
      </c>
    </row>
    <row r="67" spans="1:2" x14ac:dyDescent="0.2">
      <c r="A67" s="13" t="s">
        <v>111</v>
      </c>
      <c r="B67" s="99">
        <f>'Fase 1'!H62</f>
        <v>3</v>
      </c>
    </row>
    <row r="68" spans="1:2" x14ac:dyDescent="0.2">
      <c r="A68" s="13" t="s">
        <v>112</v>
      </c>
      <c r="B68" s="99">
        <f>'Fase 1'!H63</f>
        <v>2</v>
      </c>
    </row>
    <row r="69" spans="1:2" x14ac:dyDescent="0.2">
      <c r="A69" s="13" t="s">
        <v>113</v>
      </c>
      <c r="B69" s="99">
        <f>'Fase 1'!H64</f>
        <v>3</v>
      </c>
    </row>
    <row r="70" spans="1:2" x14ac:dyDescent="0.2">
      <c r="A70" s="13" t="s">
        <v>114</v>
      </c>
      <c r="B70" s="99">
        <f>'Fase 1'!H65</f>
        <v>2</v>
      </c>
    </row>
    <row r="71" spans="1:2" x14ac:dyDescent="0.2">
      <c r="A71" s="13" t="s">
        <v>556</v>
      </c>
      <c r="B71" s="99">
        <f>'Fase 1'!H66</f>
        <v>3</v>
      </c>
    </row>
    <row r="72" spans="1:2" x14ac:dyDescent="0.2">
      <c r="A72" s="10" t="s">
        <v>126</v>
      </c>
      <c r="B72" s="99">
        <f>'Fase 1'!H68</f>
        <v>4</v>
      </c>
    </row>
    <row r="73" spans="1:2" x14ac:dyDescent="0.2">
      <c r="A73" s="10" t="s">
        <v>127</v>
      </c>
      <c r="B73" s="99">
        <f>'Fase 1'!H69</f>
        <v>5</v>
      </c>
    </row>
    <row r="74" spans="1:2" x14ac:dyDescent="0.2">
      <c r="A74" s="10" t="s">
        <v>128</v>
      </c>
      <c r="B74" s="99">
        <f>'Fase 1'!H70</f>
        <v>4</v>
      </c>
    </row>
    <row r="75" spans="1:2" x14ac:dyDescent="0.2">
      <c r="A75" s="10" t="s">
        <v>129</v>
      </c>
      <c r="B75" s="99">
        <f>'Fase 1'!H71</f>
        <v>4</v>
      </c>
    </row>
    <row r="76" spans="1:2" x14ac:dyDescent="0.2">
      <c r="A76" s="10" t="s">
        <v>130</v>
      </c>
      <c r="B76" s="99">
        <f>'Fase 1'!H72</f>
        <v>2</v>
      </c>
    </row>
    <row r="77" spans="1:2" x14ac:dyDescent="0.2">
      <c r="A77" s="10" t="s">
        <v>131</v>
      </c>
      <c r="B77" s="99">
        <f>'Fase 1'!H73</f>
        <v>3</v>
      </c>
    </row>
    <row r="78" spans="1:2" x14ac:dyDescent="0.2">
      <c r="A78" s="10" t="s">
        <v>132</v>
      </c>
      <c r="B78" s="99">
        <f>'Fase 1'!H74</f>
        <v>3</v>
      </c>
    </row>
    <row r="79" spans="1:2" x14ac:dyDescent="0.2">
      <c r="A79" s="10" t="s">
        <v>133</v>
      </c>
      <c r="B79" s="99">
        <f>'Fase 1'!H75</f>
        <v>4</v>
      </c>
    </row>
    <row r="80" spans="1:2" x14ac:dyDescent="0.2">
      <c r="A80" s="10" t="s">
        <v>134</v>
      </c>
      <c r="B80" s="99">
        <f>'Fase 1'!H76</f>
        <v>3</v>
      </c>
    </row>
    <row r="81" spans="1:2" x14ac:dyDescent="0.2">
      <c r="A81" s="10" t="s">
        <v>135</v>
      </c>
      <c r="B81" s="99">
        <f>'Fase 1'!H77</f>
        <v>3</v>
      </c>
    </row>
    <row r="82" spans="1:2" x14ac:dyDescent="0.2">
      <c r="A82" s="10" t="s">
        <v>141</v>
      </c>
      <c r="B82" s="99">
        <f>'Fase 1'!H79</f>
        <v>2</v>
      </c>
    </row>
    <row r="83" spans="1:2" x14ac:dyDescent="0.2">
      <c r="A83" s="10" t="s">
        <v>142</v>
      </c>
      <c r="B83" s="99">
        <f>'Fase 1'!H80</f>
        <v>3</v>
      </c>
    </row>
    <row r="84" spans="1:2" x14ac:dyDescent="0.2">
      <c r="A84" s="10" t="s">
        <v>143</v>
      </c>
      <c r="B84" s="99">
        <f>'Fase 1'!H81</f>
        <v>3</v>
      </c>
    </row>
    <row r="85" spans="1:2" x14ac:dyDescent="0.2">
      <c r="A85" s="10" t="s">
        <v>144</v>
      </c>
      <c r="B85" s="99">
        <f>'Fase 1'!H82</f>
        <v>4</v>
      </c>
    </row>
    <row r="86" spans="1:2" x14ac:dyDescent="0.2">
      <c r="A86" s="10" t="s">
        <v>145</v>
      </c>
      <c r="B86" s="99">
        <f>'Fase 1'!H83</f>
        <v>2</v>
      </c>
    </row>
    <row r="87" spans="1:2" x14ac:dyDescent="0.2">
      <c r="A87" s="10" t="s">
        <v>146</v>
      </c>
      <c r="B87" s="99">
        <f>'Fase 1'!H84</f>
        <v>5</v>
      </c>
    </row>
    <row r="88" spans="1:2" x14ac:dyDescent="0.2">
      <c r="A88" s="10" t="s">
        <v>147</v>
      </c>
      <c r="B88" s="99">
        <f>'Fase 1'!H85</f>
        <v>5</v>
      </c>
    </row>
    <row r="89" spans="1:2" x14ac:dyDescent="0.2">
      <c r="A89" s="10" t="s">
        <v>148</v>
      </c>
      <c r="B89" s="99">
        <f>'Fase 1'!H86</f>
        <v>3</v>
      </c>
    </row>
    <row r="90" spans="1:2" x14ac:dyDescent="0.2">
      <c r="A90" s="10" t="s">
        <v>149</v>
      </c>
      <c r="B90" s="99">
        <f>'Fase 1'!H87</f>
        <v>2</v>
      </c>
    </row>
    <row r="91" spans="1:2" x14ac:dyDescent="0.2">
      <c r="A91" s="10" t="s">
        <v>554</v>
      </c>
      <c r="B91" s="99">
        <f>'Fase 1'!H88</f>
        <v>3</v>
      </c>
    </row>
    <row r="92" spans="1:2" x14ac:dyDescent="0.2">
      <c r="A92" s="15" t="s">
        <v>153</v>
      </c>
      <c r="B92" s="99">
        <f>'Fase 2'!H4</f>
        <v>4</v>
      </c>
    </row>
    <row r="93" spans="1:2" x14ac:dyDescent="0.2">
      <c r="A93" s="15" t="s">
        <v>165</v>
      </c>
      <c r="B93" s="99">
        <f>'Fase 2'!H5</f>
        <v>3</v>
      </c>
    </row>
    <row r="94" spans="1:2" x14ac:dyDescent="0.2">
      <c r="A94" s="15" t="s">
        <v>166</v>
      </c>
      <c r="B94" s="99">
        <f>'Fase 2'!H6</f>
        <v>4</v>
      </c>
    </row>
    <row r="95" spans="1:2" x14ac:dyDescent="0.2">
      <c r="A95" s="15" t="s">
        <v>167</v>
      </c>
      <c r="B95" s="99">
        <f>'Fase 2'!H7</f>
        <v>5</v>
      </c>
    </row>
    <row r="96" spans="1:2" x14ac:dyDescent="0.2">
      <c r="A96" s="15" t="s">
        <v>168</v>
      </c>
      <c r="B96" s="99">
        <f>'Fase 2'!H8</f>
        <v>3</v>
      </c>
    </row>
    <row r="97" spans="1:2" x14ac:dyDescent="0.2">
      <c r="A97" s="15" t="s">
        <v>169</v>
      </c>
      <c r="B97" s="99">
        <f>'Fase 2'!H9</f>
        <v>3</v>
      </c>
    </row>
    <row r="98" spans="1:2" x14ac:dyDescent="0.2">
      <c r="A98" s="15" t="s">
        <v>170</v>
      </c>
      <c r="B98" s="99">
        <f>'Fase 2'!H10</f>
        <v>2</v>
      </c>
    </row>
    <row r="99" spans="1:2" x14ac:dyDescent="0.2">
      <c r="A99" s="15" t="s">
        <v>171</v>
      </c>
      <c r="B99" s="99">
        <f>'Fase 2'!H11</f>
        <v>4</v>
      </c>
    </row>
    <row r="100" spans="1:2" x14ac:dyDescent="0.2">
      <c r="A100" s="15" t="s">
        <v>172</v>
      </c>
      <c r="B100" s="99">
        <f>'Fase 2'!H12</f>
        <v>2</v>
      </c>
    </row>
    <row r="101" spans="1:2" x14ac:dyDescent="0.2">
      <c r="A101" s="15" t="s">
        <v>322</v>
      </c>
      <c r="B101" s="99">
        <f>'Fase 2'!H14</f>
        <v>3</v>
      </c>
    </row>
    <row r="102" spans="1:2" x14ac:dyDescent="0.2">
      <c r="A102" s="15" t="s">
        <v>323</v>
      </c>
      <c r="B102" s="99">
        <f>'Fase 2'!H15</f>
        <v>3</v>
      </c>
    </row>
    <row r="103" spans="1:2" x14ac:dyDescent="0.2">
      <c r="A103" s="15" t="s">
        <v>324</v>
      </c>
      <c r="B103" s="99">
        <f>'Fase 2'!H16</f>
        <v>3</v>
      </c>
    </row>
    <row r="104" spans="1:2" x14ac:dyDescent="0.2">
      <c r="A104" s="15" t="s">
        <v>325</v>
      </c>
      <c r="B104" s="99">
        <f>'Fase 2'!H17</f>
        <v>3</v>
      </c>
    </row>
    <row r="105" spans="1:2" x14ac:dyDescent="0.2">
      <c r="A105" s="15" t="s">
        <v>326</v>
      </c>
      <c r="B105" s="99">
        <f>'Fase 2'!H18</f>
        <v>5</v>
      </c>
    </row>
    <row r="106" spans="1:2" x14ac:dyDescent="0.2">
      <c r="A106" s="15" t="s">
        <v>327</v>
      </c>
      <c r="B106" s="99">
        <f>'Fase 2'!H19</f>
        <v>2</v>
      </c>
    </row>
    <row r="107" spans="1:2" x14ac:dyDescent="0.2">
      <c r="A107" s="15" t="s">
        <v>328</v>
      </c>
      <c r="B107" s="99">
        <f>'Fase 2'!H20</f>
        <v>2</v>
      </c>
    </row>
    <row r="108" spans="1:2" x14ac:dyDescent="0.2">
      <c r="A108" s="15" t="s">
        <v>329</v>
      </c>
      <c r="B108" s="99">
        <f>'Fase 2'!H21</f>
        <v>4</v>
      </c>
    </row>
    <row r="109" spans="1:2" x14ac:dyDescent="0.2">
      <c r="A109" s="15" t="s">
        <v>330</v>
      </c>
      <c r="B109" s="99">
        <f>'Fase 2'!H22</f>
        <v>5</v>
      </c>
    </row>
    <row r="110" spans="1:2" x14ac:dyDescent="0.2">
      <c r="A110" s="15" t="s">
        <v>331</v>
      </c>
      <c r="B110" s="99">
        <f>'Fase 2'!H23</f>
        <v>3</v>
      </c>
    </row>
    <row r="111" spans="1:2" x14ac:dyDescent="0.2">
      <c r="A111" s="15" t="s">
        <v>332</v>
      </c>
      <c r="B111" s="99">
        <f>'Fase 2'!H24</f>
        <v>2</v>
      </c>
    </row>
    <row r="112" spans="1:2" x14ac:dyDescent="0.2">
      <c r="A112" s="15" t="s">
        <v>333</v>
      </c>
      <c r="B112" s="99">
        <f>'Fase 2'!H25</f>
        <v>2</v>
      </c>
    </row>
    <row r="113" spans="1:2" x14ac:dyDescent="0.2">
      <c r="A113" s="15" t="s">
        <v>334</v>
      </c>
      <c r="B113" s="99">
        <f>'Fase 2'!H26</f>
        <v>2</v>
      </c>
    </row>
    <row r="114" spans="1:2" x14ac:dyDescent="0.2">
      <c r="A114" s="15" t="s">
        <v>335</v>
      </c>
      <c r="B114" s="99">
        <f>'Fase 2'!H27</f>
        <v>3</v>
      </c>
    </row>
    <row r="115" spans="1:2" x14ac:dyDescent="0.2">
      <c r="A115" s="15" t="s">
        <v>339</v>
      </c>
      <c r="B115" s="99">
        <f>'Fase 2'!H28</f>
        <v>3</v>
      </c>
    </row>
    <row r="116" spans="1:2" x14ac:dyDescent="0.2">
      <c r="A116" s="15" t="s">
        <v>340</v>
      </c>
      <c r="B116" s="99">
        <f>'Fase 2'!H29</f>
        <v>3</v>
      </c>
    </row>
    <row r="117" spans="1:2" x14ac:dyDescent="0.2">
      <c r="A117" s="15" t="s">
        <v>341</v>
      </c>
      <c r="B117" s="99">
        <f>'Fase 2'!H30</f>
        <v>2</v>
      </c>
    </row>
    <row r="118" spans="1:2" x14ac:dyDescent="0.2">
      <c r="A118" s="15" t="s">
        <v>189</v>
      </c>
      <c r="B118" s="99">
        <f>'Fase 2'!H32</f>
        <v>5</v>
      </c>
    </row>
    <row r="119" spans="1:2" x14ac:dyDescent="0.2">
      <c r="A119" s="15" t="s">
        <v>190</v>
      </c>
      <c r="B119" s="99">
        <f>'Fase 2'!H33</f>
        <v>3</v>
      </c>
    </row>
    <row r="120" spans="1:2" x14ac:dyDescent="0.2">
      <c r="A120" s="15" t="s">
        <v>191</v>
      </c>
      <c r="B120" s="99">
        <f>'Fase 2'!H34</f>
        <v>5</v>
      </c>
    </row>
    <row r="121" spans="1:2" x14ac:dyDescent="0.2">
      <c r="A121" s="15" t="s">
        <v>192</v>
      </c>
      <c r="B121" s="99">
        <f>'Fase 2'!H35</f>
        <v>5</v>
      </c>
    </row>
    <row r="122" spans="1:2" x14ac:dyDescent="0.2">
      <c r="A122" s="15" t="s">
        <v>193</v>
      </c>
      <c r="B122" s="99">
        <f>'Fase 2'!H36</f>
        <v>5</v>
      </c>
    </row>
    <row r="123" spans="1:2" x14ac:dyDescent="0.2">
      <c r="A123" s="15" t="s">
        <v>194</v>
      </c>
      <c r="B123" s="99">
        <f>'Fase 2'!H37</f>
        <v>5</v>
      </c>
    </row>
    <row r="124" spans="1:2" x14ac:dyDescent="0.2">
      <c r="A124" s="15" t="s">
        <v>195</v>
      </c>
      <c r="B124" s="99">
        <f>'Fase 2'!H38</f>
        <v>3</v>
      </c>
    </row>
    <row r="125" spans="1:2" x14ac:dyDescent="0.2">
      <c r="A125" s="15" t="s">
        <v>196</v>
      </c>
      <c r="B125" s="99">
        <f>'Fase 2'!H39</f>
        <v>3</v>
      </c>
    </row>
    <row r="126" spans="1:2" x14ac:dyDescent="0.2">
      <c r="A126" s="15" t="s">
        <v>197</v>
      </c>
      <c r="B126" s="99">
        <f>'Fase 2'!H40</f>
        <v>3</v>
      </c>
    </row>
    <row r="127" spans="1:2" x14ac:dyDescent="0.2">
      <c r="A127" s="15" t="s">
        <v>198</v>
      </c>
      <c r="B127" s="99">
        <f>'Fase 2'!H41</f>
        <v>5</v>
      </c>
    </row>
    <row r="128" spans="1:2" x14ac:dyDescent="0.2">
      <c r="A128" s="15" t="s">
        <v>199</v>
      </c>
      <c r="B128" s="99">
        <f>'Fase 2'!H42</f>
        <v>3</v>
      </c>
    </row>
    <row r="129" spans="1:2" x14ac:dyDescent="0.2">
      <c r="A129" s="15" t="s">
        <v>200</v>
      </c>
      <c r="B129" s="99">
        <f>'Fase 2'!H43</f>
        <v>3</v>
      </c>
    </row>
    <row r="130" spans="1:2" x14ac:dyDescent="0.2">
      <c r="A130" s="15" t="s">
        <v>201</v>
      </c>
      <c r="B130" s="99">
        <f>'Fase 2'!H44</f>
        <v>5</v>
      </c>
    </row>
    <row r="131" spans="1:2" x14ac:dyDescent="0.2">
      <c r="A131" s="15" t="s">
        <v>202</v>
      </c>
      <c r="B131" s="99">
        <f>'Fase 2'!H45</f>
        <v>5</v>
      </c>
    </row>
    <row r="132" spans="1:2" x14ac:dyDescent="0.2">
      <c r="A132" s="15" t="s">
        <v>203</v>
      </c>
      <c r="B132" s="99">
        <f>'Fase 2'!H46</f>
        <v>2</v>
      </c>
    </row>
    <row r="133" spans="1:2" x14ac:dyDescent="0.2">
      <c r="A133" s="15" t="s">
        <v>204</v>
      </c>
      <c r="B133" s="99">
        <f>'Fase 2'!H47</f>
        <v>2</v>
      </c>
    </row>
    <row r="134" spans="1:2" x14ac:dyDescent="0.2">
      <c r="A134" s="15" t="s">
        <v>205</v>
      </c>
      <c r="B134" s="99">
        <f>'Fase 2'!H48</f>
        <v>5</v>
      </c>
    </row>
    <row r="135" spans="1:2" x14ac:dyDescent="0.2">
      <c r="A135" s="15" t="s">
        <v>206</v>
      </c>
      <c r="B135" s="99">
        <f>'Fase 2'!H49</f>
        <v>2</v>
      </c>
    </row>
    <row r="136" spans="1:2" x14ac:dyDescent="0.2">
      <c r="A136" s="15" t="s">
        <v>223</v>
      </c>
      <c r="B136" s="99">
        <f>'Fase 2'!H51</f>
        <v>5</v>
      </c>
    </row>
    <row r="137" spans="1:2" x14ac:dyDescent="0.2">
      <c r="A137" s="15" t="s">
        <v>224</v>
      </c>
      <c r="B137" s="99">
        <f>'Fase 2'!H52</f>
        <v>5</v>
      </c>
    </row>
    <row r="138" spans="1:2" x14ac:dyDescent="0.2">
      <c r="A138" s="15" t="s">
        <v>225</v>
      </c>
      <c r="B138" s="99">
        <f>'Fase 2'!H53</f>
        <v>3</v>
      </c>
    </row>
    <row r="139" spans="1:2" x14ac:dyDescent="0.2">
      <c r="A139" s="15" t="s">
        <v>226</v>
      </c>
      <c r="B139" s="99">
        <f>'Fase 2'!H54</f>
        <v>3</v>
      </c>
    </row>
    <row r="140" spans="1:2" x14ac:dyDescent="0.2">
      <c r="A140" s="15" t="s">
        <v>227</v>
      </c>
      <c r="B140" s="99">
        <f>'Fase 2'!H55</f>
        <v>2</v>
      </c>
    </row>
    <row r="141" spans="1:2" x14ac:dyDescent="0.2">
      <c r="A141" s="15" t="s">
        <v>228</v>
      </c>
      <c r="B141" s="99">
        <f>'Fase 2'!H56</f>
        <v>3</v>
      </c>
    </row>
    <row r="142" spans="1:2" x14ac:dyDescent="0.2">
      <c r="A142" s="15" t="s">
        <v>229</v>
      </c>
      <c r="B142" s="99">
        <f>'Fase 2'!H57</f>
        <v>3</v>
      </c>
    </row>
    <row r="143" spans="1:2" x14ac:dyDescent="0.2">
      <c r="A143" s="15" t="s">
        <v>230</v>
      </c>
      <c r="B143" s="99">
        <f>'Fase 2'!H58</f>
        <v>3</v>
      </c>
    </row>
    <row r="144" spans="1:2" x14ac:dyDescent="0.2">
      <c r="A144" s="15" t="s">
        <v>231</v>
      </c>
      <c r="B144" s="99">
        <f>'Fase 2'!H59</f>
        <v>3</v>
      </c>
    </row>
    <row r="145" spans="1:2" x14ac:dyDescent="0.2">
      <c r="A145" s="15" t="s">
        <v>232</v>
      </c>
      <c r="B145" s="99">
        <f>'Fase 2'!H60</f>
        <v>3</v>
      </c>
    </row>
    <row r="146" spans="1:2" x14ac:dyDescent="0.2">
      <c r="A146" s="15" t="s">
        <v>233</v>
      </c>
      <c r="B146" s="99">
        <f>'Fase 2'!H61</f>
        <v>2</v>
      </c>
    </row>
    <row r="147" spans="1:2" x14ac:dyDescent="0.2">
      <c r="A147" s="15" t="s">
        <v>234</v>
      </c>
      <c r="B147" s="99">
        <f>'Fase 2'!H62</f>
        <v>3</v>
      </c>
    </row>
    <row r="148" spans="1:2" x14ac:dyDescent="0.2">
      <c r="A148" s="15" t="s">
        <v>235</v>
      </c>
      <c r="B148" s="99">
        <f>'Fase 2'!H63</f>
        <v>3</v>
      </c>
    </row>
    <row r="149" spans="1:2" x14ac:dyDescent="0.2">
      <c r="A149" s="15" t="s">
        <v>236</v>
      </c>
      <c r="B149" s="99">
        <f>'Fase 2'!H64</f>
        <v>3</v>
      </c>
    </row>
    <row r="150" spans="1:2" x14ac:dyDescent="0.2">
      <c r="A150" s="15" t="s">
        <v>237</v>
      </c>
      <c r="B150" s="99">
        <f>'Fase 2'!H65</f>
        <v>2</v>
      </c>
    </row>
    <row r="151" spans="1:2" x14ac:dyDescent="0.2">
      <c r="A151" s="15" t="s">
        <v>238</v>
      </c>
      <c r="B151" s="99">
        <f>'Fase 2'!H66</f>
        <v>2</v>
      </c>
    </row>
    <row r="152" spans="1:2" x14ac:dyDescent="0.2">
      <c r="A152" s="15" t="s">
        <v>251</v>
      </c>
      <c r="B152" s="99">
        <f>'Fase 3'!H4</f>
        <v>3</v>
      </c>
    </row>
    <row r="153" spans="1:2" x14ac:dyDescent="0.2">
      <c r="A153" s="15" t="s">
        <v>252</v>
      </c>
      <c r="B153" s="99">
        <f>'Fase 3'!H5</f>
        <v>3</v>
      </c>
    </row>
    <row r="154" spans="1:2" x14ac:dyDescent="0.2">
      <c r="A154" s="15" t="s">
        <v>253</v>
      </c>
      <c r="B154" s="99">
        <f>'Fase 3'!H6</f>
        <v>3</v>
      </c>
    </row>
    <row r="155" spans="1:2" x14ac:dyDescent="0.2">
      <c r="A155" s="15" t="s">
        <v>254</v>
      </c>
      <c r="B155" s="99">
        <f>'Fase 3'!H7</f>
        <v>3</v>
      </c>
    </row>
    <row r="156" spans="1:2" x14ac:dyDescent="0.2">
      <c r="A156" s="15" t="s">
        <v>255</v>
      </c>
      <c r="B156" s="99">
        <f>'Fase 3'!H8</f>
        <v>2</v>
      </c>
    </row>
    <row r="157" spans="1:2" x14ac:dyDescent="0.2">
      <c r="A157" s="15" t="s">
        <v>256</v>
      </c>
      <c r="B157" s="99">
        <f>'Fase 3'!H9</f>
        <v>2</v>
      </c>
    </row>
    <row r="158" spans="1:2" x14ac:dyDescent="0.2">
      <c r="A158" s="15" t="s">
        <v>257</v>
      </c>
      <c r="B158" s="99">
        <f>'Fase 3'!H10</f>
        <v>2</v>
      </c>
    </row>
    <row r="159" spans="1:2" x14ac:dyDescent="0.2">
      <c r="A159" s="15" t="s">
        <v>350</v>
      </c>
      <c r="B159" s="99">
        <f>'Fase 3'!H12</f>
        <v>3</v>
      </c>
    </row>
    <row r="160" spans="1:2" x14ac:dyDescent="0.2">
      <c r="A160" s="15" t="s">
        <v>351</v>
      </c>
      <c r="B160" s="99">
        <f>'Fase 3'!H13</f>
        <v>3</v>
      </c>
    </row>
    <row r="161" spans="1:2" x14ac:dyDescent="0.2">
      <c r="A161" s="15" t="s">
        <v>352</v>
      </c>
      <c r="B161" s="99">
        <f>'Fase 3'!H14</f>
        <v>3</v>
      </c>
    </row>
    <row r="162" spans="1:2" x14ac:dyDescent="0.2">
      <c r="A162" s="15" t="s">
        <v>353</v>
      </c>
      <c r="B162" s="99">
        <f>'Fase 3'!H15</f>
        <v>2</v>
      </c>
    </row>
    <row r="163" spans="1:2" x14ac:dyDescent="0.2">
      <c r="A163" s="15" t="s">
        <v>354</v>
      </c>
      <c r="B163" s="99">
        <f>'Fase 3'!H16</f>
        <v>5</v>
      </c>
    </row>
    <row r="164" spans="1:2" x14ac:dyDescent="0.2">
      <c r="A164" s="15" t="s">
        <v>355</v>
      </c>
      <c r="B164" s="99">
        <f>'Fase 3'!H17</f>
        <v>2</v>
      </c>
    </row>
    <row r="165" spans="1:2" x14ac:dyDescent="0.2">
      <c r="A165" s="15" t="s">
        <v>356</v>
      </c>
      <c r="B165" s="99">
        <f>'Fase 3'!H18</f>
        <v>3</v>
      </c>
    </row>
    <row r="166" spans="1:2" x14ac:dyDescent="0.2">
      <c r="A166" s="15" t="s">
        <v>357</v>
      </c>
      <c r="B166" s="99">
        <f>'Fase 3'!H19</f>
        <v>2</v>
      </c>
    </row>
    <row r="167" spans="1:2" x14ac:dyDescent="0.2">
      <c r="A167" s="15" t="s">
        <v>370</v>
      </c>
      <c r="B167" s="99">
        <f>'Fase 3'!H21</f>
        <v>2</v>
      </c>
    </row>
    <row r="168" spans="1:2" x14ac:dyDescent="0.2">
      <c r="A168" s="15" t="s">
        <v>371</v>
      </c>
      <c r="B168" s="99">
        <f>'Fase 3'!H22</f>
        <v>2</v>
      </c>
    </row>
    <row r="169" spans="1:2" x14ac:dyDescent="0.2">
      <c r="A169" s="15" t="s">
        <v>372</v>
      </c>
      <c r="B169" s="99">
        <f>'Fase 3'!H23</f>
        <v>4</v>
      </c>
    </row>
    <row r="170" spans="1:2" x14ac:dyDescent="0.2">
      <c r="A170" s="15" t="s">
        <v>373</v>
      </c>
      <c r="B170" s="99">
        <f>'Fase 3'!H24</f>
        <v>3</v>
      </c>
    </row>
    <row r="171" spans="1:2" x14ac:dyDescent="0.2">
      <c r="A171" s="15" t="s">
        <v>374</v>
      </c>
      <c r="B171" s="99">
        <f>'Fase 3'!H25</f>
        <v>2</v>
      </c>
    </row>
    <row r="172" spans="1:2" x14ac:dyDescent="0.2">
      <c r="A172" s="15" t="s">
        <v>375</v>
      </c>
      <c r="B172" s="99">
        <f>'Fase 3'!H26</f>
        <v>4</v>
      </c>
    </row>
    <row r="173" spans="1:2" x14ac:dyDescent="0.2">
      <c r="A173" s="15" t="s">
        <v>376</v>
      </c>
      <c r="B173" s="99">
        <f>'Fase 3'!H27</f>
        <v>2</v>
      </c>
    </row>
    <row r="174" spans="1:2" x14ac:dyDescent="0.2">
      <c r="A174" s="15" t="s">
        <v>377</v>
      </c>
      <c r="B174" s="99">
        <f>'Fase 3'!H28</f>
        <v>4</v>
      </c>
    </row>
    <row r="175" spans="1:2" x14ac:dyDescent="0.2">
      <c r="A175" s="15" t="s">
        <v>376</v>
      </c>
      <c r="B175" s="99">
        <f>'Fase 3'!H29</f>
        <v>4</v>
      </c>
    </row>
    <row r="176" spans="1:2" x14ac:dyDescent="0.2">
      <c r="A176" s="15" t="s">
        <v>377</v>
      </c>
      <c r="B176" s="99">
        <f>'Fase 3'!H30</f>
        <v>3</v>
      </c>
    </row>
    <row r="177" spans="1:2" x14ac:dyDescent="0.2">
      <c r="A177" s="15" t="s">
        <v>378</v>
      </c>
      <c r="B177" s="99">
        <f>'Fase 3'!H31</f>
        <v>3</v>
      </c>
    </row>
    <row r="178" spans="1:2" x14ac:dyDescent="0.2">
      <c r="A178" s="15" t="s">
        <v>379</v>
      </c>
      <c r="B178" s="99">
        <f>'Fase 3'!H32</f>
        <v>4</v>
      </c>
    </row>
    <row r="179" spans="1:2" x14ac:dyDescent="0.2">
      <c r="A179" s="15" t="s">
        <v>393</v>
      </c>
      <c r="B179" s="99">
        <f>'Fase 3'!H34</f>
        <v>3</v>
      </c>
    </row>
    <row r="180" spans="1:2" x14ac:dyDescent="0.2">
      <c r="A180" s="15" t="s">
        <v>394</v>
      </c>
      <c r="B180" s="99">
        <f>'Fase 3'!H35</f>
        <v>2</v>
      </c>
    </row>
    <row r="181" spans="1:2" x14ac:dyDescent="0.2">
      <c r="A181" s="15" t="s">
        <v>395</v>
      </c>
      <c r="B181" s="99">
        <f>'Fase 3'!H36</f>
        <v>2</v>
      </c>
    </row>
    <row r="182" spans="1:2" x14ac:dyDescent="0.2">
      <c r="A182" s="15" t="s">
        <v>396</v>
      </c>
      <c r="B182" s="99">
        <f>'Fase 3'!H37</f>
        <v>2</v>
      </c>
    </row>
    <row r="183" spans="1:2" x14ac:dyDescent="0.2">
      <c r="A183" s="15" t="s">
        <v>397</v>
      </c>
      <c r="B183" s="99">
        <f>'Fase 3'!H38</f>
        <v>2</v>
      </c>
    </row>
    <row r="184" spans="1:2" x14ac:dyDescent="0.2">
      <c r="A184" s="15" t="s">
        <v>398</v>
      </c>
      <c r="B184" s="99">
        <f>'Fase 3'!H39</f>
        <v>2</v>
      </c>
    </row>
    <row r="185" spans="1:2" x14ac:dyDescent="0.2">
      <c r="A185" s="15" t="s">
        <v>399</v>
      </c>
      <c r="B185" s="99">
        <f>'Fase 3'!H40</f>
        <v>2</v>
      </c>
    </row>
    <row r="186" spans="1:2" x14ac:dyDescent="0.2">
      <c r="A186" s="15" t="s">
        <v>400</v>
      </c>
      <c r="B186" s="99">
        <f>'Fase 3'!H42</f>
        <v>3</v>
      </c>
    </row>
    <row r="187" spans="1:2" x14ac:dyDescent="0.2">
      <c r="A187" s="15" t="s">
        <v>401</v>
      </c>
      <c r="B187" s="99">
        <f>'Fase 3'!H43</f>
        <v>2</v>
      </c>
    </row>
    <row r="188" spans="1:2" x14ac:dyDescent="0.2">
      <c r="A188" s="15" t="s">
        <v>402</v>
      </c>
      <c r="B188" s="99">
        <f>'Fase 3'!H44</f>
        <v>3</v>
      </c>
    </row>
    <row r="189" spans="1:2" x14ac:dyDescent="0.2">
      <c r="A189" s="15" t="s">
        <v>403</v>
      </c>
      <c r="B189" s="99">
        <f>'Fase 3'!H45</f>
        <v>3</v>
      </c>
    </row>
    <row r="190" spans="1:2" x14ac:dyDescent="0.2">
      <c r="A190" s="15" t="s">
        <v>404</v>
      </c>
      <c r="B190" s="99">
        <f>'Fase 3'!H46</f>
        <v>2</v>
      </c>
    </row>
    <row r="191" spans="1:2" x14ac:dyDescent="0.2">
      <c r="A191" s="15" t="s">
        <v>405</v>
      </c>
      <c r="B191" s="99">
        <f>'Fase 3'!H47</f>
        <v>3</v>
      </c>
    </row>
    <row r="192" spans="1:2" x14ac:dyDescent="0.2">
      <c r="A192" s="15" t="s">
        <v>406</v>
      </c>
      <c r="B192" s="99">
        <f>'Fase 3'!H48</f>
        <v>2</v>
      </c>
    </row>
    <row r="193" spans="1:2" x14ac:dyDescent="0.2">
      <c r="A193" s="15" t="s">
        <v>413</v>
      </c>
      <c r="B193" s="99">
        <f>'Fase 3'!H50</f>
        <v>3</v>
      </c>
    </row>
    <row r="194" spans="1:2" x14ac:dyDescent="0.2">
      <c r="A194" s="15" t="s">
        <v>414</v>
      </c>
      <c r="B194" s="99">
        <f>'Fase 3'!H51</f>
        <v>3</v>
      </c>
    </row>
    <row r="195" spans="1:2" x14ac:dyDescent="0.2">
      <c r="A195" s="15" t="s">
        <v>415</v>
      </c>
      <c r="B195" s="99">
        <f>'Fase 3'!H52</f>
        <v>3</v>
      </c>
    </row>
    <row r="196" spans="1:2" x14ac:dyDescent="0.2">
      <c r="A196" s="15" t="s">
        <v>416</v>
      </c>
      <c r="B196" s="99">
        <f>'Fase 3'!H53</f>
        <v>3</v>
      </c>
    </row>
    <row r="197" spans="1:2" x14ac:dyDescent="0.2">
      <c r="A197" s="15" t="s">
        <v>417</v>
      </c>
      <c r="B197" s="99">
        <f>'Fase 3'!H54</f>
        <v>2</v>
      </c>
    </row>
    <row r="198" spans="1:2" x14ac:dyDescent="0.2">
      <c r="A198" s="15" t="s">
        <v>418</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Microsoft Office User</cp:lastModifiedBy>
  <dcterms:created xsi:type="dcterms:W3CDTF">2019-01-30T11:50:09Z</dcterms:created>
  <dcterms:modified xsi:type="dcterms:W3CDTF">2019-11-05T12:26:21Z</dcterms:modified>
</cp:coreProperties>
</file>