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2019\Proyek Perubahan Pak Toad\Lampiran\Jabar\"/>
    </mc:Choice>
  </mc:AlternateContent>
  <xr:revisionPtr revIDLastSave="0" documentId="13_ncr:1_{4CC2B96E-9784-421B-9D81-3F3CC42DC386}" xr6:coauthVersionLast="43" xr6:coauthVersionMax="43" xr10:uidLastSave="{00000000-0000-0000-0000-000000000000}"/>
  <bookViews>
    <workbookView xWindow="-110" yWindow="-110" windowWidth="19420" windowHeight="10420" xr2:uid="{238BB113-BFEE-524A-A51B-FB0B8A2437BB}"/>
  </bookViews>
  <sheets>
    <sheet name="Pengantar" sheetId="7" r:id="rId1"/>
    <sheet name="Responder" sheetId="8" r:id="rId2"/>
    <sheet name="Fase 1" sheetId="2" r:id="rId3"/>
    <sheet name="Fase 2" sheetId="4" r:id="rId4"/>
    <sheet name="Fase 3" sheetId="5" r:id="rId5"/>
    <sheet name="Hasil" sheetId="3" r:id="rId6"/>
    <sheet name="Referensi(H)" sheetId="1" r:id="rId7"/>
    <sheet name="Catatan Revisi" sheetId="6" r:id="rId8"/>
    <sheet name="Coder" sheetId="9" r:id="rId9"/>
  </sheets>
  <externalReferences>
    <externalReference r:id="rId10"/>
    <externalReference r:id="rId11"/>
  </externalReferences>
  <definedNames>
    <definedName name="_xlnm.Print_Area" localSheetId="2">'Fase 1'!$A$1:$C$88</definedName>
    <definedName name="_xlnm.Print_Area" localSheetId="3">'Fase 2'!$A$1:$C$66</definedName>
    <definedName name="_xlnm.Print_Area" localSheetId="4">'Fase 3'!$A$1:$C$55</definedName>
    <definedName name="_xlnm.Print_Area" localSheetId="5">Hasil!$A$1:$J$49</definedName>
    <definedName name="_xlnm.Print_Area" localSheetId="0">Pengantar!$A$1:$D$94</definedName>
    <definedName name="_xlnm.Print_Area" localSheetId="1">Responder!$A$1:$B$27</definedName>
    <definedName name="textref" localSheetId="0">'[1]MMAT ref'!$AE:$AG</definedName>
    <definedName name="textref">'[2]MMAT ref'!$AE:$AG</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 i="9" l="1"/>
  <c r="B13" i="9"/>
  <c r="B12" i="9"/>
  <c r="B11" i="9"/>
  <c r="B10" i="9"/>
  <c r="B9" i="9"/>
  <c r="B8" i="9"/>
  <c r="B7" i="9"/>
  <c r="B6" i="9"/>
  <c r="B5" i="9"/>
  <c r="B4" i="9"/>
  <c r="B3" i="9"/>
  <c r="B2" i="9"/>
  <c r="B1" i="9"/>
  <c r="I57" i="2"/>
  <c r="L57" i="2" s="1"/>
  <c r="G57" i="2"/>
  <c r="H57" i="2" s="1"/>
  <c r="K57" i="2" s="1"/>
  <c r="M57" i="2" s="1"/>
  <c r="I79" i="2"/>
  <c r="L79" i="2" s="1"/>
  <c r="G79" i="2"/>
  <c r="H79" i="2" s="1"/>
  <c r="K79" i="2" s="1"/>
  <c r="M79" i="2" s="1"/>
  <c r="D7" i="3" s="1"/>
  <c r="B82" i="9" l="1"/>
  <c r="B62" i="9"/>
  <c r="I22" i="3"/>
  <c r="H22" i="3"/>
  <c r="G22" i="3"/>
  <c r="F22" i="3"/>
  <c r="E22" i="3"/>
  <c r="D22" i="3"/>
  <c r="N7" i="1" l="1"/>
  <c r="N3" i="1"/>
  <c r="L11" i="1"/>
  <c r="L12" i="1" s="1"/>
  <c r="K4" i="1" s="1"/>
  <c r="N4" i="1" s="1"/>
  <c r="K5" i="1" l="1"/>
  <c r="N5" i="1" s="1"/>
  <c r="L3" i="1"/>
  <c r="K6" i="1" l="1"/>
  <c r="N6" i="1" s="1"/>
  <c r="N8" i="1" s="1"/>
  <c r="L4" i="1"/>
  <c r="G53" i="5"/>
  <c r="G52" i="5"/>
  <c r="G55" i="5"/>
  <c r="G54" i="5"/>
  <c r="G51" i="5"/>
  <c r="G50" i="5"/>
  <c r="G48" i="5"/>
  <c r="I47" i="5"/>
  <c r="L47" i="5" s="1"/>
  <c r="G47" i="5"/>
  <c r="I46" i="5"/>
  <c r="G46" i="5"/>
  <c r="G45" i="5"/>
  <c r="I44" i="5"/>
  <c r="G44" i="5"/>
  <c r="G43" i="5"/>
  <c r="G42" i="5"/>
  <c r="I40" i="5"/>
  <c r="L40" i="5" s="1"/>
  <c r="G40" i="5"/>
  <c r="I39" i="5"/>
  <c r="L39" i="5" s="1"/>
  <c r="G39" i="5"/>
  <c r="G38" i="5"/>
  <c r="I37" i="5"/>
  <c r="G37" i="5"/>
  <c r="I36" i="5"/>
  <c r="G36" i="5"/>
  <c r="G35" i="5"/>
  <c r="G34" i="5"/>
  <c r="H55" i="5" l="1"/>
  <c r="K55" i="5" s="1"/>
  <c r="B198" i="9"/>
  <c r="H54" i="5"/>
  <c r="K54" i="5" s="1"/>
  <c r="B197" i="9"/>
  <c r="H53" i="5"/>
  <c r="B196" i="9"/>
  <c r="H52" i="5"/>
  <c r="B195" i="9"/>
  <c r="H51" i="5"/>
  <c r="K51" i="5" s="1"/>
  <c r="B194" i="9"/>
  <c r="H50" i="5"/>
  <c r="K50" i="5" s="1"/>
  <c r="B193" i="9"/>
  <c r="H48" i="5"/>
  <c r="K48" i="5" s="1"/>
  <c r="B192" i="9"/>
  <c r="H47" i="5"/>
  <c r="K47" i="5" s="1"/>
  <c r="B191" i="9"/>
  <c r="H46" i="5"/>
  <c r="B190" i="9"/>
  <c r="H45" i="5"/>
  <c r="K45" i="5" s="1"/>
  <c r="B189" i="9"/>
  <c r="H44" i="5"/>
  <c r="B188" i="9"/>
  <c r="H43" i="5"/>
  <c r="B187" i="9"/>
  <c r="H42" i="5"/>
  <c r="K42" i="5" s="1"/>
  <c r="B186" i="9"/>
  <c r="H40" i="5"/>
  <c r="K40" i="5" s="1"/>
  <c r="M40" i="5" s="1"/>
  <c r="H15" i="3" s="1"/>
  <c r="B185" i="9"/>
  <c r="H39" i="5"/>
  <c r="K39" i="5" s="1"/>
  <c r="M39" i="5" s="1"/>
  <c r="G15" i="3" s="1"/>
  <c r="B184" i="9"/>
  <c r="H38" i="5"/>
  <c r="K38" i="5" s="1"/>
  <c r="B183" i="9"/>
  <c r="H37" i="5"/>
  <c r="B182" i="9"/>
  <c r="H36" i="5"/>
  <c r="B181" i="9"/>
  <c r="H35" i="5"/>
  <c r="B180" i="9"/>
  <c r="H34" i="5"/>
  <c r="K34" i="5" s="1"/>
  <c r="B179" i="9"/>
  <c r="K35" i="5"/>
  <c r="L6" i="1"/>
  <c r="L5" i="1"/>
  <c r="K8" i="1"/>
  <c r="M47" i="5"/>
  <c r="G16" i="3" s="1"/>
  <c r="I32" i="5"/>
  <c r="G32" i="5"/>
  <c r="G31" i="5"/>
  <c r="G30" i="5"/>
  <c r="I29" i="5"/>
  <c r="G29" i="5"/>
  <c r="G28" i="5"/>
  <c r="I27" i="5"/>
  <c r="G27" i="5"/>
  <c r="G26" i="5"/>
  <c r="I25" i="5"/>
  <c r="G25" i="5"/>
  <c r="I24" i="5"/>
  <c r="G24" i="5"/>
  <c r="G23" i="5"/>
  <c r="G22" i="5"/>
  <c r="G21" i="5"/>
  <c r="G19" i="5"/>
  <c r="I18" i="5"/>
  <c r="G18" i="5"/>
  <c r="I17" i="5"/>
  <c r="G17" i="5"/>
  <c r="G16" i="5"/>
  <c r="I15" i="5"/>
  <c r="G15" i="5"/>
  <c r="G14" i="5"/>
  <c r="I13" i="5"/>
  <c r="L13" i="5" s="1"/>
  <c r="G13" i="5"/>
  <c r="G12" i="5"/>
  <c r="I26" i="4"/>
  <c r="G26" i="4"/>
  <c r="I25" i="4"/>
  <c r="G25" i="4"/>
  <c r="I24" i="4"/>
  <c r="G24" i="4"/>
  <c r="I30" i="4"/>
  <c r="G30" i="4"/>
  <c r="G29" i="4"/>
  <c r="I28" i="4"/>
  <c r="G28" i="4"/>
  <c r="G27" i="4"/>
  <c r="I23" i="4"/>
  <c r="G23" i="4"/>
  <c r="I22" i="4"/>
  <c r="G22" i="4"/>
  <c r="G21" i="4"/>
  <c r="I20" i="4"/>
  <c r="G20" i="4"/>
  <c r="I19" i="4"/>
  <c r="G19" i="4"/>
  <c r="G18" i="4"/>
  <c r="I17" i="4"/>
  <c r="G17" i="4"/>
  <c r="G16" i="4"/>
  <c r="I15" i="4"/>
  <c r="G15" i="4"/>
  <c r="G14" i="4"/>
  <c r="K52" i="5" l="1"/>
  <c r="K43" i="5"/>
  <c r="H32" i="5"/>
  <c r="B178" i="9"/>
  <c r="H31" i="5"/>
  <c r="K31" i="5" s="1"/>
  <c r="B177" i="9"/>
  <c r="H30" i="5"/>
  <c r="B176" i="9"/>
  <c r="H29" i="5"/>
  <c r="B175" i="9"/>
  <c r="H28" i="5"/>
  <c r="B174" i="9"/>
  <c r="H27" i="5"/>
  <c r="B173" i="9"/>
  <c r="H26" i="5"/>
  <c r="B172" i="9"/>
  <c r="H25" i="5"/>
  <c r="B171" i="9"/>
  <c r="H24" i="5"/>
  <c r="B170" i="9"/>
  <c r="H23" i="5"/>
  <c r="B169" i="9"/>
  <c r="H22" i="5"/>
  <c r="B168" i="9"/>
  <c r="H21" i="5"/>
  <c r="B167" i="9"/>
  <c r="H19" i="5"/>
  <c r="B166" i="9"/>
  <c r="H18" i="5"/>
  <c r="K18" i="5" s="1"/>
  <c r="B165" i="9"/>
  <c r="H17" i="5"/>
  <c r="B164" i="9"/>
  <c r="H16" i="5"/>
  <c r="K15" i="5" s="1"/>
  <c r="B163" i="9"/>
  <c r="H15" i="5"/>
  <c r="B162" i="9"/>
  <c r="H14" i="5"/>
  <c r="K14" i="5" s="1"/>
  <c r="B161" i="9"/>
  <c r="H13" i="5"/>
  <c r="K13" i="5" s="1"/>
  <c r="B160" i="9"/>
  <c r="H12" i="5"/>
  <c r="K12" i="5" s="1"/>
  <c r="B159" i="9"/>
  <c r="H30" i="4"/>
  <c r="B117" i="9"/>
  <c r="H29" i="4"/>
  <c r="B116" i="9"/>
  <c r="H28" i="4"/>
  <c r="B115" i="9"/>
  <c r="H27" i="4"/>
  <c r="B114" i="9"/>
  <c r="H26" i="4"/>
  <c r="B113" i="9"/>
  <c r="H25" i="4"/>
  <c r="B112" i="9"/>
  <c r="H24" i="4"/>
  <c r="B111" i="9"/>
  <c r="H23" i="4"/>
  <c r="B110" i="9"/>
  <c r="H22" i="4"/>
  <c r="B109" i="9"/>
  <c r="H21" i="4"/>
  <c r="B108" i="9"/>
  <c r="H20" i="4"/>
  <c r="B107" i="9"/>
  <c r="H19" i="4"/>
  <c r="K19" i="4" s="1"/>
  <c r="B106" i="9"/>
  <c r="H18" i="4"/>
  <c r="B105" i="9"/>
  <c r="H17" i="4"/>
  <c r="B104" i="9"/>
  <c r="H16" i="4"/>
  <c r="B103" i="9"/>
  <c r="H15" i="4"/>
  <c r="K15" i="4" s="1"/>
  <c r="B102" i="9"/>
  <c r="H14" i="4"/>
  <c r="K14" i="4" s="1"/>
  <c r="B101" i="9"/>
  <c r="M13" i="5"/>
  <c r="E13" i="3" s="1"/>
  <c r="K28" i="4"/>
  <c r="G48" i="2"/>
  <c r="I47" i="2"/>
  <c r="G47" i="2"/>
  <c r="I46" i="2"/>
  <c r="G46" i="2"/>
  <c r="G45" i="2"/>
  <c r="G44" i="2"/>
  <c r="G43" i="2"/>
  <c r="G42" i="2"/>
  <c r="I41" i="2"/>
  <c r="G41" i="2"/>
  <c r="I40" i="2"/>
  <c r="G40" i="2"/>
  <c r="G39" i="2"/>
  <c r="G38" i="2"/>
  <c r="G10" i="2"/>
  <c r="G9" i="2"/>
  <c r="I8" i="2"/>
  <c r="G8" i="2"/>
  <c r="I7" i="2"/>
  <c r="G7" i="2"/>
  <c r="I6" i="2"/>
  <c r="G6" i="2"/>
  <c r="G5" i="2"/>
  <c r="K28" i="5" l="1"/>
  <c r="K25" i="5"/>
  <c r="K23" i="5"/>
  <c r="K21" i="5"/>
  <c r="K23" i="4"/>
  <c r="H43" i="2"/>
  <c r="B50" i="9"/>
  <c r="H38" i="2"/>
  <c r="K38" i="2" s="1"/>
  <c r="B45" i="9"/>
  <c r="H41" i="2"/>
  <c r="B48" i="9"/>
  <c r="H44" i="2"/>
  <c r="B51" i="9"/>
  <c r="H47" i="2"/>
  <c r="B54" i="9"/>
  <c r="H39" i="2"/>
  <c r="K39" i="2" s="1"/>
  <c r="B46" i="9"/>
  <c r="H45" i="2"/>
  <c r="B52" i="9"/>
  <c r="H40" i="2"/>
  <c r="K40" i="2" s="1"/>
  <c r="B47" i="9"/>
  <c r="H42" i="2"/>
  <c r="B49" i="9"/>
  <c r="H46" i="2"/>
  <c r="B53" i="9"/>
  <c r="H48" i="2"/>
  <c r="B55" i="9"/>
  <c r="H9" i="2"/>
  <c r="K9" i="2" s="1"/>
  <c r="B20" i="9"/>
  <c r="H10" i="2"/>
  <c r="K10" i="2" s="1"/>
  <c r="B21" i="9"/>
  <c r="H8" i="2"/>
  <c r="B19" i="9"/>
  <c r="H7" i="2"/>
  <c r="B18" i="9"/>
  <c r="H6" i="2"/>
  <c r="B17" i="9"/>
  <c r="H5" i="2"/>
  <c r="B16" i="9"/>
  <c r="K47" i="2"/>
  <c r="L7" i="2"/>
  <c r="K43" i="2" l="1"/>
  <c r="K7" i="2"/>
  <c r="M7" i="2" s="1"/>
  <c r="F3" i="3" s="1"/>
  <c r="K5" i="2"/>
  <c r="I10" i="5" l="1"/>
  <c r="L10" i="5" s="1"/>
  <c r="I9" i="5"/>
  <c r="I7" i="5"/>
  <c r="L7" i="5" s="1"/>
  <c r="I5" i="5"/>
  <c r="G10" i="5"/>
  <c r="G9" i="5"/>
  <c r="G8" i="5"/>
  <c r="G7" i="5"/>
  <c r="G6" i="5"/>
  <c r="G5" i="5"/>
  <c r="G4" i="5"/>
  <c r="H8" i="3"/>
  <c r="I66" i="4"/>
  <c r="G66" i="4"/>
  <c r="G65" i="4"/>
  <c r="G64" i="4"/>
  <c r="I63" i="4"/>
  <c r="G63" i="4"/>
  <c r="I62" i="4"/>
  <c r="G62" i="4"/>
  <c r="G61" i="4"/>
  <c r="I60" i="4"/>
  <c r="G60" i="4"/>
  <c r="G59" i="4"/>
  <c r="G58" i="4"/>
  <c r="I57" i="4"/>
  <c r="G57" i="4"/>
  <c r="I56" i="4"/>
  <c r="G56" i="4"/>
  <c r="G55" i="4"/>
  <c r="I54" i="4"/>
  <c r="G54" i="4"/>
  <c r="I53" i="4"/>
  <c r="G53" i="4"/>
  <c r="G52" i="4"/>
  <c r="G51" i="4"/>
  <c r="G49" i="4"/>
  <c r="G48" i="4"/>
  <c r="I47" i="4"/>
  <c r="G47" i="4"/>
  <c r="I46" i="4"/>
  <c r="G46" i="4"/>
  <c r="I45" i="4"/>
  <c r="G45" i="4"/>
  <c r="I44" i="4"/>
  <c r="G44" i="4"/>
  <c r="I43" i="4"/>
  <c r="G43" i="4"/>
  <c r="I42" i="4"/>
  <c r="G42" i="4"/>
  <c r="I41" i="4"/>
  <c r="G41" i="4"/>
  <c r="I40" i="4"/>
  <c r="G40" i="4"/>
  <c r="I39" i="4"/>
  <c r="G39" i="4"/>
  <c r="I38" i="4"/>
  <c r="G38" i="4"/>
  <c r="G37" i="4"/>
  <c r="I36" i="4"/>
  <c r="G36" i="4"/>
  <c r="I35" i="4"/>
  <c r="G35" i="4"/>
  <c r="G34" i="4"/>
  <c r="G33" i="4"/>
  <c r="G32" i="4"/>
  <c r="I12" i="4"/>
  <c r="L12" i="4" s="1"/>
  <c r="G12" i="4"/>
  <c r="G11" i="4"/>
  <c r="I10" i="4"/>
  <c r="G10" i="4"/>
  <c r="I9" i="4"/>
  <c r="G9" i="4"/>
  <c r="G8" i="4"/>
  <c r="I7" i="4"/>
  <c r="G7" i="4"/>
  <c r="G6" i="4"/>
  <c r="I5" i="4"/>
  <c r="G5" i="4"/>
  <c r="G4" i="4"/>
  <c r="G88" i="2"/>
  <c r="I87" i="2"/>
  <c r="G87" i="2"/>
  <c r="G86" i="2"/>
  <c r="G85" i="2"/>
  <c r="G84" i="2"/>
  <c r="I83" i="2"/>
  <c r="G83" i="2"/>
  <c r="I82" i="2"/>
  <c r="G82" i="2"/>
  <c r="G81" i="2"/>
  <c r="I80" i="2"/>
  <c r="L80" i="2" s="1"/>
  <c r="G80" i="2"/>
  <c r="I77" i="2"/>
  <c r="G77" i="2"/>
  <c r="G76" i="2"/>
  <c r="G75" i="2"/>
  <c r="I74" i="2"/>
  <c r="G74" i="2"/>
  <c r="I73" i="2"/>
  <c r="G73" i="2"/>
  <c r="G72" i="2"/>
  <c r="I71" i="2"/>
  <c r="G71" i="2"/>
  <c r="I70" i="2"/>
  <c r="G70" i="2"/>
  <c r="G69" i="2"/>
  <c r="G68" i="2"/>
  <c r="I66" i="2"/>
  <c r="G66" i="2"/>
  <c r="G65" i="2"/>
  <c r="I64" i="2"/>
  <c r="G64" i="2"/>
  <c r="I63" i="2"/>
  <c r="G63" i="2"/>
  <c r="I62" i="2"/>
  <c r="G62" i="2"/>
  <c r="G61" i="2"/>
  <c r="G60" i="2"/>
  <c r="I59" i="2"/>
  <c r="G59" i="2"/>
  <c r="G58" i="2"/>
  <c r="G55" i="2"/>
  <c r="G54" i="2"/>
  <c r="G53" i="2"/>
  <c r="G52" i="2"/>
  <c r="G51" i="2"/>
  <c r="G50" i="2"/>
  <c r="I36" i="2"/>
  <c r="G36" i="2"/>
  <c r="I35" i="2"/>
  <c r="G35" i="2"/>
  <c r="I34" i="2"/>
  <c r="G34" i="2"/>
  <c r="I33" i="2"/>
  <c r="G33" i="2"/>
  <c r="G32" i="2"/>
  <c r="G31" i="2"/>
  <c r="I30" i="2"/>
  <c r="G30" i="2"/>
  <c r="I29" i="2"/>
  <c r="G29" i="2"/>
  <c r="G28" i="2"/>
  <c r="I27" i="2"/>
  <c r="G27" i="2"/>
  <c r="I26" i="2"/>
  <c r="G26" i="2"/>
  <c r="G25" i="2"/>
  <c r="G24" i="2"/>
  <c r="G23" i="2"/>
  <c r="H76" i="2" l="1"/>
  <c r="B80" i="9"/>
  <c r="H69" i="2"/>
  <c r="K69" i="2" s="1"/>
  <c r="B73" i="9"/>
  <c r="H74" i="2"/>
  <c r="B78" i="9"/>
  <c r="H77" i="2"/>
  <c r="B81" i="9"/>
  <c r="H71" i="2"/>
  <c r="B75" i="9"/>
  <c r="H70" i="2"/>
  <c r="B74" i="9"/>
  <c r="H72" i="2"/>
  <c r="B76" i="9"/>
  <c r="H68" i="2"/>
  <c r="K68" i="2" s="1"/>
  <c r="B72" i="9"/>
  <c r="H73" i="2"/>
  <c r="B77" i="9"/>
  <c r="H75" i="2"/>
  <c r="K74" i="2" s="1"/>
  <c r="B79" i="9"/>
  <c r="H60" i="2"/>
  <c r="B65" i="9"/>
  <c r="H63" i="2"/>
  <c r="B68" i="9"/>
  <c r="H65" i="2"/>
  <c r="B70" i="9"/>
  <c r="H58" i="2"/>
  <c r="K58" i="2" s="1"/>
  <c r="B63" i="9"/>
  <c r="H61" i="2"/>
  <c r="B66" i="9"/>
  <c r="H59" i="2"/>
  <c r="B64" i="9"/>
  <c r="H62" i="2"/>
  <c r="B67" i="9"/>
  <c r="H64" i="2"/>
  <c r="B69" i="9"/>
  <c r="H33" i="2"/>
  <c r="B41" i="9"/>
  <c r="H50" i="2"/>
  <c r="K50" i="2" s="1"/>
  <c r="B56" i="9"/>
  <c r="H54" i="2"/>
  <c r="B60" i="9"/>
  <c r="H51" i="2"/>
  <c r="B57" i="9"/>
  <c r="H55" i="2"/>
  <c r="K55" i="2" s="1"/>
  <c r="B61" i="9"/>
  <c r="H23" i="2"/>
  <c r="K23" i="2" s="1"/>
  <c r="B31" i="9"/>
  <c r="H52" i="2"/>
  <c r="B58" i="9"/>
  <c r="H53" i="2"/>
  <c r="B59" i="9"/>
  <c r="H10" i="5"/>
  <c r="K10" i="5" s="1"/>
  <c r="B158" i="9"/>
  <c r="H9" i="5"/>
  <c r="B157" i="9"/>
  <c r="H8" i="5"/>
  <c r="B156" i="9"/>
  <c r="H7" i="5"/>
  <c r="K7" i="5" s="1"/>
  <c r="M7" i="5" s="1"/>
  <c r="F12" i="3" s="1"/>
  <c r="B155" i="9"/>
  <c r="H6" i="5"/>
  <c r="B154" i="9"/>
  <c r="H5" i="5"/>
  <c r="B153" i="9"/>
  <c r="H4" i="5"/>
  <c r="K4" i="5" s="1"/>
  <c r="B152" i="9"/>
  <c r="H66" i="4"/>
  <c r="K65" i="4" s="1"/>
  <c r="B151" i="9"/>
  <c r="H65" i="4"/>
  <c r="B150" i="9"/>
  <c r="H64" i="4"/>
  <c r="K63" i="4" s="1"/>
  <c r="B149" i="9"/>
  <c r="H63" i="4"/>
  <c r="B148" i="9"/>
  <c r="H62" i="4"/>
  <c r="B147" i="9"/>
  <c r="H61" i="4"/>
  <c r="B146" i="9"/>
  <c r="H60" i="4"/>
  <c r="B145" i="9"/>
  <c r="H59" i="4"/>
  <c r="B144" i="9"/>
  <c r="H58" i="4"/>
  <c r="B143" i="9"/>
  <c r="H57" i="4"/>
  <c r="B142" i="9"/>
  <c r="H56" i="4"/>
  <c r="B141" i="9"/>
  <c r="H55" i="4"/>
  <c r="B140" i="9"/>
  <c r="H54" i="4"/>
  <c r="B139" i="9"/>
  <c r="H53" i="4"/>
  <c r="B138" i="9"/>
  <c r="H52" i="4"/>
  <c r="B137" i="9"/>
  <c r="H51" i="4"/>
  <c r="K51" i="4" s="1"/>
  <c r="B136" i="9"/>
  <c r="H49" i="4"/>
  <c r="B135" i="9"/>
  <c r="H48" i="4"/>
  <c r="B134" i="9"/>
  <c r="H47" i="4"/>
  <c r="B133" i="9"/>
  <c r="H46" i="4"/>
  <c r="K43" i="4" s="1"/>
  <c r="B132" i="9"/>
  <c r="H45" i="4"/>
  <c r="B131" i="9"/>
  <c r="H44" i="4"/>
  <c r="B130" i="9"/>
  <c r="H43" i="4"/>
  <c r="B129" i="9"/>
  <c r="H42" i="4"/>
  <c r="B128" i="9"/>
  <c r="H41" i="4"/>
  <c r="B127" i="9"/>
  <c r="H40" i="4"/>
  <c r="B126" i="9"/>
  <c r="H39" i="4"/>
  <c r="B125" i="9"/>
  <c r="H38" i="4"/>
  <c r="B124" i="9"/>
  <c r="H37" i="4"/>
  <c r="K35" i="4" s="1"/>
  <c r="B123" i="9"/>
  <c r="H36" i="4"/>
  <c r="B122" i="9"/>
  <c r="H35" i="4"/>
  <c r="B121" i="9"/>
  <c r="H34" i="4"/>
  <c r="B120" i="9"/>
  <c r="H33" i="4"/>
  <c r="B119" i="9"/>
  <c r="H32" i="4"/>
  <c r="B118" i="9"/>
  <c r="H12" i="4"/>
  <c r="K12" i="4" s="1"/>
  <c r="M12" i="4" s="1"/>
  <c r="G8" i="3" s="1"/>
  <c r="B100" i="9"/>
  <c r="H11" i="4"/>
  <c r="B99" i="9"/>
  <c r="H10" i="4"/>
  <c r="B98" i="9"/>
  <c r="H9" i="4"/>
  <c r="K8" i="4" s="1"/>
  <c r="B97" i="9"/>
  <c r="H8" i="4"/>
  <c r="B96" i="9"/>
  <c r="H7" i="4"/>
  <c r="B95" i="9"/>
  <c r="H6" i="4"/>
  <c r="B94" i="9"/>
  <c r="H5" i="4"/>
  <c r="B93" i="9"/>
  <c r="H4" i="4"/>
  <c r="B92" i="9"/>
  <c r="H88" i="2"/>
  <c r="B91" i="9"/>
  <c r="H87" i="2"/>
  <c r="B90" i="9"/>
  <c r="H86" i="2"/>
  <c r="B89" i="9"/>
  <c r="H85" i="2"/>
  <c r="B88" i="9"/>
  <c r="H84" i="2"/>
  <c r="B87" i="9"/>
  <c r="H83" i="2"/>
  <c r="B86" i="9"/>
  <c r="H82" i="2"/>
  <c r="B85" i="9"/>
  <c r="H81" i="2"/>
  <c r="B84" i="9"/>
  <c r="H80" i="2"/>
  <c r="K80" i="2" s="1"/>
  <c r="M80" i="2" s="1"/>
  <c r="E7" i="3" s="1"/>
  <c r="B83" i="9"/>
  <c r="H28" i="2"/>
  <c r="B36" i="9"/>
  <c r="H66" i="2"/>
  <c r="B71" i="9"/>
  <c r="H36" i="2"/>
  <c r="B44" i="9"/>
  <c r="H35" i="2"/>
  <c r="B43" i="9"/>
  <c r="H34" i="2"/>
  <c r="K33" i="2" s="1"/>
  <c r="B42" i="9"/>
  <c r="H32" i="2"/>
  <c r="B40" i="9"/>
  <c r="H31" i="2"/>
  <c r="B39" i="9"/>
  <c r="H30" i="2"/>
  <c r="B38" i="9"/>
  <c r="H29" i="2"/>
  <c r="B37" i="9"/>
  <c r="H27" i="2"/>
  <c r="B35" i="9"/>
  <c r="H26" i="2"/>
  <c r="B34" i="9"/>
  <c r="H25" i="2"/>
  <c r="B33" i="9"/>
  <c r="H24" i="2"/>
  <c r="B32" i="9"/>
  <c r="K76" i="2"/>
  <c r="K65" i="2"/>
  <c r="L43" i="4"/>
  <c r="K39" i="4"/>
  <c r="K32" i="4"/>
  <c r="K5" i="5"/>
  <c r="K10" i="4"/>
  <c r="K51" i="2"/>
  <c r="K59" i="2"/>
  <c r="K53" i="2"/>
  <c r="L39" i="4"/>
  <c r="L33" i="2"/>
  <c r="L35" i="2"/>
  <c r="L62" i="2"/>
  <c r="M10" i="5"/>
  <c r="H12" i="3" s="1"/>
  <c r="K8" i="5"/>
  <c r="K62" i="2"/>
  <c r="K81" i="2"/>
  <c r="K52" i="4" l="1"/>
  <c r="K87" i="2"/>
  <c r="K83" i="2"/>
  <c r="K70" i="2"/>
  <c r="O23" i="2"/>
  <c r="K57" i="4"/>
  <c r="K48" i="4"/>
  <c r="K4" i="4"/>
  <c r="K29" i="2"/>
  <c r="O25" i="2" s="1"/>
  <c r="K24" i="2"/>
  <c r="O24" i="2" s="1"/>
  <c r="K35" i="2"/>
  <c r="M35" i="2" s="1"/>
  <c r="M43" i="4"/>
  <c r="G10" i="3" s="1"/>
  <c r="M62" i="2"/>
  <c r="M33" i="2"/>
  <c r="M39" i="4"/>
  <c r="F10" i="3" s="1"/>
  <c r="O26" i="2"/>
  <c r="O27" i="2" l="1"/>
  <c r="I5" i="2"/>
  <c r="L5" i="2" s="1"/>
  <c r="M5" i="2" s="1"/>
  <c r="E3" i="3" s="1"/>
  <c r="G4" i="2"/>
  <c r="G12" i="2"/>
  <c r="G13" i="2"/>
  <c r="G14" i="2"/>
  <c r="G15" i="2"/>
  <c r="G16" i="2"/>
  <c r="H12" i="2" l="1"/>
  <c r="B22" i="9"/>
  <c r="H16" i="2"/>
  <c r="B26" i="9"/>
  <c r="H15" i="2"/>
  <c r="B25" i="9"/>
  <c r="H14" i="2"/>
  <c r="B24" i="9"/>
  <c r="H13" i="2"/>
  <c r="K13" i="2" s="1"/>
  <c r="B23" i="9"/>
  <c r="H4" i="2"/>
  <c r="K4" i="2" s="1"/>
  <c r="B15" i="9"/>
  <c r="I43" i="5"/>
  <c r="L43" i="5" s="1"/>
  <c r="M43" i="5" s="1"/>
  <c r="E16" i="3" s="1"/>
  <c r="I22" i="5"/>
  <c r="I27" i="4"/>
  <c r="L23" i="4" s="1"/>
  <c r="M23" i="4" s="1"/>
  <c r="G9" i="3" s="1"/>
  <c r="I16" i="4"/>
  <c r="I14" i="4"/>
  <c r="L14" i="4" s="1"/>
  <c r="M14" i="4" s="1"/>
  <c r="D9" i="3" s="1"/>
  <c r="I14" i="5"/>
  <c r="L14" i="5" s="1"/>
  <c r="M14" i="5" s="1"/>
  <c r="F13" i="3" s="1"/>
  <c r="I12" i="5"/>
  <c r="L12" i="5" s="1"/>
  <c r="M12" i="5" s="1"/>
  <c r="D13" i="3" s="1"/>
  <c r="I30" i="5"/>
  <c r="I28" i="5"/>
  <c r="I43" i="2"/>
  <c r="I10" i="2"/>
  <c r="L10" i="2" s="1"/>
  <c r="M10" i="2" s="1"/>
  <c r="H3" i="3" s="1"/>
  <c r="I48" i="2"/>
  <c r="L47" i="2" s="1"/>
  <c r="I42" i="2"/>
  <c r="L40" i="2" s="1"/>
  <c r="M40" i="2" s="1"/>
  <c r="I38" i="2"/>
  <c r="L38" i="2" s="1"/>
  <c r="M38" i="2" s="1"/>
  <c r="I9" i="2"/>
  <c r="L9" i="2" s="1"/>
  <c r="M9" i="2" s="1"/>
  <c r="G3" i="3" s="1"/>
  <c r="I6" i="5"/>
  <c r="L5" i="5" s="1"/>
  <c r="M5" i="5" s="1"/>
  <c r="E12" i="3" s="1"/>
  <c r="I4" i="5"/>
  <c r="L4" i="5" s="1"/>
  <c r="I59" i="4"/>
  <c r="I48" i="4"/>
  <c r="I50" i="2"/>
  <c r="L50" i="2" s="1"/>
  <c r="M50" i="2" s="1"/>
  <c r="I31" i="2"/>
  <c r="I33" i="4"/>
  <c r="I6" i="4"/>
  <c r="I4" i="4"/>
  <c r="I76" i="2"/>
  <c r="L76" i="2" s="1"/>
  <c r="M76" i="2" s="1"/>
  <c r="H6" i="3" s="1"/>
  <c r="I61" i="2"/>
  <c r="I53" i="2"/>
  <c r="I32" i="2"/>
  <c r="I53" i="5"/>
  <c r="I55" i="5"/>
  <c r="L55" i="5" s="1"/>
  <c r="M55" i="5" s="1"/>
  <c r="H17" i="3" s="1"/>
  <c r="I51" i="5"/>
  <c r="L51" i="5" s="1"/>
  <c r="M51" i="5" s="1"/>
  <c r="E17" i="3" s="1"/>
  <c r="I42" i="5"/>
  <c r="L42" i="5" s="1"/>
  <c r="M42" i="5" s="1"/>
  <c r="D16" i="3" s="1"/>
  <c r="I35" i="5"/>
  <c r="L35" i="5" s="1"/>
  <c r="M35" i="5" s="1"/>
  <c r="E15" i="3" s="1"/>
  <c r="I50" i="5"/>
  <c r="L50" i="5" s="1"/>
  <c r="M50" i="5" s="1"/>
  <c r="D17" i="3" s="1"/>
  <c r="I45" i="5"/>
  <c r="L45" i="5" s="1"/>
  <c r="M45" i="5" s="1"/>
  <c r="F16" i="3" s="1"/>
  <c r="I38" i="5"/>
  <c r="L38" i="5" s="1"/>
  <c r="M38" i="5" s="1"/>
  <c r="F15" i="3" s="1"/>
  <c r="I48" i="5"/>
  <c r="L48" i="5" s="1"/>
  <c r="M48" i="5" s="1"/>
  <c r="H16" i="3" s="1"/>
  <c r="I34" i="5"/>
  <c r="L34" i="5" s="1"/>
  <c r="M34" i="5" s="1"/>
  <c r="D15" i="3" s="1"/>
  <c r="I52" i="5"/>
  <c r="I54" i="5"/>
  <c r="L54" i="5" s="1"/>
  <c r="M54" i="5" s="1"/>
  <c r="G17" i="3" s="1"/>
  <c r="I19" i="5"/>
  <c r="L18" i="5" s="1"/>
  <c r="M18" i="5" s="1"/>
  <c r="H13" i="3" s="1"/>
  <c r="I29" i="4"/>
  <c r="L28" i="4" s="1"/>
  <c r="M28" i="4" s="1"/>
  <c r="H9" i="3" s="1"/>
  <c r="I31" i="5"/>
  <c r="L31" i="5" s="1"/>
  <c r="M31" i="5" s="1"/>
  <c r="H14" i="3" s="1"/>
  <c r="I23" i="5"/>
  <c r="L23" i="5" s="1"/>
  <c r="M23" i="5" s="1"/>
  <c r="E14" i="3" s="1"/>
  <c r="I18" i="4"/>
  <c r="I21" i="5"/>
  <c r="I16" i="5"/>
  <c r="L15" i="5" s="1"/>
  <c r="M15" i="5" s="1"/>
  <c r="G13" i="3" s="1"/>
  <c r="I26" i="5"/>
  <c r="L25" i="5" s="1"/>
  <c r="M25" i="5" s="1"/>
  <c r="F14" i="3" s="1"/>
  <c r="I21" i="4"/>
  <c r="L19" i="4" s="1"/>
  <c r="M19" i="4" s="1"/>
  <c r="F9" i="3" s="1"/>
  <c r="I45" i="2"/>
  <c r="I39" i="2"/>
  <c r="L39" i="2" s="1"/>
  <c r="M39" i="2" s="1"/>
  <c r="I44" i="2"/>
  <c r="I65" i="4"/>
  <c r="L65" i="4" s="1"/>
  <c r="M65" i="4" s="1"/>
  <c r="H11" i="3" s="1"/>
  <c r="I61" i="4"/>
  <c r="I55" i="4"/>
  <c r="I51" i="4"/>
  <c r="L51" i="4" s="1"/>
  <c r="M51" i="4" s="1"/>
  <c r="D11" i="3" s="1"/>
  <c r="I34" i="4"/>
  <c r="I32" i="4"/>
  <c r="I11" i="4"/>
  <c r="L10" i="4" s="1"/>
  <c r="M10" i="4" s="1"/>
  <c r="F8" i="3" s="1"/>
  <c r="I85" i="2"/>
  <c r="I81" i="2"/>
  <c r="L81" i="2" s="1"/>
  <c r="M81" i="2" s="1"/>
  <c r="F7" i="3" s="1"/>
  <c r="I75" i="2"/>
  <c r="L74" i="2" s="1"/>
  <c r="M74" i="2" s="1"/>
  <c r="G6" i="3" s="1"/>
  <c r="I69" i="2"/>
  <c r="L69" i="2" s="1"/>
  <c r="M69" i="2" s="1"/>
  <c r="E6" i="3" s="1"/>
  <c r="I60" i="2"/>
  <c r="I58" i="2"/>
  <c r="L58" i="2" s="1"/>
  <c r="M58" i="2" s="1"/>
  <c r="I54" i="2"/>
  <c r="I52" i="2"/>
  <c r="I25" i="2"/>
  <c r="I23" i="2"/>
  <c r="L23" i="2" s="1"/>
  <c r="I8" i="5"/>
  <c r="L8" i="5" s="1"/>
  <c r="M8" i="5" s="1"/>
  <c r="G12" i="3" s="1"/>
  <c r="I64" i="4"/>
  <c r="L63" i="4" s="1"/>
  <c r="M63" i="4" s="1"/>
  <c r="G11" i="3" s="1"/>
  <c r="I58" i="4"/>
  <c r="I52" i="4"/>
  <c r="I49" i="4"/>
  <c r="I37" i="4"/>
  <c r="L35" i="4" s="1"/>
  <c r="M35" i="4" s="1"/>
  <c r="E10" i="3" s="1"/>
  <c r="I8" i="4"/>
  <c r="L8" i="4" s="1"/>
  <c r="M8" i="4" s="1"/>
  <c r="E8" i="3" s="1"/>
  <c r="I88" i="2"/>
  <c r="L87" i="2" s="1"/>
  <c r="M87" i="2" s="1"/>
  <c r="H7" i="3" s="1"/>
  <c r="I86" i="2"/>
  <c r="I84" i="2"/>
  <c r="I72" i="2"/>
  <c r="L70" i="2" s="1"/>
  <c r="M70" i="2" s="1"/>
  <c r="F6" i="3" s="1"/>
  <c r="I68" i="2"/>
  <c r="L68" i="2" s="1"/>
  <c r="I65" i="2"/>
  <c r="L65" i="2" s="1"/>
  <c r="M65" i="2" s="1"/>
  <c r="I55" i="2"/>
  <c r="L55" i="2" s="1"/>
  <c r="M55" i="2" s="1"/>
  <c r="I51" i="2"/>
  <c r="I28" i="2"/>
  <c r="I24" i="2"/>
  <c r="I4" i="2"/>
  <c r="L4" i="2" s="1"/>
  <c r="M4" i="2" s="1"/>
  <c r="D3" i="3" s="1"/>
  <c r="G20" i="2"/>
  <c r="G19" i="2"/>
  <c r="G18" i="2"/>
  <c r="G17" i="2"/>
  <c r="I20" i="2"/>
  <c r="I19" i="2"/>
  <c r="I18" i="2"/>
  <c r="I17" i="2"/>
  <c r="I16" i="2"/>
  <c r="I15" i="2"/>
  <c r="I14" i="2"/>
  <c r="I13" i="2"/>
  <c r="L13" i="2" s="1"/>
  <c r="I12" i="2"/>
  <c r="L12" i="2" s="1"/>
  <c r="K12" i="2"/>
  <c r="P23" i="2" l="1"/>
  <c r="L52" i="5"/>
  <c r="M52" i="5" s="1"/>
  <c r="F17" i="3" s="1"/>
  <c r="L21" i="5"/>
  <c r="M21" i="5" s="1"/>
  <c r="D14" i="3" s="1"/>
  <c r="H17" i="2"/>
  <c r="K16" i="2" s="1"/>
  <c r="B27" i="9"/>
  <c r="H20" i="2"/>
  <c r="B30" i="9"/>
  <c r="H19" i="2"/>
  <c r="B29" i="9"/>
  <c r="H18" i="2"/>
  <c r="B28" i="9"/>
  <c r="G24" i="3"/>
  <c r="E25" i="3"/>
  <c r="F25" i="3"/>
  <c r="H25" i="3"/>
  <c r="L51" i="2"/>
  <c r="M51" i="2" s="1"/>
  <c r="L32" i="4"/>
  <c r="M32" i="4" s="1"/>
  <c r="D10" i="3" s="1"/>
  <c r="L57" i="4"/>
  <c r="M57" i="4" s="1"/>
  <c r="F11" i="3" s="1"/>
  <c r="F24" i="3" s="1"/>
  <c r="L59" i="2"/>
  <c r="M59" i="2" s="1"/>
  <c r="L4" i="4"/>
  <c r="M4" i="4" s="1"/>
  <c r="D8" i="3" s="1"/>
  <c r="L15" i="4"/>
  <c r="M15" i="4" s="1"/>
  <c r="E9" i="3" s="1"/>
  <c r="I9" i="3" s="1"/>
  <c r="N9" i="3" s="1"/>
  <c r="L53" i="2"/>
  <c r="M53" i="2" s="1"/>
  <c r="L48" i="4"/>
  <c r="M48" i="4" s="1"/>
  <c r="H10" i="3" s="1"/>
  <c r="H24" i="3" s="1"/>
  <c r="I16" i="3"/>
  <c r="O16" i="3" s="1"/>
  <c r="M47" i="2"/>
  <c r="P27" i="2"/>
  <c r="Q27" i="2" s="1"/>
  <c r="H5" i="3" s="1"/>
  <c r="I3" i="3"/>
  <c r="L83" i="2"/>
  <c r="M83" i="2" s="1"/>
  <c r="G7" i="3" s="1"/>
  <c r="I7" i="3" s="1"/>
  <c r="M7" i="3" s="1"/>
  <c r="I13" i="3"/>
  <c r="O13" i="3" s="1"/>
  <c r="L24" i="2"/>
  <c r="I15" i="3"/>
  <c r="O15" i="3" s="1"/>
  <c r="I17" i="3"/>
  <c r="O17" i="3" s="1"/>
  <c r="L43" i="2"/>
  <c r="M68" i="2"/>
  <c r="D6" i="3" s="1"/>
  <c r="L52" i="4"/>
  <c r="M52" i="4" s="1"/>
  <c r="E11" i="3" s="1"/>
  <c r="Q23" i="2"/>
  <c r="D5" i="3" s="1"/>
  <c r="M23" i="2"/>
  <c r="L29" i="2"/>
  <c r="M4" i="5"/>
  <c r="D12" i="3" s="1"/>
  <c r="L28" i="5"/>
  <c r="M28" i="5" s="1"/>
  <c r="G14" i="3" s="1"/>
  <c r="I14" i="3" s="1"/>
  <c r="O14" i="3" s="1"/>
  <c r="M13" i="2"/>
  <c r="E4" i="3" s="1"/>
  <c r="M12" i="2"/>
  <c r="D4" i="3" s="1"/>
  <c r="L18" i="2"/>
  <c r="K14" i="2"/>
  <c r="K18" i="2"/>
  <c r="L16" i="2"/>
  <c r="L14" i="2"/>
  <c r="D25" i="3" l="1"/>
  <c r="M16" i="2"/>
  <c r="G4" i="3" s="1"/>
  <c r="I11" i="3"/>
  <c r="N11" i="3" s="1"/>
  <c r="D23" i="3"/>
  <c r="E24" i="3"/>
  <c r="I8" i="3"/>
  <c r="N8" i="3" s="1"/>
  <c r="D24" i="3"/>
  <c r="G25" i="3"/>
  <c r="I10" i="3"/>
  <c r="N10" i="3" s="1"/>
  <c r="M3" i="3"/>
  <c r="I12" i="3"/>
  <c r="J12" i="3" s="1"/>
  <c r="M43" i="2"/>
  <c r="P26" i="2"/>
  <c r="Q26" i="2" s="1"/>
  <c r="G5" i="3" s="1"/>
  <c r="G23" i="3" s="1"/>
  <c r="M29" i="2"/>
  <c r="P25" i="2"/>
  <c r="Q25" i="2" s="1"/>
  <c r="F5" i="3" s="1"/>
  <c r="P24" i="2"/>
  <c r="Q24" i="2" s="1"/>
  <c r="E5" i="3" s="1"/>
  <c r="E23" i="3" s="1"/>
  <c r="M24" i="2"/>
  <c r="I6" i="3"/>
  <c r="M6" i="3" s="1"/>
  <c r="M18" i="2"/>
  <c r="H4" i="3" s="1"/>
  <c r="H23" i="3" s="1"/>
  <c r="M14" i="2"/>
  <c r="F4" i="3" s="1"/>
  <c r="I25" i="3" l="1"/>
  <c r="F23" i="3"/>
  <c r="J8" i="3"/>
  <c r="I24" i="3"/>
  <c r="I5" i="3"/>
  <c r="M5" i="3" s="1"/>
  <c r="O12" i="3"/>
  <c r="I4" i="3"/>
  <c r="J3" i="3" l="1"/>
  <c r="J18" i="3" s="1"/>
  <c r="I23" i="3"/>
  <c r="I26" i="3" s="1"/>
  <c r="M4" i="3"/>
</calcChain>
</file>

<file path=xl/sharedStrings.xml><?xml version="1.0" encoding="utf-8"?>
<sst xmlns="http://schemas.openxmlformats.org/spreadsheetml/2006/main" count="1039" uniqueCount="604">
  <si>
    <t>Pilihan Jawaban</t>
  </si>
  <si>
    <t>Fase</t>
  </si>
  <si>
    <t>Langkah</t>
  </si>
  <si>
    <t>Penilaian kritikalitas</t>
  </si>
  <si>
    <t>Analisis ancaman</t>
  </si>
  <si>
    <t>Orang, proses, teknologi, dan informasi</t>
  </si>
  <si>
    <t>Lingkungan kontrol</t>
  </si>
  <si>
    <t>Penilaian kematangan</t>
  </si>
  <si>
    <t>Identifikasi</t>
  </si>
  <si>
    <t>Penyelidikan</t>
  </si>
  <si>
    <t>Aksi</t>
  </si>
  <si>
    <t>Pemulihan</t>
  </si>
  <si>
    <t>Pelaporan</t>
  </si>
  <si>
    <t>Review pasca insiden</t>
  </si>
  <si>
    <t>Pembelajaran yg didapat</t>
  </si>
  <si>
    <t>Pempebarui informasi</t>
  </si>
  <si>
    <t>Analisis trend</t>
  </si>
  <si>
    <t>Tahapan</t>
  </si>
  <si>
    <t>Kode</t>
  </si>
  <si>
    <t>Pertanyaan</t>
  </si>
  <si>
    <t>Respon</t>
  </si>
  <si>
    <t>1.1.1</t>
  </si>
  <si>
    <t>1.2.1</t>
  </si>
  <si>
    <t>Apakah organisasi Anda telah melakukan analisis ancaman keamanan siber, termasuk potensi kerentanan dan mendokumentasikannya?</t>
  </si>
  <si>
    <t>value</t>
  </si>
  <si>
    <t>count</t>
  </si>
  <si>
    <t>poin</t>
  </si>
  <si>
    <t>1-Tidak</t>
  </si>
  <si>
    <t>0-Belum dijawab</t>
  </si>
  <si>
    <t>4-Ya, seluruhnya</t>
  </si>
  <si>
    <t>Fase 1 - Persiapan</t>
  </si>
  <si>
    <r>
      <t xml:space="preserve">Langkah 1 - </t>
    </r>
    <r>
      <rPr>
        <b/>
        <sz val="12"/>
        <color theme="0"/>
        <rFont val="Calibri"/>
        <family val="2"/>
        <scheme val="minor"/>
      </rPr>
      <t>Penilaian kritikalitas</t>
    </r>
  </si>
  <si>
    <t>Langkah 2 - Analisis ancaman</t>
  </si>
  <si>
    <t>ML</t>
  </si>
  <si>
    <t>Langkah 3 - Orang, proses, teknologi, dan informasi</t>
  </si>
  <si>
    <t>Langkah 4 - Lingkungan kontrol</t>
  </si>
  <si>
    <t>Langkah 5 - Penilaian kematangan</t>
  </si>
  <si>
    <t>Apakah organisasi Anda telah melakukan analisis ancaman siber secara priodik dan telah menggunakan sistematis yang jelas?</t>
  </si>
  <si>
    <t>Apakah organisasi Anda telah menyusunan berbagai skenario penanganan kasus insiden keamanan siber berdasarkan evaluasi potensi resiko?</t>
  </si>
  <si>
    <t>Apakah skenario penanganan insiden siber yang ada telah disusun, disimulasikan secara berkala?</t>
  </si>
  <si>
    <t>Apakah simulasi skenario yang dilakukan mencakup semua jenis platform teknologi yang ada, termasuk melibatkan mitra dan pihak eksternal (regulator, tim CSIRT lain)?</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</si>
  <si>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</si>
  <si>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</si>
  <si>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t>Apakah evaluasi analisis ancaman beserta skenario yang disusun mengadaptasi perubahan ancaman baru sesuai dengan dinamika ancaman siber yang diinformasikan?</t>
  </si>
  <si>
    <t>Apakah skenario ancaman terbaru tersebut selalu disimulasikan juga?</t>
  </si>
  <si>
    <t>1.2.2</t>
  </si>
  <si>
    <t>1.2.3</t>
  </si>
  <si>
    <t>sum_count</t>
  </si>
  <si>
    <t>sum_poin</t>
  </si>
  <si>
    <t>SDM</t>
  </si>
  <si>
    <t>1.2.4</t>
  </si>
  <si>
    <t>1.2.5</t>
  </si>
  <si>
    <t>1.2.6</t>
  </si>
  <si>
    <t>1.2.7</t>
  </si>
  <si>
    <t>1.2.8</t>
  </si>
  <si>
    <t>1.2.9</t>
  </si>
  <si>
    <t>Apakah organisasi Anda memiliki minimal 1 personil yang ditugaskan untuk melakukan aktivitas respon terhadap insiden siber yang terjadi?</t>
  </si>
  <si>
    <t>1.3a.1</t>
  </si>
  <si>
    <t>Apakah organisasi Anda telah memiliki tim respon insiden yang ditunjuk?</t>
  </si>
  <si>
    <t>Apakah organisasi Anda telah memiliki titik kontak pelaporan insiden siber secara resmi yang diumumkan secara formal dalam organisasi?</t>
  </si>
  <si>
    <t>Apakah tim respon insiden siber di organisasi Anda telah memiliki kemampuan menerima laporan secara sistematis, faham mekanisme eskalasi, mampu melakukan klasifikasi insiden, dan memiliki kompetensi berkomunikasi?</t>
  </si>
  <si>
    <t>Apakah tim respon insiden siber di organisasi Anda telah memiliki rincian kontak dari semua pihak yang berkepentingan?</t>
  </si>
  <si>
    <t xml:space="preserve">Apakah tim respon telah memiliki peralatan dasar yang dedicated untuk menangani insiden siber? </t>
  </si>
  <si>
    <t>Apakah organisasi Anda memiliki program kesadaran ancaman dan penangangan insiden, serta ajakan peran aktif pada seluruh karyawan?</t>
  </si>
  <si>
    <t>Apakah organisasi Anda telah memiliki program sosialisasi proses pelaporan inisiden siber?</t>
  </si>
  <si>
    <t>Apakah tim respon insiden siber di organisasi Anda memiliki kemampuan mendeteksi terjadinya insiden, melakukan analisis dan rekomendasi resolusi?</t>
  </si>
  <si>
    <t>Apakah tim respon insiden siber di organisasi Anda memiliki berbagai metode pencatatan setiap insiden yang terjadi, minimal berupa template untuk memastikan pendekatan yang konsisten?</t>
  </si>
  <si>
    <t>Apakah tim respon respon insiden siber di organisasi Anda memiliki kemampuan mendeteksi insiden tingkat lanjut (misalnya pencurian data, ilegal akses, penyusupan, aktivitas ilegal, dll)?</t>
  </si>
  <si>
    <t>Apakah tim respon insiden siber di organisasi Anda memiliki peralatan sumber daya analisis insiden (daftar host, packet snifer, analisis protokol, dokumentasi protokol keamanan, diagram jaringan, daftar aset penting)?</t>
  </si>
  <si>
    <t>Apakah tim respon insiden siber Anda memiliki alat pencitraan forensik?</t>
  </si>
  <si>
    <t>1.3a.2</t>
  </si>
  <si>
    <t>1.3a.3</t>
  </si>
  <si>
    <t>1.3a.4</t>
  </si>
  <si>
    <t>1.3a.5</t>
  </si>
  <si>
    <t>1.3a.6</t>
  </si>
  <si>
    <t>1.3a.7</t>
  </si>
  <si>
    <t>1.3a.8</t>
  </si>
  <si>
    <t>1.3a.9</t>
  </si>
  <si>
    <t>1.3a.10</t>
  </si>
  <si>
    <t>1.3a.11</t>
  </si>
  <si>
    <t>1.3a.12</t>
  </si>
  <si>
    <t>1.3a.13</t>
  </si>
  <si>
    <t>1.3a.14</t>
  </si>
  <si>
    <t>Proses</t>
  </si>
  <si>
    <t>Teknologi</t>
  </si>
  <si>
    <t>Apakah organisasi Anda memiliki prosedur teknis yang mendukung respon insiden keamanan siber?</t>
  </si>
  <si>
    <t>Apakah organisasi Anda telah mengimplementasikan peralatan kontrol teknis, seperti Firewall, IDS/IPS, dll?</t>
  </si>
  <si>
    <t>Apakah organisasi Anda telah mengimplementasikan pembatasan akses melalui tata kelola akun dan password?</t>
  </si>
  <si>
    <t>Apakah prosedur yang dimiliki organisasi Anda memiliki konten yang cukup detail terkait infrastruktur IT dan topologi jaringan, sehingga memudahkan respon insiden?</t>
  </si>
  <si>
    <t>Apakah organisasi Anda telah melakukan pencatatan/ perekaman log yang tepat dan menyalakan fitur logging yang sesuai pada asset yang penting?</t>
  </si>
  <si>
    <t>Apakah hasil perekaman log telah disimpan dalam perangkat histori log untuk periode yang cukup?</t>
  </si>
  <si>
    <t>Informasi</t>
  </si>
  <si>
    <t>Apakah organisasi Anda memiliki catatan informasi terkait: infrastruktur IT dan data (misalnya jenis data yang diproses, dimana dan bagaimana)?</t>
  </si>
  <si>
    <t>Jika organisasi Anda mengalami insiden siber, apakah dengan cepat mendapat bantuan dari spesialis keamanan teknis?</t>
  </si>
  <si>
    <t>Jika terjadi insiden, apakah tim respon insiden siber dapat mengakses informasi dengan cepat: penyedia pihak ketiga, informasi pendukung yang penting?</t>
  </si>
  <si>
    <t>Apakah organisasi Anda telah mencatatan semua informasi insiden yang terjadi?</t>
  </si>
  <si>
    <t>Jika terjadi insiden siber, apakah organisasi Anda akan mendapat dengan cepat bantuan dari tim management krisis?</t>
  </si>
  <si>
    <t>Jka terjadi insiden, apakah tim respon insiden dapat dengan cepat mengakses informasi  pihak-pihak ketiga yang terkena dampak insiden?</t>
  </si>
  <si>
    <t>Apakah organisasi Anda memiliki catatan informasi terkait analisis management bisnis terkait dengan dampak insiden?</t>
  </si>
  <si>
    <t>Jika terjadi insiden siber, apakah tim respon insiden siber dengan cepat mendapat bantuan dari tim bisnis, spesialis hukum, tim SDM, dan tim komunikasi eksternal di organisasi Anda?</t>
  </si>
  <si>
    <t>1.3c.1</t>
  </si>
  <si>
    <t>1.3c.2</t>
  </si>
  <si>
    <t>1.3c.3</t>
  </si>
  <si>
    <t>1.3c.4</t>
  </si>
  <si>
    <t>1.3c.5</t>
  </si>
  <si>
    <t>1.3c.6</t>
  </si>
  <si>
    <t>1.3d.1</t>
  </si>
  <si>
    <t>1.3d.2</t>
  </si>
  <si>
    <t>1.3d.3</t>
  </si>
  <si>
    <t>1.3d.4</t>
  </si>
  <si>
    <t>1.3d.5</t>
  </si>
  <si>
    <t>1.3d.6</t>
  </si>
  <si>
    <t>1.3d.7</t>
  </si>
  <si>
    <t>1.3d.8</t>
  </si>
  <si>
    <t>1.3d.9</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</si>
  <si>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</si>
  <si>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</si>
  <si>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</si>
  <si>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organisasi Anda memiliki seperangkat prosedur kontrol untuk membantu mengurangi frekuensi dan dampak insiden?</t>
  </si>
  <si>
    <t>Apakah organisasi Anda telah menggunakan perangkat pemantau keamanan teknis pada asset penting meliputi minimal: firewall, IDS/ IPS?</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</si>
  <si>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</si>
  <si>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</si>
  <si>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</si>
  <si>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</si>
  <si>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selalu diperbarui secara regular berdasarkan informasi terbaru?</t>
  </si>
  <si>
    <t>Apakah prosedur kontrol tersebut direview efektivitas nya secara reguler oleh management senior di organisasi Anda?</t>
  </si>
  <si>
    <t>1.4.1</t>
  </si>
  <si>
    <t>1.4.2</t>
  </si>
  <si>
    <t>1.4.3</t>
  </si>
  <si>
    <t>1.4.4</t>
  </si>
  <si>
    <t>1.4.5</t>
  </si>
  <si>
    <t>1.4.6</t>
  </si>
  <si>
    <t>1.4.7</t>
  </si>
  <si>
    <t>1.4.8</t>
  </si>
  <si>
    <t>1.4.9</t>
  </si>
  <si>
    <t>1.4.10</t>
  </si>
  <si>
    <t>Apakah definisi insiden keamanan siber yang ditangani sudah mencakup insiden keamanan canggih?</t>
  </si>
  <si>
    <t>Apakah ada komitmen management senior di organisasi dalam hal penyediaan alokasi sumber daya secara berkelanjutan?</t>
  </si>
  <si>
    <t>Apakah proses penanganan insiden telah di-review secara priodik?</t>
  </si>
  <si>
    <t>Apakah pengukuran tingkat kematangan penanganan insiden dilakukan secara priodik oleh management senior dan dilaporkan ke top management?</t>
  </si>
  <si>
    <t>Apakah kemampuan dan kapasitas penanganan insiden di-review secara priodik disesuikan resiko bisnis?</t>
  </si>
  <si>
    <t>1.5.1</t>
  </si>
  <si>
    <t>1.5.2</t>
  </si>
  <si>
    <t>1.5.3</t>
  </si>
  <si>
    <t>1.5.4</t>
  </si>
  <si>
    <t>1.5.5</t>
  </si>
  <si>
    <t>1.5.6</t>
  </si>
  <si>
    <t>1.5.7</t>
  </si>
  <si>
    <t>1.5.8</t>
  </si>
  <si>
    <t>1.5.9</t>
  </si>
  <si>
    <t>GML</t>
  </si>
  <si>
    <t>poin ML</t>
  </si>
  <si>
    <t>Rata2</t>
  </si>
  <si>
    <t>2.1.1</t>
  </si>
  <si>
    <t>Fase 2 - Respon</t>
  </si>
  <si>
    <r>
      <t xml:space="preserve">Langkah 1 - </t>
    </r>
    <r>
      <rPr>
        <b/>
        <sz val="12"/>
        <color theme="0"/>
        <rFont val="Calibri"/>
        <family val="2"/>
        <scheme val="minor"/>
      </rPr>
      <t>Identifikasi</t>
    </r>
  </si>
  <si>
    <t>Langkah 2 - Penyelidikan</t>
  </si>
  <si>
    <t>Langkah 3 - Aksi</t>
  </si>
  <si>
    <t>Langkah 4 - Pemulihan</t>
  </si>
  <si>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</si>
  <si>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</si>
  <si>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</si>
  <si>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</si>
  <si>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dalam mengidentifikasi detail dari insiden organisasi Anda telah menggunakan tools analisis monitoring insiden, misalnya: NMS, SIEM?</t>
  </si>
  <si>
    <t>Apakah dalam mengidentifikasi detail dari insiden organisasi Anda menggunakan jasa analisis spesialis dari pihak ketiga?</t>
  </si>
  <si>
    <t>2.1.2</t>
  </si>
  <si>
    <t>2.1.3</t>
  </si>
  <si>
    <t>2.1.4</t>
  </si>
  <si>
    <t>2.1.5</t>
  </si>
  <si>
    <t>2.1.6</t>
  </si>
  <si>
    <t>2.1.7</t>
  </si>
  <si>
    <t>2.1.8</t>
  </si>
  <si>
    <t>2.1.9</t>
  </si>
  <si>
    <t>Apakah tujuan pertahanan siber di organisasi Anda utama nya adalah menjamin fungsi IT beroperasi normal?</t>
  </si>
  <si>
    <t>Apakah ruang lingkup pertahanan siber di organisasi Anda mencakup pertahanan serangan dari luar jaringan organisasi Anda?</t>
  </si>
  <si>
    <t>Apakah implementasi teknis pertahanan di organisasi Anda telah meliputi: penyaringan menggunakan firewall?</t>
  </si>
  <si>
    <t>Apakah ketika terjadi insiden, laporan langkah-langkah yang dilakukan dalam rangka penanggulangan insiden telah dicatatkan?</t>
  </si>
  <si>
    <t>Apakah tujuan pertahanan siber juga telah mencakup untuk menjamin bisnis beroperasi normal?</t>
  </si>
  <si>
    <t>Apakah ruang lingkup pertahanan siber di organisasi Anda mencakup perangkat vital di internal jaringan di organisasi Anda?</t>
  </si>
  <si>
    <t>Apakah laporan langkah-langkah yg dilakukan tersebut telah memiliki format yang baku?</t>
  </si>
  <si>
    <t>Apakah laporan langkah-langkah tersebut melampirkan bukti yang relevan?</t>
  </si>
  <si>
    <t>Apakah organisasi Anda telah memiliki prosedur standar untuk pengambilan bukti?</t>
  </si>
  <si>
    <t>Apakah implementasi teknis pertahanan di organisasi Anda telah meliputi: segmentasi jaringan internal dan sistem back-up untuk data?</t>
  </si>
  <si>
    <t>Apakah ruang lingkup pertahanan siber di organisasi Anda mencakup seluruh perangkat di internal jaringan di organisasi Anda?</t>
  </si>
  <si>
    <t>Apakah tujuan pertahanan tersebut juga telah mencakup untuk keperluan remidiasi jangka panjang?</t>
  </si>
  <si>
    <t>Apakah implementasi teknis pertahanan di organisasi Anda telah meliputi: implementasi DC di jaringan internal dan pengaturan akses yang ketat berbasis fungsi/ tugas pemangku kepentingan?</t>
  </si>
  <si>
    <t>Apakah ruang lingkup pertahanan siber di organisasi Anda mencakup pertahanan serangan dari dalam internal jaringan organisasi Anda?</t>
  </si>
  <si>
    <t>Apakah tujuan pertahanan siber tersebut juga telah mencakup untuk keperluan analisis insiden?</t>
  </si>
  <si>
    <t>Apakah prosedur standar pengambilan bukti telah memenuhi persyaratan dalam hal aspek hukum positif?</t>
  </si>
  <si>
    <t>2.3.1</t>
  </si>
  <si>
    <t>2.3.2</t>
  </si>
  <si>
    <t>2.3.3</t>
  </si>
  <si>
    <t>2.3.4</t>
  </si>
  <si>
    <t>2.3.5</t>
  </si>
  <si>
    <t>2.3.6</t>
  </si>
  <si>
    <t>2.3.7</t>
  </si>
  <si>
    <t>2.3.8</t>
  </si>
  <si>
    <t>2.3.9</t>
  </si>
  <si>
    <t>2.3.10</t>
  </si>
  <si>
    <t>2.3.11</t>
  </si>
  <si>
    <t>2.3.12</t>
  </si>
  <si>
    <t>2.3.13</t>
  </si>
  <si>
    <t>2.3.14</t>
  </si>
  <si>
    <t>2.3.15</t>
  </si>
  <si>
    <t>2.3.16</t>
  </si>
  <si>
    <t>2.3.17</t>
  </si>
  <si>
    <t>2.3.18</t>
  </si>
  <si>
    <t>Apakah tujuan proses pemulihan dari suatu insiden siber di organisasi Anda adalan menormalkan sistem sesegera mungkin?</t>
  </si>
  <si>
    <t>Apakah setiap kejadian pemulihan telah dibuatkan laporan pemulihannya?</t>
  </si>
  <si>
    <t>Apakah prosedur rencana pemulihan tersebut telah disusun berdasarkan sifat serangan?</t>
  </si>
  <si>
    <t>Apakah organisasi Anda telah memiliki prosedur rencana pemulihan dasar?</t>
  </si>
  <si>
    <t>Apakah usaha pemulihan tersebut termasuk usaha untuk memperbaiki kerentanan agar insiden tidak berulang?</t>
  </si>
  <si>
    <t>Apakah tujuan proses pemulihan dari suatu insiden di organisasi Anda juga berupa membatasi kerugian finansial dan memenuhi kewajiban regulasi?</t>
  </si>
  <si>
    <t>Apakah laporan hasil pemulihan dilaporkan segera dan semua dicatat secara sistematis?</t>
  </si>
  <si>
    <t>Apakah rencana pemulihan disusun berdasarkan berbasis resiko bisnis?</t>
  </si>
  <si>
    <t>Apakah rencana pemulihan sudah masuk dalam skenario penangan insiden?</t>
  </si>
  <si>
    <t>Apakah rencana pemulihan juga untuk insiden tingkat lanjut?</t>
  </si>
  <si>
    <t>Apakah usaha pemulihan tersebut termasuk usaha untuk memperbaiki kontrol keamanan?</t>
  </si>
  <si>
    <t>Apakah tujuan proses pemulihan tersebut juga berupa aspek reputasi organisasi dan perlindungan data rahasia serta jaminan pihak lain (pelanggan, pihak ketiga, dll)?</t>
  </si>
  <si>
    <t>Apakah usaha pemulihan tersebut termasuk usaha secara aktif merespon serangan?</t>
  </si>
  <si>
    <t>Apakah validasi pemulihan telah pulih melalui uji independen pihak lain?</t>
  </si>
  <si>
    <t>Apakah usaha pemulihan termasuk usaha tindakan hukum pada pelaku kejahatan?</t>
  </si>
  <si>
    <t>Langkah 2 - Pelaporan</t>
  </si>
  <si>
    <t>2.4.1</t>
  </si>
  <si>
    <t>2.4.2</t>
  </si>
  <si>
    <t>2.4.3</t>
  </si>
  <si>
    <t>2.4.4</t>
  </si>
  <si>
    <t>2.4.5</t>
  </si>
  <si>
    <t>2.4.6</t>
  </si>
  <si>
    <t>2.4.7</t>
  </si>
  <si>
    <t>2.4.8</t>
  </si>
  <si>
    <t>2.4.9</t>
  </si>
  <si>
    <t>2.4.10</t>
  </si>
  <si>
    <t>2.4.11</t>
  </si>
  <si>
    <t>2.4.12</t>
  </si>
  <si>
    <t>2.4.13</t>
  </si>
  <si>
    <t>2.4.14</t>
  </si>
  <si>
    <t>2.4.15</t>
  </si>
  <si>
    <t>2.4.16</t>
  </si>
  <si>
    <t>Langkah 3 - Review pasca insiden</t>
  </si>
  <si>
    <t>Langkah 4 - Pembelajaran yg didapat</t>
  </si>
  <si>
    <t>Langkah 5 - Pempebarui informasi</t>
  </si>
  <si>
    <t>Langkah 6 - Analisis trend</t>
  </si>
  <si>
    <t>Apakah organisasi Anda telah melakukan identifikasi dari berbagai kasus insiden yang terjadi?</t>
  </si>
  <si>
    <t>Apakah seluruh insiden yang terjadi selalu dilakukan proses identifiaksi masalah?</t>
  </si>
  <si>
    <t>Apakah organisasi Anda telah memiliki prosedur penyelidikan insiden yang baku, sistematik, dan terstruktur?</t>
  </si>
  <si>
    <t>Fase 3 - Tindak Lanjut</t>
  </si>
  <si>
    <t>Apakah setiap insiden yang terjadi analisisnya sampai pada tahap ditemukannya akar permasalahan?</t>
  </si>
  <si>
    <t>Apakah Anda menghitung dampak bisnis dari insiden keamanan dunia maya (misalnya dalam hal dampak keuangan, reputasi, manajemen atau kepatuhan)?</t>
  </si>
  <si>
    <t>Apakah organisasi Anda telah menggunakan metode-metode investivitasi insiden siber standart internasional?</t>
  </si>
  <si>
    <t>Apakah investigasi Anda terhubung ke kegiatan manajemen masalah yang lebih luas, seperti yang digunakan dalam manajemen layanan (misalnya pendekatan ITIL)?</t>
  </si>
  <si>
    <t>3.1.1</t>
  </si>
  <si>
    <t>3.1.2</t>
  </si>
  <si>
    <t>3.1.3</t>
  </si>
  <si>
    <t>3.1.4</t>
  </si>
  <si>
    <t>3.1.5</t>
  </si>
  <si>
    <t>3.1.6</t>
  </si>
  <si>
    <t>3.1.7</t>
  </si>
  <si>
    <t>1.1 - Criticality assessment</t>
  </si>
  <si>
    <t>1.2 - Threat analysis</t>
  </si>
  <si>
    <t>1.3 - People, Process, Technology and Information</t>
  </si>
  <si>
    <t>1.4 - Control environment</t>
  </si>
  <si>
    <t>1.5 - Maturity assessment</t>
  </si>
  <si>
    <t>2.1 - Identification</t>
  </si>
  <si>
    <t>2.2 - Investigation</t>
  </si>
  <si>
    <t>2.3 - Action</t>
  </si>
  <si>
    <t>2.4 - Recovery</t>
  </si>
  <si>
    <t>3.1 - Incident investigation</t>
  </si>
  <si>
    <t>3.2 - Reporting</t>
  </si>
  <si>
    <t>3.3 - Post incident review</t>
  </si>
  <si>
    <t>3.4 - Lessons learned</t>
  </si>
  <si>
    <t>3.5 - Updating</t>
  </si>
  <si>
    <t>3.6 - Trend analysis</t>
  </si>
  <si>
    <t>grafik radar</t>
  </si>
  <si>
    <t>Apakah organisasi Anda telah mendata aset yang penting bagi organisasi Anda?</t>
  </si>
  <si>
    <t>Apakah aset yang didata tersebut telah disusun berdasarkan klasifikasi kritikalitas berbasis analisis resiko operasional?</t>
  </si>
  <si>
    <t>Apakah klasifikasi kekritisan sudah disusun secara sistematis dan terstruktur?</t>
  </si>
  <si>
    <t>Apakah organisasi Anda telah menetapkan penanggung jawab setiap aset kritikal tesebut?</t>
  </si>
  <si>
    <t>Apakah aset yang didata tersebut telah disusun berdasarkan klasifikasi kritikalitas berbasis analisis bisnis dan aspek strategis organisasi?</t>
  </si>
  <si>
    <t>Apakah organisasi Anda telah melakukan penilaian dampak kerugian operasional, bisnis, dan aspek hukum secara mendalam untuk setiap potensi insiden yang telah diidentifikasikan?</t>
  </si>
  <si>
    <t>Apakah dokumen penilaian kerugian tersebut selalu di-review dan diperbarui periodik?</t>
  </si>
  <si>
    <t>1.1.2</t>
  </si>
  <si>
    <t>1.1.3</t>
  </si>
  <si>
    <t>1.1.4</t>
  </si>
  <si>
    <t>1.1.5</t>
  </si>
  <si>
    <t>1.1.6</t>
  </si>
  <si>
    <t>1.1.7</t>
  </si>
  <si>
    <t>Apakah organisasi Anda telah memiliki dokumen prosedur operasional sistem IT dan jaringan?</t>
  </si>
  <si>
    <t>Apakah organisasi Anda telah memiliki kebijakan penanganan inisiden siber?</t>
  </si>
  <si>
    <t>Apakah prosedur tersebut telah dilengkapi dokumen SLA yang ditanda tangani management senior?</t>
  </si>
  <si>
    <t>Apakah implementasi prosedur dan pencapaian SLA telah dievaluasi secara priodik?</t>
  </si>
  <si>
    <t>Apakah prosedur dan SLA tersebut di-reveiw dan diperbarui secara periodik?</t>
  </si>
  <si>
    <t>Apakah prosedur tersebut sudah mencakup semua tahapan proses penanganan insiden siber?</t>
  </si>
  <si>
    <t>Apakah prosedur tersebut telah mengatur peta peran secara detail siapa saja yang bertanggung jawab pada setiap proses, termasuk pembagian peran ke pihak ketiga dan eskalasi permasalahan?</t>
  </si>
  <si>
    <t>Apakah prosesdur tersebut telah mengadoptasi standar bertaraf nasional/ internasional yang dikeluarkan badan resmi?</t>
  </si>
  <si>
    <t>Apakah prosedur dan implementasi nya telah mendapat pengakuan dari pihak evaluasi independen?</t>
  </si>
  <si>
    <t>1.3b.1</t>
  </si>
  <si>
    <t>1.3b.2</t>
  </si>
  <si>
    <t>1.3b.3</t>
  </si>
  <si>
    <t>1.3b.4</t>
  </si>
  <si>
    <t>1.3b.5</t>
  </si>
  <si>
    <t>1.3b.6</t>
  </si>
  <si>
    <t>1.3b.7</t>
  </si>
  <si>
    <t>1.3b.8</t>
  </si>
  <si>
    <t>1.3b.9</t>
  </si>
  <si>
    <t>1.3b.10</t>
  </si>
  <si>
    <t>1.3b.11</t>
  </si>
  <si>
    <t>3-Umumnya/ sebagian besar</t>
  </si>
  <si>
    <t>Apakah organisasi Anda melakukan penyidikan/ investivigasi terhadap suatu insiden?</t>
  </si>
  <si>
    <t>Apakah sumber data analisis utamanya dari log perangkat?</t>
  </si>
  <si>
    <t>Apakah pada penyelidikan apakah Anda melakukan triage?</t>
  </si>
  <si>
    <t>Apakah analisis penyidikan meliputi identifikasi sistem, jaringan dan informasi yang terkena ganguan?</t>
  </si>
  <si>
    <t>Apakah Anda menetapakan prioritas penyidikan untuk percepatan pemulihan?</t>
  </si>
  <si>
    <t>Apakah sumber data analisis dari peralatan monitoring keamanan?</t>
  </si>
  <si>
    <t>Apakah organisasi Anda memiliki personal yang dedicated untuk respon pertama sebuah insiden siber?</t>
  </si>
  <si>
    <t>Apakah analisis penyidikan meliputi dampak operasional dari suatu insiden?</t>
  </si>
  <si>
    <t>Apakah analisis penyidikan meliputi informasi rahasia yang diekspos/ tercuri?</t>
  </si>
  <si>
    <t>Apakah sumber data analisis juga dari data eksternal?</t>
  </si>
  <si>
    <t>Apakah memiliki tim management kritis yang mendukung insiden siber (tidak hanya insiden bencana)?</t>
  </si>
  <si>
    <t>Apakah memiliki pengaturan ekslasi ke ahli/ pakar insiden secara sistematis?</t>
  </si>
  <si>
    <t>Apakah analisis penyidikan meliputi dampak bisnis dan hukum dari suatu insiden?</t>
  </si>
  <si>
    <t xml:space="preserve">Apakah analisis penyidikan meliputi secara detail kejadian insiden terjadi dan siapa yang melakukan? </t>
  </si>
  <si>
    <t>2.2.1</t>
  </si>
  <si>
    <t>2.2.2</t>
  </si>
  <si>
    <t>2.2.3</t>
  </si>
  <si>
    <t>2.2.4</t>
  </si>
  <si>
    <t>2.2.5</t>
  </si>
  <si>
    <t>2.2.6</t>
  </si>
  <si>
    <t>2.2.7</t>
  </si>
  <si>
    <t>2.2.8</t>
  </si>
  <si>
    <t>2.2.9</t>
  </si>
  <si>
    <t>2.2.10</t>
  </si>
  <si>
    <t>2.2.11</t>
  </si>
  <si>
    <t>2.2.12</t>
  </si>
  <si>
    <t>2.2.13</t>
  </si>
  <si>
    <t>2.2.14</t>
  </si>
  <si>
    <t>Apakah analisis meliputi analisis berbagai peristiwa yang berbeda untuk melihat peluang kejadian tersebut berhubungan?</t>
  </si>
  <si>
    <t>Apakah memiliki bantuan pihak ketiga yang profesional?</t>
  </si>
  <si>
    <t>Apakah analisis penyidikan meliputi secara detail metode penyerangan terjadi, melakukan simulasi, dan menetapkan motif pelaku?</t>
  </si>
  <si>
    <t>2.2.15</t>
  </si>
  <si>
    <t>2.2.16</t>
  </si>
  <si>
    <t>2.2.17</t>
  </si>
  <si>
    <t>Apakah organisasi Anda telah membuat laporan insiden untuk setian insiden siber?</t>
  </si>
  <si>
    <t>Apakah organisasi Anda telah melaporkan laporan inisden sesuai dengan format standar?</t>
  </si>
  <si>
    <t>Apakah format pelaporan insiden tersebut termasuk detail langkah-langkah yg telah dilakukan sampai pemulihan?</t>
  </si>
  <si>
    <t>Apakah laporan insiden tersebut juga diaporkan ke pihak eksternal yang berkepentingan/ wajib dilaporkan sesuai regulasi?</t>
  </si>
  <si>
    <t>Apakah laporan insiden tersebut dilaporkan ke top management?</t>
  </si>
  <si>
    <t>Apakah format laporan insiden tersebut sudah memuat aspek biaya kerugian dan pemulihan?</t>
  </si>
  <si>
    <t>Apakah format laporan insiden dimaksud termasuk rekomendasi kontrol baru agar insiden tidak berulang?</t>
  </si>
  <si>
    <t>Apakah organisasi Anda berperan serta pada pihak lain, memberikan pengalaman dan masukan perbaikan sistem terkait kasus insiden yang dialami?</t>
  </si>
  <si>
    <t>3.2.1</t>
  </si>
  <si>
    <t>3.2.2</t>
  </si>
  <si>
    <t>3.2.3</t>
  </si>
  <si>
    <t>3.2.4</t>
  </si>
  <si>
    <t>3.2.5</t>
  </si>
  <si>
    <t>3.2.6</t>
  </si>
  <si>
    <t>3.2.7</t>
  </si>
  <si>
    <t>3.2.8</t>
  </si>
  <si>
    <t>Apakah organisasi Anda melakukan review terhadap rekap laporan tersebut?</t>
  </si>
  <si>
    <t>Apakah organisasi Anda merekap laporan insiden yang terjadi dalam suatu periode?</t>
  </si>
  <si>
    <t>Apakah organisasi Anda melakukan review pasca insiden untuk menentukan apakah langkah-langkah yang diambil telah cukup untuk memenuhi kebutuhan operasioal?</t>
  </si>
  <si>
    <t>Apakah organisasi Anda melakukan review pasca insiden untuk melihat kecepatan respon dan waktu pemulihan?</t>
  </si>
  <si>
    <t>Apakah organisasi Anda melakukan review pasca insiden untuk melihat kecapakan SDM baik internal maupun eksternal dalam menghadapi insiden?</t>
  </si>
  <si>
    <t>pakah organisasi Anda melakukan review prosedur dikaitkan dengan kejadian yang terjadi?</t>
  </si>
  <si>
    <t>Apakah organisasi Anda melakukan review pasca insiden untuk melihat kelengkapan dan kesesuaian laporan?</t>
  </si>
  <si>
    <t>Apakah hasil review digunakan untuk tindakan pencegahan secara teknis?</t>
  </si>
  <si>
    <t>Apakah hasil review digunakan untuk me-review kontrol yang ada?</t>
  </si>
  <si>
    <t>Apakah hasil-hasil review tersebut didistribusikan ke para pemangku kepentingan?</t>
  </si>
  <si>
    <t>Apakah proses review dilakukan evaluasi dan dilaporkan ke top management?</t>
  </si>
  <si>
    <t>Apakah organisasi Anda pernah melakukan simulasi penanganan insiden menggunakan SDM yang berbeda dengan yang tim menangani insiden, untuk mendapatkan perbandingan?</t>
  </si>
  <si>
    <t>3.3.1</t>
  </si>
  <si>
    <t>3.3.2</t>
  </si>
  <si>
    <t>3.3.3</t>
  </si>
  <si>
    <t>3.3.4</t>
  </si>
  <si>
    <t>3.3.5</t>
  </si>
  <si>
    <t>3.3.6</t>
  </si>
  <si>
    <t>3.3.7</t>
  </si>
  <si>
    <t>3.3.8</t>
  </si>
  <si>
    <t>3.3.9</t>
  </si>
  <si>
    <t>3.3.10</t>
  </si>
  <si>
    <t>Apakah laporan insiden dan review diarsipkan dengan baik?</t>
  </si>
  <si>
    <t>Apakah pembelajaran tersebut didistribusikan ke berbagai pemangku kepentingan?</t>
  </si>
  <si>
    <t>Apakah pembelajaran yang didapat didokumentasikan secara formal?</t>
  </si>
  <si>
    <t>Apakah laporan dan review disusun menjadi materi pembelajaran?</t>
  </si>
  <si>
    <t>Apakah pembelajaran tersebut dikomunikasikan secara khusus secara ke beberapa pemangku kepentingan untuk perbaikan proses, metode, prosedur, kontrol, dll?</t>
  </si>
  <si>
    <t>Apakah efektivitas laporan pembelajaran, pelaksanaan proses, dan pemanfaatannya dievaluasi secara reguler?</t>
  </si>
  <si>
    <t>Apakah informasi pasca insiden digunakan untuk perbaikan respon penanganan insiden siber di organisasi Anda?</t>
  </si>
  <si>
    <t>Apakah pembaruan meliputi: aspek teknis dan prosedur penanganan insiden tertentu?</t>
  </si>
  <si>
    <t>Apakah pembaruan dilakukan dengan format dokumen formal?</t>
  </si>
  <si>
    <t>Apakah pembaruan meliputi: skenario pelatihan/ simulasi menghadapi insiden?</t>
  </si>
  <si>
    <t>Apakah pembaruan meliputi: risk control?</t>
  </si>
  <si>
    <t>Apakah pembaruan meliputi: metodologi proses management insiden?</t>
  </si>
  <si>
    <t>Apakah pembaruan meliputi: perubahani BCM</t>
  </si>
  <si>
    <t>3.4.1</t>
  </si>
  <si>
    <t>3.4.2</t>
  </si>
  <si>
    <t>3.4.3</t>
  </si>
  <si>
    <t>3.4.4</t>
  </si>
  <si>
    <t>3.4.5</t>
  </si>
  <si>
    <t>3.4.6</t>
  </si>
  <si>
    <t>3.4.7</t>
  </si>
  <si>
    <t>3.5.1</t>
  </si>
  <si>
    <t>3.5.2</t>
  </si>
  <si>
    <t>3.5.3</t>
  </si>
  <si>
    <t>3.5.4</t>
  </si>
  <si>
    <t>3.5.5</t>
  </si>
  <si>
    <t>3.5.6</t>
  </si>
  <si>
    <t>3.5.7</t>
  </si>
  <si>
    <t>Apakah laporan insiden dan review diarsipkan dan dicatat dengan baik?</t>
  </si>
  <si>
    <t>Apakah organisasi Anda telah memanfaatan data untuk analisis trend, khususnya melihat trend insiden siber yang terjadi?</t>
  </si>
  <si>
    <t>Apakah evaluasi trend digunakan untuk mengidentifikasi kelemahan implementasi teknologi dan kompetensi SDM?</t>
  </si>
  <si>
    <t>Apakah evaluasi trend digunakan untuk mengidentifikasikasi faktor-faktor penyebab insiden, termasuk kelemahan sistem kontrol?</t>
  </si>
  <si>
    <t>Apakah evaluasi trend digunakan untuk mengidentifikasi  trend untuk melihat identifikasi dampak bisnis dan biaya penanganan insiden serta digunakan untuk mengambil keputusan investasi sistem pencegahan?</t>
  </si>
  <si>
    <t>Apakah pemanfaatan hasil trend dibagi ke komunitas?</t>
  </si>
  <si>
    <t>3.6.1</t>
  </si>
  <si>
    <t>3.6.2</t>
  </si>
  <si>
    <t>3.6.3</t>
  </si>
  <si>
    <t>3.6.4</t>
  </si>
  <si>
    <t>3.6.5</t>
  </si>
  <si>
    <t>3.6.6</t>
  </si>
  <si>
    <t>nilai</t>
  </si>
  <si>
    <t>Pembobotan Tingkat Kematangan</t>
  </si>
  <si>
    <t>TK1</t>
  </si>
  <si>
    <t>TK2</t>
  </si>
  <si>
    <t>TK3</t>
  </si>
  <si>
    <t>TK4</t>
  </si>
  <si>
    <t>TK5</t>
  </si>
  <si>
    <t>max-min</t>
  </si>
  <si>
    <t>distribusi 4</t>
  </si>
  <si>
    <t>jumlah</t>
  </si>
  <si>
    <t>Rekapitulasi Hasil Penilaian</t>
  </si>
  <si>
    <t>Perhitungan Indeks Kematangan</t>
  </si>
  <si>
    <t>Fase Persiapan</t>
  </si>
  <si>
    <t>Fase Aksi</t>
  </si>
  <si>
    <t>Fase Tindak Lanjut</t>
  </si>
  <si>
    <t>TK 1</t>
  </si>
  <si>
    <t>TK 2</t>
  </si>
  <si>
    <t>TK 3</t>
  </si>
  <si>
    <t>TK 4</t>
  </si>
  <si>
    <t>TK 5</t>
  </si>
  <si>
    <t>pembobotan</t>
  </si>
  <si>
    <t>selisih</t>
  </si>
  <si>
    <t>min</t>
  </si>
  <si>
    <t>mak</t>
  </si>
  <si>
    <t>Jumlah</t>
  </si>
  <si>
    <t>Apakah tim respon insiden siber di organisasi Anda memiliki kemampuan berupa kompetensi forensik dan mendeteksi malware yang canggih (malware analysys, reverse engineering, dll?</t>
  </si>
  <si>
    <t>Apakah kebijakan penanganan insiden siber tersebut telah selaras dengan kebijakan pengaturan kesinambungan organisasi (Business Continuity Management) Anda?</t>
  </si>
  <si>
    <t>Apakah organisasi Anda telah memiliki dokumen prosedur penanganan insiden siber secara formal yang dikeluarkan oleh management senior (misalnya 1 level dibawah pimpinan tertinggi atau dipastikan berlaku di seluruh lingkup organisasi, tidak hanya di unit pejabat bersangkutan) di organisasi Anda?</t>
  </si>
  <si>
    <t>Apakah prosedur kontrol tersebut telah meliputi perlindungan malware?</t>
  </si>
  <si>
    <t>Apakah prosedur kontrol tersebut telah meliputi tata kelola kerentanan dan sistem back-up konfigurasi/ data?</t>
  </si>
  <si>
    <t>2-Sporadis</t>
  </si>
  <si>
    <t>Apakah organisasi Anda telah memiliki program keperdulian tentang penanganan insiden yg sudah dilakukan secara rutin?</t>
  </si>
  <si>
    <t>Apakah dalam mengidentifikasi detail dari insiden organisasi Anda harus menggunakan log langsung (tanpa tools)? (jawab tidak aplicable jika seluruhnya telah menggunakan SIEM)</t>
  </si>
  <si>
    <t>Apakah organisasi Anda tahu suatu insiden berdasarkan analisis sistem monitoring insiden, seperti SOC (security operation center)?</t>
  </si>
  <si>
    <t>Apakah organisasi Anda telah menggunakan sumber informasi daftar potensi insiden yang tersedia umum?</t>
  </si>
  <si>
    <t>Apakah implementasi teknis pertahanan di organisasi Anda telah meliputi: implementasi DMZ, sistem back up/ HA (high availbility) serta back up konfigurasi?</t>
  </si>
  <si>
    <t>Apakah implementasi teknis pertahanan di organisasi Anda telah meliputi: implemtasi DRC (disaster recovery center)?</t>
  </si>
  <si>
    <t>Apakah organisasi Anda memiliki informasi dasar (baseline information, misalnya: daftar perangkat, daftar aplikasi, dll) yang dapat membantu tim respon (termasuk pihak ketiga) untuk merespon insiden?</t>
  </si>
  <si>
    <t>Apakah laporan pemulihan di-review oleh management senior di organisasi Anda? Berupa rapat management review.</t>
  </si>
  <si>
    <t>Rata2 per Fase</t>
  </si>
  <si>
    <t>Rata-rata</t>
  </si>
  <si>
    <t>Bobot per Tingkat</t>
  </si>
  <si>
    <t>Kontribusi Indeks</t>
  </si>
  <si>
    <t>Indeks Kematangan</t>
  </si>
  <si>
    <t>Apakah pembelajaran tersebut termasuk berisi informasi level strategic</t>
  </si>
  <si>
    <t>Catatan</t>
  </si>
  <si>
    <t>Versi</t>
  </si>
  <si>
    <t>v2.3</t>
  </si>
  <si>
    <t>Perubahan</t>
  </si>
  <si>
    <t>Menghilangkan opsi jawaban "5-Tidak diterapkan (not aplicable)"</t>
  </si>
  <si>
    <t>Menambah sheet Catatan Revisi</t>
  </si>
  <si>
    <t>Menambah sheet Pengantar</t>
  </si>
  <si>
    <t>Menambah sheet Responder</t>
  </si>
  <si>
    <t>INSTRUMEN PENGUKURAN MATURITAS</t>
  </si>
  <si>
    <t>Mengenai Instrumen</t>
  </si>
  <si>
    <t>Instrumen Pengukuran Maturitas Penanganan Insiden Siber dan Sandi ini adalah alat untuk menilai tingkat kesiapan organisasi terhadap kemampuan penanganan  insiden keamanan siber mereka. Instrumen ini digunakan  untuk menilai (assess) keadaan kesiapan organisasi untuk dapat menanggapi insiden keamanan siber dengan cara yang cepat, efektif dan aman.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</si>
  <si>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</si>
  <si>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</si>
  <si>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Instrumen ini berupa alat penilaian (assessment) terhadap model kesiapan yang  merujuk pada CREST - CSIR Cyber Security Incident Response guide ver. 1.0, berupa sejumlah pertanyaan yang didasarkan pada 15 langkah dalam 3 fase proses penanganan insiden keamanan siber, seperti yang ditunjukkan pada diagram berikut:</t>
  </si>
  <si>
    <t>Proses penilaian tingkat kesiapan penanganan insiden keamanan siber dimulai dengan mengisi sejumlah pertanyaan untuk tiap Fase berikut :</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</si>
  <si>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</si>
  <si>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</si>
  <si>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</si>
  <si>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</si>
  <si>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</si>
  <si>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</si>
  <si>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</si>
  <si>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</si>
  <si>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</si>
  <si>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</si>
  <si>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</si>
  <si>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</si>
  <si>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</si>
  <si>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</si>
  <si>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</si>
  <si>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</si>
  <si>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</si>
  <si>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</si>
  <si>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</si>
  <si>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charset val="2"/>
      </rPr>
      <t>· </t>
    </r>
    <r>
      <rPr>
        <sz val="12"/>
        <color theme="1"/>
        <rFont val="Calibri"/>
        <family val="2"/>
      </rPr>
      <t>Kegiatan/ Proyek sedang berjalan atau diterapkan secara bertahap.</t>
    </r>
  </si>
  <si>
    <r>
      <rPr>
        <sz val="12"/>
        <color theme="1"/>
        <rFont val="Symbol"/>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</si>
  <si>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</si>
  <si>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</si>
  <si>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Tidak Diterapkan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</si>
  <si>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</si>
  <si>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</si>
  <si>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</si>
  <si>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KRITERIA</t>
  </si>
  <si>
    <r>
      <rPr>
        <sz val="12"/>
        <color theme="1"/>
        <rFont val="Calibri"/>
        <family val="2"/>
        <scheme val="minor"/>
      </rPr>
      <t>I</t>
    </r>
    <r>
      <rPr>
        <sz val="12"/>
        <color theme="1"/>
        <rFont val="Calibri"/>
        <family val="2"/>
      </rPr>
      <t>K 1</t>
    </r>
  </si>
  <si>
    <r>
      <rPr>
        <sz val="12"/>
        <color theme="1"/>
        <rFont val="Wingdings"/>
        <charset val="2"/>
      </rPr>
      <t>§ </t>
    </r>
    <r>
      <rPr>
        <sz val="12"/>
        <color theme="1"/>
        <rFont val="Calibri"/>
        <family val="2"/>
      </rPr>
      <t>Belum ada kebijakan, strategi dan prosedur manajemen insiden</t>
    </r>
  </si>
  <si>
    <r>
      <rPr>
        <sz val="12"/>
        <color theme="1"/>
        <rFont val="Wingdings"/>
        <charset val="2"/>
      </rPr>
      <t>§ </t>
    </r>
    <r>
      <rPr>
        <sz val="12"/>
        <color theme="1"/>
        <rFont val="Calibri"/>
        <family val="2"/>
      </rPr>
      <t>Apabila sudah terjadi insiden, belum dapat diselesaikan dengan baik, memerlukan waktu yang lama,  terjadi gangguan pada layanan/operasional yang signifikan</t>
    </r>
  </si>
  <si>
    <r>
      <rPr>
        <sz val="12"/>
        <color theme="1"/>
        <rFont val="Calibri"/>
        <family val="2"/>
        <scheme val="minor"/>
      </rPr>
      <t>I</t>
    </r>
    <r>
      <rPr>
        <sz val="12"/>
        <color theme="1"/>
        <rFont val="Calibri"/>
        <family val="2"/>
      </rPr>
      <t>K 2</t>
    </r>
  </si>
  <si>
    <r>
      <rPr>
        <sz val="12"/>
        <color theme="1"/>
        <rFont val="Wingdings"/>
        <charset val="2"/>
      </rPr>
      <t>§ </t>
    </r>
    <r>
      <rPr>
        <sz val="12"/>
        <color theme="1"/>
        <rFont val="Calibri"/>
        <family val="2"/>
      </rPr>
      <t>Sudah ada kebijakan dan atau prosedur yang terkait dengan manajemen insiden, akan tetapi belum efektif/konsisten diterapkan</t>
    </r>
  </si>
  <si>
    <r>
      <rPr>
        <sz val="12"/>
        <color theme="1"/>
        <rFont val="Wingdings"/>
        <charset val="2"/>
      </rPr>
      <t>§ </t>
    </r>
    <r>
      <rPr>
        <sz val="12"/>
        <color theme="1"/>
        <rFont val="Calibri"/>
        <family val="2"/>
      </rPr>
      <t>Apabila sudah terjadi insiden, sudah ada proses yang diupayakan berjalan akan tetapi penyelesaiannya tidak selalu efektif, memerlukan waktu dan berakibat gangguan pada layanan/operasional</t>
    </r>
  </si>
  <si>
    <r>
      <rPr>
        <sz val="12"/>
        <color theme="1"/>
        <rFont val="Calibri"/>
        <family val="2"/>
        <scheme val="minor"/>
      </rPr>
      <t>I</t>
    </r>
    <r>
      <rPr>
        <sz val="12"/>
        <color theme="1"/>
        <rFont val="Calibri"/>
        <family val="2"/>
      </rPr>
      <t>K 3</t>
    </r>
  </si>
  <si>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</si>
  <si>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</si>
  <si>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</si>
  <si>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</si>
  <si>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r>
      <rPr>
        <sz val="12"/>
        <color theme="1"/>
        <rFont val="Calibri"/>
        <family val="2"/>
        <scheme val="minor"/>
      </rPr>
      <t>I</t>
    </r>
    <r>
      <rPr>
        <sz val="12"/>
        <color theme="1"/>
        <rFont val="Calibri"/>
        <family val="2"/>
      </rPr>
      <t>K 4</t>
    </r>
  </si>
  <si>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</si>
  <si>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</si>
  <si>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</si>
  <si>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</si>
  <si>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r>
      <rPr>
        <sz val="12"/>
        <color theme="1"/>
        <rFont val="Calibri"/>
        <family val="2"/>
        <scheme val="minor"/>
      </rPr>
      <t>I</t>
    </r>
    <r>
      <rPr>
        <sz val="12"/>
        <color theme="1"/>
        <rFont val="Calibri"/>
        <family val="2"/>
      </rPr>
      <t>K 5</t>
    </r>
  </si>
  <si>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</si>
  <si>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</si>
  <si>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</si>
  <si>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</si>
  <si>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</si>
  <si>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</si>
  <si>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</si>
  <si>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Sektor Industri</t>
  </si>
  <si>
    <t>Lingkup Pengukuran</t>
  </si>
  <si>
    <t>Pilih Sektor Industri</t>
  </si>
  <si>
    <t>Pilih Ruang Lingkup</t>
  </si>
  <si>
    <t>Pemerintah</t>
  </si>
  <si>
    <t>Organisasi Keseluruhan</t>
  </si>
  <si>
    <t>Infrastruktur Informasi Kritikal Nasional</t>
  </si>
  <si>
    <t>Regional, Kanwil, Cabang</t>
  </si>
  <si>
    <t>Ekonomi Digital</t>
  </si>
  <si>
    <t>Unit Bisnis, Unit Kerja</t>
  </si>
  <si>
    <t>Lainnya</t>
  </si>
  <si>
    <t>Instansi/ Perusahaan</t>
  </si>
  <si>
    <t>Bagian</t>
  </si>
  <si>
    <t>Direktorat</t>
  </si>
  <si>
    <t>Alamat</t>
  </si>
  <si>
    <t>Nomor Telepon</t>
  </si>
  <si>
    <t>Email</t>
  </si>
  <si>
    <t>Jabatan</t>
  </si>
  <si>
    <t>Tanggal Pengisian</t>
  </si>
  <si>
    <t>Ruang Lingkup</t>
  </si>
  <si>
    <t>Deskripsi Ruang Lingkup</t>
  </si>
  <si>
    <t>Penanggung Jaban Pengisi Lembar Evaluasi</t>
  </si>
  <si>
    <t>1.5.10</t>
  </si>
  <si>
    <t>Apakah organisasi Anda telah menetapkan mekanisme pengukuran tingkat  kematangan terhadap pengelolaan insiden?</t>
  </si>
  <si>
    <t>1.3d.10</t>
  </si>
  <si>
    <t>Apakah organisasi Anda memiliki daftar aset yg penting bagi organisasi Anda serta daftar dari penanggung jawab-nya masing2?</t>
  </si>
  <si>
    <t xml:space="preserve">Pemindahan dan koreksi pertanyaan. </t>
  </si>
  <si>
    <t>Satuan_Kerja</t>
  </si>
  <si>
    <t>Alamat_1</t>
  </si>
  <si>
    <t>Alamat_2</t>
  </si>
  <si>
    <t>Kota_kodepos</t>
  </si>
  <si>
    <t>Nomor_Telepon</t>
  </si>
  <si>
    <t>Penanggung_Jawab</t>
  </si>
  <si>
    <t>Tanggal_Pengisian</t>
  </si>
  <si>
    <t>Sektor_Industri</t>
  </si>
  <si>
    <t>Ruang_Lingkup</t>
  </si>
  <si>
    <t>Des_Ruang_Lingkup</t>
  </si>
  <si>
    <t>Menambah sheet Coder (untuk proses perekapan di pusat)</t>
  </si>
  <si>
    <t>Bidang Persandian dan Keamanan Informasi</t>
  </si>
  <si>
    <t>Dinas Komunikasi dan Infotmatika</t>
  </si>
  <si>
    <t>Provinsi Jawa Barat</t>
  </si>
  <si>
    <t>Jalan Tamansari Nomor 55</t>
  </si>
  <si>
    <t>Bandung</t>
  </si>
  <si>
    <t>Jawa Barat</t>
  </si>
  <si>
    <t>022-2502898</t>
  </si>
  <si>
    <t>diskominfo@jabaprov.go.id</t>
  </si>
  <si>
    <t>Hermin Wijaya</t>
  </si>
  <si>
    <t>Kepala Seksi Keamanan Informasi</t>
  </si>
  <si>
    <t>Daftar aset</t>
  </si>
  <si>
    <t>Risk Register</t>
  </si>
  <si>
    <t>Hasil VA</t>
  </si>
  <si>
    <t>sosialisasi triage</t>
  </si>
  <si>
    <t>bisa di website</t>
  </si>
  <si>
    <t>dokumentasi bisa  berupa screenshot WA</t>
  </si>
  <si>
    <t>SOP terkait password, penghapusan akun</t>
  </si>
  <si>
    <t>SOP terkait blocking IPS, firewall</t>
  </si>
  <si>
    <t>audit log belum dinyalakan</t>
  </si>
  <si>
    <t>SOP humas terkait insiden (misal klarifikasi ke publik), atau kaitan dengan hukum</t>
  </si>
  <si>
    <t>BA review</t>
  </si>
  <si>
    <t>laporan penanganan insiden dan beban kerja</t>
  </si>
  <si>
    <t>analisis protokol, dokumentasi protokol keamanan</t>
  </si>
  <si>
    <t>update info bisa dr web gov csirt</t>
  </si>
  <si>
    <t>kebijakan keamanan informasi</t>
  </si>
  <si>
    <t>liat gov -csirt</t>
  </si>
  <si>
    <t>ENISA, CREST, NIST</t>
  </si>
  <si>
    <t>sama dengan investigasi</t>
  </si>
  <si>
    <t>Laporan Periodik ke Kadis, Format laporan ditambahkan ttd struktural</t>
  </si>
  <si>
    <t>Laporan Periodik ke BBSN</t>
  </si>
  <si>
    <t>Bahan sosialisasi</t>
  </si>
  <si>
    <t>Ruang Lingkup Penilaian Tingkat Maturitas Penanganan Insiden Keamanan Siber pada Dinas Komunikasi dan Informatika Provinsi Jawa Barat</t>
  </si>
  <si>
    <t>17 Juli 2019</t>
  </si>
  <si>
    <t>PENANGANAN INSIDEN KEAMANAN SIBER</t>
  </si>
  <si>
    <t>INSTRUMEN PENGUKURAN TINGKAT MATURITAS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</si>
</sst>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_(* #,##0.00_);_(* \(#,##0.00\);_(* &quot;-&quot;??_);_(@_)"/>
    <numFmt numFmtId="166" formatCode="_(* #,##0.00_);_(* \(#,##0.00\);_(* &quot;-&quot;_);_(@_)"/>
  </numFmts>
  <fonts count="20"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0"/>
      <color theme="1"/>
      <name val="Arial"/>
      <family val="2"/>
    </font>
    <font>
      <b/>
      <sz val="10"/>
      <color theme="1"/>
      <name val="Arial"/>
      <family val="2"/>
    </font>
    <font>
      <sz val="16"/>
      <color theme="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b/>
      <sz val="12"/>
      <color theme="1"/>
      <name val="Calibri"/>
      <family val="2"/>
    </font>
    <font>
      <sz val="12"/>
      <color theme="1"/>
      <name val="Calibri"/>
      <family val="2"/>
    </font>
    <font>
      <sz val="12"/>
      <color theme="1"/>
      <name val="Symbol"/>
      <charset val="2"/>
    </font>
    <font>
      <sz val="12"/>
      <color rgb="FFFFFFFF"/>
      <name val="Calibri"/>
      <family val="2"/>
      <scheme val="minor"/>
    </font>
    <font>
      <sz val="12"/>
      <color theme="1"/>
      <name val="Wingdings"/>
      <charset val="2"/>
    </font>
    <font>
      <i/>
      <sz val="12"/>
      <color theme="1" tint="0.499984740745262"/>
      <name val="Calibri"/>
      <family val="2"/>
      <scheme val="minor"/>
    </font>
    <font>
      <i/>
      <sz val="12"/>
      <color theme="1"/>
      <name val="Calibri"/>
      <family val="2"/>
      <scheme val="minor"/>
    </font>
    <font>
      <u/>
      <sz val="12"/>
      <color theme="10"/>
      <name val="Calibri"/>
      <family val="2"/>
      <scheme val="minor"/>
    </font>
  </fonts>
  <fills count="11">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8" tint="0.79998168889431442"/>
        <bgColor indexed="64"/>
      </patternFill>
    </fill>
    <fill>
      <patternFill patternType="solid">
        <fgColor rgb="FF0070C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4">
    <xf numFmtId="0" fontId="0" fillId="0" borderId="0"/>
    <xf numFmtId="164" fontId="7" fillId="0" borderId="0" applyFont="0" applyFill="0" applyBorder="0" applyAlignment="0" applyProtection="0"/>
    <xf numFmtId="9" fontId="7" fillId="0" borderId="0" applyFont="0" applyFill="0" applyBorder="0" applyAlignment="0" applyProtection="0"/>
    <xf numFmtId="0" fontId="19" fillId="0" borderId="0" applyNumberFormat="0" applyFill="0" applyBorder="0" applyAlignment="0" applyProtection="0"/>
  </cellStyleXfs>
  <cellXfs count="120">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vertical="top"/>
    </xf>
    <xf numFmtId="21" fontId="0" fillId="0" borderId="0" xfId="0" quotePrefix="1" applyNumberFormat="1" applyAlignment="1">
      <alignment vertical="top"/>
    </xf>
    <xf numFmtId="0" fontId="0" fillId="0" borderId="0" xfId="0" applyAlignment="1">
      <alignment vertical="top" wrapText="1"/>
    </xf>
    <xf numFmtId="0" fontId="3"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0" fillId="0" borderId="0" xfId="0" quotePrefix="1" applyAlignment="1">
      <alignment vertical="top"/>
    </xf>
    <xf numFmtId="0" fontId="2" fillId="0" borderId="0" xfId="0" applyFont="1" applyAlignment="1">
      <alignment vertical="top" wrapText="1"/>
    </xf>
    <xf numFmtId="0" fontId="4" fillId="0" borderId="0" xfId="0" applyFont="1" applyAlignment="1">
      <alignment vertical="top"/>
    </xf>
    <xf numFmtId="0" fontId="4" fillId="0" borderId="0" xfId="0" quotePrefix="1" applyFont="1" applyAlignment="1">
      <alignment vertical="top"/>
    </xf>
    <xf numFmtId="0" fontId="0" fillId="0" borderId="0" xfId="0" applyFont="1" applyAlignment="1">
      <alignment vertical="top" wrapText="1"/>
    </xf>
    <xf numFmtId="0" fontId="0" fillId="0" borderId="0" xfId="0" applyFont="1" applyAlignment="1">
      <alignment vertical="top"/>
    </xf>
    <xf numFmtId="166" fontId="0" fillId="0" borderId="0" xfId="1" applyNumberFormat="1" applyFont="1"/>
    <xf numFmtId="0" fontId="4" fillId="4" borderId="1" xfId="0" applyFont="1" applyFill="1" applyBorder="1"/>
    <xf numFmtId="0" fontId="4" fillId="5" borderId="1" xfId="0" applyFont="1" applyFill="1" applyBorder="1"/>
    <xf numFmtId="166" fontId="0" fillId="0" borderId="0" xfId="0" applyNumberFormat="1"/>
    <xf numFmtId="0" fontId="3" fillId="7" borderId="0" xfId="0" applyFont="1" applyFill="1" applyAlignment="1">
      <alignment vertical="top"/>
    </xf>
    <xf numFmtId="0" fontId="4" fillId="0" borderId="0" xfId="0" applyFont="1" applyAlignment="1">
      <alignment wrapText="1"/>
    </xf>
    <xf numFmtId="0" fontId="0" fillId="0" borderId="0" xfId="0" applyAlignment="1">
      <alignment wrapText="1"/>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2" xfId="0" applyBorder="1" applyAlignment="1">
      <alignment vertical="top"/>
    </xf>
    <xf numFmtId="0" fontId="3" fillId="8" borderId="0" xfId="0" applyFont="1" applyFill="1" applyAlignment="1">
      <alignment vertical="top"/>
    </xf>
    <xf numFmtId="0" fontId="0" fillId="0" borderId="0" xfId="0" applyAlignment="1" applyProtection="1">
      <alignment vertical="top"/>
      <protection locked="0"/>
    </xf>
    <xf numFmtId="20" fontId="0" fillId="0" borderId="0" xfId="0" applyNumberFormat="1" applyAlignment="1">
      <alignment vertical="top" wrapText="1"/>
    </xf>
    <xf numFmtId="0" fontId="0" fillId="0" borderId="5" xfId="0" applyFont="1" applyBorder="1" applyAlignment="1">
      <alignment vertical="top"/>
    </xf>
    <xf numFmtId="0" fontId="0" fillId="0" borderId="8" xfId="0" applyFont="1" applyBorder="1" applyAlignment="1">
      <alignment vertical="top"/>
    </xf>
    <xf numFmtId="0" fontId="0" fillId="0" borderId="2" xfId="0" applyFont="1" applyBorder="1" applyAlignment="1">
      <alignment vertical="top"/>
    </xf>
    <xf numFmtId="0" fontId="0" fillId="0" borderId="11" xfId="0" applyFont="1" applyBorder="1" applyAlignment="1">
      <alignment vertical="top"/>
    </xf>
    <xf numFmtId="0" fontId="0" fillId="0" borderId="4" xfId="0" applyFont="1" applyBorder="1" applyAlignment="1">
      <alignment vertical="top"/>
    </xf>
    <xf numFmtId="20" fontId="0" fillId="0" borderId="0" xfId="0" quotePrefix="1" applyNumberFormat="1" applyAlignment="1">
      <alignment vertical="top"/>
    </xf>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8" fillId="0" borderId="0" xfId="0" applyFont="1"/>
    <xf numFmtId="0" fontId="0" fillId="0" borderId="1" xfId="0" applyBorder="1"/>
    <xf numFmtId="165" fontId="0" fillId="0" borderId="1" xfId="0" applyNumberFormat="1" applyBorder="1"/>
    <xf numFmtId="166" fontId="0" fillId="0" borderId="1" xfId="0" applyNumberFormat="1" applyBorder="1"/>
    <xf numFmtId="165" fontId="2" fillId="0" borderId="1" xfId="0" applyNumberFormat="1" applyFont="1" applyBorder="1"/>
    <xf numFmtId="0" fontId="5" fillId="6" borderId="1" xfId="0" applyFont="1" applyFill="1" applyBorder="1"/>
    <xf numFmtId="0" fontId="2" fillId="0" borderId="0" xfId="0" applyFont="1" applyAlignment="1">
      <alignment horizontal="right"/>
    </xf>
    <xf numFmtId="0" fontId="0" fillId="0" borderId="0" xfId="0" applyFont="1"/>
    <xf numFmtId="0" fontId="4" fillId="3" borderId="1" xfId="0" applyFont="1" applyFill="1" applyBorder="1"/>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vertical="center"/>
    </xf>
    <xf numFmtId="0" fontId="2" fillId="6" borderId="1" xfId="0" applyFont="1" applyFill="1" applyBorder="1" applyAlignment="1">
      <alignment horizontal="center"/>
    </xf>
    <xf numFmtId="165" fontId="8" fillId="0" borderId="1" xfId="0" applyNumberFormat="1" applyFont="1" applyBorder="1"/>
    <xf numFmtId="0" fontId="6" fillId="7" borderId="0" xfId="0" applyFont="1" applyFill="1" applyAlignment="1">
      <alignment horizontal="left" vertical="top"/>
    </xf>
    <xf numFmtId="166" fontId="0" fillId="3" borderId="1" xfId="1" applyNumberFormat="1" applyFont="1" applyFill="1" applyBorder="1"/>
    <xf numFmtId="166" fontId="2" fillId="3" borderId="2" xfId="1" applyNumberFormat="1" applyFont="1" applyFill="1" applyBorder="1"/>
    <xf numFmtId="166" fontId="0" fillId="5" borderId="1" xfId="1" applyNumberFormat="1" applyFont="1" applyFill="1" applyBorder="1"/>
    <xf numFmtId="166" fontId="2" fillId="5" borderId="2" xfId="1" applyNumberFormat="1" applyFont="1" applyFill="1" applyBorder="1"/>
    <xf numFmtId="166" fontId="0" fillId="9" borderId="1" xfId="1" applyNumberFormat="1" applyFont="1" applyFill="1" applyBorder="1"/>
    <xf numFmtId="166" fontId="2" fillId="9" borderId="2" xfId="1" applyNumberFormat="1" applyFont="1" applyFill="1" applyBorder="1"/>
    <xf numFmtId="9" fontId="2" fillId="6" borderId="1" xfId="0" applyNumberFormat="1" applyFont="1" applyFill="1" applyBorder="1" applyAlignment="1">
      <alignment horizontal="center"/>
    </xf>
    <xf numFmtId="9" fontId="2" fillId="6" borderId="1" xfId="0" applyNumberFormat="1" applyFont="1" applyFill="1" applyBorder="1" applyAlignment="1">
      <alignment horizontal="center" vertical="center"/>
    </xf>
    <xf numFmtId="166" fontId="8" fillId="6" borderId="1" xfId="0" applyNumberFormat="1" applyFont="1" applyFill="1" applyBorder="1"/>
    <xf numFmtId="0" fontId="6" fillId="8" borderId="0" xfId="0" applyFont="1" applyFill="1" applyAlignment="1">
      <alignment horizontal="left" vertical="top" wrapText="1"/>
    </xf>
    <xf numFmtId="0" fontId="3" fillId="8" borderId="0" xfId="0" applyFont="1" applyFill="1" applyAlignment="1">
      <alignment vertical="top" wrapText="1"/>
    </xf>
    <xf numFmtId="0" fontId="0" fillId="0" borderId="0" xfId="0" applyAlignment="1" applyProtection="1">
      <alignment vertical="top" wrapText="1"/>
      <protection locked="0"/>
    </xf>
    <xf numFmtId="0" fontId="3" fillId="7" borderId="0" xfId="0" applyFont="1" applyFill="1" applyAlignment="1" applyProtection="1">
      <alignment vertical="top"/>
      <protection locked="0"/>
    </xf>
    <xf numFmtId="0" fontId="6" fillId="2" borderId="0" xfId="0" applyFont="1" applyFill="1" applyAlignment="1">
      <alignment horizontal="left" vertical="top" wrapText="1"/>
    </xf>
    <xf numFmtId="0" fontId="3" fillId="2" borderId="0" xfId="0" applyFont="1" applyFill="1" applyAlignment="1">
      <alignment vertical="top" wrapText="1"/>
    </xf>
    <xf numFmtId="0" fontId="3" fillId="2" borderId="0" xfId="0" applyFont="1" applyFill="1" applyAlignment="1" applyProtection="1">
      <alignment vertical="top" wrapText="1"/>
      <protection locked="0"/>
    </xf>
    <xf numFmtId="0" fontId="0" fillId="0" borderId="0" xfId="0" applyFont="1" applyAlignment="1" applyProtection="1">
      <alignment vertical="top" wrapText="1"/>
      <protection locked="0"/>
    </xf>
    <xf numFmtId="20" fontId="0" fillId="0" borderId="0" xfId="0" applyNumberFormat="1" applyAlignment="1">
      <alignment vertical="top"/>
    </xf>
    <xf numFmtId="0" fontId="9" fillId="0" borderId="0" xfId="0" applyFont="1"/>
    <xf numFmtId="0" fontId="10" fillId="0" borderId="0" xfId="0" applyFont="1"/>
    <xf numFmtId="0" fontId="11" fillId="10"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10" borderId="0" xfId="0" applyFont="1" applyFill="1" applyAlignment="1">
      <alignment horizontal="center"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0" xfId="0" applyAlignment="1">
      <alignment vertical="center"/>
    </xf>
    <xf numFmtId="0" fontId="17" fillId="0" borderId="0" xfId="0" applyFont="1"/>
    <xf numFmtId="0" fontId="18" fillId="0" borderId="0" xfId="0" applyFont="1"/>
    <xf numFmtId="0" fontId="0" fillId="0" borderId="0" xfId="0" applyAlignment="1">
      <alignment horizontal="left" vertical="top" wrapText="1"/>
    </xf>
    <xf numFmtId="0" fontId="18" fillId="0" borderId="0" xfId="0" applyFont="1" applyProtection="1">
      <protection locked="0"/>
    </xf>
    <xf numFmtId="0" fontId="19" fillId="0" borderId="0" xfId="3" applyProtection="1">
      <protection locked="0"/>
    </xf>
    <xf numFmtId="14" fontId="18" fillId="0" borderId="0" xfId="0" quotePrefix="1" applyNumberFormat="1" applyFont="1" applyProtection="1">
      <protection locked="0"/>
    </xf>
    <xf numFmtId="0" fontId="3" fillId="7" borderId="0" xfId="0" applyFont="1" applyFill="1" applyAlignment="1" applyProtection="1">
      <alignment vertical="top" wrapText="1"/>
      <protection locked="0"/>
    </xf>
    <xf numFmtId="0" fontId="0" fillId="0" borderId="0" xfId="0" applyAlignment="1">
      <alignment wrapText="1"/>
    </xf>
    <xf numFmtId="0" fontId="0" fillId="0" borderId="0" xfId="0" applyAlignment="1">
      <alignment horizontal="left" vertical="top" wrapText="1"/>
    </xf>
    <xf numFmtId="0" fontId="0" fillId="0" borderId="0" xfId="0" applyAlignment="1">
      <alignment vertical="top" wrapText="1"/>
    </xf>
    <xf numFmtId="0" fontId="0" fillId="0" borderId="1" xfId="0" applyBorder="1" applyAlignment="1">
      <alignment horizontal="center" vertical="center" wrapText="1"/>
    </xf>
    <xf numFmtId="0" fontId="0" fillId="0" borderId="0" xfId="0" applyAlignment="1">
      <alignment vertical="top"/>
    </xf>
    <xf numFmtId="0" fontId="0" fillId="0" borderId="1" xfId="0" applyBorder="1" applyAlignment="1">
      <alignment horizontal="center" vertical="top" wrapText="1"/>
    </xf>
    <xf numFmtId="0" fontId="0" fillId="0" borderId="1" xfId="0" applyBorder="1" applyAlignment="1">
      <alignment horizontal="left" vertical="top" wrapText="1"/>
    </xf>
    <xf numFmtId="0" fontId="18" fillId="0" borderId="0" xfId="0" applyFont="1" applyAlignment="1" applyProtection="1">
      <alignment horizontal="left" vertical="top" wrapText="1"/>
      <protection locked="0"/>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5" fillId="6" borderId="2" xfId="0" applyFont="1" applyFill="1" applyBorder="1" applyAlignment="1">
      <alignment horizontal="left"/>
    </xf>
    <xf numFmtId="0" fontId="5" fillId="6" borderId="3" xfId="0" applyFont="1" applyFill="1" applyBorder="1" applyAlignment="1">
      <alignment horizontal="left"/>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166" fontId="2" fillId="9" borderId="1" xfId="0" applyNumberFormat="1" applyFont="1" applyFill="1" applyBorder="1" applyAlignment="1">
      <alignment horizontal="center" vertical="top"/>
    </xf>
    <xf numFmtId="166" fontId="2" fillId="5" borderId="1" xfId="0" applyNumberFormat="1" applyFont="1" applyFill="1" applyBorder="1" applyAlignment="1">
      <alignment horizontal="center" vertical="top"/>
    </xf>
    <xf numFmtId="166" fontId="2" fillId="3" borderId="1" xfId="0" applyNumberFormat="1" applyFont="1" applyFill="1" applyBorder="1" applyAlignment="1">
      <alignment horizontal="center" vertical="top"/>
    </xf>
  </cellXfs>
  <cellStyles count="4">
    <cellStyle name="Comma [0]" xfId="1" builtinId="6"/>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3.8</c:v>
                </c:pt>
                <c:pt idx="1">
                  <c:v>3.1111111111111112</c:v>
                </c:pt>
                <c:pt idx="2">
                  <c:v>3.7811111111111111</c:v>
                </c:pt>
                <c:pt idx="3">
                  <c:v>3.35</c:v>
                </c:pt>
                <c:pt idx="4">
                  <c:v>2.65</c:v>
                </c:pt>
              </c:numCache>
            </c:numRef>
          </c:val>
          <c:extLst>
            <c:ext xmlns:c16="http://schemas.microsoft.com/office/drawing/2014/chart" uri="{C3380CC4-5D6E-409C-BE32-E72D297353CC}">
              <c16:uniqueId val="{00000000-E21E-B545-BBBC-C5F49D891782}"/>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2.35</c:v>
                </c:pt>
                <c:pt idx="6" formatCode="_(* #,##0.00_);_(* \(#,##0.00\);_(* &quot;-&quot;_);_(@_)">
                  <c:v>2.5766666666666671</c:v>
                </c:pt>
                <c:pt idx="7" formatCode="_(* #,##0.00_);_(* \(#,##0.00\);_(* &quot;-&quot;_);_(@_)">
                  <c:v>3.8</c:v>
                </c:pt>
                <c:pt idx="8" formatCode="_(* #,##0.00_);_(* \(#,##0.00\);_(* &quot;-&quot;_);_(@_)">
                  <c:v>2.5733333333333333</c:v>
                </c:pt>
              </c:numCache>
            </c:numRef>
          </c:val>
          <c:extLst>
            <c:ext xmlns:c16="http://schemas.microsoft.com/office/drawing/2014/chart" uri="{C3380CC4-5D6E-409C-BE32-E72D297353CC}">
              <c16:uniqueId val="{00000001-E21E-B545-BBBC-C5F49D891782}"/>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2.6</c:v>
                </c:pt>
                <c:pt idx="10" formatCode="_(* #,##0.00_);_(* \(#,##0.00\);_(* &quot;-&quot;_);_(@_)">
                  <c:v>3.5333333333333328</c:v>
                </c:pt>
                <c:pt idx="11" formatCode="_(* #,##0.00_);_(* \(#,##0.00\);_(* &quot;-&quot;_);_(@_)">
                  <c:v>0.8</c:v>
                </c:pt>
                <c:pt idx="12" formatCode="_(* #,##0.00_);_(* \(#,##0.00\);_(* &quot;-&quot;_);_(@_)">
                  <c:v>0.6</c:v>
                </c:pt>
                <c:pt idx="13" formatCode="_(* #,##0.00_);_(* \(#,##0.00\);_(* &quot;-&quot;_);_(@_)">
                  <c:v>3.1</c:v>
                </c:pt>
                <c:pt idx="14" formatCode="_(* #,##0.00_);_(* \(#,##0.00\);_(* &quot;-&quot;_);_(@_)">
                  <c:v>0.6</c:v>
                </c:pt>
              </c:numCache>
            </c:numRef>
          </c:val>
          <c:extLst>
            <c:ext xmlns:c16="http://schemas.microsoft.com/office/drawing/2014/chart" uri="{C3380CC4-5D6E-409C-BE32-E72D297353CC}">
              <c16:uniqueId val="{00000002-E21E-B545-BBBC-C5F49D891782}"/>
            </c:ext>
          </c:extLst>
        </c:ser>
        <c:dLbls>
          <c:showLegendKey val="0"/>
          <c:showVal val="0"/>
          <c:showCatName val="0"/>
          <c:showSerName val="0"/>
          <c:showPercent val="0"/>
          <c:showBubbleSize val="0"/>
        </c:dLbls>
        <c:axId val="832497728"/>
        <c:axId val="900033216"/>
      </c:radarChart>
      <c:catAx>
        <c:axId val="83249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33216"/>
        <c:crosses val="autoZero"/>
        <c:auto val="1"/>
        <c:lblAlgn val="ctr"/>
        <c:lblOffset val="100"/>
        <c:noMultiLvlLbl val="0"/>
      </c:catAx>
      <c:valAx>
        <c:axId val="9000332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9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76200</xdr:colOff>
      <xdr:row>13</xdr:row>
      <xdr:rowOff>100969</xdr:rowOff>
    </xdr:from>
    <xdr:to>
      <xdr:col>3</xdr:col>
      <xdr:colOff>3797300</xdr:colOff>
      <xdr:row>35</xdr:row>
      <xdr:rowOff>196215</xdr:rowOff>
    </xdr:to>
    <xdr:pic>
      <xdr:nvPicPr>
        <xdr:cNvPr id="2" name="Picture 1">
          <a:extLst>
            <a:ext uri="{FF2B5EF4-FFF2-40B4-BE49-F238E27FC236}">
              <a16:creationId xmlns:a16="http://schemas.microsoft.com/office/drawing/2014/main" id="{781B055D-90E5-0E4D-ACE2-66F2AA2057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93700" y="3745869"/>
          <a:ext cx="5499100" cy="442594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27</xdr:row>
      <xdr:rowOff>158750</xdr:rowOff>
    </xdr:from>
    <xdr:to>
      <xdr:col>8</xdr:col>
      <xdr:colOff>723900</xdr:colOff>
      <xdr:row>47</xdr:row>
      <xdr:rowOff>190500</xdr:rowOff>
    </xdr:to>
    <xdr:graphicFrame macro="">
      <xdr:nvGraphicFramePr>
        <xdr:cNvPr id="2" name="Chart 1">
          <a:extLst>
            <a:ext uri="{FF2B5EF4-FFF2-40B4-BE49-F238E27FC236}">
              <a16:creationId xmlns:a16="http://schemas.microsoft.com/office/drawing/2014/main" id="{484C6629-6EA2-9145-8DC1-3C408D8FB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row r="1">
          <cell r="AE1">
            <v>1</v>
          </cell>
          <cell r="AF1" t="str">
            <v>Phase 1</v>
          </cell>
          <cell r="AG1" t="str">
            <v>Prepare</v>
          </cell>
        </row>
        <row r="2">
          <cell r="AE2" t="str">
            <v>1.1</v>
          </cell>
          <cell r="AF2" t="str">
            <v>Step 1</v>
          </cell>
          <cell r="AG2" t="str">
            <v>Criticality assessment</v>
          </cell>
        </row>
        <row r="3">
          <cell r="AE3" t="str">
            <v>1.2</v>
          </cell>
          <cell r="AF3" t="str">
            <v>Step 2</v>
          </cell>
          <cell r="AG3" t="str">
            <v>Threat analysis</v>
          </cell>
        </row>
        <row r="4">
          <cell r="AE4" t="str">
            <v>1.3</v>
          </cell>
          <cell r="AF4" t="str">
            <v>Step 3</v>
          </cell>
          <cell r="AG4" t="str">
            <v>People, Process, Technology and Information</v>
          </cell>
        </row>
        <row r="5">
          <cell r="AE5" t="str">
            <v>1.4</v>
          </cell>
          <cell r="AF5" t="str">
            <v>Step 4</v>
          </cell>
          <cell r="AG5" t="str">
            <v>Control environment</v>
          </cell>
        </row>
        <row r="6">
          <cell r="AE6" t="str">
            <v>1.5</v>
          </cell>
          <cell r="AF6" t="str">
            <v>Step 5</v>
          </cell>
          <cell r="AG6" t="str">
            <v>Maturity assessment</v>
          </cell>
        </row>
        <row r="7">
          <cell r="AE7">
            <v>2</v>
          </cell>
          <cell r="AF7" t="str">
            <v>Phase 2</v>
          </cell>
          <cell r="AG7" t="str">
            <v>Respond</v>
          </cell>
        </row>
        <row r="8">
          <cell r="AE8" t="str">
            <v>2.1</v>
          </cell>
          <cell r="AF8" t="str">
            <v>Step 1</v>
          </cell>
          <cell r="AG8" t="str">
            <v>Identification</v>
          </cell>
        </row>
        <row r="9">
          <cell r="AE9" t="str">
            <v>2.2</v>
          </cell>
          <cell r="AF9" t="str">
            <v>Step 2</v>
          </cell>
          <cell r="AG9" t="str">
            <v>Investigation</v>
          </cell>
        </row>
        <row r="10">
          <cell r="AE10" t="str">
            <v>2.3</v>
          </cell>
          <cell r="AF10" t="str">
            <v>Step 3</v>
          </cell>
          <cell r="AG10" t="str">
            <v>Action</v>
          </cell>
        </row>
        <row r="11">
          <cell r="AE11" t="str">
            <v>2.4</v>
          </cell>
          <cell r="AF11" t="str">
            <v>Step 4</v>
          </cell>
          <cell r="AG11" t="str">
            <v>Recovery</v>
          </cell>
        </row>
        <row r="12">
          <cell r="AE12">
            <v>3</v>
          </cell>
          <cell r="AF12" t="str">
            <v>Phase 3</v>
          </cell>
          <cell r="AG12" t="str">
            <v>Follow up</v>
          </cell>
        </row>
        <row r="13">
          <cell r="AE13" t="str">
            <v>3.1</v>
          </cell>
          <cell r="AF13" t="str">
            <v>Step 1</v>
          </cell>
          <cell r="AG13" t="str">
            <v>Incident investigation</v>
          </cell>
        </row>
        <row r="14">
          <cell r="AE14" t="str">
            <v>3.2</v>
          </cell>
          <cell r="AF14" t="str">
            <v>Step 2</v>
          </cell>
          <cell r="AG14" t="str">
            <v>Reporting</v>
          </cell>
        </row>
        <row r="15">
          <cell r="AE15" t="str">
            <v>3.3</v>
          </cell>
          <cell r="AF15" t="str">
            <v>Step 3</v>
          </cell>
          <cell r="AG15" t="str">
            <v>Post incident review</v>
          </cell>
        </row>
        <row r="16">
          <cell r="AE16" t="str">
            <v>3.4</v>
          </cell>
          <cell r="AF16" t="str">
            <v>Step 4</v>
          </cell>
          <cell r="AG16" t="str">
            <v>Lessons learned</v>
          </cell>
        </row>
        <row r="17">
          <cell r="AE17" t="str">
            <v>3.5</v>
          </cell>
          <cell r="AF17" t="str">
            <v>Step 5</v>
          </cell>
          <cell r="AG17" t="str">
            <v>Updating</v>
          </cell>
        </row>
        <row r="18">
          <cell r="AE18" t="str">
            <v>3.6</v>
          </cell>
          <cell r="AF18" t="str">
            <v>Step 6</v>
          </cell>
          <cell r="AG18" t="str">
            <v>Trend analysis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iskominfo@jabaprov.go.i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DD2A1-54D7-344A-AFD0-E9671E24B0C3}">
  <dimension ref="B2:E99"/>
  <sheetViews>
    <sheetView tabSelected="1" workbookViewId="0">
      <selection activeCell="H11" sqref="H11"/>
    </sheetView>
  </sheetViews>
  <sheetFormatPr defaultColWidth="9" defaultRowHeight="15.5" x14ac:dyDescent="0.35"/>
  <cols>
    <col min="1" max="1" width="4.1640625" customWidth="1"/>
    <col min="2" max="2" width="6.1640625" customWidth="1"/>
    <col min="3" max="3" width="17.1640625" customWidth="1"/>
    <col min="4" max="4" width="50.6640625" customWidth="1"/>
  </cols>
  <sheetData>
    <row r="2" spans="2:4" ht="26.25" customHeight="1" x14ac:dyDescent="0.55000000000000004">
      <c r="B2" s="82" t="s">
        <v>472</v>
      </c>
    </row>
    <row r="3" spans="2:4" ht="23.5" x14ac:dyDescent="0.55000000000000004">
      <c r="B3" s="82" t="s">
        <v>602</v>
      </c>
    </row>
    <row r="5" spans="2:4" ht="18.75" customHeight="1" x14ac:dyDescent="0.45">
      <c r="B5" s="83" t="s">
        <v>473</v>
      </c>
    </row>
    <row r="7" spans="2:4" x14ac:dyDescent="0.35">
      <c r="B7" s="104" t="s">
        <v>474</v>
      </c>
      <c r="C7" s="104"/>
      <c r="D7" s="104"/>
    </row>
    <row r="8" spans="2:4" ht="15.75" customHeight="1" x14ac:dyDescent="0.35"/>
    <row r="9" spans="2:4" ht="48" customHeight="1" x14ac:dyDescent="0.35">
      <c r="B9" s="104" t="s">
        <v>475</v>
      </c>
      <c r="C9" s="104"/>
      <c r="D9" s="104"/>
    </row>
    <row r="11" spans="2:4" ht="47.25" customHeight="1" x14ac:dyDescent="0.35">
      <c r="B11" s="104" t="s">
        <v>476</v>
      </c>
      <c r="C11" s="104"/>
      <c r="D11" s="104"/>
    </row>
    <row r="13" spans="2:4" x14ac:dyDescent="0.35">
      <c r="B13" s="104" t="s">
        <v>477</v>
      </c>
      <c r="C13" s="104"/>
      <c r="D13" s="104"/>
    </row>
    <row r="15" spans="2:4" ht="15.75" customHeight="1" x14ac:dyDescent="0.35"/>
    <row r="22" ht="15.75" customHeight="1" x14ac:dyDescent="0.35"/>
    <row r="41" spans="2:4" ht="33" customHeight="1" x14ac:dyDescent="0.35">
      <c r="B41" s="103" t="s">
        <v>478</v>
      </c>
      <c r="C41" s="103"/>
      <c r="D41" s="103"/>
    </row>
    <row r="42" spans="2:4" x14ac:dyDescent="0.35">
      <c r="B42" s="106" t="s">
        <v>479</v>
      </c>
      <c r="C42" s="106"/>
      <c r="D42" s="106"/>
    </row>
    <row r="43" spans="2:4" x14ac:dyDescent="0.35">
      <c r="B43" s="106" t="s">
        <v>480</v>
      </c>
      <c r="C43" s="106"/>
      <c r="D43" s="106"/>
    </row>
    <row r="44" spans="2:4" x14ac:dyDescent="0.35">
      <c r="B44" s="106" t="s">
        <v>481</v>
      </c>
      <c r="C44" s="106"/>
      <c r="D44" s="106"/>
    </row>
    <row r="45" spans="2:4" ht="41" customHeight="1" x14ac:dyDescent="0.35">
      <c r="B45" s="103" t="s">
        <v>482</v>
      </c>
      <c r="C45" s="103"/>
      <c r="D45" s="103"/>
    </row>
    <row r="47" spans="2:4" x14ac:dyDescent="0.35">
      <c r="B47" s="103" t="s">
        <v>483</v>
      </c>
      <c r="C47" s="103"/>
      <c r="D47" s="103"/>
    </row>
    <row r="49" spans="2:4" ht="18.5" x14ac:dyDescent="0.45">
      <c r="B49" s="83" t="s">
        <v>484</v>
      </c>
    </row>
    <row r="51" spans="2:4" ht="33" customHeight="1" x14ac:dyDescent="0.35">
      <c r="B51" s="104" t="s">
        <v>485</v>
      </c>
      <c r="C51" s="104"/>
      <c r="D51" s="104"/>
    </row>
    <row r="52" spans="2:4" ht="33" customHeight="1" x14ac:dyDescent="0.35">
      <c r="B52" s="104" t="s">
        <v>486</v>
      </c>
      <c r="C52" s="104"/>
      <c r="D52" s="104"/>
    </row>
    <row r="53" spans="2:4" x14ac:dyDescent="0.35">
      <c r="B53" s="106" t="s">
        <v>487</v>
      </c>
      <c r="C53" s="106"/>
      <c r="D53" s="106"/>
    </row>
    <row r="55" spans="2:4" x14ac:dyDescent="0.35">
      <c r="B55" s="84" t="s">
        <v>488</v>
      </c>
      <c r="C55" s="84" t="s">
        <v>0</v>
      </c>
      <c r="D55" s="84" t="s">
        <v>489</v>
      </c>
    </row>
    <row r="56" spans="2:4" x14ac:dyDescent="0.35">
      <c r="B56" s="85">
        <v>0</v>
      </c>
      <c r="C56" s="86" t="s">
        <v>490</v>
      </c>
      <c r="D56" s="86" t="s">
        <v>491</v>
      </c>
    </row>
    <row r="57" spans="2:4" ht="42" customHeight="1" x14ac:dyDescent="0.35">
      <c r="B57" s="85">
        <v>1</v>
      </c>
      <c r="C57" s="87" t="s">
        <v>492</v>
      </c>
      <c r="D57" s="87" t="s">
        <v>493</v>
      </c>
    </row>
    <row r="58" spans="2:4" ht="31" x14ac:dyDescent="0.35">
      <c r="B58" s="107">
        <v>2</v>
      </c>
      <c r="C58" s="108" t="s">
        <v>494</v>
      </c>
      <c r="D58" s="88" t="s">
        <v>495</v>
      </c>
    </row>
    <row r="59" spans="2:4" ht="31" x14ac:dyDescent="0.35">
      <c r="B59" s="107"/>
      <c r="C59" s="108"/>
      <c r="D59" s="89" t="s">
        <v>496</v>
      </c>
    </row>
    <row r="60" spans="2:4" ht="31" x14ac:dyDescent="0.35">
      <c r="B60" s="107">
        <v>3</v>
      </c>
      <c r="C60" s="108" t="s">
        <v>497</v>
      </c>
      <c r="D60" s="88" t="s">
        <v>498</v>
      </c>
    </row>
    <row r="61" spans="2:4" ht="31" x14ac:dyDescent="0.35">
      <c r="B61" s="107"/>
      <c r="C61" s="108"/>
      <c r="D61" s="89" t="s">
        <v>499</v>
      </c>
    </row>
    <row r="62" spans="2:4" ht="31" x14ac:dyDescent="0.35">
      <c r="B62" s="85">
        <v>4</v>
      </c>
      <c r="C62" s="87" t="s">
        <v>500</v>
      </c>
      <c r="D62" s="87" t="s">
        <v>501</v>
      </c>
    </row>
    <row r="63" spans="2:4" ht="23" customHeight="1" x14ac:dyDescent="0.35">
      <c r="B63" s="85">
        <v>5</v>
      </c>
      <c r="C63" s="87" t="s">
        <v>502</v>
      </c>
      <c r="D63" s="50"/>
    </row>
    <row r="66" spans="2:4" ht="18.5" x14ac:dyDescent="0.45">
      <c r="B66" s="83" t="s">
        <v>503</v>
      </c>
    </row>
    <row r="68" spans="2:4" x14ac:dyDescent="0.35">
      <c r="B68" s="104" t="s">
        <v>504</v>
      </c>
      <c r="C68" s="104"/>
      <c r="D68" s="104"/>
    </row>
    <row r="69" spans="2:4" x14ac:dyDescent="0.35">
      <c r="B69" s="104" t="s">
        <v>505</v>
      </c>
      <c r="C69" s="104"/>
      <c r="D69" s="104"/>
    </row>
    <row r="71" spans="2:4" ht="30" customHeight="1" x14ac:dyDescent="0.35">
      <c r="C71" s="90" t="s">
        <v>462</v>
      </c>
      <c r="D71" s="90" t="s">
        <v>506</v>
      </c>
    </row>
    <row r="72" spans="2:4" ht="31" x14ac:dyDescent="0.35">
      <c r="C72" s="105" t="s">
        <v>507</v>
      </c>
      <c r="D72" s="91" t="s">
        <v>508</v>
      </c>
    </row>
    <row r="73" spans="2:4" ht="46.5" x14ac:dyDescent="0.35">
      <c r="C73" s="105"/>
      <c r="D73" s="92" t="s">
        <v>509</v>
      </c>
    </row>
    <row r="74" spans="2:4" ht="46.5" x14ac:dyDescent="0.35">
      <c r="C74" s="105" t="s">
        <v>510</v>
      </c>
      <c r="D74" s="91" t="s">
        <v>511</v>
      </c>
    </row>
    <row r="75" spans="2:4" ht="62" x14ac:dyDescent="0.35">
      <c r="C75" s="105"/>
      <c r="D75" s="92" t="s">
        <v>512</v>
      </c>
    </row>
    <row r="76" spans="2:4" ht="31" x14ac:dyDescent="0.35">
      <c r="C76" s="105" t="s">
        <v>513</v>
      </c>
      <c r="D76" s="91" t="s">
        <v>514</v>
      </c>
    </row>
    <row r="77" spans="2:4" ht="31" x14ac:dyDescent="0.35">
      <c r="C77" s="105"/>
      <c r="D77" s="93" t="s">
        <v>515</v>
      </c>
    </row>
    <row r="78" spans="2:4" ht="62" x14ac:dyDescent="0.35">
      <c r="C78" s="105"/>
      <c r="D78" s="93" t="s">
        <v>516</v>
      </c>
    </row>
    <row r="79" spans="2:4" ht="77.5" x14ac:dyDescent="0.35">
      <c r="C79" s="105"/>
      <c r="D79" s="92" t="s">
        <v>517</v>
      </c>
    </row>
    <row r="80" spans="2:4" ht="31" x14ac:dyDescent="0.35">
      <c r="C80" s="105" t="s">
        <v>518</v>
      </c>
      <c r="D80" s="91" t="s">
        <v>519</v>
      </c>
    </row>
    <row r="81" spans="2:4" ht="62" x14ac:dyDescent="0.35">
      <c r="C81" s="105"/>
      <c r="D81" s="93" t="s">
        <v>520</v>
      </c>
    </row>
    <row r="82" spans="2:4" ht="62" x14ac:dyDescent="0.35">
      <c r="C82" s="105"/>
      <c r="D82" s="93" t="s">
        <v>521</v>
      </c>
    </row>
    <row r="83" spans="2:4" ht="62" x14ac:dyDescent="0.35">
      <c r="C83" s="105"/>
      <c r="D83" s="92" t="s">
        <v>522</v>
      </c>
    </row>
    <row r="84" spans="2:4" ht="46.5" x14ac:dyDescent="0.35">
      <c r="C84" s="105" t="s">
        <v>523</v>
      </c>
      <c r="D84" s="91" t="s">
        <v>524</v>
      </c>
    </row>
    <row r="85" spans="2:4" ht="77.5" x14ac:dyDescent="0.35">
      <c r="C85" s="105"/>
      <c r="D85" s="93" t="s">
        <v>525</v>
      </c>
    </row>
    <row r="86" spans="2:4" ht="46.5" x14ac:dyDescent="0.35">
      <c r="C86" s="105"/>
      <c r="D86" s="93" t="s">
        <v>526</v>
      </c>
    </row>
    <row r="87" spans="2:4" ht="46.5" x14ac:dyDescent="0.35">
      <c r="C87" s="105"/>
      <c r="D87" s="92" t="s">
        <v>527</v>
      </c>
    </row>
    <row r="90" spans="2:4" ht="18.5" x14ac:dyDescent="0.45">
      <c r="B90" s="83" t="s">
        <v>528</v>
      </c>
    </row>
    <row r="92" spans="2:4" ht="63" customHeight="1" x14ac:dyDescent="0.35">
      <c r="B92" s="102" t="s">
        <v>529</v>
      </c>
      <c r="C92" s="102"/>
      <c r="D92" s="102"/>
    </row>
    <row r="94" spans="2:4" ht="33" customHeight="1" x14ac:dyDescent="0.35">
      <c r="B94" s="103" t="s">
        <v>530</v>
      </c>
      <c r="C94" s="103"/>
      <c r="D94" s="103"/>
    </row>
    <row r="99" spans="5:5" x14ac:dyDescent="0.35">
      <c r="E99" s="94"/>
    </row>
  </sheetData>
  <mergeCells count="26">
    <mergeCell ref="B42:D42"/>
    <mergeCell ref="B7:D7"/>
    <mergeCell ref="B9:D9"/>
    <mergeCell ref="B11:D11"/>
    <mergeCell ref="B13:D13"/>
    <mergeCell ref="B41:D41"/>
    <mergeCell ref="B68:D68"/>
    <mergeCell ref="B43:D43"/>
    <mergeCell ref="B44:D44"/>
    <mergeCell ref="B45:D45"/>
    <mergeCell ref="B47:D47"/>
    <mergeCell ref="B51:D51"/>
    <mergeCell ref="B52:D52"/>
    <mergeCell ref="B53:D53"/>
    <mergeCell ref="B58:B59"/>
    <mergeCell ref="C58:C59"/>
    <mergeCell ref="B60:B61"/>
    <mergeCell ref="C60:C61"/>
    <mergeCell ref="B92:D92"/>
    <mergeCell ref="B94:D94"/>
    <mergeCell ref="B69:D69"/>
    <mergeCell ref="C72:C73"/>
    <mergeCell ref="C74:C75"/>
    <mergeCell ref="C76:C79"/>
    <mergeCell ref="C80:C83"/>
    <mergeCell ref="C84:C87"/>
  </mergeCells>
  <pageMargins left="0.75" right="0.75" top="1" bottom="1" header="0.5" footer="0.5"/>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272B9-9B6E-3248-A26E-800535E6D809}">
  <dimension ref="A1:B27"/>
  <sheetViews>
    <sheetView workbookViewId="0">
      <selection sqref="A1:B27"/>
    </sheetView>
  </sheetViews>
  <sheetFormatPr defaultColWidth="10.6640625" defaultRowHeight="15.5" x14ac:dyDescent="0.35"/>
  <cols>
    <col min="1" max="1" width="36.08203125" customWidth="1"/>
    <col min="2" max="2" width="35.5" customWidth="1"/>
  </cols>
  <sheetData>
    <row r="1" spans="1:2" ht="21" x14ac:dyDescent="0.5">
      <c r="A1" s="49" t="s">
        <v>603</v>
      </c>
      <c r="B1" s="49"/>
    </row>
    <row r="2" spans="1:2" ht="21" x14ac:dyDescent="0.5">
      <c r="A2" s="49" t="s">
        <v>602</v>
      </c>
      <c r="B2" s="49"/>
    </row>
    <row r="5" spans="1:2" x14ac:dyDescent="0.35">
      <c r="A5" t="s">
        <v>542</v>
      </c>
      <c r="B5" s="98" t="s">
        <v>569</v>
      </c>
    </row>
    <row r="6" spans="1:2" x14ac:dyDescent="0.35">
      <c r="B6" s="98" t="s">
        <v>570</v>
      </c>
    </row>
    <row r="7" spans="1:2" x14ac:dyDescent="0.35">
      <c r="B7" s="98" t="s">
        <v>571</v>
      </c>
    </row>
    <row r="8" spans="1:2" x14ac:dyDescent="0.35">
      <c r="B8" s="96"/>
    </row>
    <row r="9" spans="1:2" x14ac:dyDescent="0.35">
      <c r="A9" t="s">
        <v>545</v>
      </c>
      <c r="B9" s="98" t="s">
        <v>572</v>
      </c>
    </row>
    <row r="10" spans="1:2" x14ac:dyDescent="0.35">
      <c r="B10" s="98" t="s">
        <v>573</v>
      </c>
    </row>
    <row r="11" spans="1:2" x14ac:dyDescent="0.35">
      <c r="B11" s="98" t="s">
        <v>574</v>
      </c>
    </row>
    <row r="12" spans="1:2" x14ac:dyDescent="0.35">
      <c r="B12" s="96"/>
    </row>
    <row r="13" spans="1:2" x14ac:dyDescent="0.35">
      <c r="A13" t="s">
        <v>546</v>
      </c>
      <c r="B13" s="98" t="s">
        <v>575</v>
      </c>
    </row>
    <row r="14" spans="1:2" x14ac:dyDescent="0.35">
      <c r="B14" s="96"/>
    </row>
    <row r="15" spans="1:2" x14ac:dyDescent="0.35">
      <c r="A15" t="s">
        <v>547</v>
      </c>
      <c r="B15" s="99" t="s">
        <v>576</v>
      </c>
    </row>
    <row r="16" spans="1:2" x14ac:dyDescent="0.35">
      <c r="B16" s="96"/>
    </row>
    <row r="17" spans="1:2" x14ac:dyDescent="0.35">
      <c r="A17" t="s">
        <v>552</v>
      </c>
      <c r="B17" s="98" t="s">
        <v>577</v>
      </c>
    </row>
    <row r="18" spans="1:2" x14ac:dyDescent="0.35">
      <c r="A18" t="s">
        <v>548</v>
      </c>
      <c r="B18" s="98" t="s">
        <v>578</v>
      </c>
    </row>
    <row r="19" spans="1:2" x14ac:dyDescent="0.35">
      <c r="B19" s="96"/>
    </row>
    <row r="20" spans="1:2" x14ac:dyDescent="0.35">
      <c r="A20" t="s">
        <v>549</v>
      </c>
      <c r="B20" s="100" t="s">
        <v>601</v>
      </c>
    </row>
    <row r="21" spans="1:2" x14ac:dyDescent="0.35">
      <c r="B21" s="96"/>
    </row>
    <row r="22" spans="1:2" x14ac:dyDescent="0.35">
      <c r="A22" t="s">
        <v>531</v>
      </c>
      <c r="B22" s="98" t="s">
        <v>535</v>
      </c>
    </row>
    <row r="23" spans="1:2" x14ac:dyDescent="0.35">
      <c r="B23" s="96"/>
    </row>
    <row r="24" spans="1:2" x14ac:dyDescent="0.35">
      <c r="A24" t="s">
        <v>550</v>
      </c>
      <c r="B24" s="98" t="s">
        <v>540</v>
      </c>
    </row>
    <row r="26" spans="1:2" x14ac:dyDescent="0.35">
      <c r="A26" t="s">
        <v>551</v>
      </c>
    </row>
    <row r="27" spans="1:2" ht="97" customHeight="1" x14ac:dyDescent="0.35">
      <c r="A27" s="109" t="s">
        <v>600</v>
      </c>
      <c r="B27" s="109"/>
    </row>
  </sheetData>
  <mergeCells count="1">
    <mergeCell ref="A27:B27"/>
  </mergeCells>
  <hyperlinks>
    <hyperlink ref="B15" r:id="rId1" xr:uid="{5E8DD5B3-16D9-484B-B96F-C775D51EF738}"/>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2">
        <x14:dataValidation type="list" showInputMessage="1" showErrorMessage="1" xr:uid="{E1C739BA-8639-324A-BD59-C90298EC2573}">
          <x14:formula1>
            <xm:f>'Referensi(H)'!$C$22:$C$26</xm:f>
          </x14:formula1>
          <xm:sqref>B22</xm:sqref>
        </x14:dataValidation>
        <x14:dataValidation type="list" allowBlank="1" showInputMessage="1" showErrorMessage="1" xr:uid="{2AFF348A-CB6E-2343-89E6-713AA689514B}">
          <x14:formula1>
            <xm:f>'Referensi(H)'!$F$22:$F$26</xm:f>
          </x14:formula1>
          <xm:sqref>B24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51C2B-5BC5-9442-9293-27BEBDB7212A}">
  <dimension ref="A1:Q88"/>
  <sheetViews>
    <sheetView zoomScale="109" zoomScaleNormal="109" workbookViewId="0">
      <pane xSplit="1" ySplit="2" topLeftCell="B88" activePane="bottomRight" state="frozen"/>
      <selection pane="topRight" activeCell="B1" sqref="B1"/>
      <selection pane="bottomLeft" activeCell="A3" sqref="A3"/>
      <selection pane="bottomRight" activeCell="B93" sqref="B93"/>
    </sheetView>
  </sheetViews>
  <sheetFormatPr defaultColWidth="10.83203125" defaultRowHeight="15.5" x14ac:dyDescent="0.35"/>
  <cols>
    <col min="1" max="1" width="10.83203125" style="4"/>
    <col min="2" max="2" width="54.1640625" style="6" customWidth="1"/>
    <col min="3" max="3" width="16.6640625" style="4" customWidth="1"/>
    <col min="4" max="4" width="63.83203125" style="6" customWidth="1"/>
    <col min="5" max="5" width="5.83203125" style="4" customWidth="1"/>
    <col min="6" max="10" width="5.33203125" style="4" customWidth="1"/>
    <col min="11" max="16384" width="10.83203125" style="4"/>
  </cols>
  <sheetData>
    <row r="1" spans="1:13" ht="21" x14ac:dyDescent="0.35">
      <c r="A1" s="110" t="s">
        <v>30</v>
      </c>
      <c r="B1" s="110"/>
      <c r="C1" s="110"/>
      <c r="D1" s="77"/>
    </row>
    <row r="2" spans="1:13" x14ac:dyDescent="0.35">
      <c r="A2" s="8" t="s">
        <v>18</v>
      </c>
      <c r="B2" s="9" t="s">
        <v>19</v>
      </c>
      <c r="C2" s="8" t="s">
        <v>20</v>
      </c>
      <c r="D2" s="9" t="s">
        <v>464</v>
      </c>
      <c r="F2" s="4" t="s">
        <v>33</v>
      </c>
      <c r="G2" s="4" t="s">
        <v>24</v>
      </c>
      <c r="H2" s="4" t="s">
        <v>25</v>
      </c>
      <c r="I2" s="4" t="s">
        <v>26</v>
      </c>
      <c r="J2" s="4" t="s">
        <v>150</v>
      </c>
      <c r="K2" s="4" t="s">
        <v>47</v>
      </c>
      <c r="L2" s="4" t="s">
        <v>48</v>
      </c>
      <c r="M2" s="4" t="s">
        <v>151</v>
      </c>
    </row>
    <row r="3" spans="1:13" x14ac:dyDescent="0.35">
      <c r="A3" s="7" t="s">
        <v>31</v>
      </c>
      <c r="B3" s="7"/>
      <c r="C3" s="7"/>
      <c r="D3" s="78"/>
    </row>
    <row r="4" spans="1:13" ht="31" x14ac:dyDescent="0.35">
      <c r="A4" s="5" t="s">
        <v>21</v>
      </c>
      <c r="B4" s="6" t="s">
        <v>274</v>
      </c>
      <c r="C4" s="75" t="s">
        <v>29</v>
      </c>
      <c r="D4" s="75" t="s">
        <v>579</v>
      </c>
      <c r="F4" s="24">
        <v>1</v>
      </c>
      <c r="G4" s="25">
        <f>VLOOKUP(C4,'Referensi(H)'!$F$2:$H$7,2)</f>
        <v>5</v>
      </c>
      <c r="H4" s="25">
        <f>IF(G4=6,0,1)</f>
        <v>1</v>
      </c>
      <c r="I4" s="26">
        <f>VLOOKUP(C4,'Referensi(H)'!$F$2:$H$7,3)</f>
        <v>5</v>
      </c>
      <c r="J4" s="24">
        <v>1</v>
      </c>
      <c r="K4" s="25">
        <f>H4</f>
        <v>1</v>
      </c>
      <c r="L4" s="25">
        <f>I4</f>
        <v>5</v>
      </c>
      <c r="M4" s="26">
        <f>IF(K4=0,5,L4/K4)</f>
        <v>5</v>
      </c>
    </row>
    <row r="5" spans="1:13" ht="31" x14ac:dyDescent="0.35">
      <c r="A5" s="5" t="s">
        <v>281</v>
      </c>
      <c r="B5" s="6" t="s">
        <v>275</v>
      </c>
      <c r="C5" s="75" t="s">
        <v>449</v>
      </c>
      <c r="D5" s="75"/>
      <c r="F5" s="27">
        <v>2</v>
      </c>
      <c r="G5" s="28">
        <f>VLOOKUP(C5,'Referensi(H)'!$F$2:$H$7,2)</f>
        <v>3</v>
      </c>
      <c r="H5" s="28">
        <f t="shared" ref="H5:H10" si="0">IF(G5=6,0,1)</f>
        <v>1</v>
      </c>
      <c r="I5" s="29">
        <f>VLOOKUP(C5,'Referensi(H)'!$F$2:$H$7,3)</f>
        <v>1</v>
      </c>
      <c r="J5" s="24">
        <v>2</v>
      </c>
      <c r="K5" s="25">
        <f>SUM(H5:H6)</f>
        <v>2</v>
      </c>
      <c r="L5" s="25">
        <f>SUM(I5:I6)</f>
        <v>2</v>
      </c>
      <c r="M5" s="26">
        <f>IF(K5=0,5,L5/K5)</f>
        <v>1</v>
      </c>
    </row>
    <row r="6" spans="1:13" ht="31" x14ac:dyDescent="0.35">
      <c r="A6" s="5" t="s">
        <v>282</v>
      </c>
      <c r="B6" s="6" t="s">
        <v>276</v>
      </c>
      <c r="C6" s="75" t="s">
        <v>449</v>
      </c>
      <c r="D6" s="75"/>
      <c r="F6" s="30">
        <v>2</v>
      </c>
      <c r="G6" s="31">
        <f>VLOOKUP(C6,'Referensi(H)'!$F$2:$H$7,2)</f>
        <v>3</v>
      </c>
      <c r="H6" s="31">
        <f t="shared" si="0"/>
        <v>1</v>
      </c>
      <c r="I6" s="32">
        <f>VLOOKUP(C6,'Referensi(H)'!$F$2:$H$7,3)</f>
        <v>1</v>
      </c>
    </row>
    <row r="7" spans="1:13" ht="46.5" x14ac:dyDescent="0.35">
      <c r="A7" s="5" t="s">
        <v>283</v>
      </c>
      <c r="B7" s="6" t="s">
        <v>278</v>
      </c>
      <c r="C7" s="75" t="s">
        <v>449</v>
      </c>
      <c r="D7" s="75"/>
      <c r="F7" s="27">
        <v>3</v>
      </c>
      <c r="G7" s="28">
        <f>VLOOKUP(C7,'Referensi(H)'!$F$2:$H$7,2)</f>
        <v>3</v>
      </c>
      <c r="H7" s="28">
        <f t="shared" si="0"/>
        <v>1</v>
      </c>
      <c r="I7" s="29">
        <f>VLOOKUP(C7,'Referensi(H)'!$F$2:$H$7,3)</f>
        <v>1</v>
      </c>
      <c r="J7" s="24">
        <v>3</v>
      </c>
      <c r="K7" s="25">
        <f>SUM(H7:H8)</f>
        <v>2</v>
      </c>
      <c r="L7" s="25">
        <f>SUM(I7:I8)</f>
        <v>6</v>
      </c>
      <c r="M7" s="26">
        <f>IF(K7=0,5,L7/K7)</f>
        <v>3</v>
      </c>
    </row>
    <row r="8" spans="1:13" ht="31" x14ac:dyDescent="0.35">
      <c r="A8" s="5" t="s">
        <v>284</v>
      </c>
      <c r="B8" s="6" t="s">
        <v>277</v>
      </c>
      <c r="C8" s="75" t="s">
        <v>29</v>
      </c>
      <c r="D8" s="75"/>
      <c r="F8" s="30">
        <v>3</v>
      </c>
      <c r="G8" s="31">
        <f>VLOOKUP(C8,'Referensi(H)'!$F$2:$H$7,2)</f>
        <v>5</v>
      </c>
      <c r="H8" s="31">
        <f t="shared" si="0"/>
        <v>1</v>
      </c>
      <c r="I8" s="32">
        <f>VLOOKUP(C8,'Referensi(H)'!$F$2:$H$7,3)</f>
        <v>5</v>
      </c>
    </row>
    <row r="9" spans="1:13" ht="62" x14ac:dyDescent="0.35">
      <c r="A9" s="5" t="s">
        <v>285</v>
      </c>
      <c r="B9" s="6" t="s">
        <v>279</v>
      </c>
      <c r="C9" s="75" t="s">
        <v>29</v>
      </c>
      <c r="D9" s="75" t="s">
        <v>580</v>
      </c>
      <c r="F9" s="24">
        <v>4</v>
      </c>
      <c r="G9" s="25">
        <f>VLOOKUP(C9,'Referensi(H)'!$F$2:$H$7,2)</f>
        <v>5</v>
      </c>
      <c r="H9" s="25">
        <f t="shared" si="0"/>
        <v>1</v>
      </c>
      <c r="I9" s="26">
        <f>VLOOKUP(C9,'Referensi(H)'!$F$2:$H$7,3)</f>
        <v>5</v>
      </c>
      <c r="J9" s="24">
        <v>4</v>
      </c>
      <c r="K9" s="25">
        <f>H9</f>
        <v>1</v>
      </c>
      <c r="L9" s="25">
        <f>I9</f>
        <v>5</v>
      </c>
      <c r="M9" s="26">
        <f>IF(K9=0,5,L9/K9)</f>
        <v>5</v>
      </c>
    </row>
    <row r="10" spans="1:13" ht="31" x14ac:dyDescent="0.35">
      <c r="A10" s="5" t="s">
        <v>286</v>
      </c>
      <c r="B10" s="6" t="s">
        <v>280</v>
      </c>
      <c r="C10" s="75" t="s">
        <v>29</v>
      </c>
      <c r="D10" s="75"/>
      <c r="F10" s="24">
        <v>5</v>
      </c>
      <c r="G10" s="25">
        <f>VLOOKUP(C10,'Referensi(H)'!$F$2:$H$7,2)</f>
        <v>5</v>
      </c>
      <c r="H10" s="25">
        <f t="shared" si="0"/>
        <v>1</v>
      </c>
      <c r="I10" s="26">
        <f>VLOOKUP(C10,'Referensi(H)'!$F$2:$H$7,3)</f>
        <v>5</v>
      </c>
      <c r="J10" s="24">
        <v>5</v>
      </c>
      <c r="K10" s="25">
        <f>H10</f>
        <v>1</v>
      </c>
      <c r="L10" s="25">
        <f>I10</f>
        <v>5</v>
      </c>
      <c r="M10" s="26">
        <f>IF(K10=0,5,L10/K10)</f>
        <v>5</v>
      </c>
    </row>
    <row r="11" spans="1:13" x14ac:dyDescent="0.35">
      <c r="A11" s="7" t="s">
        <v>32</v>
      </c>
      <c r="B11" s="7"/>
      <c r="C11" s="79"/>
      <c r="D11" s="79"/>
    </row>
    <row r="12" spans="1:13" ht="46.5" x14ac:dyDescent="0.35">
      <c r="A12" s="5" t="s">
        <v>22</v>
      </c>
      <c r="B12" s="6" t="s">
        <v>23</v>
      </c>
      <c r="C12" s="75" t="s">
        <v>29</v>
      </c>
      <c r="D12" s="75" t="s">
        <v>581</v>
      </c>
      <c r="F12" s="24">
        <v>1</v>
      </c>
      <c r="G12" s="25">
        <f>VLOOKUP(C12,'Referensi(H)'!$F$2:$H$7,2)</f>
        <v>5</v>
      </c>
      <c r="H12" s="25">
        <f>IF(G12=6,0,1)</f>
        <v>1</v>
      </c>
      <c r="I12" s="26">
        <f>VLOOKUP(C12,'Referensi(H)'!$F$2:$H$7,3)</f>
        <v>5</v>
      </c>
      <c r="J12" s="24">
        <v>1</v>
      </c>
      <c r="K12" s="25">
        <f>H12</f>
        <v>1</v>
      </c>
      <c r="L12" s="25">
        <f>I12</f>
        <v>5</v>
      </c>
      <c r="M12" s="26">
        <f t="shared" ref="M12:M13" si="1">IF(K12=0,5,L12/K12)</f>
        <v>5</v>
      </c>
    </row>
    <row r="13" spans="1:13" ht="46.5" x14ac:dyDescent="0.35">
      <c r="A13" s="10" t="s">
        <v>45</v>
      </c>
      <c r="B13" s="6" t="s">
        <v>37</v>
      </c>
      <c r="C13" s="75" t="s">
        <v>29</v>
      </c>
      <c r="D13" s="75"/>
      <c r="F13" s="24">
        <v>2</v>
      </c>
      <c r="G13" s="25">
        <f>VLOOKUP(C13,'Referensi(H)'!$F$2:$H$7,2)</f>
        <v>5</v>
      </c>
      <c r="H13" s="25">
        <f t="shared" ref="H13:H20" si="2">IF(G13=6,0,1)</f>
        <v>1</v>
      </c>
      <c r="I13" s="26">
        <f>VLOOKUP(C13,'Referensi(H)'!$F$2:$H$7,3)</f>
        <v>5</v>
      </c>
      <c r="J13" s="24">
        <v>2</v>
      </c>
      <c r="K13" s="25">
        <f>H13</f>
        <v>1</v>
      </c>
      <c r="L13" s="25">
        <f>I13</f>
        <v>5</v>
      </c>
      <c r="M13" s="26">
        <f t="shared" si="1"/>
        <v>5</v>
      </c>
    </row>
    <row r="14" spans="1:13" ht="46.5" x14ac:dyDescent="0.35">
      <c r="A14" s="10" t="s">
        <v>46</v>
      </c>
      <c r="B14" s="6" t="s">
        <v>38</v>
      </c>
      <c r="C14" s="75" t="s">
        <v>29</v>
      </c>
      <c r="D14" s="75"/>
      <c r="F14" s="27">
        <v>3</v>
      </c>
      <c r="G14" s="28">
        <f>VLOOKUP(C14,'Referensi(H)'!$F$2:$H$7,2)</f>
        <v>5</v>
      </c>
      <c r="H14" s="28">
        <f t="shared" si="2"/>
        <v>1</v>
      </c>
      <c r="I14" s="29">
        <f>VLOOKUP(C14,'Referensi(H)'!$F$2:$H$7,3)</f>
        <v>5</v>
      </c>
      <c r="J14" s="24">
        <v>3</v>
      </c>
      <c r="K14" s="25">
        <f>SUM(H14:H15)</f>
        <v>2</v>
      </c>
      <c r="L14" s="25">
        <f>SUM(I14:I15)</f>
        <v>5</v>
      </c>
      <c r="M14" s="26">
        <f>IF(K14=0,5,L14/K14)</f>
        <v>2.5</v>
      </c>
    </row>
    <row r="15" spans="1:13" ht="31" x14ac:dyDescent="0.35">
      <c r="A15" s="10" t="s">
        <v>50</v>
      </c>
      <c r="B15" s="6" t="s">
        <v>39</v>
      </c>
      <c r="C15" s="75" t="s">
        <v>27</v>
      </c>
      <c r="D15" s="75"/>
      <c r="F15" s="30">
        <v>3</v>
      </c>
      <c r="G15" s="31">
        <f>VLOOKUP(C15,'Referensi(H)'!$F$2:$H$7,2)</f>
        <v>2</v>
      </c>
      <c r="H15" s="31">
        <f t="shared" si="2"/>
        <v>1</v>
      </c>
      <c r="I15" s="32">
        <f>VLOOKUP(C15,'Referensi(H)'!$F$2:$H$7,3)</f>
        <v>0</v>
      </c>
    </row>
    <row r="16" spans="1:13" ht="46.5" x14ac:dyDescent="0.35">
      <c r="A16" s="10" t="s">
        <v>51</v>
      </c>
      <c r="B16" s="6" t="s">
        <v>40</v>
      </c>
      <c r="C16" s="75" t="s">
        <v>27</v>
      </c>
      <c r="D16" s="75"/>
      <c r="F16" s="27">
        <v>4</v>
      </c>
      <c r="G16" s="28">
        <f>VLOOKUP(C16,'Referensi(H)'!$F$2:$H$7,2)</f>
        <v>2</v>
      </c>
      <c r="H16" s="28">
        <f t="shared" si="2"/>
        <v>1</v>
      </c>
      <c r="I16" s="29">
        <f>VLOOKUP(C16,'Referensi(H)'!$F$2:$H$7,3)</f>
        <v>0</v>
      </c>
      <c r="J16" s="25">
        <v>4</v>
      </c>
      <c r="K16" s="25">
        <f>SUM(H16:H17)</f>
        <v>2</v>
      </c>
      <c r="L16" s="25">
        <f>SUM(I16:I17)</f>
        <v>5</v>
      </c>
      <c r="M16" s="26">
        <f t="shared" ref="M16:M18" si="3">IF(K16=0,5,L16/K16)</f>
        <v>2.5</v>
      </c>
    </row>
    <row r="17" spans="1:17" ht="46.5" x14ac:dyDescent="0.35">
      <c r="A17" s="10" t="s">
        <v>52</v>
      </c>
      <c r="B17" s="6" t="s">
        <v>41</v>
      </c>
      <c r="C17" s="75" t="s">
        <v>29</v>
      </c>
      <c r="D17" s="75"/>
      <c r="F17" s="30">
        <v>4</v>
      </c>
      <c r="G17" s="31">
        <f>VLOOKUP(C17,'Referensi(H)'!$F$2:$H$7,2)</f>
        <v>5</v>
      </c>
      <c r="H17" s="31">
        <f t="shared" si="2"/>
        <v>1</v>
      </c>
      <c r="I17" s="32">
        <f>VLOOKUP(C17,'Referensi(H)'!$F$2:$H$7,3)</f>
        <v>5</v>
      </c>
    </row>
    <row r="18" spans="1:17" ht="46.5" x14ac:dyDescent="0.35">
      <c r="A18" s="10" t="s">
        <v>53</v>
      </c>
      <c r="B18" s="6" t="s">
        <v>42</v>
      </c>
      <c r="C18" s="75" t="s">
        <v>29</v>
      </c>
      <c r="D18" s="75"/>
      <c r="F18" s="27">
        <v>5</v>
      </c>
      <c r="G18" s="28">
        <f>VLOOKUP(C18,'Referensi(H)'!$F$2:$H$7,2)</f>
        <v>5</v>
      </c>
      <c r="H18" s="28">
        <f t="shared" si="2"/>
        <v>1</v>
      </c>
      <c r="I18" s="29">
        <f>VLOOKUP(C18,'Referensi(H)'!$F$2:$H$7,3)</f>
        <v>5</v>
      </c>
      <c r="J18" s="24">
        <v>5</v>
      </c>
      <c r="K18" s="25">
        <f>SUM(G18:G20)</f>
        <v>9</v>
      </c>
      <c r="L18" s="25">
        <f>SUM(I18:I20)</f>
        <v>5</v>
      </c>
      <c r="M18" s="26">
        <f t="shared" si="3"/>
        <v>0.55555555555555558</v>
      </c>
    </row>
    <row r="19" spans="1:17" ht="46.5" x14ac:dyDescent="0.35">
      <c r="A19" s="10" t="s">
        <v>54</v>
      </c>
      <c r="B19" s="6" t="s">
        <v>43</v>
      </c>
      <c r="C19" s="75" t="s">
        <v>27</v>
      </c>
      <c r="D19" s="75"/>
      <c r="F19" s="33">
        <v>5</v>
      </c>
      <c r="G19" s="34">
        <f>VLOOKUP(C19,'Referensi(H)'!$F$2:$H$7,2)</f>
        <v>2</v>
      </c>
      <c r="H19" s="34">
        <f t="shared" si="2"/>
        <v>1</v>
      </c>
      <c r="I19" s="35">
        <f>VLOOKUP(C19,'Referensi(H)'!$F$2:$H$7,3)</f>
        <v>0</v>
      </c>
    </row>
    <row r="20" spans="1:17" ht="31" x14ac:dyDescent="0.35">
      <c r="A20" s="10" t="s">
        <v>55</v>
      </c>
      <c r="B20" s="6" t="s">
        <v>44</v>
      </c>
      <c r="C20" s="75" t="s">
        <v>27</v>
      </c>
      <c r="D20" s="75"/>
      <c r="F20" s="30">
        <v>5</v>
      </c>
      <c r="G20" s="31">
        <f>VLOOKUP(C20,'Referensi(H)'!$F$2:$H$7,2)</f>
        <v>2</v>
      </c>
      <c r="H20" s="31">
        <f t="shared" si="2"/>
        <v>1</v>
      </c>
      <c r="I20" s="32">
        <f>VLOOKUP(C20,'Referensi(H)'!$F$2:$H$7,3)</f>
        <v>0</v>
      </c>
    </row>
    <row r="21" spans="1:17" x14ac:dyDescent="0.35">
      <c r="A21" s="7" t="s">
        <v>34</v>
      </c>
      <c r="B21" s="7"/>
      <c r="C21" s="79"/>
      <c r="D21" s="79"/>
    </row>
    <row r="22" spans="1:17" x14ac:dyDescent="0.35">
      <c r="A22" s="12"/>
      <c r="B22" s="11" t="s">
        <v>49</v>
      </c>
      <c r="C22" s="75"/>
      <c r="D22" s="75"/>
      <c r="N22" s="4" t="s">
        <v>150</v>
      </c>
      <c r="O22" s="4" t="s">
        <v>47</v>
      </c>
      <c r="P22" s="4" t="s">
        <v>48</v>
      </c>
      <c r="Q22" s="4" t="s">
        <v>151</v>
      </c>
    </row>
    <row r="23" spans="1:17" ht="46.5" x14ac:dyDescent="0.35">
      <c r="A23" s="13" t="s">
        <v>57</v>
      </c>
      <c r="B23" s="6" t="s">
        <v>56</v>
      </c>
      <c r="C23" s="75" t="s">
        <v>29</v>
      </c>
      <c r="D23" s="75"/>
      <c r="F23" s="24">
        <v>1</v>
      </c>
      <c r="G23" s="25">
        <f>VLOOKUP(C23,'Referensi(H)'!$F$2:$H$7,2)</f>
        <v>5</v>
      </c>
      <c r="H23" s="25">
        <f t="shared" ref="H23:H48" si="4">IF(G23=6,0,1)</f>
        <v>1</v>
      </c>
      <c r="I23" s="26">
        <f>VLOOKUP(C23,'Referensi(H)'!$F$2:$H$7,3)</f>
        <v>5</v>
      </c>
      <c r="J23" s="24">
        <v>1</v>
      </c>
      <c r="K23" s="25">
        <f>H23</f>
        <v>1</v>
      </c>
      <c r="L23" s="25">
        <f>I23</f>
        <v>5</v>
      </c>
      <c r="M23" s="25">
        <f t="shared" ref="M23:M24" si="5">IF(K23=0,5,L23/K23)</f>
        <v>5</v>
      </c>
      <c r="N23" s="23">
        <v>1</v>
      </c>
      <c r="O23" s="23">
        <f>K57+K23+K38+K50</f>
        <v>4</v>
      </c>
      <c r="P23" s="23">
        <f>L23+L38+L50+L57</f>
        <v>16</v>
      </c>
      <c r="Q23" s="23">
        <f t="shared" ref="Q23:Q27" si="6">IF(O23=0,5,P23/O23)</f>
        <v>4</v>
      </c>
    </row>
    <row r="24" spans="1:17" ht="31" x14ac:dyDescent="0.35">
      <c r="A24" s="13" t="s">
        <v>70</v>
      </c>
      <c r="B24" s="6" t="s">
        <v>58</v>
      </c>
      <c r="C24" s="75" t="s">
        <v>29</v>
      </c>
      <c r="D24" s="75"/>
      <c r="F24" s="27">
        <v>2</v>
      </c>
      <c r="G24" s="28">
        <f>VLOOKUP(C24,'Referensi(H)'!$F$2:$H$7,2)</f>
        <v>5</v>
      </c>
      <c r="H24" s="28">
        <f t="shared" si="4"/>
        <v>1</v>
      </c>
      <c r="I24" s="29">
        <f>VLOOKUP(C24,'Referensi(H)'!$F$2:$H$7,3)</f>
        <v>5</v>
      </c>
      <c r="J24" s="24">
        <v>2</v>
      </c>
      <c r="K24" s="25">
        <f>SUM(H24:H28)</f>
        <v>5</v>
      </c>
      <c r="L24" s="25">
        <f>SUM(I24:I28)</f>
        <v>20</v>
      </c>
      <c r="M24" s="25">
        <f t="shared" si="5"/>
        <v>4</v>
      </c>
      <c r="N24" s="23">
        <v>2</v>
      </c>
      <c r="O24" s="23">
        <f>K24+K39+K51+K58</f>
        <v>9</v>
      </c>
      <c r="P24" s="23">
        <f>L24+L39+L51+L58</f>
        <v>38</v>
      </c>
      <c r="Q24" s="23">
        <f t="shared" si="6"/>
        <v>4.2222222222222223</v>
      </c>
    </row>
    <row r="25" spans="1:17" ht="46.5" x14ac:dyDescent="0.35">
      <c r="A25" s="13" t="s">
        <v>71</v>
      </c>
      <c r="B25" s="6" t="s">
        <v>59</v>
      </c>
      <c r="C25" s="75" t="s">
        <v>29</v>
      </c>
      <c r="D25" s="75"/>
      <c r="F25" s="33">
        <v>2</v>
      </c>
      <c r="G25" s="34">
        <f>VLOOKUP(C25,'Referensi(H)'!$F$2:$H$7,2)</f>
        <v>5</v>
      </c>
      <c r="H25" s="34">
        <f t="shared" si="4"/>
        <v>1</v>
      </c>
      <c r="I25" s="35">
        <f>VLOOKUP(C25,'Referensi(H)'!$F$2:$H$7,3)</f>
        <v>5</v>
      </c>
      <c r="N25" s="23">
        <v>3</v>
      </c>
      <c r="O25" s="23">
        <f>K29+K40+K53+K59</f>
        <v>12</v>
      </c>
      <c r="P25" s="23">
        <f>L29+L40+L53+L59</f>
        <v>51</v>
      </c>
      <c r="Q25" s="23">
        <f t="shared" si="6"/>
        <v>4.25</v>
      </c>
    </row>
    <row r="26" spans="1:17" ht="62" x14ac:dyDescent="0.35">
      <c r="A26" s="13" t="s">
        <v>72</v>
      </c>
      <c r="B26" s="6" t="s">
        <v>60</v>
      </c>
      <c r="C26" s="75" t="s">
        <v>27</v>
      </c>
      <c r="D26" s="75" t="s">
        <v>582</v>
      </c>
      <c r="F26" s="33">
        <v>2</v>
      </c>
      <c r="G26" s="34">
        <f>VLOOKUP(C26,'Referensi(H)'!$F$2:$H$7,2)</f>
        <v>2</v>
      </c>
      <c r="H26" s="34">
        <f t="shared" si="4"/>
        <v>1</v>
      </c>
      <c r="I26" s="35">
        <f>VLOOKUP(C26,'Referensi(H)'!$F$2:$H$7,3)</f>
        <v>0</v>
      </c>
      <c r="N26" s="23">
        <v>4</v>
      </c>
      <c r="O26" s="23">
        <f>K33+K43+K55+K62</f>
        <v>10</v>
      </c>
      <c r="P26" s="23">
        <f>L33+L43+L55+L62</f>
        <v>31</v>
      </c>
      <c r="Q26" s="23">
        <f t="shared" si="6"/>
        <v>3.1</v>
      </c>
    </row>
    <row r="27" spans="1:17" ht="31" x14ac:dyDescent="0.35">
      <c r="A27" s="13" t="s">
        <v>73</v>
      </c>
      <c r="B27" s="6" t="s">
        <v>61</v>
      </c>
      <c r="C27" s="75" t="s">
        <v>29</v>
      </c>
      <c r="D27" s="75"/>
      <c r="F27" s="33">
        <v>2</v>
      </c>
      <c r="G27" s="34">
        <f>VLOOKUP(C27,'Referensi(H)'!$F$2:$H$7,2)</f>
        <v>5</v>
      </c>
      <c r="H27" s="34">
        <f t="shared" si="4"/>
        <v>1</v>
      </c>
      <c r="I27" s="35">
        <f>VLOOKUP(C27,'Referensi(H)'!$F$2:$H$7,3)</f>
        <v>5</v>
      </c>
      <c r="N27" s="23">
        <v>5</v>
      </c>
      <c r="O27" s="23">
        <f>K35+K47+K65</f>
        <v>6</v>
      </c>
      <c r="P27" s="23">
        <f>L35+L47+L65</f>
        <v>20</v>
      </c>
      <c r="Q27" s="23">
        <f t="shared" si="6"/>
        <v>3.3333333333333335</v>
      </c>
    </row>
    <row r="28" spans="1:17" ht="31" x14ac:dyDescent="0.35">
      <c r="A28" s="13" t="s">
        <v>74</v>
      </c>
      <c r="B28" s="6" t="s">
        <v>62</v>
      </c>
      <c r="C28" s="75" t="s">
        <v>29</v>
      </c>
      <c r="D28" s="75"/>
      <c r="F28" s="30">
        <v>2</v>
      </c>
      <c r="G28" s="31">
        <f>VLOOKUP(C28,'Referensi(H)'!$F$2:$H$7,2)</f>
        <v>5</v>
      </c>
      <c r="H28" s="31">
        <f t="shared" si="4"/>
        <v>1</v>
      </c>
      <c r="I28" s="32">
        <f>VLOOKUP(C28,'Referensi(H)'!$F$2:$H$7,3)</f>
        <v>5</v>
      </c>
    </row>
    <row r="29" spans="1:17" ht="46.5" x14ac:dyDescent="0.35">
      <c r="A29" s="13" t="s">
        <v>75</v>
      </c>
      <c r="B29" s="6" t="s">
        <v>63</v>
      </c>
      <c r="C29" s="75" t="s">
        <v>29</v>
      </c>
      <c r="D29" s="75"/>
      <c r="F29" s="27">
        <v>3</v>
      </c>
      <c r="G29" s="28">
        <f>VLOOKUP(C29,'Referensi(H)'!$F$2:$H$7,2)</f>
        <v>5</v>
      </c>
      <c r="H29" s="28">
        <f t="shared" si="4"/>
        <v>1</v>
      </c>
      <c r="I29" s="29">
        <f>VLOOKUP(C29,'Referensi(H)'!$F$2:$H$7,3)</f>
        <v>5</v>
      </c>
      <c r="J29" s="24">
        <v>3</v>
      </c>
      <c r="K29" s="25">
        <f>SUM(H29:H32)</f>
        <v>4</v>
      </c>
      <c r="L29" s="25">
        <f>SUM(I29:I32)</f>
        <v>20</v>
      </c>
      <c r="M29" s="26">
        <f t="shared" ref="M29" si="7">IF(K29=0,5,L29/K29)</f>
        <v>5</v>
      </c>
    </row>
    <row r="30" spans="1:17" ht="31" x14ac:dyDescent="0.35">
      <c r="A30" s="13" t="s">
        <v>76</v>
      </c>
      <c r="B30" s="6" t="s">
        <v>64</v>
      </c>
      <c r="C30" s="75" t="s">
        <v>29</v>
      </c>
      <c r="D30" s="75" t="s">
        <v>583</v>
      </c>
      <c r="F30" s="33">
        <v>3</v>
      </c>
      <c r="G30" s="34">
        <f>VLOOKUP(C30,'Referensi(H)'!$F$2:$H$7,2)</f>
        <v>5</v>
      </c>
      <c r="H30" s="34">
        <f t="shared" si="4"/>
        <v>1</v>
      </c>
      <c r="I30" s="35">
        <f>VLOOKUP(C30,'Referensi(H)'!$F$2:$H$7,3)</f>
        <v>5</v>
      </c>
    </row>
    <row r="31" spans="1:17" ht="46.5" x14ac:dyDescent="0.35">
      <c r="A31" s="13" t="s">
        <v>77</v>
      </c>
      <c r="B31" s="6" t="s">
        <v>65</v>
      </c>
      <c r="C31" s="75" t="s">
        <v>29</v>
      </c>
      <c r="D31" s="75"/>
      <c r="F31" s="33">
        <v>3</v>
      </c>
      <c r="G31" s="34">
        <f>VLOOKUP(C31,'Referensi(H)'!$F$2:$H$7,2)</f>
        <v>5</v>
      </c>
      <c r="H31" s="34">
        <f t="shared" si="4"/>
        <v>1</v>
      </c>
      <c r="I31" s="35">
        <f>VLOOKUP(C31,'Referensi(H)'!$F$2:$H$7,3)</f>
        <v>5</v>
      </c>
    </row>
    <row r="32" spans="1:17" ht="62" x14ac:dyDescent="0.35">
      <c r="A32" s="13" t="s">
        <v>78</v>
      </c>
      <c r="B32" s="6" t="s">
        <v>66</v>
      </c>
      <c r="C32" s="75" t="s">
        <v>29</v>
      </c>
      <c r="D32" s="75" t="s">
        <v>584</v>
      </c>
      <c r="F32" s="30">
        <v>3</v>
      </c>
      <c r="G32" s="31">
        <f>VLOOKUP(C32,'Referensi(H)'!$F$2:$H$7,2)</f>
        <v>5</v>
      </c>
      <c r="H32" s="31">
        <f t="shared" si="4"/>
        <v>1</v>
      </c>
      <c r="I32" s="32">
        <f>VLOOKUP(C32,'Referensi(H)'!$F$2:$H$7,3)</f>
        <v>5</v>
      </c>
    </row>
    <row r="33" spans="1:13" ht="62" x14ac:dyDescent="0.35">
      <c r="A33" s="13" t="s">
        <v>79</v>
      </c>
      <c r="B33" s="6" t="s">
        <v>67</v>
      </c>
      <c r="C33" s="75" t="s">
        <v>27</v>
      </c>
      <c r="D33" s="75"/>
      <c r="F33" s="27">
        <v>4</v>
      </c>
      <c r="G33" s="28">
        <f>VLOOKUP(C33,'Referensi(H)'!$F$2:$H$7,2)</f>
        <v>2</v>
      </c>
      <c r="H33" s="28">
        <f t="shared" si="4"/>
        <v>1</v>
      </c>
      <c r="I33" s="29">
        <f>VLOOKUP(C33,'Referensi(H)'!$F$2:$H$7,3)</f>
        <v>0</v>
      </c>
      <c r="J33" s="24">
        <v>4</v>
      </c>
      <c r="K33" s="25">
        <f>SUM(H33:H34)</f>
        <v>2</v>
      </c>
      <c r="L33" s="25">
        <f>SUM(I33:I34)</f>
        <v>3</v>
      </c>
      <c r="M33" s="26">
        <f t="shared" ref="M33" si="8">IF(K33=0,5,L33/K33)</f>
        <v>1.5</v>
      </c>
    </row>
    <row r="34" spans="1:13" ht="62" x14ac:dyDescent="0.35">
      <c r="A34" s="13" t="s">
        <v>80</v>
      </c>
      <c r="B34" s="6" t="s">
        <v>68</v>
      </c>
      <c r="C34" s="75" t="s">
        <v>307</v>
      </c>
      <c r="D34" s="75" t="s">
        <v>591</v>
      </c>
      <c r="F34" s="30">
        <v>4</v>
      </c>
      <c r="G34" s="31">
        <f>VLOOKUP(C34,'Referensi(H)'!$F$2:$H$7,2)</f>
        <v>4</v>
      </c>
      <c r="H34" s="31">
        <f t="shared" si="4"/>
        <v>1</v>
      </c>
      <c r="I34" s="32">
        <f>VLOOKUP(C34,'Referensi(H)'!$F$2:$H$7,3)</f>
        <v>3</v>
      </c>
    </row>
    <row r="35" spans="1:13" ht="62" x14ac:dyDescent="0.35">
      <c r="A35" s="13" t="s">
        <v>81</v>
      </c>
      <c r="B35" s="6" t="s">
        <v>444</v>
      </c>
      <c r="C35" s="75" t="s">
        <v>29</v>
      </c>
      <c r="D35" s="75"/>
      <c r="F35" s="27">
        <v>5</v>
      </c>
      <c r="G35" s="28">
        <f>VLOOKUP(C35,'Referensi(H)'!$F$2:$H$7,2)</f>
        <v>5</v>
      </c>
      <c r="H35" s="28">
        <f t="shared" si="4"/>
        <v>1</v>
      </c>
      <c r="I35" s="29">
        <f>VLOOKUP(C35,'Referensi(H)'!$F$2:$H$7,3)</f>
        <v>5</v>
      </c>
      <c r="J35" s="24">
        <v>5</v>
      </c>
      <c r="K35" s="25">
        <f>SUM(H35:H36)</f>
        <v>2</v>
      </c>
      <c r="L35" s="25">
        <f>SUM(I35:I36)</f>
        <v>5</v>
      </c>
      <c r="M35" s="26">
        <f t="shared" ref="M35" si="9">IF(K35=0,5,L35/K35)</f>
        <v>2.5</v>
      </c>
    </row>
    <row r="36" spans="1:13" ht="31" x14ac:dyDescent="0.35">
      <c r="A36" s="13" t="s">
        <v>82</v>
      </c>
      <c r="B36" s="6" t="s">
        <v>69</v>
      </c>
      <c r="C36" s="75" t="s">
        <v>27</v>
      </c>
      <c r="D36" s="75"/>
      <c r="F36" s="30">
        <v>5</v>
      </c>
      <c r="G36" s="31">
        <f>VLOOKUP(C36,'Referensi(H)'!$F$2:$H$7,2)</f>
        <v>2</v>
      </c>
      <c r="H36" s="31">
        <f t="shared" si="4"/>
        <v>1</v>
      </c>
      <c r="I36" s="32">
        <f>VLOOKUP(C36,'Referensi(H)'!$F$2:$H$7,3)</f>
        <v>0</v>
      </c>
    </row>
    <row r="37" spans="1:13" x14ac:dyDescent="0.35">
      <c r="A37" s="12"/>
      <c r="B37" s="11" t="s">
        <v>83</v>
      </c>
      <c r="C37" s="75" t="s">
        <v>29</v>
      </c>
      <c r="D37" s="75"/>
    </row>
    <row r="38" spans="1:13" ht="31" x14ac:dyDescent="0.35">
      <c r="A38" s="13" t="s">
        <v>296</v>
      </c>
      <c r="B38" s="6" t="s">
        <v>287</v>
      </c>
      <c r="C38" s="75" t="s">
        <v>29</v>
      </c>
      <c r="D38" s="75"/>
      <c r="F38" s="24">
        <v>1</v>
      </c>
      <c r="G38" s="25">
        <f>VLOOKUP(C38,'Referensi(H)'!$F$2:$H$7,2)</f>
        <v>5</v>
      </c>
      <c r="H38" s="25">
        <f t="shared" si="4"/>
        <v>1</v>
      </c>
      <c r="I38" s="26">
        <f>VLOOKUP(C38,'Referensi(H)'!$F$2:$H$7,3)</f>
        <v>5</v>
      </c>
      <c r="J38" s="24">
        <v>1</v>
      </c>
      <c r="K38" s="25">
        <f>H38</f>
        <v>1</v>
      </c>
      <c r="L38" s="25">
        <f>I38</f>
        <v>5</v>
      </c>
      <c r="M38" s="26">
        <f t="shared" ref="M38:M40" si="10">IF(K38=0,5,L38/K38)</f>
        <v>5</v>
      </c>
    </row>
    <row r="39" spans="1:13" ht="31" x14ac:dyDescent="0.35">
      <c r="A39" s="13" t="s">
        <v>297</v>
      </c>
      <c r="B39" s="6" t="s">
        <v>288</v>
      </c>
      <c r="C39" s="75" t="s">
        <v>29</v>
      </c>
      <c r="D39" s="75"/>
      <c r="F39" s="24">
        <v>2</v>
      </c>
      <c r="G39" s="25">
        <f>VLOOKUP(C39,'Referensi(H)'!$F$2:$H$7,2)</f>
        <v>5</v>
      </c>
      <c r="H39" s="25">
        <f t="shared" si="4"/>
        <v>1</v>
      </c>
      <c r="I39" s="26">
        <f>VLOOKUP(C39,'Referensi(H)'!$F$2:$H$7,3)</f>
        <v>5</v>
      </c>
      <c r="J39" s="24">
        <v>2</v>
      </c>
      <c r="K39" s="25">
        <f>H39</f>
        <v>1</v>
      </c>
      <c r="L39" s="25">
        <f>I39</f>
        <v>5</v>
      </c>
      <c r="M39" s="26">
        <f t="shared" si="10"/>
        <v>5</v>
      </c>
    </row>
    <row r="40" spans="1:13" ht="46.5" x14ac:dyDescent="0.35">
      <c r="A40" s="13" t="s">
        <v>298</v>
      </c>
      <c r="B40" s="6" t="s">
        <v>445</v>
      </c>
      <c r="C40" s="75" t="s">
        <v>449</v>
      </c>
      <c r="D40" s="75"/>
      <c r="F40" s="27">
        <v>3</v>
      </c>
      <c r="G40" s="28">
        <f>VLOOKUP(C40,'Referensi(H)'!$F$2:$H$7,2)</f>
        <v>3</v>
      </c>
      <c r="H40" s="28">
        <f t="shared" si="4"/>
        <v>1</v>
      </c>
      <c r="I40" s="29">
        <f>VLOOKUP(C40,'Referensi(H)'!$F$2:$H$7,3)</f>
        <v>1</v>
      </c>
      <c r="J40" s="24">
        <v>3</v>
      </c>
      <c r="K40" s="25">
        <f>SUM(H40:H42)</f>
        <v>3</v>
      </c>
      <c r="L40" s="25">
        <f>SUM(I40:I42)</f>
        <v>6</v>
      </c>
      <c r="M40" s="26">
        <f t="shared" si="10"/>
        <v>2</v>
      </c>
    </row>
    <row r="41" spans="1:13" ht="77.5" x14ac:dyDescent="0.35">
      <c r="A41" s="13" t="s">
        <v>299</v>
      </c>
      <c r="B41" s="6" t="s">
        <v>446</v>
      </c>
      <c r="C41" s="75" t="s">
        <v>29</v>
      </c>
      <c r="D41" s="75"/>
      <c r="F41" s="33">
        <v>3</v>
      </c>
      <c r="G41" s="34">
        <f>VLOOKUP(C41,'Referensi(H)'!$F$2:$H$7,2)</f>
        <v>5</v>
      </c>
      <c r="H41" s="34">
        <f t="shared" si="4"/>
        <v>1</v>
      </c>
      <c r="I41" s="35">
        <f>VLOOKUP(C41,'Referensi(H)'!$F$2:$H$7,3)</f>
        <v>5</v>
      </c>
    </row>
    <row r="42" spans="1:13" ht="31" x14ac:dyDescent="0.35">
      <c r="A42" s="13" t="s">
        <v>300</v>
      </c>
      <c r="B42" s="38" t="s">
        <v>289</v>
      </c>
      <c r="C42" s="75" t="s">
        <v>27</v>
      </c>
      <c r="D42" s="75"/>
      <c r="F42" s="30">
        <v>3</v>
      </c>
      <c r="G42" s="31">
        <f>VLOOKUP(C42,'Referensi(H)'!$F$2:$H$7,2)</f>
        <v>2</v>
      </c>
      <c r="H42" s="31">
        <f t="shared" si="4"/>
        <v>1</v>
      </c>
      <c r="I42" s="32">
        <f>VLOOKUP(C42,'Referensi(H)'!$F$2:$H$7,3)</f>
        <v>0</v>
      </c>
    </row>
    <row r="43" spans="1:13" ht="62" x14ac:dyDescent="0.35">
      <c r="A43" s="13" t="s">
        <v>301</v>
      </c>
      <c r="B43" s="6" t="s">
        <v>293</v>
      </c>
      <c r="C43" s="75" t="s">
        <v>29</v>
      </c>
      <c r="D43" s="75"/>
      <c r="F43" s="27">
        <v>4</v>
      </c>
      <c r="G43" s="28">
        <f>VLOOKUP(C43,'Referensi(H)'!$F$2:$H$7,2)</f>
        <v>5</v>
      </c>
      <c r="H43" s="28">
        <f t="shared" si="4"/>
        <v>1</v>
      </c>
      <c r="I43" s="29">
        <f>VLOOKUP(C43,'Referensi(H)'!$F$2:$H$7,3)</f>
        <v>5</v>
      </c>
      <c r="J43" s="24">
        <v>4</v>
      </c>
      <c r="K43" s="25">
        <f>SUM(H43:H46)</f>
        <v>4</v>
      </c>
      <c r="L43" s="25">
        <f>SUM(I43:I46)</f>
        <v>10</v>
      </c>
      <c r="M43" s="26">
        <f t="shared" ref="M43" si="11">IF(K43=0,5,L43/K43)</f>
        <v>2.5</v>
      </c>
    </row>
    <row r="44" spans="1:13" ht="31" x14ac:dyDescent="0.35">
      <c r="A44" s="13" t="s">
        <v>302</v>
      </c>
      <c r="B44" s="6" t="s">
        <v>292</v>
      </c>
      <c r="C44" s="75" t="s">
        <v>29</v>
      </c>
      <c r="D44" s="75"/>
      <c r="F44" s="33">
        <v>4</v>
      </c>
      <c r="G44" s="34">
        <f>VLOOKUP(C44,'Referensi(H)'!$F$2:$H$7,2)</f>
        <v>5</v>
      </c>
      <c r="H44" s="34">
        <f t="shared" si="4"/>
        <v>1</v>
      </c>
      <c r="I44" s="35">
        <f>VLOOKUP(C44,'Referensi(H)'!$F$2:$H$7,3)</f>
        <v>5</v>
      </c>
    </row>
    <row r="45" spans="1:13" ht="31" x14ac:dyDescent="0.35">
      <c r="A45" s="13" t="s">
        <v>303</v>
      </c>
      <c r="B45" s="6" t="s">
        <v>291</v>
      </c>
      <c r="C45" s="75" t="s">
        <v>27</v>
      </c>
      <c r="D45" s="75"/>
      <c r="F45" s="33">
        <v>4</v>
      </c>
      <c r="G45" s="34">
        <f>VLOOKUP(C45,'Referensi(H)'!$F$2:$H$7,2)</f>
        <v>2</v>
      </c>
      <c r="H45" s="34">
        <f t="shared" si="4"/>
        <v>1</v>
      </c>
      <c r="I45" s="35">
        <f>VLOOKUP(C45,'Referensi(H)'!$F$2:$H$7,3)</f>
        <v>0</v>
      </c>
    </row>
    <row r="46" spans="1:13" ht="31" x14ac:dyDescent="0.35">
      <c r="A46" s="13" t="s">
        <v>304</v>
      </c>
      <c r="B46" s="6" t="s">
        <v>290</v>
      </c>
      <c r="C46" s="75" t="s">
        <v>27</v>
      </c>
      <c r="D46" s="75"/>
      <c r="F46" s="30">
        <v>4</v>
      </c>
      <c r="G46" s="31">
        <f>VLOOKUP(C46,'Referensi(H)'!$F$2:$H$7,2)</f>
        <v>2</v>
      </c>
      <c r="H46" s="31">
        <f t="shared" si="4"/>
        <v>1</v>
      </c>
      <c r="I46" s="32">
        <f>VLOOKUP(C46,'Referensi(H)'!$F$2:$H$7,3)</f>
        <v>0</v>
      </c>
    </row>
    <row r="47" spans="1:13" ht="31" x14ac:dyDescent="0.35">
      <c r="A47" s="13" t="s">
        <v>305</v>
      </c>
      <c r="B47" s="6" t="s">
        <v>294</v>
      </c>
      <c r="C47" s="75" t="s">
        <v>29</v>
      </c>
      <c r="D47" s="75"/>
      <c r="F47" s="27">
        <v>5</v>
      </c>
      <c r="G47" s="28">
        <f>VLOOKUP(C47,'Referensi(H)'!$F$2:$H$7,2)</f>
        <v>5</v>
      </c>
      <c r="H47" s="28">
        <f t="shared" si="4"/>
        <v>1</v>
      </c>
      <c r="I47" s="29">
        <f>VLOOKUP(C47,'Referensi(H)'!$F$2:$H$7,3)</f>
        <v>5</v>
      </c>
      <c r="J47" s="24">
        <v>5</v>
      </c>
      <c r="K47" s="25">
        <f>SUM(H47:H48)</f>
        <v>2</v>
      </c>
      <c r="L47" s="25">
        <f>SUM(I47:I48)</f>
        <v>10</v>
      </c>
      <c r="M47" s="26">
        <f t="shared" ref="M47" si="12">IF(K47=0,5,L47/K47)</f>
        <v>5</v>
      </c>
    </row>
    <row r="48" spans="1:13" ht="31" x14ac:dyDescent="0.35">
      <c r="A48" s="13" t="s">
        <v>306</v>
      </c>
      <c r="B48" s="6" t="s">
        <v>295</v>
      </c>
      <c r="C48" s="75" t="s">
        <v>29</v>
      </c>
      <c r="D48" s="75"/>
      <c r="F48" s="30">
        <v>5</v>
      </c>
      <c r="G48" s="31">
        <f>VLOOKUP(C48,'Referensi(H)'!$F$2:$H$7,2)</f>
        <v>5</v>
      </c>
      <c r="H48" s="31">
        <f t="shared" si="4"/>
        <v>1</v>
      </c>
      <c r="I48" s="32">
        <f>VLOOKUP(C48,'Referensi(H)'!$F$2:$H$7,3)</f>
        <v>5</v>
      </c>
    </row>
    <row r="49" spans="1:13" x14ac:dyDescent="0.35">
      <c r="A49" s="12"/>
      <c r="B49" s="11" t="s">
        <v>84</v>
      </c>
      <c r="C49" s="75" t="s">
        <v>29</v>
      </c>
      <c r="D49" s="75"/>
    </row>
    <row r="50" spans="1:13" ht="31" x14ac:dyDescent="0.35">
      <c r="A50" s="13" t="s">
        <v>100</v>
      </c>
      <c r="B50" s="14" t="s">
        <v>87</v>
      </c>
      <c r="C50" s="75" t="s">
        <v>449</v>
      </c>
      <c r="D50" s="75" t="s">
        <v>585</v>
      </c>
      <c r="F50" s="24">
        <v>1</v>
      </c>
      <c r="G50" s="25">
        <f>VLOOKUP(C50,'Referensi(H)'!$F$2:$H$7,2)</f>
        <v>3</v>
      </c>
      <c r="H50" s="25">
        <f t="shared" ref="H50:H55" si="13">IF(G50=6,0,1)</f>
        <v>1</v>
      </c>
      <c r="I50" s="26">
        <f>VLOOKUP(C50,'Referensi(H)'!$F$2:$H$7,3)</f>
        <v>1</v>
      </c>
      <c r="J50" s="24">
        <v>1</v>
      </c>
      <c r="K50" s="25">
        <f>H50</f>
        <v>1</v>
      </c>
      <c r="L50" s="25">
        <f>I50</f>
        <v>1</v>
      </c>
      <c r="M50" s="26">
        <f t="shared" ref="M50:M51" si="14">IF(K50=0,5,L50/K50)</f>
        <v>1</v>
      </c>
    </row>
    <row r="51" spans="1:13" s="15" customFormat="1" ht="31" x14ac:dyDescent="0.35">
      <c r="A51" s="13" t="s">
        <v>101</v>
      </c>
      <c r="B51" s="14" t="s">
        <v>85</v>
      </c>
      <c r="C51" s="75" t="s">
        <v>307</v>
      </c>
      <c r="D51" s="75" t="s">
        <v>586</v>
      </c>
      <c r="F51" s="39">
        <v>2</v>
      </c>
      <c r="G51" s="28">
        <f>VLOOKUP(C51,'Referensi(H)'!$F$2:$H$7,2)</f>
        <v>4</v>
      </c>
      <c r="H51" s="28">
        <f t="shared" si="13"/>
        <v>1</v>
      </c>
      <c r="I51" s="29">
        <f>VLOOKUP(C51,'Referensi(H)'!$F$2:$H$7,3)</f>
        <v>3</v>
      </c>
      <c r="J51" s="41">
        <v>2</v>
      </c>
      <c r="K51" s="43">
        <f>SUM(H51:H52)</f>
        <v>2</v>
      </c>
      <c r="L51" s="43">
        <f>SUM(I51:I52)</f>
        <v>8</v>
      </c>
      <c r="M51" s="26">
        <f t="shared" si="14"/>
        <v>4</v>
      </c>
    </row>
    <row r="52" spans="1:13" s="15" customFormat="1" ht="31" x14ac:dyDescent="0.35">
      <c r="A52" s="13" t="s">
        <v>102</v>
      </c>
      <c r="B52" s="14" t="s">
        <v>86</v>
      </c>
      <c r="C52" s="75" t="s">
        <v>29</v>
      </c>
      <c r="D52" s="75"/>
      <c r="F52" s="40">
        <v>2</v>
      </c>
      <c r="G52" s="31">
        <f>VLOOKUP(C52,'Referensi(H)'!$F$2:$H$7,2)</f>
        <v>5</v>
      </c>
      <c r="H52" s="31">
        <f t="shared" si="13"/>
        <v>1</v>
      </c>
      <c r="I52" s="32">
        <f>VLOOKUP(C52,'Referensi(H)'!$F$2:$H$7,3)</f>
        <v>5</v>
      </c>
    </row>
    <row r="53" spans="1:13" s="15" customFormat="1" ht="46.5" x14ac:dyDescent="0.35">
      <c r="A53" s="13" t="s">
        <v>103</v>
      </c>
      <c r="B53" s="14" t="s">
        <v>88</v>
      </c>
      <c r="C53" s="75" t="s">
        <v>29</v>
      </c>
      <c r="D53" s="75"/>
      <c r="F53" s="39">
        <v>3</v>
      </c>
      <c r="G53" s="28">
        <f>VLOOKUP(C53,'Referensi(H)'!$F$2:$H$7,2)</f>
        <v>5</v>
      </c>
      <c r="H53" s="28">
        <f t="shared" si="13"/>
        <v>1</v>
      </c>
      <c r="I53" s="29">
        <f>VLOOKUP(C53,'Referensi(H)'!$F$2:$H$7,3)</f>
        <v>5</v>
      </c>
      <c r="J53" s="41">
        <v>3</v>
      </c>
      <c r="K53" s="43">
        <f>SUM(H53:H54)</f>
        <v>2</v>
      </c>
      <c r="L53" s="43">
        <f>SUM(I53:I54)</f>
        <v>10</v>
      </c>
      <c r="M53" s="26">
        <f t="shared" ref="M53" si="15">IF(K53=0,5,L53/K53)</f>
        <v>5</v>
      </c>
    </row>
    <row r="54" spans="1:13" s="15" customFormat="1" ht="46.5" x14ac:dyDescent="0.35">
      <c r="A54" s="13" t="s">
        <v>104</v>
      </c>
      <c r="B54" s="14" t="s">
        <v>89</v>
      </c>
      <c r="C54" s="75" t="s">
        <v>29</v>
      </c>
      <c r="D54" s="75" t="s">
        <v>587</v>
      </c>
      <c r="F54" s="40">
        <v>3</v>
      </c>
      <c r="G54" s="31">
        <f>VLOOKUP(C54,'Referensi(H)'!$F$2:$H$7,2)</f>
        <v>5</v>
      </c>
      <c r="H54" s="31">
        <f t="shared" si="13"/>
        <v>1</v>
      </c>
      <c r="I54" s="32">
        <f>VLOOKUP(C54,'Referensi(H)'!$F$2:$H$7,3)</f>
        <v>5</v>
      </c>
    </row>
    <row r="55" spans="1:13" s="15" customFormat="1" ht="31" x14ac:dyDescent="0.35">
      <c r="A55" s="13" t="s">
        <v>105</v>
      </c>
      <c r="B55" s="14" t="s">
        <v>90</v>
      </c>
      <c r="C55" s="75" t="s">
        <v>29</v>
      </c>
      <c r="D55" s="75"/>
      <c r="F55" s="41">
        <v>4</v>
      </c>
      <c r="G55" s="25">
        <f>VLOOKUP(C55,'Referensi(H)'!$F$2:$H$7,2)</f>
        <v>5</v>
      </c>
      <c r="H55" s="25">
        <f t="shared" si="13"/>
        <v>1</v>
      </c>
      <c r="I55" s="26">
        <f>VLOOKUP(C55,'Referensi(H)'!$F$2:$H$7,3)</f>
        <v>5</v>
      </c>
      <c r="J55" s="41">
        <v>4</v>
      </c>
      <c r="K55" s="43">
        <f>H55</f>
        <v>1</v>
      </c>
      <c r="L55" s="43">
        <f>I55</f>
        <v>5</v>
      </c>
      <c r="M55" s="26">
        <f t="shared" ref="M55" si="16">IF(K55=0,5,L55/K55)</f>
        <v>5</v>
      </c>
    </row>
    <row r="56" spans="1:13" s="15" customFormat="1" x14ac:dyDescent="0.35">
      <c r="B56" s="11" t="s">
        <v>91</v>
      </c>
      <c r="C56" s="80"/>
      <c r="D56" s="80"/>
    </row>
    <row r="57" spans="1:13" s="15" customFormat="1" ht="46.5" x14ac:dyDescent="0.35">
      <c r="A57" s="13" t="s">
        <v>106</v>
      </c>
      <c r="B57" s="14" t="s">
        <v>556</v>
      </c>
      <c r="C57" s="75" t="s">
        <v>29</v>
      </c>
      <c r="D57" s="80"/>
      <c r="F57" s="41">
        <v>1</v>
      </c>
      <c r="G57" s="25">
        <f>VLOOKUP(C57,'Referensi(H)'!$F$2:$H$7,2)</f>
        <v>5</v>
      </c>
      <c r="H57" s="25">
        <f t="shared" ref="H57" si="17">IF(G57=6,0,1)</f>
        <v>1</v>
      </c>
      <c r="I57" s="26">
        <f>VLOOKUP(C57,'Referensi(H)'!$F$2:$H$7,3)</f>
        <v>5</v>
      </c>
      <c r="J57" s="41">
        <v>1</v>
      </c>
      <c r="K57" s="43">
        <f>H57</f>
        <v>1</v>
      </c>
      <c r="L57" s="43">
        <f>I57</f>
        <v>5</v>
      </c>
      <c r="M57" s="26">
        <f t="shared" ref="M57" si="18">IF(K57=0,5,L57/K57)</f>
        <v>5</v>
      </c>
    </row>
    <row r="58" spans="1:13" s="15" customFormat="1" ht="62" x14ac:dyDescent="0.35">
      <c r="A58" s="13" t="s">
        <v>107</v>
      </c>
      <c r="B58" s="14" t="s">
        <v>456</v>
      </c>
      <c r="C58" s="75" t="s">
        <v>29</v>
      </c>
      <c r="D58" s="75"/>
      <c r="F58" s="41">
        <v>2</v>
      </c>
      <c r="G58" s="25">
        <f>VLOOKUP(C58,'Referensi(H)'!$F$2:$H$7,2)</f>
        <v>5</v>
      </c>
      <c r="H58" s="25">
        <f t="shared" ref="H58:H66" si="19">IF(G58=6,0,1)</f>
        <v>1</v>
      </c>
      <c r="I58" s="26">
        <f>VLOOKUP(C58,'Referensi(H)'!$F$2:$H$7,3)</f>
        <v>5</v>
      </c>
      <c r="J58" s="41">
        <v>2</v>
      </c>
      <c r="K58" s="43">
        <f>H58</f>
        <v>1</v>
      </c>
      <c r="L58" s="43">
        <f>I58</f>
        <v>5</v>
      </c>
      <c r="M58" s="26">
        <f t="shared" ref="M58" si="20">IF(K58=0,5,L58/K58)</f>
        <v>5</v>
      </c>
    </row>
    <row r="59" spans="1:13" s="15" customFormat="1" ht="46.5" x14ac:dyDescent="0.35">
      <c r="A59" s="13" t="s">
        <v>108</v>
      </c>
      <c r="B59" s="14" t="s">
        <v>92</v>
      </c>
      <c r="C59" s="75" t="s">
        <v>29</v>
      </c>
      <c r="D59" s="75"/>
      <c r="F59" s="39">
        <v>3</v>
      </c>
      <c r="G59" s="28">
        <f>VLOOKUP(C59,'Referensi(H)'!$F$2:$H$7,2)</f>
        <v>5</v>
      </c>
      <c r="H59" s="28">
        <f t="shared" si="19"/>
        <v>1</v>
      </c>
      <c r="I59" s="29">
        <f>VLOOKUP(C59,'Referensi(H)'!$F$2:$H$7,3)</f>
        <v>5</v>
      </c>
      <c r="J59" s="41">
        <v>3</v>
      </c>
      <c r="K59" s="43">
        <f>SUM(H59:H61)</f>
        <v>3</v>
      </c>
      <c r="L59" s="43">
        <f>SUM(I59:I61)</f>
        <v>15</v>
      </c>
      <c r="M59" s="26">
        <f t="shared" ref="M59" si="21">IF(K59=0,5,L59/K59)</f>
        <v>5</v>
      </c>
    </row>
    <row r="60" spans="1:13" s="15" customFormat="1" ht="31" x14ac:dyDescent="0.35">
      <c r="A60" s="13" t="s">
        <v>109</v>
      </c>
      <c r="B60" s="14" t="s">
        <v>93</v>
      </c>
      <c r="C60" s="75" t="s">
        <v>29</v>
      </c>
      <c r="D60" s="75"/>
      <c r="F60" s="42">
        <v>3</v>
      </c>
      <c r="G60" s="34">
        <f>VLOOKUP(C60,'Referensi(H)'!$F$2:$H$7,2)</f>
        <v>5</v>
      </c>
      <c r="H60" s="34">
        <f t="shared" si="19"/>
        <v>1</v>
      </c>
      <c r="I60" s="35">
        <f>VLOOKUP(C60,'Referensi(H)'!$F$2:$H$7,3)</f>
        <v>5</v>
      </c>
    </row>
    <row r="61" spans="1:13" s="15" customFormat="1" ht="46.5" x14ac:dyDescent="0.35">
      <c r="A61" s="13" t="s">
        <v>110</v>
      </c>
      <c r="B61" s="14" t="s">
        <v>94</v>
      </c>
      <c r="C61" s="75" t="s">
        <v>29</v>
      </c>
      <c r="D61" s="75"/>
      <c r="F61" s="40">
        <v>3</v>
      </c>
      <c r="G61" s="31">
        <f>VLOOKUP(C61,'Referensi(H)'!$F$2:$H$7,2)</f>
        <v>5</v>
      </c>
      <c r="H61" s="31">
        <f t="shared" si="19"/>
        <v>1</v>
      </c>
      <c r="I61" s="32">
        <f>VLOOKUP(C61,'Referensi(H)'!$F$2:$H$7,3)</f>
        <v>5</v>
      </c>
    </row>
    <row r="62" spans="1:13" s="15" customFormat="1" ht="31" x14ac:dyDescent="0.35">
      <c r="A62" s="13" t="s">
        <v>111</v>
      </c>
      <c r="B62" s="14" t="s">
        <v>95</v>
      </c>
      <c r="C62" s="75" t="s">
        <v>307</v>
      </c>
      <c r="D62" s="75"/>
      <c r="F62" s="39">
        <v>4</v>
      </c>
      <c r="G62" s="28">
        <f>VLOOKUP(C62,'Referensi(H)'!$F$2:$H$7,2)</f>
        <v>4</v>
      </c>
      <c r="H62" s="28">
        <f t="shared" si="19"/>
        <v>1</v>
      </c>
      <c r="I62" s="29">
        <f>VLOOKUP(C62,'Referensi(H)'!$F$2:$H$7,3)</f>
        <v>3</v>
      </c>
      <c r="J62" s="41">
        <v>4</v>
      </c>
      <c r="K62" s="43">
        <f>SUM(H62:H64)</f>
        <v>3</v>
      </c>
      <c r="L62" s="43">
        <f>SUM(I62:I64)</f>
        <v>13</v>
      </c>
      <c r="M62" s="26">
        <f t="shared" ref="M62" si="22">IF(K62=0,5,L62/K62)</f>
        <v>4.333333333333333</v>
      </c>
    </row>
    <row r="63" spans="1:13" s="15" customFormat="1" ht="31" x14ac:dyDescent="0.35">
      <c r="A63" s="13" t="s">
        <v>112</v>
      </c>
      <c r="B63" s="14" t="s">
        <v>96</v>
      </c>
      <c r="C63" s="75" t="s">
        <v>29</v>
      </c>
      <c r="D63" s="75"/>
      <c r="F63" s="42">
        <v>4</v>
      </c>
      <c r="G63" s="34">
        <f>VLOOKUP(C63,'Referensi(H)'!$F$2:$H$7,2)</f>
        <v>5</v>
      </c>
      <c r="H63" s="34">
        <f t="shared" si="19"/>
        <v>1</v>
      </c>
      <c r="I63" s="35">
        <f>VLOOKUP(C63,'Referensi(H)'!$F$2:$H$7,3)</f>
        <v>5</v>
      </c>
    </row>
    <row r="64" spans="1:13" s="15" customFormat="1" ht="46.5" x14ac:dyDescent="0.35">
      <c r="A64" s="13" t="s">
        <v>113</v>
      </c>
      <c r="B64" s="14" t="s">
        <v>97</v>
      </c>
      <c r="C64" s="75" t="s">
        <v>29</v>
      </c>
      <c r="D64" s="75"/>
      <c r="F64" s="40">
        <v>4</v>
      </c>
      <c r="G64" s="31">
        <f>VLOOKUP(C64,'Referensi(H)'!$F$2:$H$7,2)</f>
        <v>5</v>
      </c>
      <c r="H64" s="31">
        <f t="shared" si="19"/>
        <v>1</v>
      </c>
      <c r="I64" s="32">
        <f>VLOOKUP(C64,'Referensi(H)'!$F$2:$H$7,3)</f>
        <v>5</v>
      </c>
    </row>
    <row r="65" spans="1:14" s="15" customFormat="1" ht="31" x14ac:dyDescent="0.35">
      <c r="A65" s="13" t="s">
        <v>114</v>
      </c>
      <c r="B65" s="14" t="s">
        <v>98</v>
      </c>
      <c r="C65" s="75" t="s">
        <v>29</v>
      </c>
      <c r="D65" s="75"/>
      <c r="F65" s="39">
        <v>5</v>
      </c>
      <c r="G65" s="28">
        <f>VLOOKUP(C65,'Referensi(H)'!$F$2:$H$7,2)</f>
        <v>5</v>
      </c>
      <c r="H65" s="28">
        <f t="shared" si="19"/>
        <v>1</v>
      </c>
      <c r="I65" s="29">
        <f>VLOOKUP(C65,'Referensi(H)'!$F$2:$H$7,3)</f>
        <v>5</v>
      </c>
      <c r="J65" s="41">
        <v>5</v>
      </c>
      <c r="K65" s="43">
        <f>SUM(H65:H66)</f>
        <v>2</v>
      </c>
      <c r="L65" s="43">
        <f>SUM(I65:I66)</f>
        <v>5</v>
      </c>
      <c r="M65" s="26">
        <f t="shared" ref="M65" si="23">IF(K65=0,5,L65/K65)</f>
        <v>2.5</v>
      </c>
    </row>
    <row r="66" spans="1:14" s="15" customFormat="1" ht="62" x14ac:dyDescent="0.35">
      <c r="A66" s="13" t="s">
        <v>555</v>
      </c>
      <c r="B66" s="14" t="s">
        <v>99</v>
      </c>
      <c r="C66" s="75" t="s">
        <v>27</v>
      </c>
      <c r="D66" s="75" t="s">
        <v>588</v>
      </c>
      <c r="F66" s="40">
        <v>5</v>
      </c>
      <c r="G66" s="31">
        <f>VLOOKUP(C66,'Referensi(H)'!$F$2:$H$7,2)</f>
        <v>2</v>
      </c>
      <c r="H66" s="31">
        <f t="shared" si="19"/>
        <v>1</v>
      </c>
      <c r="I66" s="32">
        <f>VLOOKUP(C66,'Referensi(H)'!$F$2:$H$7,3)</f>
        <v>0</v>
      </c>
    </row>
    <row r="67" spans="1:14" x14ac:dyDescent="0.35">
      <c r="A67" s="7" t="s">
        <v>35</v>
      </c>
      <c r="B67" s="7"/>
      <c r="C67" s="79"/>
      <c r="D67" s="79"/>
      <c r="J67" s="24"/>
      <c r="K67" s="25"/>
      <c r="L67" s="25"/>
      <c r="M67" s="26"/>
    </row>
    <row r="68" spans="1:14" ht="31" x14ac:dyDescent="0.35">
      <c r="A68" s="10" t="s">
        <v>126</v>
      </c>
      <c r="B68" s="6" t="s">
        <v>118</v>
      </c>
      <c r="C68" s="75" t="s">
        <v>29</v>
      </c>
      <c r="D68" s="75"/>
      <c r="F68" s="24">
        <v>1</v>
      </c>
      <c r="G68" s="25">
        <f>VLOOKUP(C68,'Referensi(H)'!$F$2:$H$7,2)</f>
        <v>5</v>
      </c>
      <c r="H68" s="25">
        <f t="shared" ref="H68:H77" si="24">IF(G68=6,0,1)</f>
        <v>1</v>
      </c>
      <c r="I68" s="26">
        <f>VLOOKUP(C68,'Referensi(H)'!$F$2:$H$7,3)</f>
        <v>5</v>
      </c>
      <c r="J68" s="24">
        <v>1</v>
      </c>
      <c r="K68" s="25">
        <f>SUM(H68)</f>
        <v>1</v>
      </c>
      <c r="L68" s="25">
        <f>SUM(I68)</f>
        <v>5</v>
      </c>
      <c r="M68" s="26">
        <f t="shared" ref="M68" si="25">IF(K68=0,5,L68/K68)</f>
        <v>5</v>
      </c>
    </row>
    <row r="69" spans="1:14" ht="46.5" x14ac:dyDescent="0.35">
      <c r="A69" s="10" t="s">
        <v>127</v>
      </c>
      <c r="B69" s="6" t="s">
        <v>119</v>
      </c>
      <c r="C69" s="75" t="s">
        <v>29</v>
      </c>
      <c r="D69" s="75"/>
      <c r="F69" s="30">
        <v>2</v>
      </c>
      <c r="G69" s="31">
        <f>VLOOKUP(C69,'Referensi(H)'!$F$2:$H$7,2)</f>
        <v>5</v>
      </c>
      <c r="H69" s="31">
        <f t="shared" si="24"/>
        <v>1</v>
      </c>
      <c r="I69" s="32">
        <f>VLOOKUP(C69,'Referensi(H)'!$F$2:$H$7,3)</f>
        <v>5</v>
      </c>
      <c r="J69" s="4">
        <v>2</v>
      </c>
      <c r="K69" s="25">
        <f>SUM(H69)</f>
        <v>1</v>
      </c>
      <c r="L69" s="25">
        <f>SUM(I69)</f>
        <v>5</v>
      </c>
      <c r="M69" s="26">
        <f>IF(K69=0,5,L69/K69)</f>
        <v>5</v>
      </c>
    </row>
    <row r="70" spans="1:14" ht="31" x14ac:dyDescent="0.35">
      <c r="A70" s="10" t="s">
        <v>128</v>
      </c>
      <c r="B70" s="6" t="s">
        <v>120</v>
      </c>
      <c r="C70" s="75" t="s">
        <v>307</v>
      </c>
      <c r="D70" s="75"/>
      <c r="F70" s="27">
        <v>3</v>
      </c>
      <c r="G70" s="28">
        <f>VLOOKUP(C70,'Referensi(H)'!$F$2:$H$7,2)</f>
        <v>4</v>
      </c>
      <c r="H70" s="28">
        <f t="shared" si="24"/>
        <v>1</v>
      </c>
      <c r="I70" s="29">
        <f>VLOOKUP(C70,'Referensi(H)'!$F$2:$H$7,3)</f>
        <v>3</v>
      </c>
      <c r="J70" s="24">
        <v>3</v>
      </c>
      <c r="K70" s="25">
        <f>SUM(H70:H73)</f>
        <v>4</v>
      </c>
      <c r="L70" s="25">
        <f>SUM(I70:I73)</f>
        <v>11</v>
      </c>
      <c r="M70" s="26">
        <f t="shared" ref="M70" si="26">IF(K70=0,5,L70/K70)</f>
        <v>2.75</v>
      </c>
    </row>
    <row r="71" spans="1:14" ht="31" x14ac:dyDescent="0.35">
      <c r="A71" s="10" t="s">
        <v>129</v>
      </c>
      <c r="B71" s="6" t="s">
        <v>121</v>
      </c>
      <c r="C71" s="75" t="s">
        <v>29</v>
      </c>
      <c r="D71" s="75"/>
      <c r="F71" s="33">
        <v>3</v>
      </c>
      <c r="G71" s="34">
        <f>VLOOKUP(C71,'Referensi(H)'!$F$2:$H$7,2)</f>
        <v>5</v>
      </c>
      <c r="H71" s="34">
        <f t="shared" si="24"/>
        <v>1</v>
      </c>
      <c r="I71" s="35">
        <f>VLOOKUP(C71,'Referensi(H)'!$F$2:$H$7,3)</f>
        <v>5</v>
      </c>
    </row>
    <row r="72" spans="1:14" ht="31" x14ac:dyDescent="0.35">
      <c r="A72" s="10" t="s">
        <v>130</v>
      </c>
      <c r="B72" s="6" t="s">
        <v>122</v>
      </c>
      <c r="C72" s="75" t="s">
        <v>27</v>
      </c>
      <c r="D72" s="75"/>
      <c r="F72" s="33">
        <v>3</v>
      </c>
      <c r="G72" s="34">
        <f>VLOOKUP(C72,'Referensi(H)'!$F$2:$H$7,2)</f>
        <v>2</v>
      </c>
      <c r="H72" s="34">
        <f t="shared" si="24"/>
        <v>1</v>
      </c>
      <c r="I72" s="35">
        <f>VLOOKUP(C72,'Referensi(H)'!$F$2:$H$7,3)</f>
        <v>0</v>
      </c>
    </row>
    <row r="73" spans="1:14" ht="31" x14ac:dyDescent="0.35">
      <c r="A73" s="10" t="s">
        <v>131</v>
      </c>
      <c r="B73" s="6" t="s">
        <v>123</v>
      </c>
      <c r="C73" s="75" t="s">
        <v>307</v>
      </c>
      <c r="D73" s="75"/>
      <c r="F73" s="30">
        <v>3</v>
      </c>
      <c r="G73" s="31">
        <f>VLOOKUP(C73,'Referensi(H)'!$F$2:$H$7,2)</f>
        <v>4</v>
      </c>
      <c r="H73" s="31">
        <f t="shared" si="24"/>
        <v>1</v>
      </c>
      <c r="I73" s="32">
        <f>VLOOKUP(C73,'Referensi(H)'!$F$2:$H$7,3)</f>
        <v>3</v>
      </c>
    </row>
    <row r="74" spans="1:14" ht="31" x14ac:dyDescent="0.35">
      <c r="A74" s="10" t="s">
        <v>132</v>
      </c>
      <c r="B74" s="6" t="s">
        <v>448</v>
      </c>
      <c r="C74" s="75" t="s">
        <v>29</v>
      </c>
      <c r="D74" s="75"/>
      <c r="F74" s="27">
        <v>4</v>
      </c>
      <c r="G74" s="28">
        <f>VLOOKUP(C74,'Referensi(H)'!$F$2:$H$7,2)</f>
        <v>5</v>
      </c>
      <c r="H74" s="28">
        <f t="shared" si="24"/>
        <v>1</v>
      </c>
      <c r="I74" s="29">
        <f>VLOOKUP(C74,'Referensi(H)'!$F$2:$H$7,3)</f>
        <v>5</v>
      </c>
      <c r="J74" s="25">
        <v>4</v>
      </c>
      <c r="K74" s="25">
        <f>SUM(H74:H75)</f>
        <v>2</v>
      </c>
      <c r="L74" s="25">
        <f>SUM(I74:I75)</f>
        <v>8</v>
      </c>
      <c r="M74" s="26">
        <f t="shared" ref="M74" si="27">IF(K74=0,5,L74/K74)</f>
        <v>4</v>
      </c>
    </row>
    <row r="75" spans="1:14" ht="31" x14ac:dyDescent="0.35">
      <c r="A75" s="10" t="s">
        <v>133</v>
      </c>
      <c r="B75" s="6" t="s">
        <v>124</v>
      </c>
      <c r="C75" s="75" t="s">
        <v>307</v>
      </c>
      <c r="D75" s="75"/>
      <c r="F75" s="30">
        <v>4</v>
      </c>
      <c r="G75" s="31">
        <f>VLOOKUP(C75,'Referensi(H)'!$F$2:$H$7,2)</f>
        <v>4</v>
      </c>
      <c r="H75" s="31">
        <f t="shared" si="24"/>
        <v>1</v>
      </c>
      <c r="I75" s="32">
        <f>VLOOKUP(C75,'Referensi(H)'!$F$2:$H$7,3)</f>
        <v>3</v>
      </c>
    </row>
    <row r="76" spans="1:14" ht="31" x14ac:dyDescent="0.35">
      <c r="A76" s="10" t="s">
        <v>134</v>
      </c>
      <c r="B76" s="6" t="s">
        <v>447</v>
      </c>
      <c r="C76" s="75" t="s">
        <v>27</v>
      </c>
      <c r="D76" s="75"/>
      <c r="F76" s="27">
        <v>5</v>
      </c>
      <c r="G76" s="28">
        <f>VLOOKUP(C76,'Referensi(H)'!$F$2:$H$7,2)</f>
        <v>2</v>
      </c>
      <c r="H76" s="28">
        <f t="shared" si="24"/>
        <v>1</v>
      </c>
      <c r="I76" s="29">
        <f>VLOOKUP(C76,'Referensi(H)'!$F$2:$H$7,3)</f>
        <v>0</v>
      </c>
      <c r="J76" s="25">
        <v>5</v>
      </c>
      <c r="K76" s="25">
        <f>SUM(H76:H77)</f>
        <v>2</v>
      </c>
      <c r="L76" s="25">
        <f>SUM(I76:I77)</f>
        <v>0</v>
      </c>
      <c r="M76" s="26">
        <f t="shared" ref="M76" si="28">IF(K76=0,5,L76/K76)</f>
        <v>0</v>
      </c>
    </row>
    <row r="77" spans="1:14" ht="31" x14ac:dyDescent="0.35">
      <c r="A77" s="10" t="s">
        <v>135</v>
      </c>
      <c r="B77" s="6" t="s">
        <v>125</v>
      </c>
      <c r="C77" s="75" t="s">
        <v>27</v>
      </c>
      <c r="D77" s="75"/>
      <c r="F77" s="30">
        <v>5</v>
      </c>
      <c r="G77" s="31">
        <f>VLOOKUP(C77,'Referensi(H)'!$F$2:$H$7,2)</f>
        <v>2</v>
      </c>
      <c r="H77" s="31">
        <f t="shared" si="24"/>
        <v>1</v>
      </c>
      <c r="I77" s="32">
        <f>VLOOKUP(C77,'Referensi(H)'!$F$2:$H$7,3)</f>
        <v>0</v>
      </c>
      <c r="J77" s="27"/>
      <c r="K77" s="28"/>
      <c r="L77" s="28"/>
      <c r="M77" s="28"/>
    </row>
    <row r="78" spans="1:14" x14ac:dyDescent="0.35">
      <c r="A78" s="7" t="s">
        <v>36</v>
      </c>
      <c r="B78" s="7"/>
      <c r="C78" s="79"/>
      <c r="D78" s="79"/>
      <c r="J78" s="31"/>
      <c r="K78" s="31"/>
      <c r="L78" s="31"/>
      <c r="M78" s="31"/>
      <c r="N78" s="34"/>
    </row>
    <row r="79" spans="1:14" ht="46.5" x14ac:dyDescent="0.35">
      <c r="A79" s="10" t="s">
        <v>141</v>
      </c>
      <c r="B79" s="6" t="s">
        <v>554</v>
      </c>
      <c r="C79" s="75" t="s">
        <v>27</v>
      </c>
      <c r="D79" s="75"/>
      <c r="F79" s="24">
        <v>1</v>
      </c>
      <c r="G79" s="25">
        <f>VLOOKUP(C79,'Referensi(H)'!$F$2:$H$7,2)</f>
        <v>2</v>
      </c>
      <c r="H79" s="25">
        <f t="shared" ref="H79" si="29">IF(G79=6,0,1)</f>
        <v>1</v>
      </c>
      <c r="I79" s="26">
        <f>VLOOKUP(C79,'Referensi(H)'!$F$2:$H$7,3)</f>
        <v>0</v>
      </c>
      <c r="J79" s="24">
        <v>1</v>
      </c>
      <c r="K79" s="25">
        <f>H79</f>
        <v>1</v>
      </c>
      <c r="L79" s="25">
        <f>I79</f>
        <v>0</v>
      </c>
      <c r="M79" s="26">
        <f t="shared" ref="M79:M81" si="30">IF(K79=0,5,L79/K79)</f>
        <v>0</v>
      </c>
    </row>
    <row r="80" spans="1:14" ht="31" x14ac:dyDescent="0.35">
      <c r="A80" s="10" t="s">
        <v>142</v>
      </c>
      <c r="B80" s="6" t="s">
        <v>115</v>
      </c>
      <c r="C80" s="75" t="s">
        <v>29</v>
      </c>
      <c r="D80" s="75"/>
      <c r="F80" s="24">
        <v>2</v>
      </c>
      <c r="G80" s="25">
        <f>VLOOKUP(C80,'Referensi(H)'!$F$2:$H$7,2)</f>
        <v>5</v>
      </c>
      <c r="H80" s="25">
        <f t="shared" ref="H80:H88" si="31">IF(G80=6,0,1)</f>
        <v>1</v>
      </c>
      <c r="I80" s="26">
        <f>VLOOKUP(C80,'Referensi(H)'!$F$2:$H$7,3)</f>
        <v>5</v>
      </c>
      <c r="J80" s="24">
        <v>2</v>
      </c>
      <c r="K80" s="25">
        <f>H80</f>
        <v>1</v>
      </c>
      <c r="L80" s="25">
        <f>I80</f>
        <v>5</v>
      </c>
      <c r="M80" s="26">
        <f t="shared" si="30"/>
        <v>5</v>
      </c>
    </row>
    <row r="81" spans="1:13" ht="46.5" x14ac:dyDescent="0.35">
      <c r="A81" s="10" t="s">
        <v>143</v>
      </c>
      <c r="B81" s="6" t="s">
        <v>116</v>
      </c>
      <c r="C81" s="75" t="s">
        <v>29</v>
      </c>
      <c r="D81" s="75"/>
      <c r="F81" s="27">
        <v>3</v>
      </c>
      <c r="G81" s="28">
        <f>VLOOKUP(C81,'Referensi(H)'!$F$2:$H$7,2)</f>
        <v>5</v>
      </c>
      <c r="H81" s="28">
        <f t="shared" si="31"/>
        <v>1</v>
      </c>
      <c r="I81" s="29">
        <f>VLOOKUP(C81,'Referensi(H)'!$F$2:$H$7,3)</f>
        <v>5</v>
      </c>
      <c r="J81" s="25">
        <v>3</v>
      </c>
      <c r="K81" s="25">
        <f>SUM(H81:H82)</f>
        <v>2</v>
      </c>
      <c r="L81" s="25">
        <f>SUM(I81:I82)</f>
        <v>10</v>
      </c>
      <c r="M81" s="26">
        <f t="shared" si="30"/>
        <v>5</v>
      </c>
    </row>
    <row r="82" spans="1:13" ht="31" x14ac:dyDescent="0.35">
      <c r="A82" s="10" t="s">
        <v>144</v>
      </c>
      <c r="B82" s="6" t="s">
        <v>117</v>
      </c>
      <c r="C82" s="75" t="s">
        <v>29</v>
      </c>
      <c r="D82" s="75"/>
      <c r="F82" s="30">
        <v>3</v>
      </c>
      <c r="G82" s="31">
        <f>VLOOKUP(C82,'Referensi(H)'!$F$2:$H$7,2)</f>
        <v>5</v>
      </c>
      <c r="H82" s="31">
        <f t="shared" si="31"/>
        <v>1</v>
      </c>
      <c r="I82" s="32">
        <f>VLOOKUP(C82,'Referensi(H)'!$F$2:$H$7,3)</f>
        <v>5</v>
      </c>
    </row>
    <row r="83" spans="1:13" ht="31" x14ac:dyDescent="0.35">
      <c r="A83" s="10" t="s">
        <v>145</v>
      </c>
      <c r="B83" s="6" t="s">
        <v>136</v>
      </c>
      <c r="C83" s="75" t="s">
        <v>27</v>
      </c>
      <c r="D83" s="75"/>
      <c r="F83" s="27">
        <v>4</v>
      </c>
      <c r="G83" s="28">
        <f>VLOOKUP(C83,'Referensi(H)'!$F$2:$H$7,2)</f>
        <v>2</v>
      </c>
      <c r="H83" s="28">
        <f t="shared" si="31"/>
        <v>1</v>
      </c>
      <c r="I83" s="29">
        <f>VLOOKUP(C83,'Referensi(H)'!$F$2:$H$7,3)</f>
        <v>0</v>
      </c>
      <c r="J83" s="25">
        <v>4</v>
      </c>
      <c r="K83" s="25">
        <f>SUM(H83:H86)</f>
        <v>4</v>
      </c>
      <c r="L83" s="25">
        <f>SUM(I83:I86)</f>
        <v>11</v>
      </c>
      <c r="M83" s="26">
        <f t="shared" ref="M83" si="32">IF(K83=0,5,L83/K83)</f>
        <v>2.75</v>
      </c>
    </row>
    <row r="84" spans="1:13" ht="31" x14ac:dyDescent="0.35">
      <c r="A84" s="10" t="s">
        <v>146</v>
      </c>
      <c r="B84" s="6" t="s">
        <v>450</v>
      </c>
      <c r="C84" s="75" t="s">
        <v>29</v>
      </c>
      <c r="D84" s="75"/>
      <c r="F84" s="33">
        <v>4</v>
      </c>
      <c r="G84" s="34">
        <f>VLOOKUP(C84,'Referensi(H)'!$F$2:$H$7,2)</f>
        <v>5</v>
      </c>
      <c r="H84" s="34">
        <f t="shared" si="31"/>
        <v>1</v>
      </c>
      <c r="I84" s="35">
        <f>VLOOKUP(C84,'Referensi(H)'!$F$2:$H$7,3)</f>
        <v>5</v>
      </c>
    </row>
    <row r="85" spans="1:13" ht="31" x14ac:dyDescent="0.35">
      <c r="A85" s="10" t="s">
        <v>147</v>
      </c>
      <c r="B85" s="6" t="s">
        <v>137</v>
      </c>
      <c r="C85" s="75" t="s">
        <v>29</v>
      </c>
      <c r="D85" s="75"/>
      <c r="F85" s="33">
        <v>4</v>
      </c>
      <c r="G85" s="34">
        <f>VLOOKUP(C85,'Referensi(H)'!$F$2:$H$7,2)</f>
        <v>5</v>
      </c>
      <c r="H85" s="34">
        <f t="shared" si="31"/>
        <v>1</v>
      </c>
      <c r="I85" s="35">
        <f>VLOOKUP(C85,'Referensi(H)'!$F$2:$H$7,3)</f>
        <v>5</v>
      </c>
    </row>
    <row r="86" spans="1:13" ht="31" x14ac:dyDescent="0.35">
      <c r="A86" s="10" t="s">
        <v>148</v>
      </c>
      <c r="B86" s="6" t="s">
        <v>138</v>
      </c>
      <c r="C86" s="75" t="s">
        <v>449</v>
      </c>
      <c r="D86" s="75" t="s">
        <v>589</v>
      </c>
      <c r="F86" s="30">
        <v>4</v>
      </c>
      <c r="G86" s="31">
        <f>VLOOKUP(C86,'Referensi(H)'!$F$2:$H$7,2)</f>
        <v>3</v>
      </c>
      <c r="H86" s="31">
        <f t="shared" si="31"/>
        <v>1</v>
      </c>
      <c r="I86" s="32">
        <f>VLOOKUP(C86,'Referensi(H)'!$F$2:$H$7,3)</f>
        <v>1</v>
      </c>
    </row>
    <row r="87" spans="1:13" ht="46.5" x14ac:dyDescent="0.35">
      <c r="A87" s="10" t="s">
        <v>149</v>
      </c>
      <c r="B87" s="6" t="s">
        <v>139</v>
      </c>
      <c r="C87" s="75" t="s">
        <v>27</v>
      </c>
      <c r="D87" s="75"/>
      <c r="F87" s="27">
        <v>5</v>
      </c>
      <c r="G87" s="28">
        <f>VLOOKUP(C87,'Referensi(H)'!$F$2:$H$7,2)</f>
        <v>2</v>
      </c>
      <c r="H87" s="28">
        <f t="shared" si="31"/>
        <v>1</v>
      </c>
      <c r="I87" s="29">
        <f>VLOOKUP(C87,'Referensi(H)'!$F$2:$H$7,3)</f>
        <v>0</v>
      </c>
      <c r="J87" s="25">
        <v>5</v>
      </c>
      <c r="K87" s="25">
        <f>SUM(H87:H88)</f>
        <v>2</v>
      </c>
      <c r="L87" s="25">
        <f>SUM(I87:I88)</f>
        <v>1</v>
      </c>
      <c r="M87" s="26">
        <f t="shared" ref="M87" si="33">IF(K87=0,5,L87/K87)</f>
        <v>0.5</v>
      </c>
    </row>
    <row r="88" spans="1:13" ht="31" x14ac:dyDescent="0.35">
      <c r="A88" s="10" t="s">
        <v>553</v>
      </c>
      <c r="B88" s="6" t="s">
        <v>140</v>
      </c>
      <c r="C88" s="75" t="s">
        <v>449</v>
      </c>
      <c r="D88" s="75" t="s">
        <v>590</v>
      </c>
      <c r="F88" s="30">
        <v>5</v>
      </c>
      <c r="G88" s="31">
        <f>VLOOKUP(C88,'Referensi(H)'!$F$2:$H$7,2)</f>
        <v>3</v>
      </c>
      <c r="H88" s="31">
        <f t="shared" si="31"/>
        <v>1</v>
      </c>
      <c r="I88" s="32">
        <f>VLOOKUP(C88,'Referensi(H)'!$F$2:$H$7,3)</f>
        <v>1</v>
      </c>
    </row>
  </sheetData>
  <mergeCells count="1">
    <mergeCell ref="A1:C1"/>
  </mergeCells>
  <pageMargins left="0.7" right="0.7" top="0.75" bottom="0.75" header="0.3" footer="0.3"/>
  <pageSetup paperSize="9" scale="95" orientation="portrait"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85471B87-4411-2E4B-89D2-7CE42943B2B6}">
          <x14:formula1>
            <xm:f>'Referensi(H)'!$F$2:$F$6</xm:f>
          </x14:formula1>
          <xm:sqref>C4:C10 C68:C77 C57:C66 C12:C20 C23:C55 C79:C88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DA7D6-11C6-8F41-B6FD-340745A1AF3C}">
  <dimension ref="A1:M66"/>
  <sheetViews>
    <sheetView zoomScaleNormal="100" workbookViewId="0">
      <pane xSplit="1" ySplit="2" topLeftCell="B62" activePane="bottomRight" state="frozen"/>
      <selection pane="topRight" activeCell="B1" sqref="B1"/>
      <selection pane="bottomLeft" activeCell="A3" sqref="A3"/>
      <selection pane="bottomRight" sqref="A1:C66"/>
    </sheetView>
  </sheetViews>
  <sheetFormatPr defaultColWidth="10.83203125" defaultRowHeight="15.5" x14ac:dyDescent="0.35"/>
  <cols>
    <col min="1" max="1" width="10.83203125" style="4"/>
    <col min="2" max="2" width="54.1640625" style="6" customWidth="1"/>
    <col min="3" max="3" width="16.6640625" style="4" customWidth="1"/>
    <col min="4" max="4" width="48.5" style="4" customWidth="1"/>
    <col min="5" max="5" width="5.83203125" style="4" customWidth="1"/>
    <col min="6" max="10" width="5.33203125" style="4" customWidth="1"/>
    <col min="11" max="16384" width="10.83203125" style="4"/>
  </cols>
  <sheetData>
    <row r="1" spans="1:13" ht="21" x14ac:dyDescent="0.35">
      <c r="A1" s="111" t="s">
        <v>154</v>
      </c>
      <c r="B1" s="111"/>
      <c r="C1" s="111"/>
      <c r="D1" s="63"/>
    </row>
    <row r="2" spans="1:13" x14ac:dyDescent="0.35">
      <c r="A2" s="8" t="s">
        <v>18</v>
      </c>
      <c r="B2" s="9" t="s">
        <v>19</v>
      </c>
      <c r="C2" s="8" t="s">
        <v>20</v>
      </c>
      <c r="D2" s="8" t="s">
        <v>464</v>
      </c>
      <c r="F2" s="4" t="s">
        <v>33</v>
      </c>
      <c r="G2" s="4" t="s">
        <v>24</v>
      </c>
      <c r="H2" s="4" t="s">
        <v>25</v>
      </c>
      <c r="I2" s="4" t="s">
        <v>26</v>
      </c>
      <c r="J2" s="4" t="s">
        <v>150</v>
      </c>
      <c r="K2" s="4" t="s">
        <v>47</v>
      </c>
      <c r="L2" s="4" t="s">
        <v>48</v>
      </c>
      <c r="M2" s="4" t="s">
        <v>151</v>
      </c>
    </row>
    <row r="3" spans="1:13" x14ac:dyDescent="0.35">
      <c r="A3" s="20" t="s">
        <v>155</v>
      </c>
      <c r="B3" s="20"/>
      <c r="C3" s="20"/>
      <c r="D3" s="20"/>
    </row>
    <row r="4" spans="1:13" ht="31" x14ac:dyDescent="0.35">
      <c r="A4" s="5" t="s">
        <v>153</v>
      </c>
      <c r="B4" s="22" t="s">
        <v>159</v>
      </c>
      <c r="C4" s="75" t="s">
        <v>29</v>
      </c>
      <c r="D4" s="37"/>
      <c r="F4" s="27">
        <v>1</v>
      </c>
      <c r="G4" s="28">
        <f>VLOOKUP(C4,'Referensi(H)'!$F$2:$H$7,2)</f>
        <v>5</v>
      </c>
      <c r="H4" s="28">
        <f>IF(G4=6,0,1)</f>
        <v>1</v>
      </c>
      <c r="I4" s="29">
        <f>VLOOKUP(C4,'Referensi(H)'!$F$2:$H$7,3)</f>
        <v>5</v>
      </c>
      <c r="J4" s="24">
        <v>1</v>
      </c>
      <c r="K4" s="25">
        <f>SUM(H4:H7)</f>
        <v>4</v>
      </c>
      <c r="L4" s="25">
        <f>SUM(I4:I7)</f>
        <v>15</v>
      </c>
      <c r="M4" s="26">
        <f>IF(K4=0,5,L4/K4)</f>
        <v>3.75</v>
      </c>
    </row>
    <row r="5" spans="1:13" ht="31" x14ac:dyDescent="0.35">
      <c r="A5" s="5" t="s">
        <v>165</v>
      </c>
      <c r="B5" s="22" t="s">
        <v>160</v>
      </c>
      <c r="C5" s="75" t="s">
        <v>29</v>
      </c>
      <c r="D5" s="37"/>
      <c r="F5" s="33">
        <v>1</v>
      </c>
      <c r="G5" s="34">
        <f>VLOOKUP(C5,'Referensi(H)'!$F$2:$H$7,2)</f>
        <v>5</v>
      </c>
      <c r="H5" s="34">
        <f t="shared" ref="H5:H12" si="0">IF(G5=6,0,1)</f>
        <v>1</v>
      </c>
      <c r="I5" s="35">
        <f>VLOOKUP(C5,'Referensi(H)'!$F$2:$H$7,3)</f>
        <v>5</v>
      </c>
    </row>
    <row r="6" spans="1:13" ht="31" x14ac:dyDescent="0.35">
      <c r="A6" s="5" t="s">
        <v>166</v>
      </c>
      <c r="B6" s="22" t="s">
        <v>161</v>
      </c>
      <c r="C6" s="75" t="s">
        <v>29</v>
      </c>
      <c r="D6" s="37"/>
      <c r="F6" s="33">
        <v>1</v>
      </c>
      <c r="G6" s="34">
        <f>VLOOKUP(C6,'Referensi(H)'!$F$2:$H$7,2)</f>
        <v>5</v>
      </c>
      <c r="H6" s="34">
        <f t="shared" si="0"/>
        <v>1</v>
      </c>
      <c r="I6" s="35">
        <f>VLOOKUP(C6,'Referensi(H)'!$F$2:$H$7,3)</f>
        <v>5</v>
      </c>
    </row>
    <row r="7" spans="1:13" ht="46.5" x14ac:dyDescent="0.35">
      <c r="A7" s="5" t="s">
        <v>167</v>
      </c>
      <c r="B7" s="6" t="s">
        <v>451</v>
      </c>
      <c r="C7" s="75" t="s">
        <v>27</v>
      </c>
      <c r="D7" s="37"/>
      <c r="F7" s="30">
        <v>1</v>
      </c>
      <c r="G7" s="31">
        <f>VLOOKUP(C7,'Referensi(H)'!$F$2:$H$7,2)</f>
        <v>2</v>
      </c>
      <c r="H7" s="31">
        <f t="shared" si="0"/>
        <v>1</v>
      </c>
      <c r="I7" s="32">
        <f>VLOOKUP(C7,'Referensi(H)'!$F$2:$H$7,3)</f>
        <v>0</v>
      </c>
    </row>
    <row r="8" spans="1:13" ht="31" x14ac:dyDescent="0.35">
      <c r="A8" s="5" t="s">
        <v>168</v>
      </c>
      <c r="B8" s="22" t="s">
        <v>162</v>
      </c>
      <c r="C8" s="75" t="s">
        <v>29</v>
      </c>
      <c r="D8" s="37"/>
      <c r="F8" s="27">
        <v>2</v>
      </c>
      <c r="G8" s="28">
        <f>VLOOKUP(C8,'Referensi(H)'!$F$2:$H$7,2)</f>
        <v>5</v>
      </c>
      <c r="H8" s="28">
        <f t="shared" si="0"/>
        <v>1</v>
      </c>
      <c r="I8" s="29">
        <f>VLOOKUP(C8,'Referensi(H)'!$F$2:$H$7,3)</f>
        <v>5</v>
      </c>
      <c r="J8" s="25">
        <v>2</v>
      </c>
      <c r="K8" s="25">
        <f>SUM(H8:H9)</f>
        <v>2</v>
      </c>
      <c r="L8" s="25">
        <f>SUM(I8:I9)</f>
        <v>10</v>
      </c>
      <c r="M8" s="26">
        <f>IF(K8=0,5,L8/K8)</f>
        <v>5</v>
      </c>
    </row>
    <row r="9" spans="1:13" ht="46.5" x14ac:dyDescent="0.35">
      <c r="A9" s="5" t="s">
        <v>169</v>
      </c>
      <c r="B9" s="22" t="s">
        <v>163</v>
      </c>
      <c r="C9" s="75" t="s">
        <v>29</v>
      </c>
      <c r="D9" s="37"/>
      <c r="F9" s="30">
        <v>2</v>
      </c>
      <c r="G9" s="31">
        <f>VLOOKUP(C9,'Referensi(H)'!$F$2:$H$7,2)</f>
        <v>5</v>
      </c>
      <c r="H9" s="31">
        <f t="shared" si="0"/>
        <v>1</v>
      </c>
      <c r="I9" s="32">
        <f>VLOOKUP(C9,'Referensi(H)'!$F$2:$H$7,3)</f>
        <v>5</v>
      </c>
    </row>
    <row r="10" spans="1:13" ht="46.5" x14ac:dyDescent="0.35">
      <c r="A10" s="5" t="s">
        <v>170</v>
      </c>
      <c r="B10" s="22" t="s">
        <v>452</v>
      </c>
      <c r="C10" s="75" t="s">
        <v>307</v>
      </c>
      <c r="D10" s="37"/>
      <c r="F10" s="27">
        <v>3</v>
      </c>
      <c r="G10" s="28">
        <f>VLOOKUP(C10,'Referensi(H)'!$F$2:$H$7,2)</f>
        <v>4</v>
      </c>
      <c r="H10" s="28">
        <f t="shared" si="0"/>
        <v>1</v>
      </c>
      <c r="I10" s="29">
        <f>VLOOKUP(C10,'Referensi(H)'!$F$2:$H$7,3)</f>
        <v>3</v>
      </c>
      <c r="J10" s="25">
        <v>3</v>
      </c>
      <c r="K10" s="25">
        <f>SUM(H10:H11)</f>
        <v>2</v>
      </c>
      <c r="L10" s="25">
        <f>SUM(I10:I11)</f>
        <v>6</v>
      </c>
      <c r="M10" s="26">
        <f>IF(K10=0,5,L10/K10)</f>
        <v>3</v>
      </c>
    </row>
    <row r="11" spans="1:13" ht="31" x14ac:dyDescent="0.35">
      <c r="A11" s="5" t="s">
        <v>171</v>
      </c>
      <c r="B11" s="22" t="s">
        <v>453</v>
      </c>
      <c r="C11" s="75" t="s">
        <v>307</v>
      </c>
      <c r="D11" s="37" t="s">
        <v>592</v>
      </c>
      <c r="F11" s="30">
        <v>3</v>
      </c>
      <c r="G11" s="31">
        <f>VLOOKUP(C11,'Referensi(H)'!$F$2:$H$7,2)</f>
        <v>4</v>
      </c>
      <c r="H11" s="31">
        <f t="shared" si="0"/>
        <v>1</v>
      </c>
      <c r="I11" s="32">
        <f>VLOOKUP(C11,'Referensi(H)'!$F$2:$H$7,3)</f>
        <v>3</v>
      </c>
    </row>
    <row r="12" spans="1:13" ht="31" x14ac:dyDescent="0.35">
      <c r="A12" s="5" t="s">
        <v>172</v>
      </c>
      <c r="B12" s="22" t="s">
        <v>164</v>
      </c>
      <c r="C12" s="75" t="s">
        <v>27</v>
      </c>
      <c r="D12" s="37"/>
      <c r="F12" s="24">
        <v>4</v>
      </c>
      <c r="G12" s="25">
        <f>VLOOKUP(C12,'Referensi(H)'!$F$2:$H$7,2)</f>
        <v>2</v>
      </c>
      <c r="H12" s="25">
        <f t="shared" si="0"/>
        <v>1</v>
      </c>
      <c r="I12" s="26">
        <f>VLOOKUP(C12,'Referensi(H)'!$F$2:$H$7,3)</f>
        <v>0</v>
      </c>
      <c r="J12" s="24">
        <v>4</v>
      </c>
      <c r="K12" s="25">
        <f>H12</f>
        <v>1</v>
      </c>
      <c r="L12" s="25">
        <f>I12</f>
        <v>0</v>
      </c>
      <c r="M12" s="26">
        <f>IF(K12=0,5,L12/K12)</f>
        <v>0</v>
      </c>
    </row>
    <row r="13" spans="1:13" x14ac:dyDescent="0.35">
      <c r="A13" s="20" t="s">
        <v>156</v>
      </c>
      <c r="B13" s="20"/>
      <c r="C13" s="101"/>
      <c r="D13" s="76"/>
      <c r="F13" s="24">
        <v>5</v>
      </c>
      <c r="G13" s="25"/>
      <c r="H13" s="25"/>
      <c r="I13" s="26"/>
      <c r="J13" s="24">
        <v>5</v>
      </c>
      <c r="K13" s="25"/>
      <c r="L13" s="25"/>
      <c r="M13" s="26"/>
    </row>
    <row r="14" spans="1:13" ht="31" x14ac:dyDescent="0.35">
      <c r="A14" s="5" t="s">
        <v>322</v>
      </c>
      <c r="B14" s="6" t="s">
        <v>308</v>
      </c>
      <c r="C14" s="75" t="s">
        <v>307</v>
      </c>
      <c r="D14" s="37"/>
      <c r="F14" s="24">
        <v>1</v>
      </c>
      <c r="G14" s="25">
        <f>VLOOKUP(C14,'Referensi(H)'!$F$2:$H$7,2)</f>
        <v>4</v>
      </c>
      <c r="H14" s="25">
        <f t="shared" ref="H14:H30" si="1">IF(G14=6,0,1)</f>
        <v>1</v>
      </c>
      <c r="I14" s="26">
        <f>VLOOKUP(C14,'Referensi(H)'!$F$2:$H$7,3)</f>
        <v>3</v>
      </c>
      <c r="J14" s="24">
        <v>1</v>
      </c>
      <c r="K14" s="25">
        <f>H14</f>
        <v>1</v>
      </c>
      <c r="L14" s="25">
        <f>I14</f>
        <v>3</v>
      </c>
      <c r="M14" s="26">
        <f>IF(K14=0,5,L14/K14)</f>
        <v>3</v>
      </c>
    </row>
    <row r="15" spans="1:13" ht="31" x14ac:dyDescent="0.35">
      <c r="A15" s="5" t="s">
        <v>323</v>
      </c>
      <c r="B15" s="6" t="s">
        <v>312</v>
      </c>
      <c r="C15" s="75" t="s">
        <v>27</v>
      </c>
      <c r="D15" s="37"/>
      <c r="F15" s="27">
        <v>2</v>
      </c>
      <c r="G15" s="28">
        <f>VLOOKUP(C15,'Referensi(H)'!$F$2:$H$7,2)</f>
        <v>2</v>
      </c>
      <c r="H15" s="28">
        <f t="shared" si="1"/>
        <v>1</v>
      </c>
      <c r="I15" s="29">
        <f>VLOOKUP(C15,'Referensi(H)'!$F$2:$H$7,3)</f>
        <v>0</v>
      </c>
      <c r="J15" s="24">
        <v>2</v>
      </c>
      <c r="K15" s="25">
        <f>SUM(H15:H18)</f>
        <v>4</v>
      </c>
      <c r="L15" s="25">
        <f>SUM(I15:I18)</f>
        <v>8</v>
      </c>
      <c r="M15" s="26">
        <f>IF(K15=0,5,L15/K15)</f>
        <v>2</v>
      </c>
    </row>
    <row r="16" spans="1:13" ht="31" x14ac:dyDescent="0.35">
      <c r="A16" s="5" t="s">
        <v>324</v>
      </c>
      <c r="B16" s="6" t="s">
        <v>311</v>
      </c>
      <c r="C16" s="75" t="s">
        <v>29</v>
      </c>
      <c r="D16" s="37"/>
      <c r="F16" s="33">
        <v>2</v>
      </c>
      <c r="G16" s="34">
        <f>VLOOKUP(C16,'Referensi(H)'!$F$2:$H$7,2)</f>
        <v>5</v>
      </c>
      <c r="H16" s="34">
        <f t="shared" si="1"/>
        <v>1</v>
      </c>
      <c r="I16" s="35">
        <f>VLOOKUP(C16,'Referensi(H)'!$F$2:$H$7,3)</f>
        <v>5</v>
      </c>
    </row>
    <row r="17" spans="1:13" x14ac:dyDescent="0.35">
      <c r="A17" s="5" t="s">
        <v>325</v>
      </c>
      <c r="B17" s="6" t="s">
        <v>310</v>
      </c>
      <c r="C17" s="75" t="s">
        <v>27</v>
      </c>
      <c r="D17" s="37"/>
      <c r="F17" s="33">
        <v>2</v>
      </c>
      <c r="G17" s="34">
        <f>VLOOKUP(C17,'Referensi(H)'!$F$2:$H$7,2)</f>
        <v>2</v>
      </c>
      <c r="H17" s="34">
        <f t="shared" si="1"/>
        <v>1</v>
      </c>
      <c r="I17" s="35">
        <f>VLOOKUP(C17,'Referensi(H)'!$F$2:$H$7,3)</f>
        <v>0</v>
      </c>
    </row>
    <row r="18" spans="1:13" ht="31" x14ac:dyDescent="0.35">
      <c r="A18" s="5" t="s">
        <v>326</v>
      </c>
      <c r="B18" s="6" t="s">
        <v>309</v>
      </c>
      <c r="C18" s="75" t="s">
        <v>307</v>
      </c>
      <c r="D18" s="37"/>
      <c r="F18" s="30">
        <v>2</v>
      </c>
      <c r="G18" s="31">
        <f>VLOOKUP(C18,'Referensi(H)'!$F$2:$H$7,2)</f>
        <v>4</v>
      </c>
      <c r="H18" s="31">
        <f t="shared" si="1"/>
        <v>1</v>
      </c>
      <c r="I18" s="32">
        <f>VLOOKUP(C18,'Referensi(H)'!$F$2:$H$7,3)</f>
        <v>3</v>
      </c>
    </row>
    <row r="19" spans="1:13" ht="31" x14ac:dyDescent="0.35">
      <c r="A19" s="5" t="s">
        <v>327</v>
      </c>
      <c r="B19" s="6" t="s">
        <v>316</v>
      </c>
      <c r="C19" s="75" t="s">
        <v>27</v>
      </c>
      <c r="D19" s="37"/>
      <c r="F19" s="27">
        <v>3</v>
      </c>
      <c r="G19" s="28">
        <f>VLOOKUP(C19,'Referensi(H)'!$F$2:$H$7,2)</f>
        <v>2</v>
      </c>
      <c r="H19" s="28">
        <f t="shared" si="1"/>
        <v>1</v>
      </c>
      <c r="I19" s="29">
        <f>VLOOKUP(C19,'Referensi(H)'!$F$2:$H$7,3)</f>
        <v>0</v>
      </c>
      <c r="J19" s="24">
        <v>3</v>
      </c>
      <c r="K19" s="25">
        <f>SUM(H19:H22)</f>
        <v>4</v>
      </c>
      <c r="L19" s="25">
        <f>SUM(I19:I22)</f>
        <v>11</v>
      </c>
      <c r="M19" s="26">
        <f>IF(K19=0,5,L19/K19)</f>
        <v>2.75</v>
      </c>
    </row>
    <row r="20" spans="1:13" ht="31" x14ac:dyDescent="0.35">
      <c r="A20" s="5" t="s">
        <v>328</v>
      </c>
      <c r="B20" s="6" t="s">
        <v>315</v>
      </c>
      <c r="C20" s="75" t="s">
        <v>29</v>
      </c>
      <c r="D20" s="37"/>
      <c r="F20" s="33">
        <v>3</v>
      </c>
      <c r="G20" s="34">
        <f>VLOOKUP(C20,'Referensi(H)'!$F$2:$H$7,2)</f>
        <v>5</v>
      </c>
      <c r="H20" s="34">
        <f t="shared" si="1"/>
        <v>1</v>
      </c>
      <c r="I20" s="35">
        <f>VLOOKUP(C20,'Referensi(H)'!$F$2:$H$7,3)</f>
        <v>5</v>
      </c>
    </row>
    <row r="21" spans="1:13" ht="31" x14ac:dyDescent="0.35">
      <c r="A21" s="5" t="s">
        <v>329</v>
      </c>
      <c r="B21" s="6" t="s">
        <v>314</v>
      </c>
      <c r="C21" s="75" t="s">
        <v>307</v>
      </c>
      <c r="D21" s="37"/>
      <c r="F21" s="33">
        <v>3</v>
      </c>
      <c r="G21" s="34">
        <f>VLOOKUP(C21,'Referensi(H)'!$F$2:$H$7,2)</f>
        <v>4</v>
      </c>
      <c r="H21" s="34">
        <f t="shared" si="1"/>
        <v>1</v>
      </c>
      <c r="I21" s="35">
        <f>VLOOKUP(C21,'Referensi(H)'!$F$2:$H$7,3)</f>
        <v>3</v>
      </c>
    </row>
    <row r="22" spans="1:13" ht="31" x14ac:dyDescent="0.35">
      <c r="A22" s="5" t="s">
        <v>330</v>
      </c>
      <c r="B22" s="6" t="s">
        <v>313</v>
      </c>
      <c r="C22" s="75" t="s">
        <v>307</v>
      </c>
      <c r="D22" s="37"/>
      <c r="F22" s="30">
        <v>3</v>
      </c>
      <c r="G22" s="31">
        <f>VLOOKUP(C22,'Referensi(H)'!$F$2:$H$7,2)</f>
        <v>4</v>
      </c>
      <c r="H22" s="31">
        <f t="shared" si="1"/>
        <v>1</v>
      </c>
      <c r="I22" s="32">
        <f>VLOOKUP(C22,'Referensi(H)'!$F$2:$H$7,3)</f>
        <v>3</v>
      </c>
    </row>
    <row r="23" spans="1:13" ht="31" x14ac:dyDescent="0.35">
      <c r="A23" s="5" t="s">
        <v>331</v>
      </c>
      <c r="B23" s="6" t="s">
        <v>321</v>
      </c>
      <c r="C23" s="75" t="s">
        <v>307</v>
      </c>
      <c r="D23" s="37"/>
      <c r="F23" s="27">
        <v>4</v>
      </c>
      <c r="G23" s="28">
        <f>VLOOKUP(C23,'Referensi(H)'!$F$2:$H$7,2)</f>
        <v>4</v>
      </c>
      <c r="H23" s="28">
        <f t="shared" si="1"/>
        <v>1</v>
      </c>
      <c r="I23" s="29">
        <f>VLOOKUP(C23,'Referensi(H)'!$F$2:$H$7,3)</f>
        <v>3</v>
      </c>
      <c r="J23" s="24">
        <v>4</v>
      </c>
      <c r="K23" s="25">
        <f>SUM(H23:H27)</f>
        <v>5</v>
      </c>
      <c r="L23" s="25">
        <f>SUM(I23:I27)</f>
        <v>19</v>
      </c>
      <c r="M23" s="26">
        <f>IF(K23=0,5,L23/K23)</f>
        <v>3.8</v>
      </c>
    </row>
    <row r="24" spans="1:13" ht="31" x14ac:dyDescent="0.35">
      <c r="A24" s="5" t="s">
        <v>332</v>
      </c>
      <c r="B24" s="6" t="s">
        <v>320</v>
      </c>
      <c r="C24" s="75" t="s">
        <v>307</v>
      </c>
      <c r="D24" s="37"/>
      <c r="F24" s="33">
        <v>4</v>
      </c>
      <c r="G24" s="34">
        <f>VLOOKUP(C24,'Referensi(H)'!$F$2:$H$7,2)</f>
        <v>4</v>
      </c>
      <c r="H24" s="34">
        <f t="shared" ref="H24:H26" si="2">IF(G24=6,0,1)</f>
        <v>1</v>
      </c>
      <c r="I24" s="35">
        <f>VLOOKUP(C24,'Referensi(H)'!$F$2:$H$7,3)</f>
        <v>3</v>
      </c>
      <c r="J24" s="34"/>
      <c r="K24" s="34"/>
      <c r="L24" s="34"/>
      <c r="M24" s="34"/>
    </row>
    <row r="25" spans="1:13" ht="31" x14ac:dyDescent="0.35">
      <c r="A25" s="5" t="s">
        <v>333</v>
      </c>
      <c r="B25" s="6" t="s">
        <v>319</v>
      </c>
      <c r="C25" s="75" t="s">
        <v>307</v>
      </c>
      <c r="D25" s="37"/>
      <c r="F25" s="33">
        <v>4</v>
      </c>
      <c r="G25" s="34">
        <f>VLOOKUP(C25,'Referensi(H)'!$F$2:$H$7,2)</f>
        <v>4</v>
      </c>
      <c r="H25" s="34">
        <f t="shared" si="2"/>
        <v>1</v>
      </c>
      <c r="I25" s="35">
        <f>VLOOKUP(C25,'Referensi(H)'!$F$2:$H$7,3)</f>
        <v>3</v>
      </c>
      <c r="J25" s="34"/>
      <c r="K25" s="34"/>
      <c r="L25" s="34"/>
      <c r="M25" s="34"/>
    </row>
    <row r="26" spans="1:13" ht="31" x14ac:dyDescent="0.35">
      <c r="A26" s="5" t="s">
        <v>334</v>
      </c>
      <c r="B26" s="6" t="s">
        <v>318</v>
      </c>
      <c r="C26" s="75" t="s">
        <v>29</v>
      </c>
      <c r="D26" s="37"/>
      <c r="F26" s="33">
        <v>4</v>
      </c>
      <c r="G26" s="34">
        <f>VLOOKUP(C26,'Referensi(H)'!$F$2:$H$7,2)</f>
        <v>5</v>
      </c>
      <c r="H26" s="34">
        <f t="shared" si="2"/>
        <v>1</v>
      </c>
      <c r="I26" s="35">
        <f>VLOOKUP(C26,'Referensi(H)'!$F$2:$H$7,3)</f>
        <v>5</v>
      </c>
      <c r="J26" s="34"/>
      <c r="K26" s="34"/>
      <c r="L26" s="34"/>
      <c r="M26" s="34"/>
    </row>
    <row r="27" spans="1:13" x14ac:dyDescent="0.35">
      <c r="A27" s="5" t="s">
        <v>335</v>
      </c>
      <c r="B27" s="6" t="s">
        <v>317</v>
      </c>
      <c r="C27" s="75" t="s">
        <v>29</v>
      </c>
      <c r="D27" s="37"/>
      <c r="F27" s="30">
        <v>4</v>
      </c>
      <c r="G27" s="31">
        <f>VLOOKUP(C27,'Referensi(H)'!$F$2:$H$7,2)</f>
        <v>5</v>
      </c>
      <c r="H27" s="31">
        <f t="shared" si="1"/>
        <v>1</v>
      </c>
      <c r="I27" s="32">
        <f>VLOOKUP(C27,'Referensi(H)'!$F$2:$H$7,3)</f>
        <v>5</v>
      </c>
    </row>
    <row r="28" spans="1:13" ht="46.5" x14ac:dyDescent="0.35">
      <c r="A28" s="5" t="s">
        <v>339</v>
      </c>
      <c r="B28" s="6" t="s">
        <v>338</v>
      </c>
      <c r="C28" s="75" t="s">
        <v>449</v>
      </c>
      <c r="D28" s="37"/>
      <c r="F28" s="27">
        <v>5</v>
      </c>
      <c r="G28" s="28">
        <f>VLOOKUP(C28,'Referensi(H)'!$F$2:$H$7,2)</f>
        <v>3</v>
      </c>
      <c r="H28" s="28">
        <f t="shared" si="1"/>
        <v>1</v>
      </c>
      <c r="I28" s="29">
        <f>VLOOKUP(C28,'Referensi(H)'!$F$2:$H$7,3)</f>
        <v>1</v>
      </c>
      <c r="J28" s="24">
        <v>5</v>
      </c>
      <c r="K28" s="25">
        <f>SUM(H28:H30)</f>
        <v>3</v>
      </c>
      <c r="L28" s="25">
        <f>SUM(I28:I30)</f>
        <v>4</v>
      </c>
      <c r="M28" s="26">
        <f>IF(K28=0,5,L28/K28)</f>
        <v>1.3333333333333333</v>
      </c>
    </row>
    <row r="29" spans="1:13" ht="31" x14ac:dyDescent="0.35">
      <c r="A29" s="5" t="s">
        <v>340</v>
      </c>
      <c r="B29" s="6" t="s">
        <v>337</v>
      </c>
      <c r="C29" s="75" t="s">
        <v>307</v>
      </c>
      <c r="D29" s="37"/>
      <c r="F29" s="33">
        <v>5</v>
      </c>
      <c r="G29" s="34">
        <f>VLOOKUP(C29,'Referensi(H)'!$F$2:$H$7,2)</f>
        <v>4</v>
      </c>
      <c r="H29" s="34">
        <f t="shared" si="1"/>
        <v>1</v>
      </c>
      <c r="I29" s="35">
        <f>VLOOKUP(C29,'Referensi(H)'!$F$2:$H$7,3)</f>
        <v>3</v>
      </c>
    </row>
    <row r="30" spans="1:13" ht="46.5" x14ac:dyDescent="0.35">
      <c r="A30" s="5" t="s">
        <v>341</v>
      </c>
      <c r="B30" s="6" t="s">
        <v>336</v>
      </c>
      <c r="C30" s="75" t="s">
        <v>27</v>
      </c>
      <c r="D30" s="37"/>
      <c r="F30" s="30">
        <v>5</v>
      </c>
      <c r="G30" s="31">
        <f>VLOOKUP(C30,'Referensi(H)'!$F$2:$H$7,2)</f>
        <v>2</v>
      </c>
      <c r="H30" s="31">
        <f t="shared" si="1"/>
        <v>1</v>
      </c>
      <c r="I30" s="32">
        <f>VLOOKUP(C30,'Referensi(H)'!$F$2:$H$7,3)</f>
        <v>0</v>
      </c>
    </row>
    <row r="31" spans="1:13" x14ac:dyDescent="0.35">
      <c r="A31" s="20" t="s">
        <v>157</v>
      </c>
      <c r="B31" s="20"/>
      <c r="C31" s="101"/>
      <c r="D31" s="76"/>
    </row>
    <row r="32" spans="1:13" ht="31" x14ac:dyDescent="0.35">
      <c r="A32" s="13" t="s">
        <v>189</v>
      </c>
      <c r="B32" s="6" t="s">
        <v>173</v>
      </c>
      <c r="C32" s="75" t="s">
        <v>29</v>
      </c>
      <c r="D32" s="37"/>
      <c r="F32" s="27">
        <v>1</v>
      </c>
      <c r="G32" s="28">
        <f>VLOOKUP(C32,'Referensi(H)'!$F$2:$H$7,2)</f>
        <v>5</v>
      </c>
      <c r="H32" s="28">
        <f t="shared" ref="H32:H49" si="3">IF(G32=6,0,1)</f>
        <v>1</v>
      </c>
      <c r="I32" s="29">
        <f>VLOOKUP(C32,'Referensi(H)'!$F$2:$H$7,3)</f>
        <v>5</v>
      </c>
      <c r="J32" s="24">
        <v>1</v>
      </c>
      <c r="K32" s="25">
        <f>SUM(H32:H34)</f>
        <v>3</v>
      </c>
      <c r="L32" s="25">
        <f>SUM(I32:I34)</f>
        <v>15</v>
      </c>
      <c r="M32" s="26">
        <f>IF(K32=0,5,L32/K32)</f>
        <v>5</v>
      </c>
    </row>
    <row r="33" spans="1:13" ht="46.5" x14ac:dyDescent="0.35">
      <c r="A33" s="13" t="s">
        <v>190</v>
      </c>
      <c r="B33" s="6" t="s">
        <v>174</v>
      </c>
      <c r="C33" s="75" t="s">
        <v>29</v>
      </c>
      <c r="D33" s="37"/>
      <c r="F33" s="33">
        <v>1</v>
      </c>
      <c r="G33" s="34">
        <f>VLOOKUP(C33,'Referensi(H)'!$F$2:$H$7,2)</f>
        <v>5</v>
      </c>
      <c r="H33" s="34">
        <f t="shared" si="3"/>
        <v>1</v>
      </c>
      <c r="I33" s="35">
        <f>VLOOKUP(C33,'Referensi(H)'!$F$2:$H$7,3)</f>
        <v>5</v>
      </c>
    </row>
    <row r="34" spans="1:13" ht="31" x14ac:dyDescent="0.35">
      <c r="A34" s="13" t="s">
        <v>191</v>
      </c>
      <c r="B34" s="6" t="s">
        <v>175</v>
      </c>
      <c r="C34" s="75" t="s">
        <v>29</v>
      </c>
      <c r="D34" s="37"/>
      <c r="F34" s="30">
        <v>1</v>
      </c>
      <c r="G34" s="31">
        <f>VLOOKUP(C34,'Referensi(H)'!$F$2:$H$7,2)</f>
        <v>5</v>
      </c>
      <c r="H34" s="31">
        <f t="shared" si="3"/>
        <v>1</v>
      </c>
      <c r="I34" s="32">
        <f>VLOOKUP(C34,'Referensi(H)'!$F$2:$H$7,3)</f>
        <v>5</v>
      </c>
    </row>
    <row r="35" spans="1:13" ht="31" x14ac:dyDescent="0.35">
      <c r="A35" s="13" t="s">
        <v>192</v>
      </c>
      <c r="B35" s="6" t="s">
        <v>177</v>
      </c>
      <c r="C35" s="75" t="s">
        <v>29</v>
      </c>
      <c r="D35" s="37"/>
      <c r="F35" s="27">
        <v>2</v>
      </c>
      <c r="G35" s="28">
        <f>VLOOKUP(C35,'Referensi(H)'!$F$2:$H$7,2)</f>
        <v>5</v>
      </c>
      <c r="H35" s="28">
        <f t="shared" si="3"/>
        <v>1</v>
      </c>
      <c r="I35" s="29">
        <f>VLOOKUP(C35,'Referensi(H)'!$F$2:$H$7,3)</f>
        <v>5</v>
      </c>
      <c r="J35" s="24">
        <v>2</v>
      </c>
      <c r="K35" s="25">
        <f>SUM(H35:H38)</f>
        <v>4</v>
      </c>
      <c r="L35" s="25">
        <f>SUM(I35:I38)</f>
        <v>20</v>
      </c>
      <c r="M35" s="26">
        <f>IF(K35=0,5,L35/K35)</f>
        <v>5</v>
      </c>
    </row>
    <row r="36" spans="1:13" ht="46.5" x14ac:dyDescent="0.35">
      <c r="A36" s="13" t="s">
        <v>193</v>
      </c>
      <c r="B36" s="6" t="s">
        <v>178</v>
      </c>
      <c r="C36" s="75" t="s">
        <v>29</v>
      </c>
      <c r="D36" s="37"/>
      <c r="F36" s="33">
        <v>2</v>
      </c>
      <c r="G36" s="34">
        <f>VLOOKUP(C36,'Referensi(H)'!$F$2:$H$7,2)</f>
        <v>5</v>
      </c>
      <c r="H36" s="34">
        <f t="shared" si="3"/>
        <v>1</v>
      </c>
      <c r="I36" s="35">
        <f>VLOOKUP(C36,'Referensi(H)'!$F$2:$H$7,3)</f>
        <v>5</v>
      </c>
    </row>
    <row r="37" spans="1:13" ht="46.5" x14ac:dyDescent="0.35">
      <c r="A37" s="13" t="s">
        <v>194</v>
      </c>
      <c r="B37" s="6" t="s">
        <v>454</v>
      </c>
      <c r="C37" s="75" t="s">
        <v>29</v>
      </c>
      <c r="D37" s="37"/>
      <c r="F37" s="33">
        <v>2</v>
      </c>
      <c r="G37" s="34">
        <f>VLOOKUP(C37,'Referensi(H)'!$F$2:$H$7,2)</f>
        <v>5</v>
      </c>
      <c r="H37" s="34">
        <f t="shared" si="3"/>
        <v>1</v>
      </c>
      <c r="I37" s="35">
        <f>VLOOKUP(C37,'Referensi(H)'!$F$2:$H$7,3)</f>
        <v>5</v>
      </c>
    </row>
    <row r="38" spans="1:13" ht="46.5" x14ac:dyDescent="0.35">
      <c r="A38" s="13" t="s">
        <v>195</v>
      </c>
      <c r="B38" s="6" t="s">
        <v>176</v>
      </c>
      <c r="C38" s="75" t="s">
        <v>29</v>
      </c>
      <c r="D38" s="37"/>
      <c r="F38" s="30">
        <v>2</v>
      </c>
      <c r="G38" s="31">
        <f>VLOOKUP(C38,'Referensi(H)'!$F$2:$H$7,2)</f>
        <v>5</v>
      </c>
      <c r="H38" s="31">
        <f t="shared" si="3"/>
        <v>1</v>
      </c>
      <c r="I38" s="32">
        <f>VLOOKUP(C38,'Referensi(H)'!$F$2:$H$7,3)</f>
        <v>5</v>
      </c>
    </row>
    <row r="39" spans="1:13" ht="31" x14ac:dyDescent="0.35">
      <c r="A39" s="13" t="s">
        <v>196</v>
      </c>
      <c r="B39" s="6" t="s">
        <v>187</v>
      </c>
      <c r="C39" s="75" t="s">
        <v>307</v>
      </c>
      <c r="D39" s="37"/>
      <c r="F39" s="27">
        <v>3</v>
      </c>
      <c r="G39" s="28">
        <f>VLOOKUP(C39,'Referensi(H)'!$F$2:$H$7,2)</f>
        <v>4</v>
      </c>
      <c r="H39" s="28">
        <f t="shared" si="3"/>
        <v>1</v>
      </c>
      <c r="I39" s="29">
        <f>VLOOKUP(C39,'Referensi(H)'!$F$2:$H$7,3)</f>
        <v>3</v>
      </c>
      <c r="J39" s="24">
        <v>3</v>
      </c>
      <c r="K39" s="25">
        <f>SUM(H39:H42)</f>
        <v>4</v>
      </c>
      <c r="L39" s="25">
        <f>SUM(I39:I42)</f>
        <v>18</v>
      </c>
      <c r="M39" s="26">
        <f>IF(K39=0,5,L39/K39)</f>
        <v>4.5</v>
      </c>
    </row>
    <row r="40" spans="1:13" ht="46.5" x14ac:dyDescent="0.35">
      <c r="A40" s="13" t="s">
        <v>197</v>
      </c>
      <c r="B40" s="6" t="s">
        <v>186</v>
      </c>
      <c r="C40" s="75" t="s">
        <v>29</v>
      </c>
      <c r="D40" s="37"/>
      <c r="F40" s="33">
        <v>3</v>
      </c>
      <c r="G40" s="34">
        <f>VLOOKUP(C40,'Referensi(H)'!$F$2:$H$7,2)</f>
        <v>5</v>
      </c>
      <c r="H40" s="34">
        <f t="shared" si="3"/>
        <v>1</v>
      </c>
      <c r="I40" s="35">
        <f>VLOOKUP(C40,'Referensi(H)'!$F$2:$H$7,3)</f>
        <v>5</v>
      </c>
    </row>
    <row r="41" spans="1:13" ht="62" x14ac:dyDescent="0.35">
      <c r="A41" s="13" t="s">
        <v>198</v>
      </c>
      <c r="B41" s="6" t="s">
        <v>185</v>
      </c>
      <c r="C41" s="75" t="s">
        <v>29</v>
      </c>
      <c r="D41" s="37"/>
      <c r="F41" s="33">
        <v>3</v>
      </c>
      <c r="G41" s="34">
        <f>VLOOKUP(C41,'Referensi(H)'!$F$2:$H$7,2)</f>
        <v>5</v>
      </c>
      <c r="H41" s="34">
        <f t="shared" si="3"/>
        <v>1</v>
      </c>
      <c r="I41" s="35">
        <f>VLOOKUP(C41,'Referensi(H)'!$F$2:$H$7,3)</f>
        <v>5</v>
      </c>
    </row>
    <row r="42" spans="1:13" ht="31" x14ac:dyDescent="0.35">
      <c r="A42" s="13" t="s">
        <v>199</v>
      </c>
      <c r="B42" s="6" t="s">
        <v>179</v>
      </c>
      <c r="C42" s="75" t="s">
        <v>29</v>
      </c>
      <c r="D42" s="37"/>
      <c r="F42" s="30">
        <v>3</v>
      </c>
      <c r="G42" s="31">
        <f>VLOOKUP(C42,'Referensi(H)'!$F$2:$H$7,2)</f>
        <v>5</v>
      </c>
      <c r="H42" s="31">
        <f t="shared" si="3"/>
        <v>1</v>
      </c>
      <c r="I42" s="32">
        <f>VLOOKUP(C42,'Referensi(H)'!$F$2:$H$7,3)</f>
        <v>5</v>
      </c>
    </row>
    <row r="43" spans="1:13" ht="31" x14ac:dyDescent="0.35">
      <c r="A43" s="13" t="s">
        <v>200</v>
      </c>
      <c r="B43" s="6" t="s">
        <v>184</v>
      </c>
      <c r="C43" s="75" t="s">
        <v>29</v>
      </c>
      <c r="D43" s="37" t="s">
        <v>593</v>
      </c>
      <c r="F43" s="27">
        <v>4</v>
      </c>
      <c r="G43" s="28">
        <f>VLOOKUP(C43,'Referensi(H)'!$F$2:$H$7,2)</f>
        <v>5</v>
      </c>
      <c r="H43" s="28">
        <f t="shared" si="3"/>
        <v>1</v>
      </c>
      <c r="I43" s="29">
        <f>VLOOKUP(C43,'Referensi(H)'!$F$2:$H$7,3)</f>
        <v>5</v>
      </c>
      <c r="J43" s="24">
        <v>4</v>
      </c>
      <c r="K43" s="25">
        <f>SUM(H43:H47)</f>
        <v>5</v>
      </c>
      <c r="L43" s="25">
        <f>SUM(I43:I47)</f>
        <v>20</v>
      </c>
      <c r="M43" s="26">
        <f>IF(K43=0,5,L43/K43)</f>
        <v>4</v>
      </c>
    </row>
    <row r="44" spans="1:13" ht="46.5" x14ac:dyDescent="0.35">
      <c r="A44" s="13" t="s">
        <v>201</v>
      </c>
      <c r="B44" s="6" t="s">
        <v>183</v>
      </c>
      <c r="C44" s="75" t="s">
        <v>29</v>
      </c>
      <c r="D44" s="37"/>
      <c r="F44" s="33">
        <v>4</v>
      </c>
      <c r="G44" s="34">
        <f>VLOOKUP(C44,'Referensi(H)'!$F$2:$H$7,2)</f>
        <v>5</v>
      </c>
      <c r="H44" s="34">
        <f t="shared" si="3"/>
        <v>1</v>
      </c>
      <c r="I44" s="35">
        <f>VLOOKUP(C44,'Referensi(H)'!$F$2:$H$7,3)</f>
        <v>5</v>
      </c>
    </row>
    <row r="45" spans="1:13" ht="46.5" x14ac:dyDescent="0.35">
      <c r="A45" s="13" t="s">
        <v>202</v>
      </c>
      <c r="B45" s="6" t="s">
        <v>182</v>
      </c>
      <c r="C45" s="75" t="s">
        <v>29</v>
      </c>
      <c r="D45" s="37"/>
      <c r="F45" s="33">
        <v>4</v>
      </c>
      <c r="G45" s="34">
        <f>VLOOKUP(C45,'Referensi(H)'!$F$2:$H$7,2)</f>
        <v>5</v>
      </c>
      <c r="H45" s="34">
        <f t="shared" si="3"/>
        <v>1</v>
      </c>
      <c r="I45" s="35">
        <f>VLOOKUP(C45,'Referensi(H)'!$F$2:$H$7,3)</f>
        <v>5</v>
      </c>
    </row>
    <row r="46" spans="1:13" ht="31" x14ac:dyDescent="0.35">
      <c r="A46" s="13" t="s">
        <v>203</v>
      </c>
      <c r="B46" s="6" t="s">
        <v>181</v>
      </c>
      <c r="C46" s="75" t="s">
        <v>27</v>
      </c>
      <c r="D46" s="37"/>
      <c r="F46" s="33">
        <v>4</v>
      </c>
      <c r="G46" s="34">
        <f>VLOOKUP(C46,'Referensi(H)'!$F$2:$H$7,2)</f>
        <v>2</v>
      </c>
      <c r="H46" s="34">
        <f t="shared" si="3"/>
        <v>1</v>
      </c>
      <c r="I46" s="35">
        <f>VLOOKUP(C46,'Referensi(H)'!$F$2:$H$7,3)</f>
        <v>0</v>
      </c>
    </row>
    <row r="47" spans="1:13" ht="31" x14ac:dyDescent="0.35">
      <c r="A47" s="13" t="s">
        <v>204</v>
      </c>
      <c r="B47" s="6" t="s">
        <v>180</v>
      </c>
      <c r="C47" s="75" t="s">
        <v>29</v>
      </c>
      <c r="D47" s="37"/>
      <c r="F47" s="30">
        <v>4</v>
      </c>
      <c r="G47" s="31">
        <f>VLOOKUP(C47,'Referensi(H)'!$F$2:$H$7,2)</f>
        <v>5</v>
      </c>
      <c r="H47" s="31">
        <f t="shared" si="3"/>
        <v>1</v>
      </c>
      <c r="I47" s="32">
        <f>VLOOKUP(C47,'Referensi(H)'!$F$2:$H$7,3)</f>
        <v>5</v>
      </c>
    </row>
    <row r="48" spans="1:13" ht="31" x14ac:dyDescent="0.35">
      <c r="A48" s="13" t="s">
        <v>205</v>
      </c>
      <c r="B48" s="6" t="s">
        <v>455</v>
      </c>
      <c r="C48" s="75" t="s">
        <v>449</v>
      </c>
      <c r="D48" s="37"/>
      <c r="F48" s="27">
        <v>5</v>
      </c>
      <c r="G48" s="28">
        <f>VLOOKUP(C48,'Referensi(H)'!$F$2:$H$7,2)</f>
        <v>3</v>
      </c>
      <c r="H48" s="28">
        <f t="shared" si="3"/>
        <v>1</v>
      </c>
      <c r="I48" s="29">
        <f>VLOOKUP(C48,'Referensi(H)'!$F$2:$H$7,3)</f>
        <v>1</v>
      </c>
      <c r="J48" s="24">
        <v>5</v>
      </c>
      <c r="K48" s="25">
        <f>SUM(H48:H49)</f>
        <v>2</v>
      </c>
      <c r="L48" s="25">
        <f>SUM(I48:I49)</f>
        <v>1</v>
      </c>
      <c r="M48" s="26">
        <f>IF(K48=0,5,L48/K48)</f>
        <v>0.5</v>
      </c>
    </row>
    <row r="49" spans="1:13" ht="31" x14ac:dyDescent="0.35">
      <c r="A49" s="13" t="s">
        <v>206</v>
      </c>
      <c r="B49" s="6" t="s">
        <v>188</v>
      </c>
      <c r="C49" s="75" t="s">
        <v>27</v>
      </c>
      <c r="D49" s="37"/>
      <c r="F49" s="30">
        <v>5</v>
      </c>
      <c r="G49" s="31">
        <f>VLOOKUP(C49,'Referensi(H)'!$F$2:$H$7,2)</f>
        <v>2</v>
      </c>
      <c r="H49" s="31">
        <f t="shared" si="3"/>
        <v>1</v>
      </c>
      <c r="I49" s="32">
        <f>VLOOKUP(C49,'Referensi(H)'!$F$2:$H$7,3)</f>
        <v>0</v>
      </c>
    </row>
    <row r="50" spans="1:13" x14ac:dyDescent="0.35">
      <c r="A50" s="20" t="s">
        <v>158</v>
      </c>
      <c r="B50" s="20"/>
      <c r="C50" s="101"/>
      <c r="D50" s="76"/>
    </row>
    <row r="51" spans="1:13" ht="46.5" x14ac:dyDescent="0.35">
      <c r="A51" s="10" t="s">
        <v>223</v>
      </c>
      <c r="B51" s="6" t="s">
        <v>207</v>
      </c>
      <c r="C51" s="75" t="s">
        <v>29</v>
      </c>
      <c r="D51" s="37"/>
      <c r="F51" s="24">
        <v>1</v>
      </c>
      <c r="G51" s="25">
        <f>VLOOKUP(C51,'Referensi(H)'!$F$2:$H$7,2)</f>
        <v>5</v>
      </c>
      <c r="H51" s="25">
        <f t="shared" ref="H51:H66" si="4">IF(G51=6,0,1)</f>
        <v>1</v>
      </c>
      <c r="I51" s="26">
        <f>VLOOKUP(C51,'Referensi(H)'!$F$2:$H$7,3)</f>
        <v>5</v>
      </c>
      <c r="J51" s="24">
        <v>1</v>
      </c>
      <c r="K51" s="25">
        <f>H51</f>
        <v>1</v>
      </c>
      <c r="L51" s="25">
        <f>I51</f>
        <v>5</v>
      </c>
      <c r="M51" s="26">
        <f>IF(K51=0,5,L51/K51)</f>
        <v>5</v>
      </c>
    </row>
    <row r="52" spans="1:13" ht="46.5" x14ac:dyDescent="0.35">
      <c r="A52" s="10" t="s">
        <v>224</v>
      </c>
      <c r="B52" s="6" t="s">
        <v>212</v>
      </c>
      <c r="C52" s="75" t="s">
        <v>29</v>
      </c>
      <c r="D52" s="37"/>
      <c r="F52" s="27">
        <v>2</v>
      </c>
      <c r="G52" s="28">
        <f>VLOOKUP(C52,'Referensi(H)'!$F$2:$H$7,2)</f>
        <v>5</v>
      </c>
      <c r="H52" s="28">
        <f t="shared" si="4"/>
        <v>1</v>
      </c>
      <c r="I52" s="29">
        <f>VLOOKUP(C52,'Referensi(H)'!$F$2:$H$7,3)</f>
        <v>5</v>
      </c>
      <c r="J52" s="24">
        <v>2</v>
      </c>
      <c r="K52" s="25">
        <f>SUM(H52:H56)</f>
        <v>5</v>
      </c>
      <c r="L52" s="25">
        <f>SUM(I52:I56)</f>
        <v>11</v>
      </c>
      <c r="M52" s="26">
        <f>IF(K52=0,5,L52/K52)</f>
        <v>2.2000000000000002</v>
      </c>
    </row>
    <row r="53" spans="1:13" ht="31" x14ac:dyDescent="0.35">
      <c r="A53" s="10" t="s">
        <v>225</v>
      </c>
      <c r="B53" s="6" t="s">
        <v>211</v>
      </c>
      <c r="C53" s="75" t="s">
        <v>449</v>
      </c>
      <c r="D53" s="37"/>
      <c r="F53" s="33">
        <v>2</v>
      </c>
      <c r="G53" s="34">
        <f>VLOOKUP(C53,'Referensi(H)'!$F$2:$H$7,2)</f>
        <v>3</v>
      </c>
      <c r="H53" s="34">
        <f t="shared" si="4"/>
        <v>1</v>
      </c>
      <c r="I53" s="35">
        <f>VLOOKUP(C53,'Referensi(H)'!$F$2:$H$7,3)</f>
        <v>1</v>
      </c>
    </row>
    <row r="54" spans="1:13" ht="31" x14ac:dyDescent="0.35">
      <c r="A54" s="10" t="s">
        <v>226</v>
      </c>
      <c r="B54" s="6" t="s">
        <v>210</v>
      </c>
      <c r="C54" s="75" t="s">
        <v>27</v>
      </c>
      <c r="D54" s="37" t="s">
        <v>594</v>
      </c>
      <c r="F54" s="33">
        <v>2</v>
      </c>
      <c r="G54" s="34">
        <f>VLOOKUP(C54,'Referensi(H)'!$F$2:$H$7,2)</f>
        <v>2</v>
      </c>
      <c r="H54" s="34">
        <f t="shared" si="4"/>
        <v>1</v>
      </c>
      <c r="I54" s="35">
        <f>VLOOKUP(C54,'Referensi(H)'!$F$2:$H$7,3)</f>
        <v>0</v>
      </c>
    </row>
    <row r="55" spans="1:13" ht="31" x14ac:dyDescent="0.35">
      <c r="A55" s="10" t="s">
        <v>227</v>
      </c>
      <c r="B55" s="6" t="s">
        <v>209</v>
      </c>
      <c r="C55" s="75" t="s">
        <v>27</v>
      </c>
      <c r="D55" s="37"/>
      <c r="F55" s="33">
        <v>2</v>
      </c>
      <c r="G55" s="34">
        <f>VLOOKUP(C55,'Referensi(H)'!$F$2:$H$7,2)</f>
        <v>2</v>
      </c>
      <c r="H55" s="34">
        <f t="shared" si="4"/>
        <v>1</v>
      </c>
      <c r="I55" s="35">
        <f>VLOOKUP(C55,'Referensi(H)'!$F$2:$H$7,3)</f>
        <v>0</v>
      </c>
    </row>
    <row r="56" spans="1:13" ht="31" x14ac:dyDescent="0.35">
      <c r="A56" s="10" t="s">
        <v>228</v>
      </c>
      <c r="B56" s="6" t="s">
        <v>208</v>
      </c>
      <c r="C56" s="75" t="s">
        <v>29</v>
      </c>
      <c r="D56" s="37"/>
      <c r="F56" s="30">
        <v>2</v>
      </c>
      <c r="G56" s="31">
        <f>VLOOKUP(C56,'Referensi(H)'!$F$2:$H$7,2)</f>
        <v>5</v>
      </c>
      <c r="H56" s="31">
        <f t="shared" si="4"/>
        <v>1</v>
      </c>
      <c r="I56" s="32">
        <f>VLOOKUP(C56,'Referensi(H)'!$F$2:$H$7,3)</f>
        <v>5</v>
      </c>
    </row>
    <row r="57" spans="1:13" ht="46.5" x14ac:dyDescent="0.35">
      <c r="A57" s="10" t="s">
        <v>229</v>
      </c>
      <c r="B57" s="6" t="s">
        <v>218</v>
      </c>
      <c r="C57" s="75" t="s">
        <v>29</v>
      </c>
      <c r="D57" s="37"/>
      <c r="F57" s="27">
        <v>3</v>
      </c>
      <c r="G57" s="28">
        <f>VLOOKUP(C57,'Referensi(H)'!$F$2:$H$7,2)</f>
        <v>5</v>
      </c>
      <c r="H57" s="28">
        <f t="shared" si="4"/>
        <v>1</v>
      </c>
      <c r="I57" s="29">
        <f>VLOOKUP(C57,'Referensi(H)'!$F$2:$H$7,3)</f>
        <v>5</v>
      </c>
      <c r="J57" s="24">
        <v>3</v>
      </c>
      <c r="K57" s="25">
        <f>SUM(H57:H62)</f>
        <v>6</v>
      </c>
      <c r="L57" s="25">
        <f>SUM(I57:I62)</f>
        <v>19</v>
      </c>
      <c r="M57" s="26">
        <f>IF(K57=0,5,L57/K57)</f>
        <v>3.1666666666666665</v>
      </c>
    </row>
    <row r="58" spans="1:13" ht="31" x14ac:dyDescent="0.35">
      <c r="A58" s="10" t="s">
        <v>230</v>
      </c>
      <c r="B58" s="6" t="s">
        <v>217</v>
      </c>
      <c r="C58" s="75" t="s">
        <v>449</v>
      </c>
      <c r="D58" s="37"/>
      <c r="F58" s="33">
        <v>3</v>
      </c>
      <c r="G58" s="34">
        <f>VLOOKUP(C58,'Referensi(H)'!$F$2:$H$7,2)</f>
        <v>3</v>
      </c>
      <c r="H58" s="34">
        <f t="shared" si="4"/>
        <v>1</v>
      </c>
      <c r="I58" s="35">
        <f>VLOOKUP(C58,'Referensi(H)'!$F$2:$H$7,3)</f>
        <v>1</v>
      </c>
    </row>
    <row r="59" spans="1:13" x14ac:dyDescent="0.35">
      <c r="A59" s="10" t="s">
        <v>231</v>
      </c>
      <c r="B59" s="6" t="s">
        <v>216</v>
      </c>
      <c r="C59" s="75" t="s">
        <v>27</v>
      </c>
      <c r="D59" s="37"/>
      <c r="F59" s="33">
        <v>3</v>
      </c>
      <c r="G59" s="34">
        <f>VLOOKUP(C59,'Referensi(H)'!$F$2:$H$7,2)</f>
        <v>2</v>
      </c>
      <c r="H59" s="34">
        <f t="shared" si="4"/>
        <v>1</v>
      </c>
      <c r="I59" s="35">
        <f>VLOOKUP(C59,'Referensi(H)'!$F$2:$H$7,3)</f>
        <v>0</v>
      </c>
    </row>
    <row r="60" spans="1:13" ht="31" x14ac:dyDescent="0.35">
      <c r="A60" s="10" t="s">
        <v>232</v>
      </c>
      <c r="B60" s="6" t="s">
        <v>215</v>
      </c>
      <c r="C60" s="75" t="s">
        <v>29</v>
      </c>
      <c r="D60" s="37"/>
      <c r="F60" s="33">
        <v>3</v>
      </c>
      <c r="G60" s="34">
        <f>VLOOKUP(C60,'Referensi(H)'!$F$2:$H$7,2)</f>
        <v>5</v>
      </c>
      <c r="H60" s="34">
        <f t="shared" si="4"/>
        <v>1</v>
      </c>
      <c r="I60" s="35">
        <f>VLOOKUP(C60,'Referensi(H)'!$F$2:$H$7,3)</f>
        <v>5</v>
      </c>
    </row>
    <row r="61" spans="1:13" ht="31" x14ac:dyDescent="0.35">
      <c r="A61" s="10" t="s">
        <v>233</v>
      </c>
      <c r="B61" s="6" t="s">
        <v>214</v>
      </c>
      <c r="C61" s="75" t="s">
        <v>307</v>
      </c>
      <c r="D61" s="37"/>
      <c r="F61" s="33">
        <v>3</v>
      </c>
      <c r="G61" s="34">
        <f>VLOOKUP(C61,'Referensi(H)'!$F$2:$H$7,2)</f>
        <v>4</v>
      </c>
      <c r="H61" s="34">
        <f t="shared" si="4"/>
        <v>1</v>
      </c>
      <c r="I61" s="35">
        <f>VLOOKUP(C61,'Referensi(H)'!$F$2:$H$7,3)</f>
        <v>3</v>
      </c>
    </row>
    <row r="62" spans="1:13" ht="31" x14ac:dyDescent="0.35">
      <c r="A62" s="10" t="s">
        <v>234</v>
      </c>
      <c r="B62" s="6" t="s">
        <v>213</v>
      </c>
      <c r="C62" s="75" t="s">
        <v>29</v>
      </c>
      <c r="D62" s="37"/>
      <c r="F62" s="30">
        <v>3</v>
      </c>
      <c r="G62" s="31">
        <f>VLOOKUP(C62,'Referensi(H)'!$F$2:$H$7,2)</f>
        <v>5</v>
      </c>
      <c r="H62" s="31">
        <f t="shared" si="4"/>
        <v>1</v>
      </c>
      <c r="I62" s="32">
        <f>VLOOKUP(C62,'Referensi(H)'!$F$2:$H$7,3)</f>
        <v>5</v>
      </c>
    </row>
    <row r="63" spans="1:13" ht="31" x14ac:dyDescent="0.35">
      <c r="A63" s="10" t="s">
        <v>235</v>
      </c>
      <c r="B63" s="6" t="s">
        <v>219</v>
      </c>
      <c r="C63" s="75" t="s">
        <v>29</v>
      </c>
      <c r="D63" s="37"/>
      <c r="F63" s="27">
        <v>4</v>
      </c>
      <c r="G63" s="28">
        <f>VLOOKUP(C63,'Referensi(H)'!$F$2:$H$7,2)</f>
        <v>5</v>
      </c>
      <c r="H63" s="28">
        <f t="shared" si="4"/>
        <v>1</v>
      </c>
      <c r="I63" s="29">
        <f>VLOOKUP(C63,'Referensi(H)'!$F$2:$H$7,3)</f>
        <v>5</v>
      </c>
      <c r="J63" s="24">
        <v>4</v>
      </c>
      <c r="K63" s="25">
        <f>SUM(H63:H64)</f>
        <v>2</v>
      </c>
      <c r="L63" s="25">
        <f>SUM(I63:I64)</f>
        <v>5</v>
      </c>
      <c r="M63" s="26">
        <f>IF(K63=0,5,L63/K63)</f>
        <v>2.5</v>
      </c>
    </row>
    <row r="64" spans="1:13" ht="31" x14ac:dyDescent="0.35">
      <c r="A64" s="10" t="s">
        <v>236</v>
      </c>
      <c r="B64" s="6" t="s">
        <v>457</v>
      </c>
      <c r="C64" s="75" t="s">
        <v>27</v>
      </c>
      <c r="D64" s="37"/>
      <c r="F64" s="30">
        <v>4</v>
      </c>
      <c r="G64" s="31">
        <f>VLOOKUP(C64,'Referensi(H)'!$F$2:$H$7,2)</f>
        <v>2</v>
      </c>
      <c r="H64" s="31">
        <f t="shared" si="4"/>
        <v>1</v>
      </c>
      <c r="I64" s="32">
        <f>VLOOKUP(C64,'Referensi(H)'!$F$2:$H$7,3)</f>
        <v>0</v>
      </c>
    </row>
    <row r="65" spans="1:13" ht="31" x14ac:dyDescent="0.35">
      <c r="A65" s="10" t="s">
        <v>237</v>
      </c>
      <c r="B65" s="6" t="s">
        <v>221</v>
      </c>
      <c r="C65" s="75" t="s">
        <v>27</v>
      </c>
      <c r="D65" s="37"/>
      <c r="F65" s="27">
        <v>5</v>
      </c>
      <c r="G65" s="28">
        <f>VLOOKUP(C65,'Referensi(H)'!$F$2:$H$7,2)</f>
        <v>2</v>
      </c>
      <c r="H65" s="28">
        <f t="shared" si="4"/>
        <v>1</v>
      </c>
      <c r="I65" s="29">
        <f>VLOOKUP(C65,'Referensi(H)'!$F$2:$H$7,3)</f>
        <v>0</v>
      </c>
      <c r="J65" s="24">
        <v>5</v>
      </c>
      <c r="K65" s="25">
        <f>SUM(H65:H66)</f>
        <v>2</v>
      </c>
      <c r="L65" s="25">
        <f>SUM(I65:I66)</f>
        <v>0</v>
      </c>
      <c r="M65" s="26">
        <f>IF(K65=0,5,L65/K65)</f>
        <v>0</v>
      </c>
    </row>
    <row r="66" spans="1:13" ht="31" x14ac:dyDescent="0.35">
      <c r="A66" s="10" t="s">
        <v>238</v>
      </c>
      <c r="B66" s="6" t="s">
        <v>220</v>
      </c>
      <c r="C66" s="75" t="s">
        <v>27</v>
      </c>
      <c r="D66" s="37"/>
      <c r="F66" s="30">
        <v>5</v>
      </c>
      <c r="G66" s="31">
        <f>VLOOKUP(C66,'Referensi(H)'!$F$2:$H$7,2)</f>
        <v>2</v>
      </c>
      <c r="H66" s="31">
        <f t="shared" si="4"/>
        <v>1</v>
      </c>
      <c r="I66" s="32">
        <f>VLOOKUP(C66,'Referensi(H)'!$F$2:$H$7,3)</f>
        <v>0</v>
      </c>
    </row>
  </sheetData>
  <mergeCells count="1">
    <mergeCell ref="A1:C1"/>
  </mergeCells>
  <pageMargins left="0.7" right="0.7" top="0.75" bottom="0.75" header="0.3" footer="0.3"/>
  <pageSetup paperSize="9" scale="95" orientation="portrait"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AF8190CE-892B-A045-B947-49D9BD7B32C7}">
          <x14:formula1>
            <xm:f>'Referensi(H)'!$F$2:$F$6</xm:f>
          </x14:formula1>
          <xm:sqref>C4:C12 C14:C30 C32:C49 C51:C66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36E67-A599-6B43-8EA0-7A36522AAC12}">
  <dimension ref="A1:M55"/>
  <sheetViews>
    <sheetView zoomScaleNormal="100" workbookViewId="0">
      <pane xSplit="1" ySplit="2" topLeftCell="B54" activePane="bottomRight" state="frozen"/>
      <selection pane="topRight" activeCell="B1" sqref="B1"/>
      <selection pane="bottomLeft" activeCell="A3" sqref="A3"/>
      <selection pane="bottomRight" sqref="A1:C55"/>
    </sheetView>
  </sheetViews>
  <sheetFormatPr defaultColWidth="10.83203125" defaultRowHeight="15.5" x14ac:dyDescent="0.35"/>
  <cols>
    <col min="1" max="1" width="10.83203125" style="4" customWidth="1"/>
    <col min="2" max="2" width="54.1640625" style="6" customWidth="1"/>
    <col min="3" max="3" width="16.83203125" style="4" customWidth="1"/>
    <col min="4" max="4" width="69.33203125" style="6" customWidth="1"/>
    <col min="5" max="5" width="5.83203125" style="4" customWidth="1"/>
    <col min="6" max="10" width="5.33203125" style="4" customWidth="1"/>
    <col min="11" max="16384" width="10.83203125" style="4"/>
  </cols>
  <sheetData>
    <row r="1" spans="1:13" ht="21" x14ac:dyDescent="0.35">
      <c r="A1" s="112" t="s">
        <v>246</v>
      </c>
      <c r="B1" s="112"/>
      <c r="C1" s="112"/>
      <c r="D1" s="73"/>
    </row>
    <row r="2" spans="1:13" x14ac:dyDescent="0.35">
      <c r="A2" s="8" t="s">
        <v>18</v>
      </c>
      <c r="B2" s="9" t="s">
        <v>19</v>
      </c>
      <c r="C2" s="8" t="s">
        <v>20</v>
      </c>
      <c r="D2" s="9" t="s">
        <v>464</v>
      </c>
      <c r="F2" s="4" t="s">
        <v>33</v>
      </c>
      <c r="G2" s="4" t="s">
        <v>24</v>
      </c>
      <c r="H2" s="4" t="s">
        <v>25</v>
      </c>
      <c r="I2" s="4" t="s">
        <v>26</v>
      </c>
      <c r="J2" s="4" t="s">
        <v>150</v>
      </c>
      <c r="K2" s="4" t="s">
        <v>47</v>
      </c>
      <c r="L2" s="4" t="s">
        <v>48</v>
      </c>
      <c r="M2" s="4" t="s">
        <v>151</v>
      </c>
    </row>
    <row r="3" spans="1:13" x14ac:dyDescent="0.35">
      <c r="A3" s="36" t="s">
        <v>155</v>
      </c>
      <c r="B3" s="36"/>
      <c r="C3" s="36"/>
      <c r="D3" s="74"/>
    </row>
    <row r="4" spans="1:13" ht="31" x14ac:dyDescent="0.35">
      <c r="A4" s="5" t="s">
        <v>251</v>
      </c>
      <c r="B4" s="22" t="s">
        <v>243</v>
      </c>
      <c r="C4" s="75" t="s">
        <v>449</v>
      </c>
      <c r="D4" s="75"/>
      <c r="F4" s="24">
        <v>1</v>
      </c>
      <c r="G4" s="25">
        <f>VLOOKUP(C4,'Referensi(H)'!$F$2:$H$7,2)</f>
        <v>3</v>
      </c>
      <c r="H4" s="25">
        <f>IF(G4=6,0,1)</f>
        <v>1</v>
      </c>
      <c r="I4" s="26">
        <f>VLOOKUP(C4,'Referensi(H)'!$F$2:$H$7,3)</f>
        <v>1</v>
      </c>
      <c r="J4" s="24">
        <v>1</v>
      </c>
      <c r="K4" s="25">
        <f>SUM(H4)</f>
        <v>1</v>
      </c>
      <c r="L4" s="25">
        <f>SUM(I4)</f>
        <v>1</v>
      </c>
      <c r="M4" s="26">
        <f>IF(K4=0,5,L4/K4)</f>
        <v>1</v>
      </c>
    </row>
    <row r="5" spans="1:13" ht="31" x14ac:dyDescent="0.35">
      <c r="A5" s="5" t="s">
        <v>252</v>
      </c>
      <c r="B5" s="22" t="s">
        <v>245</v>
      </c>
      <c r="C5" s="75" t="s">
        <v>29</v>
      </c>
      <c r="D5" s="75"/>
      <c r="F5" s="27">
        <v>2</v>
      </c>
      <c r="G5" s="28">
        <f>VLOOKUP(C5,'Referensi(H)'!$F$2:$H$7,2)</f>
        <v>5</v>
      </c>
      <c r="H5" s="28">
        <f t="shared" ref="H5:H10" si="0">IF(G5=6,0,1)</f>
        <v>1</v>
      </c>
      <c r="I5" s="29">
        <f>VLOOKUP(C5,'Referensi(H)'!$F$2:$H$7,3)</f>
        <v>5</v>
      </c>
      <c r="J5" s="25">
        <v>2</v>
      </c>
      <c r="K5" s="25">
        <f>SUM(H5:H6)</f>
        <v>2</v>
      </c>
      <c r="L5" s="25">
        <f>SUM(I5:I6)</f>
        <v>10</v>
      </c>
      <c r="M5" s="26">
        <f>IF(K5=0,5,L5/K5)</f>
        <v>5</v>
      </c>
    </row>
    <row r="6" spans="1:13" ht="25" x14ac:dyDescent="0.25">
      <c r="A6" s="5" t="s">
        <v>253</v>
      </c>
      <c r="B6" s="21" t="s">
        <v>244</v>
      </c>
      <c r="C6" s="75" t="s">
        <v>29</v>
      </c>
      <c r="D6" s="75" t="s">
        <v>596</v>
      </c>
      <c r="F6" s="30">
        <v>2</v>
      </c>
      <c r="G6" s="31">
        <f>VLOOKUP(C6,'Referensi(H)'!$F$2:$H$7,2)</f>
        <v>5</v>
      </c>
      <c r="H6" s="31">
        <f t="shared" si="0"/>
        <v>1</v>
      </c>
      <c r="I6" s="32">
        <f>VLOOKUP(C6,'Referensi(H)'!$F$2:$H$7,3)</f>
        <v>5</v>
      </c>
    </row>
    <row r="7" spans="1:13" ht="25" x14ac:dyDescent="0.25">
      <c r="A7" s="5" t="s">
        <v>254</v>
      </c>
      <c r="B7" s="21" t="s">
        <v>247</v>
      </c>
      <c r="C7" s="75" t="s">
        <v>449</v>
      </c>
      <c r="D7" s="75"/>
      <c r="F7" s="24">
        <v>3</v>
      </c>
      <c r="G7" s="25">
        <f>VLOOKUP(C7,'Referensi(H)'!$F$2:$H$7,2)</f>
        <v>3</v>
      </c>
      <c r="H7" s="25">
        <f t="shared" si="0"/>
        <v>1</v>
      </c>
      <c r="I7" s="26">
        <f>VLOOKUP(C7,'Referensi(H)'!$F$2:$H$7,3)</f>
        <v>1</v>
      </c>
      <c r="J7" s="25">
        <v>3</v>
      </c>
      <c r="K7" s="25">
        <f>H7</f>
        <v>1</v>
      </c>
      <c r="L7" s="25">
        <f>I7</f>
        <v>1</v>
      </c>
      <c r="M7" s="26">
        <f>IF(K7=0,5,L7/K7)</f>
        <v>1</v>
      </c>
    </row>
    <row r="8" spans="1:13" ht="25" x14ac:dyDescent="0.25">
      <c r="A8" s="5" t="s">
        <v>255</v>
      </c>
      <c r="B8" s="21" t="s">
        <v>249</v>
      </c>
      <c r="C8" s="75" t="s">
        <v>449</v>
      </c>
      <c r="D8" s="75" t="s">
        <v>595</v>
      </c>
      <c r="F8" s="27">
        <v>4</v>
      </c>
      <c r="G8" s="28">
        <f>VLOOKUP(C8,'Referensi(H)'!$F$2:$H$7,2)</f>
        <v>3</v>
      </c>
      <c r="H8" s="28">
        <f t="shared" si="0"/>
        <v>1</v>
      </c>
      <c r="I8" s="29">
        <f>VLOOKUP(C8,'Referensi(H)'!$F$2:$H$7,3)</f>
        <v>1</v>
      </c>
      <c r="J8" s="25">
        <v>4</v>
      </c>
      <c r="K8" s="25">
        <f>SUM(H8:H9)</f>
        <v>2</v>
      </c>
      <c r="L8" s="25">
        <f>SUM(I8:I9)</f>
        <v>6</v>
      </c>
      <c r="M8" s="26">
        <f>IF(K8=0,5,L8/K8)</f>
        <v>3</v>
      </c>
    </row>
    <row r="9" spans="1:13" ht="37.5" x14ac:dyDescent="0.25">
      <c r="A9" s="5" t="s">
        <v>256</v>
      </c>
      <c r="B9" s="21" t="s">
        <v>248</v>
      </c>
      <c r="C9" s="75" t="s">
        <v>29</v>
      </c>
      <c r="D9" s="75"/>
      <c r="F9" s="30">
        <v>4</v>
      </c>
      <c r="G9" s="31">
        <f>VLOOKUP(C9,'Referensi(H)'!$F$2:$H$7,2)</f>
        <v>5</v>
      </c>
      <c r="H9" s="31">
        <f t="shared" si="0"/>
        <v>1</v>
      </c>
      <c r="I9" s="32">
        <f>VLOOKUP(C9,'Referensi(H)'!$F$2:$H$7,3)</f>
        <v>5</v>
      </c>
      <c r="J9" s="34"/>
      <c r="K9" s="34"/>
      <c r="L9" s="34"/>
      <c r="M9" s="34"/>
    </row>
    <row r="10" spans="1:13" ht="46.5" x14ac:dyDescent="0.35">
      <c r="A10" s="5" t="s">
        <v>257</v>
      </c>
      <c r="B10" s="22" t="s">
        <v>250</v>
      </c>
      <c r="C10" s="75" t="s">
        <v>307</v>
      </c>
      <c r="D10" s="75"/>
      <c r="F10" s="24">
        <v>5</v>
      </c>
      <c r="G10" s="25">
        <f>VLOOKUP(C10,'Referensi(H)'!$F$2:$H$7,2)</f>
        <v>4</v>
      </c>
      <c r="H10" s="25">
        <f t="shared" si="0"/>
        <v>1</v>
      </c>
      <c r="I10" s="26">
        <f>VLOOKUP(C10,'Referensi(H)'!$F$2:$H$7,3)</f>
        <v>3</v>
      </c>
      <c r="J10" s="25">
        <v>5</v>
      </c>
      <c r="K10" s="25">
        <f>H10</f>
        <v>1</v>
      </c>
      <c r="L10" s="25">
        <f>I10</f>
        <v>3</v>
      </c>
      <c r="M10" s="26">
        <f>IF(K10=0,5,L10/K10)</f>
        <v>3</v>
      </c>
    </row>
    <row r="11" spans="1:13" x14ac:dyDescent="0.35">
      <c r="A11" s="36" t="s">
        <v>222</v>
      </c>
      <c r="B11" s="36"/>
      <c r="C11" s="74"/>
      <c r="D11" s="74"/>
      <c r="F11" s="34"/>
      <c r="G11" s="34"/>
      <c r="H11" s="34"/>
      <c r="I11" s="34"/>
      <c r="J11" s="34"/>
      <c r="K11" s="34"/>
      <c r="L11" s="34"/>
      <c r="M11" s="34"/>
    </row>
    <row r="12" spans="1:13" ht="31" x14ac:dyDescent="0.35">
      <c r="A12" s="5" t="s">
        <v>350</v>
      </c>
      <c r="B12" s="6" t="s">
        <v>342</v>
      </c>
      <c r="C12" s="75" t="s">
        <v>29</v>
      </c>
      <c r="D12" s="75"/>
      <c r="F12" s="24">
        <v>1</v>
      </c>
      <c r="G12" s="25">
        <f>VLOOKUP(C12,'Referensi(H)'!$F$2:$H$7,2)</f>
        <v>5</v>
      </c>
      <c r="H12" s="25">
        <f t="shared" ref="H12:H19" si="1">IF(G12=6,0,1)</f>
        <v>1</v>
      </c>
      <c r="I12" s="26">
        <f>VLOOKUP(C12,'Referensi(H)'!$F$2:$H$7,3)</f>
        <v>5</v>
      </c>
      <c r="J12" s="24">
        <v>1</v>
      </c>
      <c r="K12" s="25">
        <f t="shared" ref="K12:L14" si="2">H12</f>
        <v>1</v>
      </c>
      <c r="L12" s="25">
        <f t="shared" si="2"/>
        <v>5</v>
      </c>
      <c r="M12" s="26">
        <f>IF(K12=0,5,L12/K12)</f>
        <v>5</v>
      </c>
    </row>
    <row r="13" spans="1:13" ht="25" x14ac:dyDescent="0.25">
      <c r="A13" s="5" t="s">
        <v>351</v>
      </c>
      <c r="B13" s="21" t="s">
        <v>343</v>
      </c>
      <c r="C13" s="75" t="s">
        <v>29</v>
      </c>
      <c r="D13" s="75"/>
      <c r="F13" s="24">
        <v>2</v>
      </c>
      <c r="G13" s="25">
        <f>VLOOKUP(C13,'Referensi(H)'!$F$2:$H$7,2)</f>
        <v>5</v>
      </c>
      <c r="H13" s="25">
        <f t="shared" si="1"/>
        <v>1</v>
      </c>
      <c r="I13" s="26">
        <f>VLOOKUP(C13,'Referensi(H)'!$F$2:$H$7,3)</f>
        <v>5</v>
      </c>
      <c r="J13" s="24">
        <v>2</v>
      </c>
      <c r="K13" s="25">
        <f t="shared" si="2"/>
        <v>1</v>
      </c>
      <c r="L13" s="25">
        <f t="shared" si="2"/>
        <v>5</v>
      </c>
      <c r="M13" s="26">
        <f>IF(K13=0,5,L13/K13)</f>
        <v>5</v>
      </c>
    </row>
    <row r="14" spans="1:13" ht="25" x14ac:dyDescent="0.25">
      <c r="A14" s="5" t="s">
        <v>352</v>
      </c>
      <c r="B14" s="21" t="s">
        <v>344</v>
      </c>
      <c r="C14" s="75" t="s">
        <v>29</v>
      </c>
      <c r="D14" s="75"/>
      <c r="F14" s="24">
        <v>3</v>
      </c>
      <c r="G14" s="25">
        <f>VLOOKUP(C14,'Referensi(H)'!$F$2:$H$7,2)</f>
        <v>5</v>
      </c>
      <c r="H14" s="25">
        <f t="shared" si="1"/>
        <v>1</v>
      </c>
      <c r="I14" s="26">
        <f>VLOOKUP(C14,'Referensi(H)'!$F$2:$H$7,3)</f>
        <v>5</v>
      </c>
      <c r="J14" s="24">
        <v>3</v>
      </c>
      <c r="K14" s="25">
        <f t="shared" si="2"/>
        <v>1</v>
      </c>
      <c r="L14" s="25">
        <f t="shared" si="2"/>
        <v>5</v>
      </c>
      <c r="M14" s="26">
        <f>IF(K14=0,5,L14/K14)</f>
        <v>5</v>
      </c>
    </row>
    <row r="15" spans="1:13" ht="25" x14ac:dyDescent="0.25">
      <c r="A15" s="5" t="s">
        <v>353</v>
      </c>
      <c r="B15" s="21" t="s">
        <v>347</v>
      </c>
      <c r="C15" s="75" t="s">
        <v>27</v>
      </c>
      <c r="D15" s="75"/>
      <c r="F15" s="27">
        <v>4</v>
      </c>
      <c r="G15" s="28">
        <f>VLOOKUP(C15,'Referensi(H)'!$F$2:$H$7,2)</f>
        <v>2</v>
      </c>
      <c r="H15" s="28">
        <f t="shared" si="1"/>
        <v>1</v>
      </c>
      <c r="I15" s="29">
        <f>VLOOKUP(C15,'Referensi(H)'!$F$2:$H$7,3)</f>
        <v>0</v>
      </c>
      <c r="J15" s="24">
        <v>4</v>
      </c>
      <c r="K15" s="25">
        <f>SUM(H15:H17)</f>
        <v>3</v>
      </c>
      <c r="L15" s="25">
        <f>SUM(I15:I17)</f>
        <v>2</v>
      </c>
      <c r="M15" s="26">
        <f>IF(K15=0,5,L15/K15)</f>
        <v>0.66666666666666663</v>
      </c>
    </row>
    <row r="16" spans="1:13" x14ac:dyDescent="0.25">
      <c r="A16" s="5" t="s">
        <v>354</v>
      </c>
      <c r="B16" s="21" t="s">
        <v>346</v>
      </c>
      <c r="C16" s="75" t="s">
        <v>449</v>
      </c>
      <c r="D16" s="75" t="s">
        <v>597</v>
      </c>
      <c r="F16" s="33">
        <v>4</v>
      </c>
      <c r="G16" s="34">
        <f>VLOOKUP(C16,'Referensi(H)'!$F$2:$H$7,2)</f>
        <v>3</v>
      </c>
      <c r="H16" s="34">
        <f t="shared" si="1"/>
        <v>1</v>
      </c>
      <c r="I16" s="35">
        <f>VLOOKUP(C16,'Referensi(H)'!$F$2:$H$7,3)</f>
        <v>1</v>
      </c>
    </row>
    <row r="17" spans="1:13" ht="25" x14ac:dyDescent="0.25">
      <c r="A17" s="5" t="s">
        <v>355</v>
      </c>
      <c r="B17" s="21" t="s">
        <v>345</v>
      </c>
      <c r="C17" s="75" t="s">
        <v>449</v>
      </c>
      <c r="D17" s="75" t="s">
        <v>598</v>
      </c>
      <c r="F17" s="30">
        <v>4</v>
      </c>
      <c r="G17" s="31">
        <f>VLOOKUP(C17,'Referensi(H)'!$F$2:$H$7,2)</f>
        <v>3</v>
      </c>
      <c r="H17" s="31">
        <f t="shared" si="1"/>
        <v>1</v>
      </c>
      <c r="I17" s="32">
        <f>VLOOKUP(C17,'Referensi(H)'!$F$2:$H$7,3)</f>
        <v>1</v>
      </c>
    </row>
    <row r="18" spans="1:13" ht="25" x14ac:dyDescent="0.25">
      <c r="A18" s="5" t="s">
        <v>356</v>
      </c>
      <c r="B18" s="21" t="s">
        <v>348</v>
      </c>
      <c r="C18" s="75" t="s">
        <v>449</v>
      </c>
      <c r="D18" s="75"/>
      <c r="F18" s="27">
        <v>5</v>
      </c>
      <c r="G18" s="28">
        <f>VLOOKUP(C18,'Referensi(H)'!$F$2:$H$7,2)</f>
        <v>3</v>
      </c>
      <c r="H18" s="28">
        <f t="shared" si="1"/>
        <v>1</v>
      </c>
      <c r="I18" s="29">
        <f>VLOOKUP(C18,'Referensi(H)'!$F$2:$H$7,3)</f>
        <v>1</v>
      </c>
      <c r="J18" s="24">
        <v>5</v>
      </c>
      <c r="K18" s="25">
        <f>SUM(H18:H19)</f>
        <v>2</v>
      </c>
      <c r="L18" s="25">
        <f>SUM(I18:I19)</f>
        <v>4</v>
      </c>
      <c r="M18" s="26">
        <f>IF(K18=0,5,L18/K18)</f>
        <v>2</v>
      </c>
    </row>
    <row r="19" spans="1:13" ht="46.5" x14ac:dyDescent="0.35">
      <c r="A19" s="5" t="s">
        <v>357</v>
      </c>
      <c r="B19" s="6" t="s">
        <v>349</v>
      </c>
      <c r="C19" s="75" t="s">
        <v>307</v>
      </c>
      <c r="D19" s="75"/>
      <c r="F19" s="30">
        <v>5</v>
      </c>
      <c r="G19" s="31">
        <f>VLOOKUP(C19,'Referensi(H)'!$F$2:$H$7,2)</f>
        <v>4</v>
      </c>
      <c r="H19" s="31">
        <f t="shared" si="1"/>
        <v>1</v>
      </c>
      <c r="I19" s="32">
        <f>VLOOKUP(C19,'Referensi(H)'!$F$2:$H$7,3)</f>
        <v>3</v>
      </c>
      <c r="J19" s="34"/>
      <c r="K19" s="34"/>
      <c r="L19" s="34"/>
      <c r="M19" s="34"/>
    </row>
    <row r="20" spans="1:13" x14ac:dyDescent="0.35">
      <c r="A20" s="36" t="s">
        <v>239</v>
      </c>
      <c r="B20" s="36"/>
      <c r="C20" s="74"/>
      <c r="D20" s="74"/>
      <c r="F20" s="34"/>
      <c r="G20" s="34"/>
      <c r="H20" s="34"/>
      <c r="I20" s="34"/>
      <c r="J20" s="34"/>
      <c r="K20" s="34"/>
      <c r="L20" s="34"/>
      <c r="M20" s="34"/>
    </row>
    <row r="21" spans="1:13" ht="31" x14ac:dyDescent="0.35">
      <c r="A21" s="13" t="s">
        <v>370</v>
      </c>
      <c r="B21" s="6" t="s">
        <v>359</v>
      </c>
      <c r="C21" s="75" t="s">
        <v>307</v>
      </c>
      <c r="D21" s="75"/>
      <c r="F21" s="27">
        <v>1</v>
      </c>
      <c r="G21" s="28">
        <f>VLOOKUP(C21,'Referensi(H)'!$F$2:$H$7,2)</f>
        <v>4</v>
      </c>
      <c r="H21" s="28">
        <f t="shared" ref="H21:H32" si="3">IF(G21=6,0,1)</f>
        <v>1</v>
      </c>
      <c r="I21" s="29">
        <f>VLOOKUP(C21,'Referensi(H)'!$F$2:$H$7,3)</f>
        <v>3</v>
      </c>
      <c r="J21" s="24">
        <v>1</v>
      </c>
      <c r="K21" s="25">
        <f>SUM(H21:H22)</f>
        <v>2</v>
      </c>
      <c r="L21" s="25">
        <f>SUM(I21:I22)</f>
        <v>3</v>
      </c>
      <c r="M21" s="26">
        <f>IF(K21=0,5,L21/K21)</f>
        <v>1.5</v>
      </c>
    </row>
    <row r="22" spans="1:13" ht="31" x14ac:dyDescent="0.35">
      <c r="A22" s="13" t="s">
        <v>371</v>
      </c>
      <c r="B22" s="6" t="s">
        <v>358</v>
      </c>
      <c r="C22" s="75" t="s">
        <v>27</v>
      </c>
      <c r="D22" s="75"/>
      <c r="F22" s="30">
        <v>1</v>
      </c>
      <c r="G22" s="31">
        <f>VLOOKUP(C22,'Referensi(H)'!$F$2:$H$7,2)</f>
        <v>2</v>
      </c>
      <c r="H22" s="31">
        <f t="shared" si="3"/>
        <v>1</v>
      </c>
      <c r="I22" s="32">
        <f>VLOOKUP(C22,'Referensi(H)'!$F$2:$H$7,3)</f>
        <v>0</v>
      </c>
      <c r="J22" s="34"/>
      <c r="K22" s="34"/>
      <c r="L22" s="34"/>
      <c r="M22" s="34"/>
    </row>
    <row r="23" spans="1:13" ht="46.5" x14ac:dyDescent="0.35">
      <c r="A23" s="13" t="s">
        <v>372</v>
      </c>
      <c r="B23" s="6" t="s">
        <v>360</v>
      </c>
      <c r="C23" s="75" t="s">
        <v>27</v>
      </c>
      <c r="D23" s="75"/>
      <c r="F23" s="27">
        <v>2</v>
      </c>
      <c r="G23" s="28">
        <f>VLOOKUP(C23,'Referensi(H)'!$F$2:$H$7,2)</f>
        <v>2</v>
      </c>
      <c r="H23" s="28">
        <f t="shared" si="3"/>
        <v>1</v>
      </c>
      <c r="I23" s="29">
        <f>VLOOKUP(C23,'Referensi(H)'!$F$2:$H$7,3)</f>
        <v>0</v>
      </c>
      <c r="J23" s="24">
        <v>2</v>
      </c>
      <c r="K23" s="25">
        <f>SUM(H23:H24)</f>
        <v>2</v>
      </c>
      <c r="L23" s="25">
        <f>SUM(I23:I24)</f>
        <v>0</v>
      </c>
      <c r="M23" s="26">
        <f>IF(K23=0,5,L23/K23)</f>
        <v>0</v>
      </c>
    </row>
    <row r="24" spans="1:13" ht="31" x14ac:dyDescent="0.35">
      <c r="A24" s="13" t="s">
        <v>373</v>
      </c>
      <c r="B24" s="6" t="s">
        <v>361</v>
      </c>
      <c r="C24" s="75" t="s">
        <v>27</v>
      </c>
      <c r="D24" s="75"/>
      <c r="F24" s="30">
        <v>2</v>
      </c>
      <c r="G24" s="31">
        <f>VLOOKUP(C24,'Referensi(H)'!$F$2:$H$7,2)</f>
        <v>2</v>
      </c>
      <c r="H24" s="31">
        <f t="shared" si="3"/>
        <v>1</v>
      </c>
      <c r="I24" s="32">
        <f>VLOOKUP(C24,'Referensi(H)'!$F$2:$H$7,3)</f>
        <v>0</v>
      </c>
      <c r="J24" s="34"/>
      <c r="K24" s="34"/>
      <c r="L24" s="34"/>
      <c r="M24" s="34"/>
    </row>
    <row r="25" spans="1:13" ht="31" x14ac:dyDescent="0.35">
      <c r="A25" s="13" t="s">
        <v>374</v>
      </c>
      <c r="B25" s="6" t="s">
        <v>363</v>
      </c>
      <c r="C25" s="75" t="s">
        <v>449</v>
      </c>
      <c r="D25" s="75"/>
      <c r="F25" s="27">
        <v>3</v>
      </c>
      <c r="G25" s="28">
        <f>VLOOKUP(C25,'Referensi(H)'!$F$2:$H$7,2)</f>
        <v>3</v>
      </c>
      <c r="H25" s="28">
        <f t="shared" si="3"/>
        <v>1</v>
      </c>
      <c r="I25" s="29">
        <f>VLOOKUP(C25,'Referensi(H)'!$F$2:$H$7,3)</f>
        <v>1</v>
      </c>
      <c r="J25" s="24">
        <v>3</v>
      </c>
      <c r="K25" s="25">
        <f>SUM(H25:H27)</f>
        <v>3</v>
      </c>
      <c r="L25" s="25">
        <f>SUM(I25:I27)</f>
        <v>3</v>
      </c>
      <c r="M25" s="26">
        <f>IF(K25=0,5,L25/K25)</f>
        <v>1</v>
      </c>
    </row>
    <row r="26" spans="1:13" ht="46.5" x14ac:dyDescent="0.35">
      <c r="A26" s="13" t="s">
        <v>375</v>
      </c>
      <c r="B26" s="6" t="s">
        <v>362</v>
      </c>
      <c r="C26" s="75" t="s">
        <v>449</v>
      </c>
      <c r="D26" s="75"/>
      <c r="F26" s="33">
        <v>3</v>
      </c>
      <c r="G26" s="34">
        <f>VLOOKUP(C26,'Referensi(H)'!$F$2:$H$7,2)</f>
        <v>3</v>
      </c>
      <c r="H26" s="34">
        <f t="shared" si="3"/>
        <v>1</v>
      </c>
      <c r="I26" s="35">
        <f>VLOOKUP(C26,'Referensi(H)'!$F$2:$H$7,3)</f>
        <v>1</v>
      </c>
      <c r="J26" s="34"/>
      <c r="K26" s="34"/>
      <c r="L26" s="34"/>
      <c r="M26" s="34"/>
    </row>
    <row r="27" spans="1:13" ht="31" x14ac:dyDescent="0.35">
      <c r="A27" s="13" t="s">
        <v>376</v>
      </c>
      <c r="B27" s="6" t="s">
        <v>364</v>
      </c>
      <c r="C27" s="75" t="s">
        <v>449</v>
      </c>
      <c r="D27" s="75"/>
      <c r="F27" s="30">
        <v>3</v>
      </c>
      <c r="G27" s="31">
        <f>VLOOKUP(C27,'Referensi(H)'!$F$2:$H$7,2)</f>
        <v>3</v>
      </c>
      <c r="H27" s="31">
        <f t="shared" si="3"/>
        <v>1</v>
      </c>
      <c r="I27" s="32">
        <f>VLOOKUP(C27,'Referensi(H)'!$F$2:$H$7,3)</f>
        <v>1</v>
      </c>
      <c r="J27" s="34"/>
      <c r="K27" s="34"/>
      <c r="L27" s="34"/>
      <c r="M27" s="34"/>
    </row>
    <row r="28" spans="1:13" ht="31" x14ac:dyDescent="0.35">
      <c r="A28" s="13" t="s">
        <v>377</v>
      </c>
      <c r="B28" s="6" t="s">
        <v>367</v>
      </c>
      <c r="C28" s="75" t="s">
        <v>449</v>
      </c>
      <c r="D28" s="75"/>
      <c r="F28" s="27">
        <v>4</v>
      </c>
      <c r="G28" s="28">
        <f>VLOOKUP(C28,'Referensi(H)'!$F$2:$H$7,2)</f>
        <v>3</v>
      </c>
      <c r="H28" s="28">
        <f t="shared" si="3"/>
        <v>1</v>
      </c>
      <c r="I28" s="29">
        <f>VLOOKUP(C28,'Referensi(H)'!$F$2:$H$7,3)</f>
        <v>1</v>
      </c>
      <c r="J28" s="24">
        <v>4</v>
      </c>
      <c r="K28" s="25">
        <f>SUM(H28:H30)</f>
        <v>3</v>
      </c>
      <c r="L28" s="25">
        <f>SUM(I28:I30)</f>
        <v>3</v>
      </c>
      <c r="M28" s="26">
        <f>IF(K28=0,5,L28/K28)</f>
        <v>1</v>
      </c>
    </row>
    <row r="29" spans="1:13" ht="31" x14ac:dyDescent="0.35">
      <c r="A29" s="13" t="s">
        <v>376</v>
      </c>
      <c r="B29" s="6" t="s">
        <v>366</v>
      </c>
      <c r="C29" s="75" t="s">
        <v>449</v>
      </c>
      <c r="D29" s="75"/>
      <c r="F29" s="33">
        <v>4</v>
      </c>
      <c r="G29" s="34">
        <f>VLOOKUP(C29,'Referensi(H)'!$F$2:$H$7,2)</f>
        <v>3</v>
      </c>
      <c r="H29" s="34">
        <f t="shared" si="3"/>
        <v>1</v>
      </c>
      <c r="I29" s="35">
        <f>VLOOKUP(C29,'Referensi(H)'!$F$2:$H$7,3)</f>
        <v>1</v>
      </c>
      <c r="J29" s="34"/>
      <c r="K29" s="34"/>
      <c r="L29" s="34"/>
      <c r="M29" s="34"/>
    </row>
    <row r="30" spans="1:13" ht="31" x14ac:dyDescent="0.35">
      <c r="A30" s="13" t="s">
        <v>377</v>
      </c>
      <c r="B30" s="6" t="s">
        <v>365</v>
      </c>
      <c r="C30" s="75" t="s">
        <v>449</v>
      </c>
      <c r="D30" s="75"/>
      <c r="F30" s="30">
        <v>4</v>
      </c>
      <c r="G30" s="31">
        <f>VLOOKUP(C30,'Referensi(H)'!$F$2:$H$7,2)</f>
        <v>3</v>
      </c>
      <c r="H30" s="31">
        <f t="shared" si="3"/>
        <v>1</v>
      </c>
      <c r="I30" s="32">
        <f>VLOOKUP(C30,'Referensi(H)'!$F$2:$H$7,3)</f>
        <v>1</v>
      </c>
      <c r="J30" s="34"/>
      <c r="K30" s="34"/>
      <c r="L30" s="34"/>
      <c r="M30" s="34"/>
    </row>
    <row r="31" spans="1:13" ht="62" x14ac:dyDescent="0.35">
      <c r="A31" s="13" t="s">
        <v>378</v>
      </c>
      <c r="B31" s="6" t="s">
        <v>369</v>
      </c>
      <c r="C31" s="75" t="s">
        <v>27</v>
      </c>
      <c r="D31" s="75"/>
      <c r="F31" s="27">
        <v>5</v>
      </c>
      <c r="G31" s="28">
        <f>VLOOKUP(C31,'Referensi(H)'!$F$2:$H$7,2)</f>
        <v>2</v>
      </c>
      <c r="H31" s="28">
        <f t="shared" si="3"/>
        <v>1</v>
      </c>
      <c r="I31" s="29">
        <f>VLOOKUP(C31,'Referensi(H)'!$F$2:$H$7,3)</f>
        <v>0</v>
      </c>
      <c r="J31" s="24">
        <v>5</v>
      </c>
      <c r="K31" s="25">
        <f>SUM(H31:H32)</f>
        <v>2</v>
      </c>
      <c r="L31" s="25">
        <f>SUM(I31:I32)</f>
        <v>1</v>
      </c>
      <c r="M31" s="26">
        <f>IF(K31=0,5,L31/K31)</f>
        <v>0.5</v>
      </c>
    </row>
    <row r="32" spans="1:13" ht="31" x14ac:dyDescent="0.35">
      <c r="A32" s="13" t="s">
        <v>379</v>
      </c>
      <c r="B32" s="6" t="s">
        <v>368</v>
      </c>
      <c r="C32" s="75" t="s">
        <v>449</v>
      </c>
      <c r="D32" s="75"/>
      <c r="F32" s="30">
        <v>5</v>
      </c>
      <c r="G32" s="31">
        <f>VLOOKUP(C32,'Referensi(H)'!$F$2:$H$7,2)</f>
        <v>3</v>
      </c>
      <c r="H32" s="31">
        <f t="shared" si="3"/>
        <v>1</v>
      </c>
      <c r="I32" s="32">
        <f>VLOOKUP(C32,'Referensi(H)'!$F$2:$H$7,3)</f>
        <v>1</v>
      </c>
      <c r="J32" s="34"/>
      <c r="K32" s="34"/>
      <c r="L32" s="34"/>
      <c r="M32" s="34"/>
    </row>
    <row r="33" spans="1:13" x14ac:dyDescent="0.35">
      <c r="A33" s="36" t="s">
        <v>240</v>
      </c>
      <c r="B33" s="36"/>
      <c r="C33" s="74"/>
      <c r="D33" s="74"/>
      <c r="F33" s="34"/>
      <c r="G33" s="34"/>
      <c r="H33" s="34"/>
      <c r="I33" s="34"/>
      <c r="J33" s="34"/>
      <c r="K33" s="34"/>
      <c r="L33" s="34"/>
      <c r="M33" s="34"/>
    </row>
    <row r="34" spans="1:13" ht="31" x14ac:dyDescent="0.35">
      <c r="A34" s="44" t="s">
        <v>393</v>
      </c>
      <c r="B34" s="6" t="s">
        <v>380</v>
      </c>
      <c r="C34" s="75" t="s">
        <v>307</v>
      </c>
      <c r="D34" s="75"/>
      <c r="F34" s="24">
        <v>1</v>
      </c>
      <c r="G34" s="25">
        <f>VLOOKUP(C34,'Referensi(H)'!$F$2:$H$7,2)</f>
        <v>4</v>
      </c>
      <c r="H34" s="25">
        <f t="shared" ref="H34:H40" si="4">IF(G34=6,0,1)</f>
        <v>1</v>
      </c>
      <c r="I34" s="26">
        <f>VLOOKUP(C34,'Referensi(H)'!$F$2:$H$7,3)</f>
        <v>3</v>
      </c>
      <c r="J34" s="24">
        <v>1</v>
      </c>
      <c r="K34" s="25">
        <f>H34</f>
        <v>1</v>
      </c>
      <c r="L34" s="25">
        <f>I34</f>
        <v>3</v>
      </c>
      <c r="M34" s="26">
        <f>IF(K34=0,5,L34/K34)</f>
        <v>3</v>
      </c>
    </row>
    <row r="35" spans="1:13" ht="31" x14ac:dyDescent="0.35">
      <c r="A35" s="44" t="s">
        <v>394</v>
      </c>
      <c r="B35" s="6" t="s">
        <v>383</v>
      </c>
      <c r="C35" s="75" t="s">
        <v>27</v>
      </c>
      <c r="D35" s="75" t="s">
        <v>599</v>
      </c>
      <c r="F35" s="27">
        <v>2</v>
      </c>
      <c r="G35" s="28">
        <f>VLOOKUP(C35,'Referensi(H)'!$F$2:$H$7,2)</f>
        <v>2</v>
      </c>
      <c r="H35" s="28">
        <f t="shared" si="4"/>
        <v>1</v>
      </c>
      <c r="I35" s="29">
        <f>VLOOKUP(C35,'Referensi(H)'!$F$2:$H$7,3)</f>
        <v>0</v>
      </c>
      <c r="J35" s="25">
        <v>2</v>
      </c>
      <c r="K35" s="25">
        <f>SUM(H35:H37)</f>
        <v>3</v>
      </c>
      <c r="L35" s="25">
        <f>SUM(I35:I37)</f>
        <v>0</v>
      </c>
      <c r="M35" s="26">
        <f>IF(K35=0,5,L35/K35)</f>
        <v>0</v>
      </c>
    </row>
    <row r="36" spans="1:13" ht="31" x14ac:dyDescent="0.35">
      <c r="A36" s="44" t="s">
        <v>395</v>
      </c>
      <c r="B36" s="6" t="s">
        <v>382</v>
      </c>
      <c r="C36" s="75" t="s">
        <v>27</v>
      </c>
      <c r="D36" s="75"/>
      <c r="F36" s="33">
        <v>2</v>
      </c>
      <c r="G36" s="34">
        <f>VLOOKUP(C36,'Referensi(H)'!$F$2:$H$7,2)</f>
        <v>2</v>
      </c>
      <c r="H36" s="34">
        <f t="shared" si="4"/>
        <v>1</v>
      </c>
      <c r="I36" s="35">
        <f>VLOOKUP(C36,'Referensi(H)'!$F$2:$H$7,3)</f>
        <v>0</v>
      </c>
      <c r="J36" s="34"/>
      <c r="K36" s="34"/>
      <c r="L36" s="34"/>
      <c r="M36" s="34"/>
    </row>
    <row r="37" spans="1:13" ht="31" x14ac:dyDescent="0.35">
      <c r="A37" s="44" t="s">
        <v>396</v>
      </c>
      <c r="B37" s="6" t="s">
        <v>381</v>
      </c>
      <c r="C37" s="75" t="s">
        <v>27</v>
      </c>
      <c r="D37" s="75"/>
      <c r="F37" s="30">
        <v>2</v>
      </c>
      <c r="G37" s="31">
        <f>VLOOKUP(C37,'Referensi(H)'!$F$2:$H$7,2)</f>
        <v>2</v>
      </c>
      <c r="H37" s="31">
        <f t="shared" si="4"/>
        <v>1</v>
      </c>
      <c r="I37" s="32">
        <f>VLOOKUP(C37,'Referensi(H)'!$F$2:$H$7,3)</f>
        <v>0</v>
      </c>
      <c r="J37" s="34"/>
      <c r="K37" s="34"/>
      <c r="L37" s="34"/>
      <c r="M37" s="34"/>
    </row>
    <row r="38" spans="1:13" ht="46.5" x14ac:dyDescent="0.35">
      <c r="A38" s="44" t="s">
        <v>397</v>
      </c>
      <c r="B38" s="6" t="s">
        <v>384</v>
      </c>
      <c r="C38" s="75" t="s">
        <v>27</v>
      </c>
      <c r="D38" s="75"/>
      <c r="F38" s="24">
        <v>3</v>
      </c>
      <c r="G38" s="25">
        <f>VLOOKUP(C38,'Referensi(H)'!$F$2:$H$7,2)</f>
        <v>2</v>
      </c>
      <c r="H38" s="25">
        <f t="shared" si="4"/>
        <v>1</v>
      </c>
      <c r="I38" s="26">
        <f>VLOOKUP(C38,'Referensi(H)'!$F$2:$H$7,3)</f>
        <v>0</v>
      </c>
      <c r="J38" s="24">
        <v>3</v>
      </c>
      <c r="K38" s="25">
        <f t="shared" ref="K38:L40" si="5">H38</f>
        <v>1</v>
      </c>
      <c r="L38" s="25">
        <f t="shared" si="5"/>
        <v>0</v>
      </c>
      <c r="M38" s="26">
        <f>IF(K38=0,5,L38/K38)</f>
        <v>0</v>
      </c>
    </row>
    <row r="39" spans="1:13" ht="31" x14ac:dyDescent="0.35">
      <c r="A39" s="44" t="s">
        <v>398</v>
      </c>
      <c r="B39" s="6" t="s">
        <v>463</v>
      </c>
      <c r="C39" s="75" t="s">
        <v>27</v>
      </c>
      <c r="D39" s="75"/>
      <c r="F39" s="24">
        <v>4</v>
      </c>
      <c r="G39" s="25">
        <f>VLOOKUP(C39,'Referensi(H)'!$F$2:$H$7,2)</f>
        <v>2</v>
      </c>
      <c r="H39" s="25">
        <f t="shared" si="4"/>
        <v>1</v>
      </c>
      <c r="I39" s="26">
        <f>VLOOKUP(C39,'Referensi(H)'!$F$2:$H$7,3)</f>
        <v>0</v>
      </c>
      <c r="J39" s="24">
        <v>4</v>
      </c>
      <c r="K39" s="25">
        <f t="shared" si="5"/>
        <v>1</v>
      </c>
      <c r="L39" s="25">
        <f t="shared" si="5"/>
        <v>0</v>
      </c>
      <c r="M39" s="26">
        <f>IF(K39=0,5,L39/K39)</f>
        <v>0</v>
      </c>
    </row>
    <row r="40" spans="1:13" ht="31" x14ac:dyDescent="0.35">
      <c r="A40" s="44" t="s">
        <v>399</v>
      </c>
      <c r="B40" s="6" t="s">
        <v>385</v>
      </c>
      <c r="C40" s="75" t="s">
        <v>27</v>
      </c>
      <c r="D40" s="75"/>
      <c r="F40" s="24">
        <v>5</v>
      </c>
      <c r="G40" s="25">
        <f>VLOOKUP(C40,'Referensi(H)'!$F$2:$H$7,2)</f>
        <v>2</v>
      </c>
      <c r="H40" s="25">
        <f t="shared" si="4"/>
        <v>1</v>
      </c>
      <c r="I40" s="26">
        <f>VLOOKUP(C40,'Referensi(H)'!$F$2:$H$7,3)</f>
        <v>0</v>
      </c>
      <c r="J40" s="24">
        <v>5</v>
      </c>
      <c r="K40" s="25">
        <f t="shared" si="5"/>
        <v>1</v>
      </c>
      <c r="L40" s="25">
        <f t="shared" si="5"/>
        <v>0</v>
      </c>
      <c r="M40" s="26">
        <f>IF(K40=0,5,L40/K40)</f>
        <v>0</v>
      </c>
    </row>
    <row r="41" spans="1:13" x14ac:dyDescent="0.35">
      <c r="A41" s="36" t="s">
        <v>241</v>
      </c>
      <c r="B41" s="36"/>
      <c r="C41" s="74"/>
      <c r="D41" s="74"/>
      <c r="F41" s="34"/>
      <c r="G41" s="34"/>
      <c r="H41" s="34"/>
      <c r="I41" s="34"/>
      <c r="J41" s="34"/>
    </row>
    <row r="42" spans="1:13" ht="31" x14ac:dyDescent="0.35">
      <c r="A42" s="10" t="s">
        <v>400</v>
      </c>
      <c r="B42" s="6" t="s">
        <v>386</v>
      </c>
      <c r="C42" s="75" t="s">
        <v>27</v>
      </c>
      <c r="D42" s="75"/>
      <c r="F42" s="24">
        <v>1</v>
      </c>
      <c r="G42" s="25">
        <f>VLOOKUP(C42,'Referensi(H)'!$F$2:$H$7,2)</f>
        <v>2</v>
      </c>
      <c r="H42" s="25">
        <f t="shared" ref="H42:H48" si="6">IF(G42=6,0,1)</f>
        <v>1</v>
      </c>
      <c r="I42" s="26">
        <f>VLOOKUP(C42,'Referensi(H)'!$F$2:$H$7,3)</f>
        <v>0</v>
      </c>
      <c r="J42" s="24">
        <v>1</v>
      </c>
      <c r="K42" s="25">
        <f>H42</f>
        <v>1</v>
      </c>
      <c r="L42" s="25">
        <f>I42</f>
        <v>0</v>
      </c>
      <c r="M42" s="26">
        <f>IF(K42=0,5,L42/K42)</f>
        <v>0</v>
      </c>
    </row>
    <row r="43" spans="1:13" x14ac:dyDescent="0.35">
      <c r="A43" s="10" t="s">
        <v>401</v>
      </c>
      <c r="B43" s="6" t="s">
        <v>388</v>
      </c>
      <c r="C43" s="75" t="s">
        <v>29</v>
      </c>
      <c r="D43" s="75"/>
      <c r="F43" s="27">
        <v>2</v>
      </c>
      <c r="G43" s="28">
        <f>VLOOKUP(C43,'Referensi(H)'!$F$2:$H$7,2)</f>
        <v>5</v>
      </c>
      <c r="H43" s="28">
        <f t="shared" si="6"/>
        <v>1</v>
      </c>
      <c r="I43" s="29">
        <f>VLOOKUP(C43,'Referensi(H)'!$F$2:$H$7,3)</f>
        <v>5</v>
      </c>
      <c r="J43" s="25">
        <v>2</v>
      </c>
      <c r="K43" s="25">
        <f>SUM(H43:H44)</f>
        <v>2</v>
      </c>
      <c r="L43" s="25">
        <f>SUM(I43:I44)</f>
        <v>6</v>
      </c>
      <c r="M43" s="26">
        <f>IF(K43=0,5,L43/K43)</f>
        <v>3</v>
      </c>
    </row>
    <row r="44" spans="1:13" ht="31" x14ac:dyDescent="0.35">
      <c r="A44" s="10" t="s">
        <v>402</v>
      </c>
      <c r="B44" s="6" t="s">
        <v>387</v>
      </c>
      <c r="C44" s="75" t="s">
        <v>449</v>
      </c>
      <c r="D44" s="75"/>
      <c r="F44" s="30">
        <v>2</v>
      </c>
      <c r="G44" s="31">
        <f>VLOOKUP(C44,'Referensi(H)'!$F$2:$H$7,2)</f>
        <v>3</v>
      </c>
      <c r="H44" s="31">
        <f t="shared" si="6"/>
        <v>1</v>
      </c>
      <c r="I44" s="32">
        <f>VLOOKUP(C44,'Referensi(H)'!$F$2:$H$7,3)</f>
        <v>1</v>
      </c>
      <c r="J44" s="34"/>
    </row>
    <row r="45" spans="1:13" ht="31" x14ac:dyDescent="0.35">
      <c r="A45" s="10" t="s">
        <v>403</v>
      </c>
      <c r="B45" s="6" t="s">
        <v>389</v>
      </c>
      <c r="C45" s="75" t="s">
        <v>27</v>
      </c>
      <c r="D45" s="75"/>
      <c r="F45" s="27">
        <v>3</v>
      </c>
      <c r="G45" s="28">
        <f>VLOOKUP(C45,'Referensi(H)'!$F$2:$H$7,2)</f>
        <v>2</v>
      </c>
      <c r="H45" s="28">
        <f t="shared" si="6"/>
        <v>1</v>
      </c>
      <c r="I45" s="29">
        <f>VLOOKUP(C45,'Referensi(H)'!$F$2:$H$7,3)</f>
        <v>0</v>
      </c>
      <c r="J45" s="25">
        <v>3</v>
      </c>
      <c r="K45" s="25">
        <f>SUM(H45:H46)</f>
        <v>2</v>
      </c>
      <c r="L45" s="25">
        <f>SUM(I45:I46)</f>
        <v>5</v>
      </c>
      <c r="M45" s="26">
        <f>IF(K45=0,5,L45/K45)</f>
        <v>2.5</v>
      </c>
    </row>
    <row r="46" spans="1:13" ht="31" x14ac:dyDescent="0.35">
      <c r="A46" s="10" t="s">
        <v>404</v>
      </c>
      <c r="B46" s="6" t="s">
        <v>391</v>
      </c>
      <c r="C46" s="75" t="s">
        <v>29</v>
      </c>
      <c r="D46" s="75"/>
      <c r="F46" s="30">
        <v>3</v>
      </c>
      <c r="G46" s="31">
        <f>VLOOKUP(C46,'Referensi(H)'!$F$2:$H$7,2)</f>
        <v>5</v>
      </c>
      <c r="H46" s="31">
        <f t="shared" si="6"/>
        <v>1</v>
      </c>
      <c r="I46" s="32">
        <f>VLOOKUP(C46,'Referensi(H)'!$F$2:$H$7,3)</f>
        <v>5</v>
      </c>
      <c r="J46" s="34"/>
    </row>
    <row r="47" spans="1:13" x14ac:dyDescent="0.35">
      <c r="A47" s="10" t="s">
        <v>405</v>
      </c>
      <c r="B47" s="6" t="s">
        <v>390</v>
      </c>
      <c r="C47" s="75" t="s">
        <v>29</v>
      </c>
      <c r="D47" s="75"/>
      <c r="F47" s="24">
        <v>4</v>
      </c>
      <c r="G47" s="25">
        <f>VLOOKUP(C47,'Referensi(H)'!$F$2:$H$7,2)</f>
        <v>5</v>
      </c>
      <c r="H47" s="25">
        <f t="shared" si="6"/>
        <v>1</v>
      </c>
      <c r="I47" s="26">
        <f>VLOOKUP(C47,'Referensi(H)'!$F$2:$H$7,3)</f>
        <v>5</v>
      </c>
      <c r="J47" s="24">
        <v>4</v>
      </c>
      <c r="K47" s="25">
        <f>H47</f>
        <v>1</v>
      </c>
      <c r="L47" s="25">
        <f>I47</f>
        <v>5</v>
      </c>
      <c r="M47" s="26">
        <f>IF(K47=0,5,L47/K47)</f>
        <v>5</v>
      </c>
    </row>
    <row r="48" spans="1:13" x14ac:dyDescent="0.35">
      <c r="A48" s="10" t="s">
        <v>406</v>
      </c>
      <c r="B48" s="6" t="s">
        <v>392</v>
      </c>
      <c r="C48" s="75" t="s">
        <v>29</v>
      </c>
      <c r="D48" s="75"/>
      <c r="F48" s="24">
        <v>5</v>
      </c>
      <c r="G48" s="25">
        <f>VLOOKUP(C48,'Referensi(H)'!$F$2:$H$7,2)</f>
        <v>5</v>
      </c>
      <c r="H48" s="25">
        <f t="shared" si="6"/>
        <v>1</v>
      </c>
      <c r="I48" s="26">
        <f>VLOOKUP(C48,'Referensi(H)'!$F$2:$H$7,3)</f>
        <v>5</v>
      </c>
      <c r="J48" s="24">
        <v>5</v>
      </c>
      <c r="K48" s="25">
        <f>H48</f>
        <v>1</v>
      </c>
      <c r="L48" s="25">
        <f>I48</f>
        <v>5</v>
      </c>
      <c r="M48" s="26">
        <f>IF(K48=0,5,L48/K48)</f>
        <v>5</v>
      </c>
    </row>
    <row r="49" spans="1:13" x14ac:dyDescent="0.35">
      <c r="A49" s="36" t="s">
        <v>242</v>
      </c>
      <c r="B49" s="36"/>
      <c r="C49" s="74"/>
      <c r="D49" s="74"/>
    </row>
    <row r="50" spans="1:13" ht="31" x14ac:dyDescent="0.35">
      <c r="A50" s="10" t="s">
        <v>413</v>
      </c>
      <c r="B50" s="6" t="s">
        <v>407</v>
      </c>
      <c r="C50" s="75" t="s">
        <v>307</v>
      </c>
      <c r="D50" s="75"/>
      <c r="F50" s="24">
        <v>1</v>
      </c>
      <c r="G50" s="25">
        <f>VLOOKUP(C50,'Referensi(H)'!$F$2:$H$7,2)</f>
        <v>4</v>
      </c>
      <c r="H50" s="25">
        <f t="shared" ref="H50:H53" si="7">IF(G50=6,0,1)</f>
        <v>1</v>
      </c>
      <c r="I50" s="26">
        <f>VLOOKUP(C50,'Referensi(H)'!$F$2:$H$7,3)</f>
        <v>3</v>
      </c>
      <c r="J50" s="24">
        <v>1</v>
      </c>
      <c r="K50" s="25">
        <f>H50</f>
        <v>1</v>
      </c>
      <c r="L50" s="25">
        <f>I50</f>
        <v>3</v>
      </c>
      <c r="M50" s="26">
        <f>IF(K50=0,5,L50/K50)</f>
        <v>3</v>
      </c>
    </row>
    <row r="51" spans="1:13" ht="31" x14ac:dyDescent="0.35">
      <c r="A51" s="10" t="s">
        <v>414</v>
      </c>
      <c r="B51" s="6" t="s">
        <v>408</v>
      </c>
      <c r="C51" s="75" t="s">
        <v>27</v>
      </c>
      <c r="D51" s="75"/>
      <c r="F51" s="24">
        <v>2</v>
      </c>
      <c r="G51" s="25">
        <f>VLOOKUP(C51,'Referensi(H)'!$F$2:$H$7,2)</f>
        <v>2</v>
      </c>
      <c r="H51" s="25">
        <f t="shared" si="7"/>
        <v>1</v>
      </c>
      <c r="I51" s="26">
        <f>VLOOKUP(C51,'Referensi(H)'!$F$2:$H$7,3)</f>
        <v>0</v>
      </c>
      <c r="J51" s="4">
        <v>2</v>
      </c>
      <c r="K51" s="34">
        <f>H51</f>
        <v>1</v>
      </c>
      <c r="L51" s="34">
        <f>I51</f>
        <v>0</v>
      </c>
      <c r="M51" s="35">
        <f>IF(K51=0,5,L51/K51)</f>
        <v>0</v>
      </c>
    </row>
    <row r="52" spans="1:13" ht="46.5" x14ac:dyDescent="0.35">
      <c r="A52" s="10" t="s">
        <v>415</v>
      </c>
      <c r="B52" s="6" t="s">
        <v>410</v>
      </c>
      <c r="C52" s="75" t="s">
        <v>27</v>
      </c>
      <c r="D52" s="75"/>
      <c r="F52" s="27">
        <v>3</v>
      </c>
      <c r="G52" s="28">
        <f>VLOOKUP(C52,'Referensi(H)'!$F$2:$H$7,2)</f>
        <v>2</v>
      </c>
      <c r="H52" s="28">
        <f t="shared" si="7"/>
        <v>1</v>
      </c>
      <c r="I52" s="29">
        <f>VLOOKUP(C52,'Referensi(H)'!$F$2:$H$7,3)</f>
        <v>0</v>
      </c>
      <c r="J52" s="24">
        <v>3</v>
      </c>
      <c r="K52" s="25">
        <f>SUM(H52:H53)</f>
        <v>2</v>
      </c>
      <c r="L52" s="25">
        <f>SUM(I52:I53)</f>
        <v>0</v>
      </c>
      <c r="M52" s="26">
        <f>IF(K52=0,5,L52/K52)</f>
        <v>0</v>
      </c>
    </row>
    <row r="53" spans="1:13" ht="31" x14ac:dyDescent="0.35">
      <c r="A53" s="10" t="s">
        <v>416</v>
      </c>
      <c r="B53" s="6" t="s">
        <v>409</v>
      </c>
      <c r="C53" s="75" t="s">
        <v>27</v>
      </c>
      <c r="D53" s="75"/>
      <c r="F53" s="30">
        <v>3</v>
      </c>
      <c r="G53" s="31">
        <f>VLOOKUP(C53,'Referensi(H)'!$F$2:$H$7,2)</f>
        <v>2</v>
      </c>
      <c r="H53" s="31">
        <f t="shared" si="7"/>
        <v>1</v>
      </c>
      <c r="I53" s="32">
        <f>VLOOKUP(C53,'Referensi(H)'!$F$2:$H$7,3)</f>
        <v>0</v>
      </c>
    </row>
    <row r="54" spans="1:13" ht="62" x14ac:dyDescent="0.35">
      <c r="A54" s="10" t="s">
        <v>417</v>
      </c>
      <c r="B54" s="6" t="s">
        <v>411</v>
      </c>
      <c r="C54" s="75" t="s">
        <v>27</v>
      </c>
      <c r="D54" s="75"/>
      <c r="F54" s="24">
        <v>4</v>
      </c>
      <c r="G54" s="25">
        <f>VLOOKUP(C54,'Referensi(H)'!$F$2:$H$7,2)</f>
        <v>2</v>
      </c>
      <c r="H54" s="25">
        <f t="shared" ref="H54:H55" si="8">IF(G54=6,0,1)</f>
        <v>1</v>
      </c>
      <c r="I54" s="26">
        <f>VLOOKUP(C54,'Referensi(H)'!$F$2:$H$7,3)</f>
        <v>0</v>
      </c>
      <c r="J54" s="24">
        <v>4</v>
      </c>
      <c r="K54" s="25">
        <f>H54</f>
        <v>1</v>
      </c>
      <c r="L54" s="25">
        <f>I54</f>
        <v>0</v>
      </c>
      <c r="M54" s="26">
        <f>IF(K54=0,5,L54/K54)</f>
        <v>0</v>
      </c>
    </row>
    <row r="55" spans="1:13" x14ac:dyDescent="0.35">
      <c r="A55" s="10" t="s">
        <v>418</v>
      </c>
      <c r="B55" s="6" t="s">
        <v>412</v>
      </c>
      <c r="C55" s="75" t="s">
        <v>27</v>
      </c>
      <c r="D55" s="75"/>
      <c r="F55" s="24">
        <v>5</v>
      </c>
      <c r="G55" s="25">
        <f>VLOOKUP(C55,'Referensi(H)'!$F$2:$H$7,2)</f>
        <v>2</v>
      </c>
      <c r="H55" s="25">
        <f t="shared" si="8"/>
        <v>1</v>
      </c>
      <c r="I55" s="26">
        <f>VLOOKUP(C55,'Referensi(H)'!$F$2:$H$7,3)</f>
        <v>0</v>
      </c>
      <c r="J55" s="24">
        <v>5</v>
      </c>
      <c r="K55" s="25">
        <f>H55</f>
        <v>1</v>
      </c>
      <c r="L55" s="25">
        <f>I55</f>
        <v>0</v>
      </c>
      <c r="M55" s="26">
        <f>IF(K55=0,5,L55/K55)</f>
        <v>0</v>
      </c>
    </row>
  </sheetData>
  <mergeCells count="1">
    <mergeCell ref="A1:C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3B5C4B0B-3D36-9545-93E5-2E76175D8001}">
          <x14:formula1>
            <xm:f>'Referensi(H)'!$F$2:$F$6</xm:f>
          </x14:formula1>
          <xm:sqref>C4:C10 C12:C19 C21:C32 C34:C40 C42:C48 C50:C55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7FA49-79EF-6945-A168-0DDBCCA7F200}">
  <dimension ref="A1:O26"/>
  <sheetViews>
    <sheetView zoomScale="60" zoomScaleNormal="60" workbookViewId="0">
      <selection activeCell="L24" sqref="L24"/>
    </sheetView>
  </sheetViews>
  <sheetFormatPr defaultColWidth="10.6640625" defaultRowHeight="15.5" x14ac:dyDescent="0.35"/>
  <cols>
    <col min="1" max="1" width="5.33203125" customWidth="1"/>
    <col min="2" max="2" width="4.33203125" customWidth="1"/>
    <col min="3" max="3" width="33" customWidth="1"/>
    <col min="4" max="4" width="8.5" customWidth="1"/>
    <col min="5" max="7" width="8.4140625" customWidth="1"/>
    <col min="8" max="8" width="8.5" customWidth="1"/>
    <col min="9" max="9" width="8.4140625" customWidth="1"/>
    <col min="10" max="10" width="13.58203125" customWidth="1"/>
    <col min="12" max="12" width="42.83203125" bestFit="1" customWidth="1"/>
    <col min="13" max="15" width="6.5" customWidth="1"/>
  </cols>
  <sheetData>
    <row r="1" spans="1:15" ht="21" x14ac:dyDescent="0.5">
      <c r="A1" s="49" t="s">
        <v>429</v>
      </c>
    </row>
    <row r="2" spans="1:15" x14ac:dyDescent="0.35">
      <c r="A2" s="54" t="s">
        <v>1</v>
      </c>
      <c r="B2" s="113" t="s">
        <v>2</v>
      </c>
      <c r="C2" s="114"/>
      <c r="D2" s="58" t="s">
        <v>434</v>
      </c>
      <c r="E2" s="58" t="s">
        <v>435</v>
      </c>
      <c r="F2" s="58" t="s">
        <v>436</v>
      </c>
      <c r="G2" s="58" t="s">
        <v>437</v>
      </c>
      <c r="H2" s="58" t="s">
        <v>438</v>
      </c>
      <c r="I2" s="59" t="s">
        <v>152</v>
      </c>
      <c r="J2" s="61" t="s">
        <v>458</v>
      </c>
      <c r="L2" s="3" t="s">
        <v>273</v>
      </c>
      <c r="M2">
        <v>1</v>
      </c>
      <c r="N2">
        <v>2</v>
      </c>
      <c r="O2">
        <v>3</v>
      </c>
    </row>
    <row r="3" spans="1:15" x14ac:dyDescent="0.35">
      <c r="A3" s="17">
        <v>1</v>
      </c>
      <c r="B3" s="17">
        <v>1</v>
      </c>
      <c r="C3" s="17" t="s">
        <v>3</v>
      </c>
      <c r="D3" s="68">
        <f>'Fase 1'!M4</f>
        <v>5</v>
      </c>
      <c r="E3" s="68">
        <f>'Fase 1'!M5</f>
        <v>1</v>
      </c>
      <c r="F3" s="68">
        <f>'Fase 1'!M7</f>
        <v>3</v>
      </c>
      <c r="G3" s="68">
        <f>'Fase 1'!M9</f>
        <v>5</v>
      </c>
      <c r="H3" s="68">
        <f>'Fase 1'!M10</f>
        <v>5</v>
      </c>
      <c r="I3" s="69">
        <f t="shared" ref="I3" si="0">AVERAGE(D3:H3)</f>
        <v>3.8</v>
      </c>
      <c r="J3" s="117">
        <f>AVERAGE(I3:I7)</f>
        <v>3.3384444444444439</v>
      </c>
      <c r="L3" t="s">
        <v>258</v>
      </c>
      <c r="M3" s="19">
        <f>I3</f>
        <v>3.8</v>
      </c>
    </row>
    <row r="4" spans="1:15" x14ac:dyDescent="0.35">
      <c r="A4" s="17">
        <v>1</v>
      </c>
      <c r="B4" s="17">
        <v>2</v>
      </c>
      <c r="C4" s="17" t="s">
        <v>4</v>
      </c>
      <c r="D4" s="68">
        <f>'Fase 1'!M12</f>
        <v>5</v>
      </c>
      <c r="E4" s="68">
        <f>'Fase 1'!M13</f>
        <v>5</v>
      </c>
      <c r="F4" s="68">
        <f>'Fase 1'!M14</f>
        <v>2.5</v>
      </c>
      <c r="G4" s="68">
        <f>'Fase 1'!M16</f>
        <v>2.5</v>
      </c>
      <c r="H4" s="68">
        <f>'Fase 1'!M18</f>
        <v>0.55555555555555558</v>
      </c>
      <c r="I4" s="69">
        <f>AVERAGE(D4:H4)</f>
        <v>3.1111111111111112</v>
      </c>
      <c r="J4" s="117"/>
      <c r="L4" t="s">
        <v>259</v>
      </c>
      <c r="M4" s="19">
        <f>I4</f>
        <v>3.1111111111111112</v>
      </c>
    </row>
    <row r="5" spans="1:15" x14ac:dyDescent="0.35">
      <c r="A5" s="17">
        <v>1</v>
      </c>
      <c r="B5" s="17">
        <v>3</v>
      </c>
      <c r="C5" s="17" t="s">
        <v>5</v>
      </c>
      <c r="D5" s="68">
        <f>'Fase 1'!Q23</f>
        <v>4</v>
      </c>
      <c r="E5" s="68">
        <f>'Fase 1'!Q24</f>
        <v>4.2222222222222223</v>
      </c>
      <c r="F5" s="68">
        <f>'Fase 1'!Q25</f>
        <v>4.25</v>
      </c>
      <c r="G5" s="68">
        <f>'Fase 1'!Q26</f>
        <v>3.1</v>
      </c>
      <c r="H5" s="68">
        <f>'Fase 1'!Q27</f>
        <v>3.3333333333333335</v>
      </c>
      <c r="I5" s="69">
        <f t="shared" ref="I5:I17" si="1">AVERAGE(D5:H5)</f>
        <v>3.7811111111111111</v>
      </c>
      <c r="J5" s="117"/>
      <c r="L5" t="s">
        <v>260</v>
      </c>
      <c r="M5" s="19">
        <f>I5</f>
        <v>3.7811111111111111</v>
      </c>
    </row>
    <row r="6" spans="1:15" x14ac:dyDescent="0.35">
      <c r="A6" s="17">
        <v>1</v>
      </c>
      <c r="B6" s="17">
        <v>4</v>
      </c>
      <c r="C6" s="17" t="s">
        <v>6</v>
      </c>
      <c r="D6" s="68">
        <f>'Fase 1'!M68</f>
        <v>5</v>
      </c>
      <c r="E6" s="68">
        <f>'Fase 1'!M69</f>
        <v>5</v>
      </c>
      <c r="F6" s="68">
        <f>'Fase 1'!M70</f>
        <v>2.75</v>
      </c>
      <c r="G6" s="68">
        <f>'Fase 1'!M74</f>
        <v>4</v>
      </c>
      <c r="H6" s="68">
        <f>'Fase 1'!M76</f>
        <v>0</v>
      </c>
      <c r="I6" s="69">
        <f t="shared" si="1"/>
        <v>3.35</v>
      </c>
      <c r="J6" s="117"/>
      <c r="L6" t="s">
        <v>261</v>
      </c>
      <c r="M6" s="19">
        <f>I6</f>
        <v>3.35</v>
      </c>
    </row>
    <row r="7" spans="1:15" x14ac:dyDescent="0.35">
      <c r="A7" s="17">
        <v>1</v>
      </c>
      <c r="B7" s="17">
        <v>5</v>
      </c>
      <c r="C7" s="17" t="s">
        <v>7</v>
      </c>
      <c r="D7" s="68">
        <f>'Fase 1'!M79</f>
        <v>0</v>
      </c>
      <c r="E7" s="68">
        <f>'Fase 1'!M80</f>
        <v>5</v>
      </c>
      <c r="F7" s="68">
        <f>'Fase 1'!M81</f>
        <v>5</v>
      </c>
      <c r="G7" s="68">
        <f>'Fase 1'!M83</f>
        <v>2.75</v>
      </c>
      <c r="H7" s="68">
        <f>'Fase 1'!M87</f>
        <v>0.5</v>
      </c>
      <c r="I7" s="69">
        <f t="shared" si="1"/>
        <v>2.65</v>
      </c>
      <c r="J7" s="117"/>
      <c r="L7" t="s">
        <v>262</v>
      </c>
      <c r="M7" s="19">
        <f>I7</f>
        <v>2.65</v>
      </c>
    </row>
    <row r="8" spans="1:15" x14ac:dyDescent="0.35">
      <c r="A8" s="18">
        <v>2</v>
      </c>
      <c r="B8" s="18">
        <v>1</v>
      </c>
      <c r="C8" s="18" t="s">
        <v>8</v>
      </c>
      <c r="D8" s="66">
        <f>'Fase 2'!M4</f>
        <v>3.75</v>
      </c>
      <c r="E8" s="66">
        <f>'Fase 2'!M8</f>
        <v>5</v>
      </c>
      <c r="F8" s="66">
        <f>'Fase 2'!M10</f>
        <v>3</v>
      </c>
      <c r="G8" s="66">
        <f>'Fase 2'!M12</f>
        <v>0</v>
      </c>
      <c r="H8" s="66">
        <f>'Fase 2'!M13</f>
        <v>0</v>
      </c>
      <c r="I8" s="67">
        <f t="shared" si="1"/>
        <v>2.35</v>
      </c>
      <c r="J8" s="118">
        <f>AVERAGE(I8:I11)</f>
        <v>2.8250000000000002</v>
      </c>
      <c r="L8" t="s">
        <v>263</v>
      </c>
      <c r="N8" s="19">
        <f>I8</f>
        <v>2.35</v>
      </c>
    </row>
    <row r="9" spans="1:15" x14ac:dyDescent="0.35">
      <c r="A9" s="18">
        <v>2</v>
      </c>
      <c r="B9" s="18">
        <v>2</v>
      </c>
      <c r="C9" s="18" t="s">
        <v>9</v>
      </c>
      <c r="D9" s="66">
        <f>'Fase 2'!M14</f>
        <v>3</v>
      </c>
      <c r="E9" s="66">
        <f>'Fase 2'!M15</f>
        <v>2</v>
      </c>
      <c r="F9" s="66">
        <f>'Fase 2'!M19</f>
        <v>2.75</v>
      </c>
      <c r="G9" s="66">
        <f>'Fase 2'!M23</f>
        <v>3.8</v>
      </c>
      <c r="H9" s="66">
        <f>'Fase 2'!M28</f>
        <v>1.3333333333333333</v>
      </c>
      <c r="I9" s="67">
        <f t="shared" si="1"/>
        <v>2.5766666666666671</v>
      </c>
      <c r="J9" s="118"/>
      <c r="L9" t="s">
        <v>264</v>
      </c>
      <c r="N9" s="19">
        <f>I9</f>
        <v>2.5766666666666671</v>
      </c>
    </row>
    <row r="10" spans="1:15" x14ac:dyDescent="0.35">
      <c r="A10" s="18">
        <v>2</v>
      </c>
      <c r="B10" s="18">
        <v>3</v>
      </c>
      <c r="C10" s="18" t="s">
        <v>10</v>
      </c>
      <c r="D10" s="66">
        <f>'Fase 2'!M32</f>
        <v>5</v>
      </c>
      <c r="E10" s="66">
        <f>'Fase 2'!M35</f>
        <v>5</v>
      </c>
      <c r="F10" s="66">
        <f>'Fase 2'!M39</f>
        <v>4.5</v>
      </c>
      <c r="G10" s="66">
        <f>'Fase 2'!M43</f>
        <v>4</v>
      </c>
      <c r="H10" s="66">
        <f>'Fase 2'!M48</f>
        <v>0.5</v>
      </c>
      <c r="I10" s="67">
        <f t="shared" si="1"/>
        <v>3.8</v>
      </c>
      <c r="J10" s="118"/>
      <c r="L10" t="s">
        <v>265</v>
      </c>
      <c r="N10" s="19">
        <f>I10</f>
        <v>3.8</v>
      </c>
    </row>
    <row r="11" spans="1:15" x14ac:dyDescent="0.35">
      <c r="A11" s="18">
        <v>2</v>
      </c>
      <c r="B11" s="18">
        <v>4</v>
      </c>
      <c r="C11" s="18" t="s">
        <v>11</v>
      </c>
      <c r="D11" s="66">
        <f>'Fase 2'!M51</f>
        <v>5</v>
      </c>
      <c r="E11" s="66">
        <f>'Fase 2'!M52</f>
        <v>2.2000000000000002</v>
      </c>
      <c r="F11" s="66">
        <f>'Fase 2'!M57</f>
        <v>3.1666666666666665</v>
      </c>
      <c r="G11" s="66">
        <f>'Fase 2'!M63</f>
        <v>2.5</v>
      </c>
      <c r="H11" s="66">
        <f>'Fase 2'!M65</f>
        <v>0</v>
      </c>
      <c r="I11" s="67">
        <f t="shared" si="1"/>
        <v>2.5733333333333333</v>
      </c>
      <c r="J11" s="118"/>
      <c r="L11" t="s">
        <v>266</v>
      </c>
      <c r="N11" s="19">
        <f>I11</f>
        <v>2.5733333333333333</v>
      </c>
    </row>
    <row r="12" spans="1:15" x14ac:dyDescent="0.35">
      <c r="A12" s="57">
        <v>3</v>
      </c>
      <c r="B12" s="57">
        <v>1</v>
      </c>
      <c r="C12" s="57" t="s">
        <v>8</v>
      </c>
      <c r="D12" s="64">
        <f>'Fase 3'!M4</f>
        <v>1</v>
      </c>
      <c r="E12" s="64">
        <f>'Fase 3'!M5</f>
        <v>5</v>
      </c>
      <c r="F12" s="64">
        <f>'Fase 3'!M7</f>
        <v>1</v>
      </c>
      <c r="G12" s="64">
        <f>'Fase 3'!M8</f>
        <v>3</v>
      </c>
      <c r="H12" s="64">
        <f>'Fase 3'!M10</f>
        <v>3</v>
      </c>
      <c r="I12" s="65">
        <f t="shared" si="1"/>
        <v>2.6</v>
      </c>
      <c r="J12" s="119">
        <f>AVERAGE(I12:I17)</f>
        <v>1.872222222222222</v>
      </c>
      <c r="L12" t="s">
        <v>267</v>
      </c>
      <c r="O12" s="19">
        <f t="shared" ref="O12:O17" si="2">I12</f>
        <v>2.6</v>
      </c>
    </row>
    <row r="13" spans="1:15" x14ac:dyDescent="0.35">
      <c r="A13" s="57">
        <v>3</v>
      </c>
      <c r="B13" s="57">
        <v>2</v>
      </c>
      <c r="C13" s="57" t="s">
        <v>12</v>
      </c>
      <c r="D13" s="64">
        <f>'Fase 3'!M12</f>
        <v>5</v>
      </c>
      <c r="E13" s="64">
        <f>'Fase 3'!M13</f>
        <v>5</v>
      </c>
      <c r="F13" s="64">
        <f>'Fase 3'!M14</f>
        <v>5</v>
      </c>
      <c r="G13" s="64">
        <f>'Fase 3'!M15</f>
        <v>0.66666666666666663</v>
      </c>
      <c r="H13" s="64">
        <f>'Fase 3'!M18</f>
        <v>2</v>
      </c>
      <c r="I13" s="65">
        <f t="shared" si="1"/>
        <v>3.5333333333333328</v>
      </c>
      <c r="J13" s="119"/>
      <c r="L13" t="s">
        <v>268</v>
      </c>
      <c r="O13" s="19">
        <f t="shared" si="2"/>
        <v>3.5333333333333328</v>
      </c>
    </row>
    <row r="14" spans="1:15" x14ac:dyDescent="0.35">
      <c r="A14" s="57">
        <v>3</v>
      </c>
      <c r="B14" s="57">
        <v>3</v>
      </c>
      <c r="C14" s="57" t="s">
        <v>13</v>
      </c>
      <c r="D14" s="64">
        <f>'Fase 3'!M21</f>
        <v>1.5</v>
      </c>
      <c r="E14" s="64">
        <f>'Fase 3'!M23</f>
        <v>0</v>
      </c>
      <c r="F14" s="64">
        <f>'Fase 3'!M25</f>
        <v>1</v>
      </c>
      <c r="G14" s="64">
        <f>'Fase 3'!M28</f>
        <v>1</v>
      </c>
      <c r="H14" s="64">
        <f>'Fase 3'!M31</f>
        <v>0.5</v>
      </c>
      <c r="I14" s="65">
        <f t="shared" si="1"/>
        <v>0.8</v>
      </c>
      <c r="J14" s="119"/>
      <c r="L14" t="s">
        <v>269</v>
      </c>
      <c r="O14" s="19">
        <f t="shared" si="2"/>
        <v>0.8</v>
      </c>
    </row>
    <row r="15" spans="1:15" x14ac:dyDescent="0.35">
      <c r="A15" s="57">
        <v>3</v>
      </c>
      <c r="B15" s="57">
        <v>4</v>
      </c>
      <c r="C15" s="57" t="s">
        <v>14</v>
      </c>
      <c r="D15" s="64">
        <f>'Fase 3'!M34</f>
        <v>3</v>
      </c>
      <c r="E15" s="64">
        <f>'Fase 3'!M35</f>
        <v>0</v>
      </c>
      <c r="F15" s="64">
        <f>'Fase 3'!M38</f>
        <v>0</v>
      </c>
      <c r="G15" s="64">
        <f>'Fase 3'!M39</f>
        <v>0</v>
      </c>
      <c r="H15" s="64">
        <f>'Fase 3'!M40</f>
        <v>0</v>
      </c>
      <c r="I15" s="65">
        <f t="shared" si="1"/>
        <v>0.6</v>
      </c>
      <c r="J15" s="119"/>
      <c r="L15" t="s">
        <v>270</v>
      </c>
      <c r="O15" s="19">
        <f t="shared" si="2"/>
        <v>0.6</v>
      </c>
    </row>
    <row r="16" spans="1:15" x14ac:dyDescent="0.35">
      <c r="A16" s="57">
        <v>3</v>
      </c>
      <c r="B16" s="57">
        <v>5</v>
      </c>
      <c r="C16" s="57" t="s">
        <v>15</v>
      </c>
      <c r="D16" s="64">
        <f>'Fase 3'!M42</f>
        <v>0</v>
      </c>
      <c r="E16" s="64">
        <f>'Fase 3'!M43</f>
        <v>3</v>
      </c>
      <c r="F16" s="64">
        <f>'Fase 3'!M45</f>
        <v>2.5</v>
      </c>
      <c r="G16" s="64">
        <f>'Fase 3'!M47</f>
        <v>5</v>
      </c>
      <c r="H16" s="64">
        <f>'Fase 3'!M48</f>
        <v>5</v>
      </c>
      <c r="I16" s="65">
        <f t="shared" si="1"/>
        <v>3.1</v>
      </c>
      <c r="J16" s="119"/>
      <c r="L16" t="s">
        <v>271</v>
      </c>
      <c r="O16" s="19">
        <f t="shared" si="2"/>
        <v>3.1</v>
      </c>
    </row>
    <row r="17" spans="1:15" x14ac:dyDescent="0.35">
      <c r="A17" s="57">
        <v>3</v>
      </c>
      <c r="B17" s="57">
        <v>6</v>
      </c>
      <c r="C17" s="57" t="s">
        <v>16</v>
      </c>
      <c r="D17" s="64">
        <f>'Fase 3'!M50</f>
        <v>3</v>
      </c>
      <c r="E17" s="64">
        <f>'Fase 3'!M51</f>
        <v>0</v>
      </c>
      <c r="F17" s="64">
        <f>'Fase 3'!M52</f>
        <v>0</v>
      </c>
      <c r="G17" s="64">
        <f>'Fase 3'!M54</f>
        <v>0</v>
      </c>
      <c r="H17" s="64">
        <f>'Fase 3'!M55</f>
        <v>0</v>
      </c>
      <c r="I17" s="65">
        <f t="shared" si="1"/>
        <v>0.6</v>
      </c>
      <c r="J17" s="119"/>
      <c r="L17" t="s">
        <v>272</v>
      </c>
      <c r="O17" s="19">
        <f t="shared" si="2"/>
        <v>0.6</v>
      </c>
    </row>
    <row r="18" spans="1:15" ht="21" x14ac:dyDescent="0.5">
      <c r="I18" s="46" t="s">
        <v>459</v>
      </c>
      <c r="J18" s="72">
        <f>AVERAGE(J3:J17)</f>
        <v>2.6785555555555551</v>
      </c>
    </row>
    <row r="19" spans="1:15" ht="21" x14ac:dyDescent="0.5">
      <c r="A19" s="49" t="s">
        <v>430</v>
      </c>
    </row>
    <row r="20" spans="1:15" s="56" customFormat="1" x14ac:dyDescent="0.35">
      <c r="A20" s="3"/>
      <c r="C20" s="116" t="s">
        <v>1</v>
      </c>
      <c r="D20" s="115" t="s">
        <v>461</v>
      </c>
      <c r="E20" s="115"/>
      <c r="F20" s="115"/>
      <c r="G20" s="115"/>
      <c r="H20" s="115"/>
      <c r="I20" s="116" t="s">
        <v>443</v>
      </c>
    </row>
    <row r="21" spans="1:15" x14ac:dyDescent="0.35">
      <c r="C21" s="116"/>
      <c r="D21" s="58" t="s">
        <v>434</v>
      </c>
      <c r="E21" s="58" t="s">
        <v>435</v>
      </c>
      <c r="F21" s="58" t="s">
        <v>436</v>
      </c>
      <c r="G21" s="58" t="s">
        <v>437</v>
      </c>
      <c r="H21" s="58" t="s">
        <v>438</v>
      </c>
      <c r="I21" s="116"/>
    </row>
    <row r="22" spans="1:15" x14ac:dyDescent="0.35">
      <c r="C22" s="60" t="s">
        <v>460</v>
      </c>
      <c r="D22" s="70">
        <f>'Referensi(H)'!K3</f>
        <v>0.3</v>
      </c>
      <c r="E22" s="70">
        <f>'Referensi(H)'!K4</f>
        <v>0.25</v>
      </c>
      <c r="F22" s="70">
        <f>'Referensi(H)'!K5</f>
        <v>0.2</v>
      </c>
      <c r="G22" s="70">
        <f>'Referensi(H)'!K6</f>
        <v>0.15000000000000002</v>
      </c>
      <c r="H22" s="70">
        <f>'Referensi(H)'!K7</f>
        <v>0.1</v>
      </c>
      <c r="I22" s="71">
        <f>SUM(D22:H22)</f>
        <v>1</v>
      </c>
    </row>
    <row r="23" spans="1:15" x14ac:dyDescent="0.35">
      <c r="C23" s="50" t="s">
        <v>431</v>
      </c>
      <c r="D23" s="51">
        <f>AVERAGE(D3:D7)*D22</f>
        <v>1.1399999999999999</v>
      </c>
      <c r="E23" s="51">
        <f t="shared" ref="E23:H23" si="3">AVERAGE(E3:E7)*E22</f>
        <v>1.0111111111111111</v>
      </c>
      <c r="F23" s="51">
        <f t="shared" si="3"/>
        <v>0.70000000000000007</v>
      </c>
      <c r="G23" s="51">
        <f t="shared" si="3"/>
        <v>0.52050000000000007</v>
      </c>
      <c r="H23" s="51">
        <f t="shared" si="3"/>
        <v>0.18777777777777779</v>
      </c>
      <c r="I23" s="53">
        <f>SUM(D23:H23)</f>
        <v>3.5593888888888889</v>
      </c>
    </row>
    <row r="24" spans="1:15" x14ac:dyDescent="0.35">
      <c r="C24" s="50" t="s">
        <v>432</v>
      </c>
      <c r="D24" s="52">
        <f>AVERAGE(D8:D11)*D22</f>
        <v>1.2562499999999999</v>
      </c>
      <c r="E24" s="52">
        <f t="shared" ref="E24:H24" si="4">AVERAGE(E8:E11)*E22</f>
        <v>0.88749999999999996</v>
      </c>
      <c r="F24" s="52">
        <f t="shared" si="4"/>
        <v>0.67083333333333339</v>
      </c>
      <c r="G24" s="52">
        <f t="shared" si="4"/>
        <v>0.38625000000000009</v>
      </c>
      <c r="H24" s="52">
        <f t="shared" si="4"/>
        <v>4.5833333333333337E-2</v>
      </c>
      <c r="I24" s="53">
        <f t="shared" ref="I24:I25" si="5">SUM(D24:H24)</f>
        <v>3.2466666666666666</v>
      </c>
    </row>
    <row r="25" spans="1:15" x14ac:dyDescent="0.35">
      <c r="C25" s="50" t="s">
        <v>433</v>
      </c>
      <c r="D25" s="52">
        <f>AVERAGE(D12:D17)*D22</f>
        <v>0.67499999999999993</v>
      </c>
      <c r="E25" s="52">
        <f t="shared" ref="E25:H25" si="6">AVERAGE(E12:E17)*E22</f>
        <v>0.54166666666666663</v>
      </c>
      <c r="F25" s="52">
        <f t="shared" si="6"/>
        <v>0.31666666666666665</v>
      </c>
      <c r="G25" s="52">
        <f t="shared" si="6"/>
        <v>0.24166666666666667</v>
      </c>
      <c r="H25" s="52">
        <f t="shared" si="6"/>
        <v>0.17500000000000002</v>
      </c>
      <c r="I25" s="53">
        <f t="shared" si="5"/>
        <v>1.95</v>
      </c>
    </row>
    <row r="26" spans="1:15" ht="21" x14ac:dyDescent="0.5">
      <c r="H26" s="55" t="s">
        <v>462</v>
      </c>
      <c r="I26" s="62">
        <f>AVERAGE(I23:I25)</f>
        <v>2.9186851851851849</v>
      </c>
    </row>
  </sheetData>
  <mergeCells count="7">
    <mergeCell ref="B2:C2"/>
    <mergeCell ref="D20:H20"/>
    <mergeCell ref="C20:C21"/>
    <mergeCell ref="I20:I21"/>
    <mergeCell ref="J3:J7"/>
    <mergeCell ref="J8:J11"/>
    <mergeCell ref="J12:J17"/>
  </mergeCells>
  <conditionalFormatting sqref="D3:I7">
    <cfRule type="dataBar" priority="16">
      <dataBar>
        <cfvo type="num" val="0"/>
        <cfvo type="num" val="5"/>
        <color rgb="FF638EC6"/>
      </dataBar>
      <extLst>
        <ext xmlns:x14="http://schemas.microsoft.com/office/spreadsheetml/2009/9/main" uri="{B025F937-C7B1-47D3-B67F-A62EFF666E3E}">
          <x14:id>{774240B1-768F-E84B-968A-61E0182BA112}</x14:id>
        </ext>
      </extLst>
    </cfRule>
  </conditionalFormatting>
  <conditionalFormatting sqref="D8:I11">
    <cfRule type="dataBar" priority="18">
      <dataBar>
        <cfvo type="num" val="0"/>
        <cfvo type="num" val="5"/>
        <color rgb="FF63C384"/>
      </dataBar>
      <extLst>
        <ext xmlns:x14="http://schemas.microsoft.com/office/spreadsheetml/2009/9/main" uri="{B025F937-C7B1-47D3-B67F-A62EFF666E3E}">
          <x14:id>{E391D28D-C6EA-3D4E-8B20-02629162869B}</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{D2201FCC-2714-9143-AEBC-D4135FC8F10D}</x14:id>
        </ext>
      </extLst>
    </cfRule>
  </conditionalFormatting>
  <conditionalFormatting sqref="D3:I17">
    <cfRule type="iconSet" priority="21">
      <iconSet>
        <cfvo type="percent" val="0"/>
        <cfvo type="percent" val="33"/>
        <cfvo type="percent" val="67"/>
      </iconSet>
    </cfRule>
  </conditionalFormatting>
  <pageMargins left="0.7" right="0.7" top="0.75" bottom="0.75" header="0.3" footer="0.3"/>
  <pageSetup paperSize="9" scale="70" orientation="portrait" r:id="rId1"/>
  <drawing r:id="rId2"/>
  <extLst>
    <ext xmlns:x14="http://schemas.microsoft.com/office/spreadsheetml/2009/9/main" uri="{78C0D931-6437-407d-A8EE-F0AAD7539E65}">
      <x14:conditionalFormattings>
        <x14:conditionalFormatting xmlns:xm="http://schemas.microsoft.com/office/excel/2006/main">
          <x14:cfRule type="dataBar" id="{774240B1-768F-E84B-968A-61E0182BA112}">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E391D28D-C6EA-3D4E-8B20-02629162869B}">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D2201FCC-2714-9143-AEBC-D4135FC8F10D}">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9" id="{8211B364-2F75-E346-8906-B397E5855641}">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J26</xm:sqref>
        </x14:conditionalFormatting>
        <x14:conditionalFormatting xmlns:xm="http://schemas.microsoft.com/office/excel/2006/main">
          <x14:cfRule type="dataBar" priority="8" id="{D867104F-0DC7-2848-8D3A-3CFB623DA56D}">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D23:D25 E23:H24</xm:sqref>
        </x14:conditionalFormatting>
        <x14:conditionalFormatting xmlns:xm="http://schemas.microsoft.com/office/excel/2006/main">
          <x14:cfRule type="dataBar" priority="1" id="{2415DBCC-E911-1543-91F3-EB77D69F4539}">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E25:H25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54FCB-ED39-314C-A604-34EA266E4ACA}">
  <dimension ref="A1:N26"/>
  <sheetViews>
    <sheetView zoomScaleNormal="100" workbookViewId="0">
      <selection activeCell="J20" sqref="J20"/>
    </sheetView>
  </sheetViews>
  <sheetFormatPr defaultColWidth="10.6640625" defaultRowHeight="15.5" x14ac:dyDescent="0.35"/>
  <cols>
    <col min="1" max="2" width="4.5" customWidth="1"/>
    <col min="3" max="3" width="37.1640625" customWidth="1"/>
    <col min="5" max="5" width="6" customWidth="1"/>
    <col min="6" max="6" width="29" customWidth="1"/>
    <col min="7" max="7" width="5.33203125" customWidth="1"/>
    <col min="8" max="8" width="7.6640625" style="16" customWidth="1"/>
  </cols>
  <sheetData>
    <row r="1" spans="1:14" x14ac:dyDescent="0.35">
      <c r="A1" s="3" t="s">
        <v>17</v>
      </c>
      <c r="E1" s="2" t="s">
        <v>0</v>
      </c>
      <c r="F1" s="1"/>
      <c r="G1" s="1"/>
      <c r="H1" s="16" t="s">
        <v>419</v>
      </c>
      <c r="J1" s="3" t="s">
        <v>420</v>
      </c>
    </row>
    <row r="2" spans="1:14" x14ac:dyDescent="0.35">
      <c r="A2" s="1" t="s">
        <v>1</v>
      </c>
      <c r="B2" s="1" t="s">
        <v>2</v>
      </c>
      <c r="E2" s="1"/>
      <c r="F2" s="1" t="s">
        <v>28</v>
      </c>
      <c r="G2" s="1">
        <v>1</v>
      </c>
      <c r="H2" s="16">
        <v>0</v>
      </c>
      <c r="K2" t="s">
        <v>439</v>
      </c>
      <c r="L2" t="s">
        <v>440</v>
      </c>
      <c r="M2" t="s">
        <v>441</v>
      </c>
      <c r="N2" t="s">
        <v>442</v>
      </c>
    </row>
    <row r="3" spans="1:14" x14ac:dyDescent="0.35">
      <c r="A3" s="1">
        <v>1</v>
      </c>
      <c r="B3" s="1">
        <v>1</v>
      </c>
      <c r="C3" s="1" t="s">
        <v>3</v>
      </c>
      <c r="E3" s="1"/>
      <c r="F3" s="1" t="s">
        <v>27</v>
      </c>
      <c r="G3" s="1">
        <v>2</v>
      </c>
      <c r="H3" s="16">
        <v>0</v>
      </c>
      <c r="J3" t="s">
        <v>421</v>
      </c>
      <c r="K3" s="47">
        <v>0.3</v>
      </c>
      <c r="L3" s="47">
        <f>K4-K3</f>
        <v>-4.9999999999999989E-2</v>
      </c>
      <c r="M3">
        <v>0</v>
      </c>
      <c r="N3">
        <f>5*K3</f>
        <v>1.5</v>
      </c>
    </row>
    <row r="4" spans="1:14" x14ac:dyDescent="0.35">
      <c r="A4" s="1">
        <v>1</v>
      </c>
      <c r="B4" s="1">
        <v>2</v>
      </c>
      <c r="C4" s="1" t="s">
        <v>4</v>
      </c>
      <c r="E4" s="1"/>
      <c r="F4" s="1" t="s">
        <v>449</v>
      </c>
      <c r="G4" s="1">
        <v>3</v>
      </c>
      <c r="H4" s="16">
        <v>1</v>
      </c>
      <c r="J4" t="s">
        <v>422</v>
      </c>
      <c r="K4" s="47">
        <f>K3-L12</f>
        <v>0.25</v>
      </c>
      <c r="L4" s="47">
        <f t="shared" ref="L4:L6" si="0">K5-K4</f>
        <v>-4.9999999999999989E-2</v>
      </c>
      <c r="M4">
        <v>0</v>
      </c>
      <c r="N4">
        <f t="shared" ref="N4:N7" si="1">5*K4</f>
        <v>1.25</v>
      </c>
    </row>
    <row r="5" spans="1:14" x14ac:dyDescent="0.35">
      <c r="A5" s="1">
        <v>1</v>
      </c>
      <c r="B5" s="1">
        <v>3</v>
      </c>
      <c r="C5" s="1" t="s">
        <v>5</v>
      </c>
      <c r="E5" s="1"/>
      <c r="F5" s="1" t="s">
        <v>307</v>
      </c>
      <c r="G5" s="1">
        <v>4</v>
      </c>
      <c r="H5" s="16">
        <v>3</v>
      </c>
      <c r="J5" t="s">
        <v>423</v>
      </c>
      <c r="K5" s="47">
        <f>K4-L12</f>
        <v>0.2</v>
      </c>
      <c r="L5" s="47">
        <f t="shared" si="0"/>
        <v>-4.9999999999999989E-2</v>
      </c>
      <c r="M5">
        <v>0</v>
      </c>
      <c r="N5">
        <f t="shared" si="1"/>
        <v>1</v>
      </c>
    </row>
    <row r="6" spans="1:14" x14ac:dyDescent="0.35">
      <c r="A6" s="1">
        <v>1</v>
      </c>
      <c r="B6" s="1">
        <v>4</v>
      </c>
      <c r="C6" s="1" t="s">
        <v>6</v>
      </c>
      <c r="E6" s="1"/>
      <c r="F6" s="1" t="s">
        <v>29</v>
      </c>
      <c r="G6" s="1">
        <v>5</v>
      </c>
      <c r="H6" s="16">
        <v>5</v>
      </c>
      <c r="J6" t="s">
        <v>424</v>
      </c>
      <c r="K6" s="47">
        <f>K5-L12</f>
        <v>0.15000000000000002</v>
      </c>
      <c r="L6" s="47">
        <f t="shared" si="0"/>
        <v>-5.0000000000000017E-2</v>
      </c>
      <c r="M6">
        <v>0</v>
      </c>
      <c r="N6">
        <f t="shared" si="1"/>
        <v>0.75000000000000011</v>
      </c>
    </row>
    <row r="7" spans="1:14" x14ac:dyDescent="0.35">
      <c r="A7" s="1">
        <v>1</v>
      </c>
      <c r="B7" s="1">
        <v>5</v>
      </c>
      <c r="C7" s="1" t="s">
        <v>7</v>
      </c>
      <c r="E7" s="1"/>
      <c r="F7" s="1"/>
      <c r="G7" s="1"/>
      <c r="J7" t="s">
        <v>425</v>
      </c>
      <c r="K7" s="47">
        <v>0.1</v>
      </c>
      <c r="M7">
        <v>0</v>
      </c>
      <c r="N7">
        <f t="shared" si="1"/>
        <v>0.5</v>
      </c>
    </row>
    <row r="8" spans="1:14" x14ac:dyDescent="0.35">
      <c r="A8" s="1">
        <v>2</v>
      </c>
      <c r="B8" s="1">
        <v>1</v>
      </c>
      <c r="C8" s="1" t="s">
        <v>8</v>
      </c>
      <c r="J8" s="46" t="s">
        <v>428</v>
      </c>
      <c r="K8" s="45">
        <f>SUM(K3:K7)</f>
        <v>1</v>
      </c>
      <c r="M8" s="46" t="s">
        <v>428</v>
      </c>
      <c r="N8">
        <f>SUM(N3:N7)</f>
        <v>5</v>
      </c>
    </row>
    <row r="9" spans="1:14" x14ac:dyDescent="0.35">
      <c r="A9" s="1">
        <v>2</v>
      </c>
      <c r="B9" s="1">
        <v>2</v>
      </c>
      <c r="C9" s="1" t="s">
        <v>9</v>
      </c>
    </row>
    <row r="10" spans="1:14" x14ac:dyDescent="0.35">
      <c r="A10" s="1">
        <v>2</v>
      </c>
      <c r="B10" s="1">
        <v>3</v>
      </c>
      <c r="C10" s="1" t="s">
        <v>10</v>
      </c>
    </row>
    <row r="11" spans="1:14" x14ac:dyDescent="0.35">
      <c r="A11" s="1">
        <v>2</v>
      </c>
      <c r="B11" s="1">
        <v>4</v>
      </c>
      <c r="C11" s="1" t="s">
        <v>11</v>
      </c>
      <c r="K11" s="46" t="s">
        <v>426</v>
      </c>
      <c r="L11" s="45">
        <f>K3-K7</f>
        <v>0.19999999999999998</v>
      </c>
    </row>
    <row r="12" spans="1:14" x14ac:dyDescent="0.35">
      <c r="A12" s="1">
        <v>3</v>
      </c>
      <c r="B12" s="1">
        <v>1</v>
      </c>
      <c r="C12" s="1" t="s">
        <v>8</v>
      </c>
      <c r="K12" s="46" t="s">
        <v>427</v>
      </c>
      <c r="L12" s="48">
        <f>L11/4</f>
        <v>4.9999999999999996E-2</v>
      </c>
    </row>
    <row r="13" spans="1:14" x14ac:dyDescent="0.35">
      <c r="A13" s="1">
        <v>3</v>
      </c>
      <c r="B13" s="1">
        <v>2</v>
      </c>
      <c r="C13" s="1" t="s">
        <v>12</v>
      </c>
    </row>
    <row r="14" spans="1:14" x14ac:dyDescent="0.35">
      <c r="A14" s="1">
        <v>3</v>
      </c>
      <c r="B14" s="1">
        <v>3</v>
      </c>
      <c r="C14" s="1" t="s">
        <v>13</v>
      </c>
    </row>
    <row r="15" spans="1:14" x14ac:dyDescent="0.35">
      <c r="A15" s="1">
        <v>3</v>
      </c>
      <c r="B15" s="1">
        <v>4</v>
      </c>
      <c r="C15" s="1" t="s">
        <v>14</v>
      </c>
    </row>
    <row r="16" spans="1:14" x14ac:dyDescent="0.35">
      <c r="A16" s="1">
        <v>3</v>
      </c>
      <c r="B16" s="1">
        <v>5</v>
      </c>
      <c r="C16" s="1" t="s">
        <v>15</v>
      </c>
    </row>
    <row r="17" spans="1:6" x14ac:dyDescent="0.35">
      <c r="A17" s="1">
        <v>3</v>
      </c>
      <c r="B17" s="1">
        <v>6</v>
      </c>
      <c r="C17" s="1" t="s">
        <v>16</v>
      </c>
    </row>
    <row r="21" spans="1:6" x14ac:dyDescent="0.35">
      <c r="A21" s="3" t="s">
        <v>531</v>
      </c>
      <c r="E21" s="3" t="s">
        <v>532</v>
      </c>
    </row>
    <row r="22" spans="1:6" x14ac:dyDescent="0.35">
      <c r="B22">
        <v>0</v>
      </c>
      <c r="C22" s="95" t="s">
        <v>533</v>
      </c>
      <c r="E22">
        <v>0</v>
      </c>
      <c r="F22" s="95" t="s">
        <v>534</v>
      </c>
    </row>
    <row r="23" spans="1:6" x14ac:dyDescent="0.35">
      <c r="B23">
        <v>1</v>
      </c>
      <c r="C23" t="s">
        <v>535</v>
      </c>
      <c r="E23">
        <v>1</v>
      </c>
      <c r="F23" t="s">
        <v>536</v>
      </c>
    </row>
    <row r="24" spans="1:6" x14ac:dyDescent="0.35">
      <c r="B24">
        <v>2</v>
      </c>
      <c r="C24" t="s">
        <v>537</v>
      </c>
      <c r="E24">
        <v>2</v>
      </c>
      <c r="F24" t="s">
        <v>538</v>
      </c>
    </row>
    <row r="25" spans="1:6" x14ac:dyDescent="0.35">
      <c r="B25">
        <v>3</v>
      </c>
      <c r="C25" t="s">
        <v>539</v>
      </c>
      <c r="E25">
        <v>3</v>
      </c>
      <c r="F25" t="s">
        <v>540</v>
      </c>
    </row>
    <row r="26" spans="1:6" x14ac:dyDescent="0.35">
      <c r="B26">
        <v>4</v>
      </c>
      <c r="C26" t="s">
        <v>541</v>
      </c>
      <c r="E26">
        <v>4</v>
      </c>
      <c r="F26" t="s">
        <v>541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D31C5-F386-6148-BB21-ECC643615F0B}">
  <dimension ref="A1:B7"/>
  <sheetViews>
    <sheetView workbookViewId="0">
      <selection activeCell="B8" sqref="B8"/>
    </sheetView>
  </sheetViews>
  <sheetFormatPr defaultColWidth="10.83203125" defaultRowHeight="15.5" x14ac:dyDescent="0.35"/>
  <cols>
    <col min="1" max="1" width="10.83203125" style="4"/>
    <col min="2" max="2" width="57.5" style="6" customWidth="1"/>
    <col min="3" max="16384" width="10.83203125" style="4"/>
  </cols>
  <sheetData>
    <row r="1" spans="1:2" x14ac:dyDescent="0.35">
      <c r="A1" s="4" t="s">
        <v>465</v>
      </c>
      <c r="B1" s="6" t="s">
        <v>467</v>
      </c>
    </row>
    <row r="2" spans="1:2" x14ac:dyDescent="0.35">
      <c r="A2" s="81" t="s">
        <v>466</v>
      </c>
      <c r="B2" s="6" t="s">
        <v>468</v>
      </c>
    </row>
    <row r="3" spans="1:2" x14ac:dyDescent="0.35">
      <c r="B3" s="6" t="s">
        <v>469</v>
      </c>
    </row>
    <row r="4" spans="1:2" x14ac:dyDescent="0.35">
      <c r="B4" s="6" t="s">
        <v>470</v>
      </c>
    </row>
    <row r="5" spans="1:2" x14ac:dyDescent="0.35">
      <c r="B5" s="6" t="s">
        <v>471</v>
      </c>
    </row>
    <row r="6" spans="1:2" x14ac:dyDescent="0.35">
      <c r="B6" s="6" t="s">
        <v>557</v>
      </c>
    </row>
    <row r="7" spans="1:2" x14ac:dyDescent="0.35">
      <c r="B7" s="6" t="s">
        <v>568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59809-C756-8243-B895-B6CA349E58E5}">
  <dimension ref="A1:B198"/>
  <sheetViews>
    <sheetView topLeftCell="A184" workbookViewId="0">
      <selection activeCell="B201" sqref="B201"/>
    </sheetView>
  </sheetViews>
  <sheetFormatPr defaultColWidth="10.83203125" defaultRowHeight="15.5" x14ac:dyDescent="0.35"/>
  <cols>
    <col min="1" max="1" width="17.5" style="15" bestFit="1" customWidth="1"/>
    <col min="2" max="2" width="52.5" style="97" customWidth="1"/>
    <col min="3" max="16384" width="10.83203125" style="4"/>
  </cols>
  <sheetData>
    <row r="1" spans="1:2" x14ac:dyDescent="0.35">
      <c r="A1" s="15" t="s">
        <v>558</v>
      </c>
      <c r="B1" s="97" t="str">
        <f>Responder!B5</f>
        <v>Bidang Persandian dan Keamanan Informasi</v>
      </c>
    </row>
    <row r="2" spans="1:2" x14ac:dyDescent="0.35">
      <c r="A2" s="15" t="s">
        <v>543</v>
      </c>
      <c r="B2" s="97" t="str">
        <f>Responder!B6</f>
        <v>Dinas Komunikasi dan Infotmatika</v>
      </c>
    </row>
    <row r="3" spans="1:2" x14ac:dyDescent="0.35">
      <c r="A3" s="15" t="s">
        <v>544</v>
      </c>
      <c r="B3" s="97" t="str">
        <f>Responder!B7</f>
        <v>Provinsi Jawa Barat</v>
      </c>
    </row>
    <row r="4" spans="1:2" x14ac:dyDescent="0.35">
      <c r="A4" s="15" t="s">
        <v>559</v>
      </c>
      <c r="B4" s="97" t="str">
        <f>Responder!B9</f>
        <v>Jalan Tamansari Nomor 55</v>
      </c>
    </row>
    <row r="5" spans="1:2" x14ac:dyDescent="0.35">
      <c r="A5" s="15" t="s">
        <v>560</v>
      </c>
      <c r="B5" s="97" t="str">
        <f>Responder!B10</f>
        <v>Bandung</v>
      </c>
    </row>
    <row r="6" spans="1:2" x14ac:dyDescent="0.35">
      <c r="A6" s="15" t="s">
        <v>561</v>
      </c>
      <c r="B6" s="97" t="str">
        <f>Responder!B11</f>
        <v>Jawa Barat</v>
      </c>
    </row>
    <row r="7" spans="1:2" x14ac:dyDescent="0.35">
      <c r="A7" s="15" t="s">
        <v>562</v>
      </c>
      <c r="B7" s="97" t="str">
        <f>Responder!B13</f>
        <v>022-2502898</v>
      </c>
    </row>
    <row r="8" spans="1:2" x14ac:dyDescent="0.35">
      <c r="A8" s="4" t="s">
        <v>547</v>
      </c>
      <c r="B8" s="97" t="str">
        <f>Responder!B15</f>
        <v>diskominfo@jabaprov.go.id</v>
      </c>
    </row>
    <row r="9" spans="1:2" x14ac:dyDescent="0.35">
      <c r="A9" s="4" t="s">
        <v>563</v>
      </c>
      <c r="B9" s="97" t="str">
        <f>Responder!B17</f>
        <v>Hermin Wijaya</v>
      </c>
    </row>
    <row r="10" spans="1:2" x14ac:dyDescent="0.35">
      <c r="A10" s="4" t="s">
        <v>548</v>
      </c>
      <c r="B10" s="97" t="str">
        <f>Responder!B18</f>
        <v>Kepala Seksi Keamanan Informasi</v>
      </c>
    </row>
    <row r="11" spans="1:2" x14ac:dyDescent="0.35">
      <c r="A11" s="4" t="s">
        <v>564</v>
      </c>
      <c r="B11" s="97" t="str">
        <f>Responder!B20</f>
        <v>17 Juli 2019</v>
      </c>
    </row>
    <row r="12" spans="1:2" x14ac:dyDescent="0.35">
      <c r="A12" s="4" t="s">
        <v>565</v>
      </c>
      <c r="B12" s="97" t="str">
        <f>Responder!B22</f>
        <v>Pemerintah</v>
      </c>
    </row>
    <row r="13" spans="1:2" x14ac:dyDescent="0.35">
      <c r="A13" s="4" t="s">
        <v>566</v>
      </c>
      <c r="B13" s="97" t="str">
        <f>Responder!B24</f>
        <v>Unit Bisnis, Unit Kerja</v>
      </c>
    </row>
    <row r="14" spans="1:2" ht="46.5" x14ac:dyDescent="0.35">
      <c r="A14" s="4" t="s">
        <v>567</v>
      </c>
      <c r="B14" s="97" t="str">
        <f>Responder!A27</f>
        <v>Ruang Lingkup Penilaian Tingkat Maturitas Penanganan Insiden Keamanan Siber pada Dinas Komunikasi dan Informatika Provinsi Jawa Barat</v>
      </c>
    </row>
    <row r="15" spans="1:2" x14ac:dyDescent="0.35">
      <c r="A15" s="5" t="s">
        <v>21</v>
      </c>
      <c r="B15" s="97">
        <f>'Fase 1'!G4</f>
        <v>5</v>
      </c>
    </row>
    <row r="16" spans="1:2" x14ac:dyDescent="0.35">
      <c r="A16" s="5" t="s">
        <v>281</v>
      </c>
      <c r="B16" s="97">
        <f>'Fase 1'!G5</f>
        <v>3</v>
      </c>
    </row>
    <row r="17" spans="1:2" x14ac:dyDescent="0.35">
      <c r="A17" s="5" t="s">
        <v>282</v>
      </c>
      <c r="B17" s="97">
        <f>'Fase 1'!G6</f>
        <v>3</v>
      </c>
    </row>
    <row r="18" spans="1:2" x14ac:dyDescent="0.35">
      <c r="A18" s="5" t="s">
        <v>283</v>
      </c>
      <c r="B18" s="97">
        <f>'Fase 1'!G7</f>
        <v>3</v>
      </c>
    </row>
    <row r="19" spans="1:2" x14ac:dyDescent="0.35">
      <c r="A19" s="5" t="s">
        <v>284</v>
      </c>
      <c r="B19" s="97">
        <f>'Fase 1'!G8</f>
        <v>5</v>
      </c>
    </row>
    <row r="20" spans="1:2" x14ac:dyDescent="0.35">
      <c r="A20" s="5" t="s">
        <v>285</v>
      </c>
      <c r="B20" s="97">
        <f>'Fase 1'!G9</f>
        <v>5</v>
      </c>
    </row>
    <row r="21" spans="1:2" x14ac:dyDescent="0.35">
      <c r="A21" s="5" t="s">
        <v>286</v>
      </c>
      <c r="B21" s="97">
        <f>'Fase 1'!G10</f>
        <v>5</v>
      </c>
    </row>
    <row r="22" spans="1:2" x14ac:dyDescent="0.35">
      <c r="A22" s="5" t="s">
        <v>22</v>
      </c>
      <c r="B22" s="97">
        <f>'Fase 1'!G12</f>
        <v>5</v>
      </c>
    </row>
    <row r="23" spans="1:2" x14ac:dyDescent="0.35">
      <c r="A23" s="10" t="s">
        <v>45</v>
      </c>
      <c r="B23" s="97">
        <f>'Fase 1'!G13</f>
        <v>5</v>
      </c>
    </row>
    <row r="24" spans="1:2" x14ac:dyDescent="0.35">
      <c r="A24" s="10" t="s">
        <v>46</v>
      </c>
      <c r="B24" s="97">
        <f>'Fase 1'!G14</f>
        <v>5</v>
      </c>
    </row>
    <row r="25" spans="1:2" x14ac:dyDescent="0.35">
      <c r="A25" s="10" t="s">
        <v>50</v>
      </c>
      <c r="B25" s="97">
        <f>'Fase 1'!G15</f>
        <v>2</v>
      </c>
    </row>
    <row r="26" spans="1:2" x14ac:dyDescent="0.35">
      <c r="A26" s="10" t="s">
        <v>51</v>
      </c>
      <c r="B26" s="97">
        <f>'Fase 1'!G16</f>
        <v>2</v>
      </c>
    </row>
    <row r="27" spans="1:2" x14ac:dyDescent="0.35">
      <c r="A27" s="10" t="s">
        <v>52</v>
      </c>
      <c r="B27" s="97">
        <f>'Fase 1'!G17</f>
        <v>5</v>
      </c>
    </row>
    <row r="28" spans="1:2" x14ac:dyDescent="0.35">
      <c r="A28" s="10" t="s">
        <v>53</v>
      </c>
      <c r="B28" s="97">
        <f>'Fase 1'!G18</f>
        <v>5</v>
      </c>
    </row>
    <row r="29" spans="1:2" x14ac:dyDescent="0.35">
      <c r="A29" s="10" t="s">
        <v>54</v>
      </c>
      <c r="B29" s="97">
        <f>'Fase 1'!G19</f>
        <v>2</v>
      </c>
    </row>
    <row r="30" spans="1:2" x14ac:dyDescent="0.35">
      <c r="A30" s="10" t="s">
        <v>55</v>
      </c>
      <c r="B30" s="97">
        <f>'Fase 1'!G20</f>
        <v>2</v>
      </c>
    </row>
    <row r="31" spans="1:2" x14ac:dyDescent="0.35">
      <c r="A31" s="13" t="s">
        <v>57</v>
      </c>
      <c r="B31" s="97">
        <f>'Fase 1'!G23</f>
        <v>5</v>
      </c>
    </row>
    <row r="32" spans="1:2" x14ac:dyDescent="0.35">
      <c r="A32" s="13" t="s">
        <v>70</v>
      </c>
      <c r="B32" s="97">
        <f>'Fase 1'!G24</f>
        <v>5</v>
      </c>
    </row>
    <row r="33" spans="1:2" x14ac:dyDescent="0.35">
      <c r="A33" s="13" t="s">
        <v>71</v>
      </c>
      <c r="B33" s="97">
        <f>'Fase 1'!G25</f>
        <v>5</v>
      </c>
    </row>
    <row r="34" spans="1:2" x14ac:dyDescent="0.35">
      <c r="A34" s="13" t="s">
        <v>72</v>
      </c>
      <c r="B34" s="97">
        <f>'Fase 1'!G26</f>
        <v>2</v>
      </c>
    </row>
    <row r="35" spans="1:2" x14ac:dyDescent="0.35">
      <c r="A35" s="13" t="s">
        <v>73</v>
      </c>
      <c r="B35" s="97">
        <f>'Fase 1'!G27</f>
        <v>5</v>
      </c>
    </row>
    <row r="36" spans="1:2" x14ac:dyDescent="0.35">
      <c r="A36" s="13" t="s">
        <v>74</v>
      </c>
      <c r="B36" s="97">
        <f>'Fase 1'!G28</f>
        <v>5</v>
      </c>
    </row>
    <row r="37" spans="1:2" x14ac:dyDescent="0.35">
      <c r="A37" s="13" t="s">
        <v>75</v>
      </c>
      <c r="B37" s="97">
        <f>'Fase 1'!G29</f>
        <v>5</v>
      </c>
    </row>
    <row r="38" spans="1:2" x14ac:dyDescent="0.35">
      <c r="A38" s="13" t="s">
        <v>76</v>
      </c>
      <c r="B38" s="97">
        <f>'Fase 1'!G30</f>
        <v>5</v>
      </c>
    </row>
    <row r="39" spans="1:2" x14ac:dyDescent="0.35">
      <c r="A39" s="13" t="s">
        <v>77</v>
      </c>
      <c r="B39" s="97">
        <f>'Fase 1'!G31</f>
        <v>5</v>
      </c>
    </row>
    <row r="40" spans="1:2" x14ac:dyDescent="0.35">
      <c r="A40" s="13" t="s">
        <v>78</v>
      </c>
      <c r="B40" s="97">
        <f>'Fase 1'!G32</f>
        <v>5</v>
      </c>
    </row>
    <row r="41" spans="1:2" x14ac:dyDescent="0.35">
      <c r="A41" s="13" t="s">
        <v>79</v>
      </c>
      <c r="B41" s="97">
        <f>'Fase 1'!G33</f>
        <v>2</v>
      </c>
    </row>
    <row r="42" spans="1:2" x14ac:dyDescent="0.35">
      <c r="A42" s="13" t="s">
        <v>80</v>
      </c>
      <c r="B42" s="97">
        <f>'Fase 1'!G34</f>
        <v>4</v>
      </c>
    </row>
    <row r="43" spans="1:2" x14ac:dyDescent="0.35">
      <c r="A43" s="13" t="s">
        <v>81</v>
      </c>
      <c r="B43" s="97">
        <f>'Fase 1'!G35</f>
        <v>5</v>
      </c>
    </row>
    <row r="44" spans="1:2" x14ac:dyDescent="0.35">
      <c r="A44" s="13" t="s">
        <v>82</v>
      </c>
      <c r="B44" s="97">
        <f>'Fase 1'!G36</f>
        <v>2</v>
      </c>
    </row>
    <row r="45" spans="1:2" x14ac:dyDescent="0.35">
      <c r="A45" s="13" t="s">
        <v>296</v>
      </c>
      <c r="B45" s="97">
        <f>'Fase 1'!G38</f>
        <v>5</v>
      </c>
    </row>
    <row r="46" spans="1:2" x14ac:dyDescent="0.35">
      <c r="A46" s="13" t="s">
        <v>297</v>
      </c>
      <c r="B46" s="97">
        <f>'Fase 1'!G39</f>
        <v>5</v>
      </c>
    </row>
    <row r="47" spans="1:2" x14ac:dyDescent="0.35">
      <c r="A47" s="13" t="s">
        <v>298</v>
      </c>
      <c r="B47" s="97">
        <f>'Fase 1'!G40</f>
        <v>3</v>
      </c>
    </row>
    <row r="48" spans="1:2" x14ac:dyDescent="0.35">
      <c r="A48" s="13" t="s">
        <v>299</v>
      </c>
      <c r="B48" s="97">
        <f>'Fase 1'!G41</f>
        <v>5</v>
      </c>
    </row>
    <row r="49" spans="1:2" x14ac:dyDescent="0.35">
      <c r="A49" s="13" t="s">
        <v>300</v>
      </c>
      <c r="B49" s="97">
        <f>'Fase 1'!G42</f>
        <v>2</v>
      </c>
    </row>
    <row r="50" spans="1:2" x14ac:dyDescent="0.35">
      <c r="A50" s="13" t="s">
        <v>301</v>
      </c>
      <c r="B50" s="97">
        <f>'Fase 1'!G43</f>
        <v>5</v>
      </c>
    </row>
    <row r="51" spans="1:2" x14ac:dyDescent="0.35">
      <c r="A51" s="13" t="s">
        <v>302</v>
      </c>
      <c r="B51" s="97">
        <f>'Fase 1'!G44</f>
        <v>5</v>
      </c>
    </row>
    <row r="52" spans="1:2" x14ac:dyDescent="0.35">
      <c r="A52" s="13" t="s">
        <v>303</v>
      </c>
      <c r="B52" s="97">
        <f>'Fase 1'!G45</f>
        <v>2</v>
      </c>
    </row>
    <row r="53" spans="1:2" x14ac:dyDescent="0.35">
      <c r="A53" s="13" t="s">
        <v>304</v>
      </c>
      <c r="B53" s="97">
        <f>'Fase 1'!G46</f>
        <v>2</v>
      </c>
    </row>
    <row r="54" spans="1:2" x14ac:dyDescent="0.35">
      <c r="A54" s="13" t="s">
        <v>305</v>
      </c>
      <c r="B54" s="97">
        <f>'Fase 1'!G47</f>
        <v>5</v>
      </c>
    </row>
    <row r="55" spans="1:2" x14ac:dyDescent="0.35">
      <c r="A55" s="13" t="s">
        <v>306</v>
      </c>
      <c r="B55" s="97">
        <f>'Fase 1'!G48</f>
        <v>5</v>
      </c>
    </row>
    <row r="56" spans="1:2" x14ac:dyDescent="0.35">
      <c r="A56" s="13" t="s">
        <v>100</v>
      </c>
      <c r="B56" s="97">
        <f>'Fase 1'!G50</f>
        <v>3</v>
      </c>
    </row>
    <row r="57" spans="1:2" x14ac:dyDescent="0.35">
      <c r="A57" s="13" t="s">
        <v>101</v>
      </c>
      <c r="B57" s="97">
        <f>'Fase 1'!G51</f>
        <v>4</v>
      </c>
    </row>
    <row r="58" spans="1:2" x14ac:dyDescent="0.35">
      <c r="A58" s="13" t="s">
        <v>102</v>
      </c>
      <c r="B58" s="97">
        <f>'Fase 1'!G52</f>
        <v>5</v>
      </c>
    </row>
    <row r="59" spans="1:2" x14ac:dyDescent="0.35">
      <c r="A59" s="13" t="s">
        <v>103</v>
      </c>
      <c r="B59" s="97">
        <f>'Fase 1'!G53</f>
        <v>5</v>
      </c>
    </row>
    <row r="60" spans="1:2" x14ac:dyDescent="0.35">
      <c r="A60" s="13" t="s">
        <v>104</v>
      </c>
      <c r="B60" s="97">
        <f>'Fase 1'!G54</f>
        <v>5</v>
      </c>
    </row>
    <row r="61" spans="1:2" x14ac:dyDescent="0.35">
      <c r="A61" s="13" t="s">
        <v>105</v>
      </c>
      <c r="B61" s="97">
        <f>'Fase 1'!G55</f>
        <v>5</v>
      </c>
    </row>
    <row r="62" spans="1:2" x14ac:dyDescent="0.35">
      <c r="A62" s="13" t="s">
        <v>106</v>
      </c>
      <c r="B62" s="97">
        <f>'Fase 1'!G57</f>
        <v>5</v>
      </c>
    </row>
    <row r="63" spans="1:2" x14ac:dyDescent="0.35">
      <c r="A63" s="13" t="s">
        <v>107</v>
      </c>
      <c r="B63" s="97">
        <f>'Fase 1'!G58</f>
        <v>5</v>
      </c>
    </row>
    <row r="64" spans="1:2" x14ac:dyDescent="0.35">
      <c r="A64" s="13" t="s">
        <v>108</v>
      </c>
      <c r="B64" s="97">
        <f>'Fase 1'!G59</f>
        <v>5</v>
      </c>
    </row>
    <row r="65" spans="1:2" x14ac:dyDescent="0.35">
      <c r="A65" s="13" t="s">
        <v>109</v>
      </c>
      <c r="B65" s="97">
        <f>'Fase 1'!G60</f>
        <v>5</v>
      </c>
    </row>
    <row r="66" spans="1:2" x14ac:dyDescent="0.35">
      <c r="A66" s="13" t="s">
        <v>110</v>
      </c>
      <c r="B66" s="97">
        <f>'Fase 1'!G61</f>
        <v>5</v>
      </c>
    </row>
    <row r="67" spans="1:2" x14ac:dyDescent="0.35">
      <c r="A67" s="13" t="s">
        <v>111</v>
      </c>
      <c r="B67" s="97">
        <f>'Fase 1'!G62</f>
        <v>4</v>
      </c>
    </row>
    <row r="68" spans="1:2" x14ac:dyDescent="0.35">
      <c r="A68" s="13" t="s">
        <v>112</v>
      </c>
      <c r="B68" s="97">
        <f>'Fase 1'!G63</f>
        <v>5</v>
      </c>
    </row>
    <row r="69" spans="1:2" x14ac:dyDescent="0.35">
      <c r="A69" s="13" t="s">
        <v>113</v>
      </c>
      <c r="B69" s="97">
        <f>'Fase 1'!G64</f>
        <v>5</v>
      </c>
    </row>
    <row r="70" spans="1:2" x14ac:dyDescent="0.35">
      <c r="A70" s="13" t="s">
        <v>114</v>
      </c>
      <c r="B70" s="97">
        <f>'Fase 1'!G65</f>
        <v>5</v>
      </c>
    </row>
    <row r="71" spans="1:2" x14ac:dyDescent="0.35">
      <c r="A71" s="13" t="s">
        <v>555</v>
      </c>
      <c r="B71" s="97">
        <f>'Fase 1'!G66</f>
        <v>2</v>
      </c>
    </row>
    <row r="72" spans="1:2" x14ac:dyDescent="0.35">
      <c r="A72" s="10" t="s">
        <v>126</v>
      </c>
      <c r="B72" s="97">
        <f>'Fase 1'!G68</f>
        <v>5</v>
      </c>
    </row>
    <row r="73" spans="1:2" x14ac:dyDescent="0.35">
      <c r="A73" s="10" t="s">
        <v>127</v>
      </c>
      <c r="B73" s="97">
        <f>'Fase 1'!G69</f>
        <v>5</v>
      </c>
    </row>
    <row r="74" spans="1:2" x14ac:dyDescent="0.35">
      <c r="A74" s="10" t="s">
        <v>128</v>
      </c>
      <c r="B74" s="97">
        <f>'Fase 1'!G70</f>
        <v>4</v>
      </c>
    </row>
    <row r="75" spans="1:2" x14ac:dyDescent="0.35">
      <c r="A75" s="10" t="s">
        <v>129</v>
      </c>
      <c r="B75" s="97">
        <f>'Fase 1'!G71</f>
        <v>5</v>
      </c>
    </row>
    <row r="76" spans="1:2" x14ac:dyDescent="0.35">
      <c r="A76" s="10" t="s">
        <v>130</v>
      </c>
      <c r="B76" s="97">
        <f>'Fase 1'!G72</f>
        <v>2</v>
      </c>
    </row>
    <row r="77" spans="1:2" x14ac:dyDescent="0.35">
      <c r="A77" s="10" t="s">
        <v>131</v>
      </c>
      <c r="B77" s="97">
        <f>'Fase 1'!G73</f>
        <v>4</v>
      </c>
    </row>
    <row r="78" spans="1:2" x14ac:dyDescent="0.35">
      <c r="A78" s="10" t="s">
        <v>132</v>
      </c>
      <c r="B78" s="97">
        <f>'Fase 1'!G74</f>
        <v>5</v>
      </c>
    </row>
    <row r="79" spans="1:2" x14ac:dyDescent="0.35">
      <c r="A79" s="10" t="s">
        <v>133</v>
      </c>
      <c r="B79" s="97">
        <f>'Fase 1'!G75</f>
        <v>4</v>
      </c>
    </row>
    <row r="80" spans="1:2" x14ac:dyDescent="0.35">
      <c r="A80" s="10" t="s">
        <v>134</v>
      </c>
      <c r="B80" s="97">
        <f>'Fase 1'!G76</f>
        <v>2</v>
      </c>
    </row>
    <row r="81" spans="1:2" x14ac:dyDescent="0.35">
      <c r="A81" s="10" t="s">
        <v>135</v>
      </c>
      <c r="B81" s="97">
        <f>'Fase 1'!G77</f>
        <v>2</v>
      </c>
    </row>
    <row r="82" spans="1:2" x14ac:dyDescent="0.35">
      <c r="A82" s="10" t="s">
        <v>141</v>
      </c>
      <c r="B82" s="97">
        <f>'Fase 1'!G79</f>
        <v>2</v>
      </c>
    </row>
    <row r="83" spans="1:2" x14ac:dyDescent="0.35">
      <c r="A83" s="10" t="s">
        <v>142</v>
      </c>
      <c r="B83" s="97">
        <f>'Fase 1'!G80</f>
        <v>5</v>
      </c>
    </row>
    <row r="84" spans="1:2" x14ac:dyDescent="0.35">
      <c r="A84" s="10" t="s">
        <v>143</v>
      </c>
      <c r="B84" s="97">
        <f>'Fase 1'!G81</f>
        <v>5</v>
      </c>
    </row>
    <row r="85" spans="1:2" x14ac:dyDescent="0.35">
      <c r="A85" s="10" t="s">
        <v>144</v>
      </c>
      <c r="B85" s="97">
        <f>'Fase 1'!G82</f>
        <v>5</v>
      </c>
    </row>
    <row r="86" spans="1:2" x14ac:dyDescent="0.35">
      <c r="A86" s="10" t="s">
        <v>145</v>
      </c>
      <c r="B86" s="97">
        <f>'Fase 1'!G83</f>
        <v>2</v>
      </c>
    </row>
    <row r="87" spans="1:2" x14ac:dyDescent="0.35">
      <c r="A87" s="10" t="s">
        <v>146</v>
      </c>
      <c r="B87" s="97">
        <f>'Fase 1'!G84</f>
        <v>5</v>
      </c>
    </row>
    <row r="88" spans="1:2" x14ac:dyDescent="0.35">
      <c r="A88" s="10" t="s">
        <v>147</v>
      </c>
      <c r="B88" s="97">
        <f>'Fase 1'!G85</f>
        <v>5</v>
      </c>
    </row>
    <row r="89" spans="1:2" x14ac:dyDescent="0.35">
      <c r="A89" s="10" t="s">
        <v>148</v>
      </c>
      <c r="B89" s="97">
        <f>'Fase 1'!G86</f>
        <v>3</v>
      </c>
    </row>
    <row r="90" spans="1:2" x14ac:dyDescent="0.35">
      <c r="A90" s="10" t="s">
        <v>149</v>
      </c>
      <c r="B90" s="97">
        <f>'Fase 1'!G87</f>
        <v>2</v>
      </c>
    </row>
    <row r="91" spans="1:2" x14ac:dyDescent="0.35">
      <c r="A91" s="10" t="s">
        <v>553</v>
      </c>
      <c r="B91" s="97">
        <f>'Fase 1'!G88</f>
        <v>3</v>
      </c>
    </row>
    <row r="92" spans="1:2" x14ac:dyDescent="0.35">
      <c r="A92" s="15" t="s">
        <v>153</v>
      </c>
      <c r="B92" s="97">
        <f>'Fase 2'!G4</f>
        <v>5</v>
      </c>
    </row>
    <row r="93" spans="1:2" x14ac:dyDescent="0.35">
      <c r="A93" s="15" t="s">
        <v>165</v>
      </c>
      <c r="B93" s="97">
        <f>'Fase 2'!G5</f>
        <v>5</v>
      </c>
    </row>
    <row r="94" spans="1:2" x14ac:dyDescent="0.35">
      <c r="A94" s="15" t="s">
        <v>166</v>
      </c>
      <c r="B94" s="97">
        <f>'Fase 2'!G6</f>
        <v>5</v>
      </c>
    </row>
    <row r="95" spans="1:2" x14ac:dyDescent="0.35">
      <c r="A95" s="15" t="s">
        <v>167</v>
      </c>
      <c r="B95" s="97">
        <f>'Fase 2'!G7</f>
        <v>2</v>
      </c>
    </row>
    <row r="96" spans="1:2" x14ac:dyDescent="0.35">
      <c r="A96" s="15" t="s">
        <v>168</v>
      </c>
      <c r="B96" s="97">
        <f>'Fase 2'!G8</f>
        <v>5</v>
      </c>
    </row>
    <row r="97" spans="1:2" x14ac:dyDescent="0.35">
      <c r="A97" s="15" t="s">
        <v>169</v>
      </c>
      <c r="B97" s="97">
        <f>'Fase 2'!G9</f>
        <v>5</v>
      </c>
    </row>
    <row r="98" spans="1:2" x14ac:dyDescent="0.35">
      <c r="A98" s="15" t="s">
        <v>170</v>
      </c>
      <c r="B98" s="97">
        <f>'Fase 2'!G10</f>
        <v>4</v>
      </c>
    </row>
    <row r="99" spans="1:2" x14ac:dyDescent="0.35">
      <c r="A99" s="15" t="s">
        <v>171</v>
      </c>
      <c r="B99" s="97">
        <f>'Fase 2'!G11</f>
        <v>4</v>
      </c>
    </row>
    <row r="100" spans="1:2" x14ac:dyDescent="0.35">
      <c r="A100" s="15" t="s">
        <v>172</v>
      </c>
      <c r="B100" s="97">
        <f>'Fase 2'!G12</f>
        <v>2</v>
      </c>
    </row>
    <row r="101" spans="1:2" x14ac:dyDescent="0.35">
      <c r="A101" s="15" t="s">
        <v>322</v>
      </c>
      <c r="B101" s="97">
        <f>'Fase 2'!G14</f>
        <v>4</v>
      </c>
    </row>
    <row r="102" spans="1:2" x14ac:dyDescent="0.35">
      <c r="A102" s="15" t="s">
        <v>323</v>
      </c>
      <c r="B102" s="97">
        <f>'Fase 2'!G15</f>
        <v>2</v>
      </c>
    </row>
    <row r="103" spans="1:2" x14ac:dyDescent="0.35">
      <c r="A103" s="15" t="s">
        <v>324</v>
      </c>
      <c r="B103" s="97">
        <f>'Fase 2'!G16</f>
        <v>5</v>
      </c>
    </row>
    <row r="104" spans="1:2" x14ac:dyDescent="0.35">
      <c r="A104" s="15" t="s">
        <v>325</v>
      </c>
      <c r="B104" s="97">
        <f>'Fase 2'!G17</f>
        <v>2</v>
      </c>
    </row>
    <row r="105" spans="1:2" x14ac:dyDescent="0.35">
      <c r="A105" s="15" t="s">
        <v>326</v>
      </c>
      <c r="B105" s="97">
        <f>'Fase 2'!G18</f>
        <v>4</v>
      </c>
    </row>
    <row r="106" spans="1:2" x14ac:dyDescent="0.35">
      <c r="A106" s="15" t="s">
        <v>327</v>
      </c>
      <c r="B106" s="97">
        <f>'Fase 2'!G19</f>
        <v>2</v>
      </c>
    </row>
    <row r="107" spans="1:2" x14ac:dyDescent="0.35">
      <c r="A107" s="15" t="s">
        <v>328</v>
      </c>
      <c r="B107" s="97">
        <f>'Fase 2'!G20</f>
        <v>5</v>
      </c>
    </row>
    <row r="108" spans="1:2" x14ac:dyDescent="0.35">
      <c r="A108" s="15" t="s">
        <v>329</v>
      </c>
      <c r="B108" s="97">
        <f>'Fase 2'!G21</f>
        <v>4</v>
      </c>
    </row>
    <row r="109" spans="1:2" x14ac:dyDescent="0.35">
      <c r="A109" s="15" t="s">
        <v>330</v>
      </c>
      <c r="B109" s="97">
        <f>'Fase 2'!G22</f>
        <v>4</v>
      </c>
    </row>
    <row r="110" spans="1:2" x14ac:dyDescent="0.35">
      <c r="A110" s="15" t="s">
        <v>331</v>
      </c>
      <c r="B110" s="97">
        <f>'Fase 2'!G23</f>
        <v>4</v>
      </c>
    </row>
    <row r="111" spans="1:2" x14ac:dyDescent="0.35">
      <c r="A111" s="15" t="s">
        <v>332</v>
      </c>
      <c r="B111" s="97">
        <f>'Fase 2'!G24</f>
        <v>4</v>
      </c>
    </row>
    <row r="112" spans="1:2" x14ac:dyDescent="0.35">
      <c r="A112" s="15" t="s">
        <v>333</v>
      </c>
      <c r="B112" s="97">
        <f>'Fase 2'!G25</f>
        <v>4</v>
      </c>
    </row>
    <row r="113" spans="1:2" x14ac:dyDescent="0.35">
      <c r="A113" s="15" t="s">
        <v>334</v>
      </c>
      <c r="B113" s="97">
        <f>'Fase 2'!G26</f>
        <v>5</v>
      </c>
    </row>
    <row r="114" spans="1:2" x14ac:dyDescent="0.35">
      <c r="A114" s="15" t="s">
        <v>335</v>
      </c>
      <c r="B114" s="97">
        <f>'Fase 2'!G27</f>
        <v>5</v>
      </c>
    </row>
    <row r="115" spans="1:2" x14ac:dyDescent="0.35">
      <c r="A115" s="15" t="s">
        <v>339</v>
      </c>
      <c r="B115" s="97">
        <f>'Fase 2'!G28</f>
        <v>3</v>
      </c>
    </row>
    <row r="116" spans="1:2" x14ac:dyDescent="0.35">
      <c r="A116" s="15" t="s">
        <v>340</v>
      </c>
      <c r="B116" s="97">
        <f>'Fase 2'!G29</f>
        <v>4</v>
      </c>
    </row>
    <row r="117" spans="1:2" x14ac:dyDescent="0.35">
      <c r="A117" s="15" t="s">
        <v>341</v>
      </c>
      <c r="B117" s="97">
        <f>'Fase 2'!G30</f>
        <v>2</v>
      </c>
    </row>
    <row r="118" spans="1:2" x14ac:dyDescent="0.35">
      <c r="A118" s="15" t="s">
        <v>189</v>
      </c>
      <c r="B118" s="97">
        <f>'Fase 2'!G32</f>
        <v>5</v>
      </c>
    </row>
    <row r="119" spans="1:2" x14ac:dyDescent="0.35">
      <c r="A119" s="15" t="s">
        <v>190</v>
      </c>
      <c r="B119" s="97">
        <f>'Fase 2'!G33</f>
        <v>5</v>
      </c>
    </row>
    <row r="120" spans="1:2" x14ac:dyDescent="0.35">
      <c r="A120" s="15" t="s">
        <v>191</v>
      </c>
      <c r="B120" s="97">
        <f>'Fase 2'!G34</f>
        <v>5</v>
      </c>
    </row>
    <row r="121" spans="1:2" x14ac:dyDescent="0.35">
      <c r="A121" s="15" t="s">
        <v>192</v>
      </c>
      <c r="B121" s="97">
        <f>'Fase 2'!G35</f>
        <v>5</v>
      </c>
    </row>
    <row r="122" spans="1:2" x14ac:dyDescent="0.35">
      <c r="A122" s="15" t="s">
        <v>193</v>
      </c>
      <c r="B122" s="97">
        <f>'Fase 2'!G36</f>
        <v>5</v>
      </c>
    </row>
    <row r="123" spans="1:2" x14ac:dyDescent="0.35">
      <c r="A123" s="15" t="s">
        <v>194</v>
      </c>
      <c r="B123" s="97">
        <f>'Fase 2'!G37</f>
        <v>5</v>
      </c>
    </row>
    <row r="124" spans="1:2" x14ac:dyDescent="0.35">
      <c r="A124" s="15" t="s">
        <v>195</v>
      </c>
      <c r="B124" s="97">
        <f>'Fase 2'!G38</f>
        <v>5</v>
      </c>
    </row>
    <row r="125" spans="1:2" x14ac:dyDescent="0.35">
      <c r="A125" s="15" t="s">
        <v>196</v>
      </c>
      <c r="B125" s="97">
        <f>'Fase 2'!G39</f>
        <v>4</v>
      </c>
    </row>
    <row r="126" spans="1:2" x14ac:dyDescent="0.35">
      <c r="A126" s="15" t="s">
        <v>197</v>
      </c>
      <c r="B126" s="97">
        <f>'Fase 2'!G40</f>
        <v>5</v>
      </c>
    </row>
    <row r="127" spans="1:2" x14ac:dyDescent="0.35">
      <c r="A127" s="15" t="s">
        <v>198</v>
      </c>
      <c r="B127" s="97">
        <f>'Fase 2'!G41</f>
        <v>5</v>
      </c>
    </row>
    <row r="128" spans="1:2" x14ac:dyDescent="0.35">
      <c r="A128" s="15" t="s">
        <v>199</v>
      </c>
      <c r="B128" s="97">
        <f>'Fase 2'!G42</f>
        <v>5</v>
      </c>
    </row>
    <row r="129" spans="1:2" x14ac:dyDescent="0.35">
      <c r="A129" s="15" t="s">
        <v>200</v>
      </c>
      <c r="B129" s="97">
        <f>'Fase 2'!G43</f>
        <v>5</v>
      </c>
    </row>
    <row r="130" spans="1:2" x14ac:dyDescent="0.35">
      <c r="A130" s="15" t="s">
        <v>201</v>
      </c>
      <c r="B130" s="97">
        <f>'Fase 2'!G44</f>
        <v>5</v>
      </c>
    </row>
    <row r="131" spans="1:2" x14ac:dyDescent="0.35">
      <c r="A131" s="15" t="s">
        <v>202</v>
      </c>
      <c r="B131" s="97">
        <f>'Fase 2'!G45</f>
        <v>5</v>
      </c>
    </row>
    <row r="132" spans="1:2" x14ac:dyDescent="0.35">
      <c r="A132" s="15" t="s">
        <v>203</v>
      </c>
      <c r="B132" s="97">
        <f>'Fase 2'!G46</f>
        <v>2</v>
      </c>
    </row>
    <row r="133" spans="1:2" x14ac:dyDescent="0.35">
      <c r="A133" s="15" t="s">
        <v>204</v>
      </c>
      <c r="B133" s="97">
        <f>'Fase 2'!G47</f>
        <v>5</v>
      </c>
    </row>
    <row r="134" spans="1:2" x14ac:dyDescent="0.35">
      <c r="A134" s="15" t="s">
        <v>205</v>
      </c>
      <c r="B134" s="97">
        <f>'Fase 2'!G48</f>
        <v>3</v>
      </c>
    </row>
    <row r="135" spans="1:2" x14ac:dyDescent="0.35">
      <c r="A135" s="15" t="s">
        <v>206</v>
      </c>
      <c r="B135" s="97">
        <f>'Fase 2'!G49</f>
        <v>2</v>
      </c>
    </row>
    <row r="136" spans="1:2" x14ac:dyDescent="0.35">
      <c r="A136" s="15" t="s">
        <v>223</v>
      </c>
      <c r="B136" s="97">
        <f>'Fase 2'!G51</f>
        <v>5</v>
      </c>
    </row>
    <row r="137" spans="1:2" x14ac:dyDescent="0.35">
      <c r="A137" s="15" t="s">
        <v>224</v>
      </c>
      <c r="B137" s="97">
        <f>'Fase 2'!G52</f>
        <v>5</v>
      </c>
    </row>
    <row r="138" spans="1:2" x14ac:dyDescent="0.35">
      <c r="A138" s="15" t="s">
        <v>225</v>
      </c>
      <c r="B138" s="97">
        <f>'Fase 2'!G53</f>
        <v>3</v>
      </c>
    </row>
    <row r="139" spans="1:2" x14ac:dyDescent="0.35">
      <c r="A139" s="15" t="s">
        <v>226</v>
      </c>
      <c r="B139" s="97">
        <f>'Fase 2'!G54</f>
        <v>2</v>
      </c>
    </row>
    <row r="140" spans="1:2" x14ac:dyDescent="0.35">
      <c r="A140" s="15" t="s">
        <v>227</v>
      </c>
      <c r="B140" s="97">
        <f>'Fase 2'!G55</f>
        <v>2</v>
      </c>
    </row>
    <row r="141" spans="1:2" x14ac:dyDescent="0.35">
      <c r="A141" s="15" t="s">
        <v>228</v>
      </c>
      <c r="B141" s="97">
        <f>'Fase 2'!G56</f>
        <v>5</v>
      </c>
    </row>
    <row r="142" spans="1:2" x14ac:dyDescent="0.35">
      <c r="A142" s="15" t="s">
        <v>229</v>
      </c>
      <c r="B142" s="97">
        <f>'Fase 2'!G57</f>
        <v>5</v>
      </c>
    </row>
    <row r="143" spans="1:2" x14ac:dyDescent="0.35">
      <c r="A143" s="15" t="s">
        <v>230</v>
      </c>
      <c r="B143" s="97">
        <f>'Fase 2'!G58</f>
        <v>3</v>
      </c>
    </row>
    <row r="144" spans="1:2" x14ac:dyDescent="0.35">
      <c r="A144" s="15" t="s">
        <v>231</v>
      </c>
      <c r="B144" s="97">
        <f>'Fase 2'!G59</f>
        <v>2</v>
      </c>
    </row>
    <row r="145" spans="1:2" x14ac:dyDescent="0.35">
      <c r="A145" s="15" t="s">
        <v>232</v>
      </c>
      <c r="B145" s="97">
        <f>'Fase 2'!G60</f>
        <v>5</v>
      </c>
    </row>
    <row r="146" spans="1:2" x14ac:dyDescent="0.35">
      <c r="A146" s="15" t="s">
        <v>233</v>
      </c>
      <c r="B146" s="97">
        <f>'Fase 2'!G61</f>
        <v>4</v>
      </c>
    </row>
    <row r="147" spans="1:2" x14ac:dyDescent="0.35">
      <c r="A147" s="15" t="s">
        <v>234</v>
      </c>
      <c r="B147" s="97">
        <f>'Fase 2'!G62</f>
        <v>5</v>
      </c>
    </row>
    <row r="148" spans="1:2" x14ac:dyDescent="0.35">
      <c r="A148" s="15" t="s">
        <v>235</v>
      </c>
      <c r="B148" s="97">
        <f>'Fase 2'!G63</f>
        <v>5</v>
      </c>
    </row>
    <row r="149" spans="1:2" x14ac:dyDescent="0.35">
      <c r="A149" s="15" t="s">
        <v>236</v>
      </c>
      <c r="B149" s="97">
        <f>'Fase 2'!G64</f>
        <v>2</v>
      </c>
    </row>
    <row r="150" spans="1:2" x14ac:dyDescent="0.35">
      <c r="A150" s="15" t="s">
        <v>237</v>
      </c>
      <c r="B150" s="97">
        <f>'Fase 2'!G65</f>
        <v>2</v>
      </c>
    </row>
    <row r="151" spans="1:2" x14ac:dyDescent="0.35">
      <c r="A151" s="15" t="s">
        <v>238</v>
      </c>
      <c r="B151" s="97">
        <f>'Fase 2'!G66</f>
        <v>2</v>
      </c>
    </row>
    <row r="152" spans="1:2" x14ac:dyDescent="0.35">
      <c r="A152" s="15" t="s">
        <v>251</v>
      </c>
      <c r="B152" s="97">
        <f>'Fase 3'!G4</f>
        <v>3</v>
      </c>
    </row>
    <row r="153" spans="1:2" x14ac:dyDescent="0.35">
      <c r="A153" s="15" t="s">
        <v>252</v>
      </c>
      <c r="B153" s="97">
        <f>'Fase 3'!G5</f>
        <v>5</v>
      </c>
    </row>
    <row r="154" spans="1:2" x14ac:dyDescent="0.35">
      <c r="A154" s="15" t="s">
        <v>253</v>
      </c>
      <c r="B154" s="97">
        <f>'Fase 3'!G6</f>
        <v>5</v>
      </c>
    </row>
    <row r="155" spans="1:2" x14ac:dyDescent="0.35">
      <c r="A155" s="15" t="s">
        <v>254</v>
      </c>
      <c r="B155" s="97">
        <f>'Fase 3'!G7</f>
        <v>3</v>
      </c>
    </row>
    <row r="156" spans="1:2" x14ac:dyDescent="0.35">
      <c r="A156" s="15" t="s">
        <v>255</v>
      </c>
      <c r="B156" s="97">
        <f>'Fase 3'!G8</f>
        <v>3</v>
      </c>
    </row>
    <row r="157" spans="1:2" x14ac:dyDescent="0.35">
      <c r="A157" s="15" t="s">
        <v>256</v>
      </c>
      <c r="B157" s="97">
        <f>'Fase 3'!G9</f>
        <v>5</v>
      </c>
    </row>
    <row r="158" spans="1:2" x14ac:dyDescent="0.35">
      <c r="A158" s="15" t="s">
        <v>257</v>
      </c>
      <c r="B158" s="97">
        <f>'Fase 3'!G10</f>
        <v>4</v>
      </c>
    </row>
    <row r="159" spans="1:2" x14ac:dyDescent="0.35">
      <c r="A159" s="15" t="s">
        <v>350</v>
      </c>
      <c r="B159" s="97">
        <f>'Fase 3'!G12</f>
        <v>5</v>
      </c>
    </row>
    <row r="160" spans="1:2" x14ac:dyDescent="0.35">
      <c r="A160" s="15" t="s">
        <v>351</v>
      </c>
      <c r="B160" s="97">
        <f>'Fase 3'!G13</f>
        <v>5</v>
      </c>
    </row>
    <row r="161" spans="1:2" x14ac:dyDescent="0.35">
      <c r="A161" s="15" t="s">
        <v>352</v>
      </c>
      <c r="B161" s="97">
        <f>'Fase 3'!G14</f>
        <v>5</v>
      </c>
    </row>
    <row r="162" spans="1:2" x14ac:dyDescent="0.35">
      <c r="A162" s="15" t="s">
        <v>353</v>
      </c>
      <c r="B162" s="97">
        <f>'Fase 3'!G15</f>
        <v>2</v>
      </c>
    </row>
    <row r="163" spans="1:2" x14ac:dyDescent="0.35">
      <c r="A163" s="15" t="s">
        <v>354</v>
      </c>
      <c r="B163" s="97">
        <f>'Fase 3'!G16</f>
        <v>3</v>
      </c>
    </row>
    <row r="164" spans="1:2" x14ac:dyDescent="0.35">
      <c r="A164" s="15" t="s">
        <v>355</v>
      </c>
      <c r="B164" s="97">
        <f>'Fase 3'!G17</f>
        <v>3</v>
      </c>
    </row>
    <row r="165" spans="1:2" x14ac:dyDescent="0.35">
      <c r="A165" s="15" t="s">
        <v>356</v>
      </c>
      <c r="B165" s="97">
        <f>'Fase 3'!G18</f>
        <v>3</v>
      </c>
    </row>
    <row r="166" spans="1:2" x14ac:dyDescent="0.35">
      <c r="A166" s="15" t="s">
        <v>357</v>
      </c>
      <c r="B166" s="97">
        <f>'Fase 3'!G19</f>
        <v>4</v>
      </c>
    </row>
    <row r="167" spans="1:2" x14ac:dyDescent="0.35">
      <c r="A167" s="15" t="s">
        <v>370</v>
      </c>
      <c r="B167" s="97">
        <f>'Fase 3'!G21</f>
        <v>4</v>
      </c>
    </row>
    <row r="168" spans="1:2" x14ac:dyDescent="0.35">
      <c r="A168" s="15" t="s">
        <v>371</v>
      </c>
      <c r="B168" s="97">
        <f>'Fase 3'!G22</f>
        <v>2</v>
      </c>
    </row>
    <row r="169" spans="1:2" x14ac:dyDescent="0.35">
      <c r="A169" s="15" t="s">
        <v>372</v>
      </c>
      <c r="B169" s="97">
        <f>'Fase 3'!G23</f>
        <v>2</v>
      </c>
    </row>
    <row r="170" spans="1:2" x14ac:dyDescent="0.35">
      <c r="A170" s="15" t="s">
        <v>373</v>
      </c>
      <c r="B170" s="97">
        <f>'Fase 3'!G24</f>
        <v>2</v>
      </c>
    </row>
    <row r="171" spans="1:2" x14ac:dyDescent="0.35">
      <c r="A171" s="15" t="s">
        <v>374</v>
      </c>
      <c r="B171" s="97">
        <f>'Fase 3'!G25</f>
        <v>3</v>
      </c>
    </row>
    <row r="172" spans="1:2" x14ac:dyDescent="0.35">
      <c r="A172" s="15" t="s">
        <v>375</v>
      </c>
      <c r="B172" s="97">
        <f>'Fase 3'!G26</f>
        <v>3</v>
      </c>
    </row>
    <row r="173" spans="1:2" x14ac:dyDescent="0.35">
      <c r="A173" s="15" t="s">
        <v>376</v>
      </c>
      <c r="B173" s="97">
        <f>'Fase 3'!G27</f>
        <v>3</v>
      </c>
    </row>
    <row r="174" spans="1:2" x14ac:dyDescent="0.35">
      <c r="A174" s="15" t="s">
        <v>377</v>
      </c>
      <c r="B174" s="97">
        <f>'Fase 3'!G28</f>
        <v>3</v>
      </c>
    </row>
    <row r="175" spans="1:2" x14ac:dyDescent="0.35">
      <c r="A175" s="15" t="s">
        <v>376</v>
      </c>
      <c r="B175" s="97">
        <f>'Fase 3'!G29</f>
        <v>3</v>
      </c>
    </row>
    <row r="176" spans="1:2" x14ac:dyDescent="0.35">
      <c r="A176" s="15" t="s">
        <v>377</v>
      </c>
      <c r="B176" s="97">
        <f>'Fase 3'!G30</f>
        <v>3</v>
      </c>
    </row>
    <row r="177" spans="1:2" x14ac:dyDescent="0.35">
      <c r="A177" s="15" t="s">
        <v>378</v>
      </c>
      <c r="B177" s="97">
        <f>'Fase 3'!G31</f>
        <v>2</v>
      </c>
    </row>
    <row r="178" spans="1:2" x14ac:dyDescent="0.35">
      <c r="A178" s="15" t="s">
        <v>379</v>
      </c>
      <c r="B178" s="97">
        <f>'Fase 3'!G32</f>
        <v>3</v>
      </c>
    </row>
    <row r="179" spans="1:2" x14ac:dyDescent="0.35">
      <c r="A179" s="15" t="s">
        <v>393</v>
      </c>
      <c r="B179" s="97">
        <f>'Fase 3'!G34</f>
        <v>4</v>
      </c>
    </row>
    <row r="180" spans="1:2" x14ac:dyDescent="0.35">
      <c r="A180" s="15" t="s">
        <v>394</v>
      </c>
      <c r="B180" s="97">
        <f>'Fase 3'!G35</f>
        <v>2</v>
      </c>
    </row>
    <row r="181" spans="1:2" x14ac:dyDescent="0.35">
      <c r="A181" s="15" t="s">
        <v>395</v>
      </c>
      <c r="B181" s="97">
        <f>'Fase 3'!G36</f>
        <v>2</v>
      </c>
    </row>
    <row r="182" spans="1:2" x14ac:dyDescent="0.35">
      <c r="A182" s="15" t="s">
        <v>396</v>
      </c>
      <c r="B182" s="97">
        <f>'Fase 3'!G37</f>
        <v>2</v>
      </c>
    </row>
    <row r="183" spans="1:2" x14ac:dyDescent="0.35">
      <c r="A183" s="15" t="s">
        <v>397</v>
      </c>
      <c r="B183" s="97">
        <f>'Fase 3'!G38</f>
        <v>2</v>
      </c>
    </row>
    <row r="184" spans="1:2" x14ac:dyDescent="0.35">
      <c r="A184" s="15" t="s">
        <v>398</v>
      </c>
      <c r="B184" s="97">
        <f>'Fase 3'!G39</f>
        <v>2</v>
      </c>
    </row>
    <row r="185" spans="1:2" x14ac:dyDescent="0.35">
      <c r="A185" s="15" t="s">
        <v>399</v>
      </c>
      <c r="B185" s="97">
        <f>'Fase 3'!G40</f>
        <v>2</v>
      </c>
    </row>
    <row r="186" spans="1:2" x14ac:dyDescent="0.35">
      <c r="A186" s="15" t="s">
        <v>400</v>
      </c>
      <c r="B186" s="97">
        <f>'Fase 3'!G42</f>
        <v>2</v>
      </c>
    </row>
    <row r="187" spans="1:2" x14ac:dyDescent="0.35">
      <c r="A187" s="15" t="s">
        <v>401</v>
      </c>
      <c r="B187" s="97">
        <f>'Fase 3'!G43</f>
        <v>5</v>
      </c>
    </row>
    <row r="188" spans="1:2" x14ac:dyDescent="0.35">
      <c r="A188" s="15" t="s">
        <v>402</v>
      </c>
      <c r="B188" s="97">
        <f>'Fase 3'!G44</f>
        <v>3</v>
      </c>
    </row>
    <row r="189" spans="1:2" x14ac:dyDescent="0.35">
      <c r="A189" s="15" t="s">
        <v>403</v>
      </c>
      <c r="B189" s="97">
        <f>'Fase 3'!G45</f>
        <v>2</v>
      </c>
    </row>
    <row r="190" spans="1:2" x14ac:dyDescent="0.35">
      <c r="A190" s="15" t="s">
        <v>404</v>
      </c>
      <c r="B190" s="97">
        <f>'Fase 3'!G46</f>
        <v>5</v>
      </c>
    </row>
    <row r="191" spans="1:2" x14ac:dyDescent="0.35">
      <c r="A191" s="15" t="s">
        <v>405</v>
      </c>
      <c r="B191" s="97">
        <f>'Fase 3'!G47</f>
        <v>5</v>
      </c>
    </row>
    <row r="192" spans="1:2" x14ac:dyDescent="0.35">
      <c r="A192" s="15" t="s">
        <v>406</v>
      </c>
      <c r="B192" s="97">
        <f>'Fase 3'!G48</f>
        <v>5</v>
      </c>
    </row>
    <row r="193" spans="1:2" x14ac:dyDescent="0.35">
      <c r="A193" s="15" t="s">
        <v>413</v>
      </c>
      <c r="B193" s="97">
        <f>'Fase 3'!G50</f>
        <v>4</v>
      </c>
    </row>
    <row r="194" spans="1:2" x14ac:dyDescent="0.35">
      <c r="A194" s="15" t="s">
        <v>414</v>
      </c>
      <c r="B194" s="97">
        <f>'Fase 3'!G51</f>
        <v>2</v>
      </c>
    </row>
    <row r="195" spans="1:2" x14ac:dyDescent="0.35">
      <c r="A195" s="15" t="s">
        <v>415</v>
      </c>
      <c r="B195" s="97">
        <f>'Fase 3'!G52</f>
        <v>2</v>
      </c>
    </row>
    <row r="196" spans="1:2" x14ac:dyDescent="0.35">
      <c r="A196" s="15" t="s">
        <v>416</v>
      </c>
      <c r="B196" s="97">
        <f>'Fase 3'!G53</f>
        <v>2</v>
      </c>
    </row>
    <row r="197" spans="1:2" x14ac:dyDescent="0.35">
      <c r="A197" s="15" t="s">
        <v>417</v>
      </c>
      <c r="B197" s="97">
        <f>'Fase 3'!G54</f>
        <v>2</v>
      </c>
    </row>
    <row r="198" spans="1:2" x14ac:dyDescent="0.35">
      <c r="A198" s="15" t="s">
        <v>418</v>
      </c>
      <c r="B198" s="97">
        <f>'Fase 3'!G55</f>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6</vt:i4>
      </vt:variant>
    </vt:vector>
  </HeadingPairs>
  <TitlesOfParts>
    <vt:vector size="15" baseType="lpstr">
      <vt:lpstr>Pengantar</vt:lpstr>
      <vt:lpstr>Responder</vt:lpstr>
      <vt:lpstr>Fase 1</vt:lpstr>
      <vt:lpstr>Fase 2</vt:lpstr>
      <vt:lpstr>Fase 3</vt:lpstr>
      <vt:lpstr>Hasil</vt:lpstr>
      <vt:lpstr>Referensi(H)</vt:lpstr>
      <vt:lpstr>Catatan Revisi</vt:lpstr>
      <vt:lpstr>Coder</vt:lpstr>
      <vt:lpstr>'Fase 1'!Print_Area</vt:lpstr>
      <vt:lpstr>'Fase 2'!Print_Area</vt:lpstr>
      <vt:lpstr>'Fase 3'!Print_Area</vt:lpstr>
      <vt:lpstr>Hasil!Print_Area</vt:lpstr>
      <vt:lpstr>Pengantar!Print_Area</vt:lpstr>
      <vt:lpstr>Responder!Print_Area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admin</cp:lastModifiedBy>
  <cp:lastPrinted>2019-07-31T21:15:06Z</cp:lastPrinted>
  <dcterms:created xsi:type="dcterms:W3CDTF">2019-01-30T11:50:09Z</dcterms:created>
  <dcterms:modified xsi:type="dcterms:W3CDTF">2019-08-02T03:27:11Z</dcterms:modified>
</cp:coreProperties>
</file>