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work\2019\respon jember\asistensi Jatim\"/>
    </mc:Choice>
  </mc:AlternateContent>
  <bookViews>
    <workbookView xWindow="0" yWindow="0" windowWidth="19200" windowHeight="7320" activeTab="5"/>
  </bookViews>
  <sheets>
    <sheet name="Pengantar" sheetId="7" r:id="rId1"/>
    <sheet name="Responder" sheetId="8" r:id="rId2"/>
    <sheet name="Fase 1" sheetId="2" r:id="rId3"/>
    <sheet name="Fase 2" sheetId="4" r:id="rId4"/>
    <sheet name="Fase 3" sheetId="5" r:id="rId5"/>
    <sheet name="Hasil" sheetId="3" r:id="rId6"/>
    <sheet name="Referensi(H)" sheetId="1" r:id="rId7"/>
    <sheet name="Catatan Revisi" sheetId="6" r:id="rId8"/>
    <sheet name="Coder" sheetId="9" r:id="rId9"/>
  </sheets>
  <externalReferences>
    <externalReference r:id="rId10"/>
    <externalReference r:id="rId11"/>
  </externalReferences>
  <definedNames>
    <definedName name="textref" localSheetId="0">'[1]MMAT ref'!$AE:$AG</definedName>
    <definedName name="textref">'[2]MMAT ref'!$AE:$AG</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4" i="9" l="1"/>
  <c r="B13" i="9"/>
  <c r="B12" i="9"/>
  <c r="B11" i="9"/>
  <c r="B10" i="9"/>
  <c r="B9" i="9"/>
  <c r="B8" i="9"/>
  <c r="B7" i="9"/>
  <c r="B6" i="9"/>
  <c r="B5" i="9"/>
  <c r="B4" i="9"/>
  <c r="B3" i="9"/>
  <c r="B2" i="9"/>
  <c r="B1" i="9"/>
  <c r="I57" i="2"/>
  <c r="L57" i="2" s="1"/>
  <c r="G57" i="2"/>
  <c r="H57" i="2" s="1"/>
  <c r="K57" i="2" s="1"/>
  <c r="I79" i="2"/>
  <c r="L79" i="2" s="1"/>
  <c r="G79" i="2"/>
  <c r="H79" i="2" s="1"/>
  <c r="K79" i="2" s="1"/>
  <c r="B82" i="9" l="1"/>
  <c r="M57" i="2"/>
  <c r="M79" i="2"/>
  <c r="D7" i="3" s="1"/>
  <c r="B62" i="9"/>
  <c r="I22" i="3"/>
  <c r="H22" i="3"/>
  <c r="G22" i="3"/>
  <c r="F22" i="3"/>
  <c r="E22" i="3"/>
  <c r="D22" i="3"/>
  <c r="N7" i="1" l="1"/>
  <c r="N3" i="1"/>
  <c r="L11" i="1"/>
  <c r="L12" i="1" s="1"/>
  <c r="K4" i="1" s="1"/>
  <c r="N4" i="1" s="1"/>
  <c r="K5" i="1" l="1"/>
  <c r="N5" i="1" s="1"/>
  <c r="L3" i="1"/>
  <c r="K6" i="1" l="1"/>
  <c r="N6" i="1" s="1"/>
  <c r="N8" i="1" s="1"/>
  <c r="L4" i="1"/>
  <c r="G53" i="5"/>
  <c r="G52" i="5"/>
  <c r="G55" i="5"/>
  <c r="G54" i="5"/>
  <c r="G51" i="5"/>
  <c r="G50" i="5"/>
  <c r="G48" i="5"/>
  <c r="I47" i="5"/>
  <c r="L47" i="5" s="1"/>
  <c r="G47" i="5"/>
  <c r="I46" i="5"/>
  <c r="G46" i="5"/>
  <c r="G45" i="5"/>
  <c r="I44" i="5"/>
  <c r="G44" i="5"/>
  <c r="G43" i="5"/>
  <c r="G42" i="5"/>
  <c r="I40" i="5"/>
  <c r="L40" i="5" s="1"/>
  <c r="G40" i="5"/>
  <c r="I39" i="5"/>
  <c r="L39" i="5" s="1"/>
  <c r="G39" i="5"/>
  <c r="G38" i="5"/>
  <c r="I37" i="5"/>
  <c r="G37" i="5"/>
  <c r="I36" i="5"/>
  <c r="G36" i="5"/>
  <c r="G35" i="5"/>
  <c r="G34" i="5"/>
  <c r="H39" i="5" l="1"/>
  <c r="K39" i="5" s="1"/>
  <c r="M39" i="5" s="1"/>
  <c r="G15" i="3" s="1"/>
  <c r="B184" i="9"/>
  <c r="H42" i="5"/>
  <c r="K42" i="5" s="1"/>
  <c r="B186" i="9"/>
  <c r="H45" i="5"/>
  <c r="B189" i="9"/>
  <c r="H54" i="5"/>
  <c r="K54" i="5" s="1"/>
  <c r="B197" i="9"/>
  <c r="H34" i="5"/>
  <c r="K34" i="5" s="1"/>
  <c r="B179" i="9"/>
  <c r="H37" i="5"/>
  <c r="B182" i="9"/>
  <c r="H43" i="5"/>
  <c r="B187" i="9"/>
  <c r="H46" i="5"/>
  <c r="B190" i="9"/>
  <c r="H48" i="5"/>
  <c r="K48" i="5" s="1"/>
  <c r="B192" i="9"/>
  <c r="H55" i="5"/>
  <c r="K55" i="5" s="1"/>
  <c r="B198" i="9"/>
  <c r="H35" i="5"/>
  <c r="K35" i="5" s="1"/>
  <c r="B180" i="9"/>
  <c r="H40" i="5"/>
  <c r="K40" i="5" s="1"/>
  <c r="B185" i="9"/>
  <c r="H44" i="5"/>
  <c r="K43" i="5" s="1"/>
  <c r="B188" i="9"/>
  <c r="H50" i="5"/>
  <c r="K50" i="5" s="1"/>
  <c r="B193" i="9"/>
  <c r="H52" i="5"/>
  <c r="B195" i="9"/>
  <c r="H36" i="5"/>
  <c r="B181" i="9"/>
  <c r="H38" i="5"/>
  <c r="K38" i="5" s="1"/>
  <c r="B183" i="9"/>
  <c r="H47" i="5"/>
  <c r="K47" i="5" s="1"/>
  <c r="B191" i="9"/>
  <c r="H51" i="5"/>
  <c r="K51" i="5" s="1"/>
  <c r="B194" i="9"/>
  <c r="H53" i="5"/>
  <c r="B196" i="9"/>
  <c r="K45" i="5"/>
  <c r="M40" i="5"/>
  <c r="H15" i="3" s="1"/>
  <c r="L6" i="1"/>
  <c r="L5" i="1"/>
  <c r="K8" i="1"/>
  <c r="M47" i="5"/>
  <c r="G16" i="3" s="1"/>
  <c r="I32" i="5"/>
  <c r="G32" i="5"/>
  <c r="G31" i="5"/>
  <c r="G30" i="5"/>
  <c r="I29" i="5"/>
  <c r="G29" i="5"/>
  <c r="G28" i="5"/>
  <c r="I27" i="5"/>
  <c r="G27" i="5"/>
  <c r="G26" i="5"/>
  <c r="I25" i="5"/>
  <c r="G25" i="5"/>
  <c r="I24" i="5"/>
  <c r="G24" i="5"/>
  <c r="G23" i="5"/>
  <c r="G22" i="5"/>
  <c r="G21" i="5"/>
  <c r="G19" i="5"/>
  <c r="I18" i="5"/>
  <c r="G18" i="5"/>
  <c r="I17" i="5"/>
  <c r="G17" i="5"/>
  <c r="G16" i="5"/>
  <c r="I15" i="5"/>
  <c r="G15" i="5"/>
  <c r="G14" i="5"/>
  <c r="I13" i="5"/>
  <c r="L13" i="5" s="1"/>
  <c r="G13" i="5"/>
  <c r="G12" i="5"/>
  <c r="I26" i="4"/>
  <c r="G26" i="4"/>
  <c r="I25" i="4"/>
  <c r="G25" i="4"/>
  <c r="I24" i="4"/>
  <c r="G24" i="4"/>
  <c r="I30" i="4"/>
  <c r="G30" i="4"/>
  <c r="G29" i="4"/>
  <c r="I28" i="4"/>
  <c r="G28" i="4"/>
  <c r="G27" i="4"/>
  <c r="I23" i="4"/>
  <c r="G23" i="4"/>
  <c r="I22" i="4"/>
  <c r="G22" i="4"/>
  <c r="G21" i="4"/>
  <c r="I20" i="4"/>
  <c r="G20" i="4"/>
  <c r="I19" i="4"/>
  <c r="G19" i="4"/>
  <c r="G18" i="4"/>
  <c r="I17" i="4"/>
  <c r="G17" i="4"/>
  <c r="G16" i="4"/>
  <c r="I15" i="4"/>
  <c r="G15" i="4"/>
  <c r="G14" i="4"/>
  <c r="K52" i="5" l="1"/>
  <c r="H28" i="4"/>
  <c r="B115" i="9"/>
  <c r="H22" i="5"/>
  <c r="B168" i="9"/>
  <c r="H18" i="4"/>
  <c r="B105" i="9"/>
  <c r="H23" i="4"/>
  <c r="B110" i="9"/>
  <c r="H24" i="4"/>
  <c r="B111" i="9"/>
  <c r="H26" i="4"/>
  <c r="B113" i="9"/>
  <c r="H16" i="5"/>
  <c r="B163" i="9"/>
  <c r="H23" i="5"/>
  <c r="K23" i="5" s="1"/>
  <c r="B169" i="9"/>
  <c r="H28" i="5"/>
  <c r="B174" i="9"/>
  <c r="H31" i="5"/>
  <c r="B177" i="9"/>
  <c r="H16" i="4"/>
  <c r="B103" i="9"/>
  <c r="H19" i="4"/>
  <c r="B106" i="9"/>
  <c r="H21" i="4"/>
  <c r="B108" i="9"/>
  <c r="H29" i="4"/>
  <c r="B116" i="9"/>
  <c r="H14" i="5"/>
  <c r="K14" i="5" s="1"/>
  <c r="B161" i="9"/>
  <c r="H17" i="5"/>
  <c r="B164" i="9"/>
  <c r="H19" i="5"/>
  <c r="K18" i="5" s="1"/>
  <c r="B166" i="9"/>
  <c r="H24" i="5"/>
  <c r="B170" i="9"/>
  <c r="H26" i="5"/>
  <c r="B172" i="9"/>
  <c r="H29" i="5"/>
  <c r="B175" i="9"/>
  <c r="H32" i="5"/>
  <c r="B178" i="9"/>
  <c r="H14" i="4"/>
  <c r="K14" i="4" s="1"/>
  <c r="B101" i="9"/>
  <c r="H17" i="4"/>
  <c r="B104" i="9"/>
  <c r="H22" i="4"/>
  <c r="B109" i="9"/>
  <c r="H27" i="4"/>
  <c r="B114" i="9"/>
  <c r="H30" i="4"/>
  <c r="B117" i="9"/>
  <c r="H25" i="4"/>
  <c r="B112" i="9"/>
  <c r="H12" i="5"/>
  <c r="K12" i="5" s="1"/>
  <c r="B159" i="9"/>
  <c r="H15" i="5"/>
  <c r="B162" i="9"/>
  <c r="H21" i="5"/>
  <c r="B167" i="9"/>
  <c r="H27" i="5"/>
  <c r="B173" i="9"/>
  <c r="H20" i="4"/>
  <c r="B107" i="9"/>
  <c r="H15" i="4"/>
  <c r="B102" i="9"/>
  <c r="H13" i="5"/>
  <c r="K13" i="5" s="1"/>
  <c r="M13" i="5" s="1"/>
  <c r="E13" i="3" s="1"/>
  <c r="B160" i="9"/>
  <c r="H18" i="5"/>
  <c r="B165" i="9"/>
  <c r="H25" i="5"/>
  <c r="B171" i="9"/>
  <c r="H30" i="5"/>
  <c r="B176" i="9"/>
  <c r="K31" i="5"/>
  <c r="G48" i="2"/>
  <c r="I47" i="2"/>
  <c r="G47" i="2"/>
  <c r="I46" i="2"/>
  <c r="G46" i="2"/>
  <c r="G45" i="2"/>
  <c r="G44" i="2"/>
  <c r="G43" i="2"/>
  <c r="G42" i="2"/>
  <c r="I41" i="2"/>
  <c r="G41" i="2"/>
  <c r="I40" i="2"/>
  <c r="G40" i="2"/>
  <c r="G39" i="2"/>
  <c r="G38" i="2"/>
  <c r="G10" i="2"/>
  <c r="G9" i="2"/>
  <c r="I8" i="2"/>
  <c r="G8" i="2"/>
  <c r="I7" i="2"/>
  <c r="G7" i="2"/>
  <c r="I6" i="2"/>
  <c r="G6" i="2"/>
  <c r="G5" i="2"/>
  <c r="K21" i="5" l="1"/>
  <c r="K19" i="4"/>
  <c r="K15" i="4"/>
  <c r="K28" i="5"/>
  <c r="K25" i="5"/>
  <c r="K15" i="5"/>
  <c r="K28" i="4"/>
  <c r="K23" i="4"/>
  <c r="H38" i="2"/>
  <c r="K38" i="2" s="1"/>
  <c r="B45" i="9"/>
  <c r="H41" i="2"/>
  <c r="B48" i="9"/>
  <c r="H44" i="2"/>
  <c r="B51" i="9"/>
  <c r="H47" i="2"/>
  <c r="B54" i="9"/>
  <c r="H39" i="2"/>
  <c r="K39" i="2" s="1"/>
  <c r="B46" i="9"/>
  <c r="H45" i="2"/>
  <c r="B52" i="9"/>
  <c r="H40" i="2"/>
  <c r="B47" i="9"/>
  <c r="H42" i="2"/>
  <c r="B49" i="9"/>
  <c r="H46" i="2"/>
  <c r="B53" i="9"/>
  <c r="H48" i="2"/>
  <c r="B55" i="9"/>
  <c r="H43" i="2"/>
  <c r="B50" i="9"/>
  <c r="H9" i="2"/>
  <c r="K9" i="2" s="1"/>
  <c r="B20" i="9"/>
  <c r="H10" i="2"/>
  <c r="K10" i="2" s="1"/>
  <c r="B21" i="9"/>
  <c r="H8" i="2"/>
  <c r="B19" i="9"/>
  <c r="H7" i="2"/>
  <c r="B18" i="9"/>
  <c r="H6" i="2"/>
  <c r="B17" i="9"/>
  <c r="H5" i="2"/>
  <c r="B16" i="9"/>
  <c r="L7" i="2"/>
  <c r="K47" i="2" l="1"/>
  <c r="K43" i="2"/>
  <c r="K40" i="2"/>
  <c r="K7" i="2"/>
  <c r="M7" i="2" s="1"/>
  <c r="F3" i="3" s="1"/>
  <c r="K5" i="2"/>
  <c r="I10" i="5" l="1"/>
  <c r="L10" i="5" s="1"/>
  <c r="I9" i="5"/>
  <c r="I7" i="5"/>
  <c r="L7" i="5" s="1"/>
  <c r="I5" i="5"/>
  <c r="G10" i="5"/>
  <c r="G9" i="5"/>
  <c r="G8" i="5"/>
  <c r="G7" i="5"/>
  <c r="G6" i="5"/>
  <c r="G5" i="5"/>
  <c r="G4" i="5"/>
  <c r="H8" i="3"/>
  <c r="I66" i="4"/>
  <c r="G66" i="4"/>
  <c r="G65" i="4"/>
  <c r="G64" i="4"/>
  <c r="I63" i="4"/>
  <c r="G63" i="4"/>
  <c r="I62" i="4"/>
  <c r="G62" i="4"/>
  <c r="G61" i="4"/>
  <c r="I60" i="4"/>
  <c r="G60" i="4"/>
  <c r="G59" i="4"/>
  <c r="G58" i="4"/>
  <c r="I57" i="4"/>
  <c r="G57" i="4"/>
  <c r="I56" i="4"/>
  <c r="G56" i="4"/>
  <c r="G55" i="4"/>
  <c r="I54" i="4"/>
  <c r="G54" i="4"/>
  <c r="I53" i="4"/>
  <c r="G53" i="4"/>
  <c r="G52" i="4"/>
  <c r="G51" i="4"/>
  <c r="G49" i="4"/>
  <c r="G48" i="4"/>
  <c r="I47" i="4"/>
  <c r="G47" i="4"/>
  <c r="I46" i="4"/>
  <c r="G46" i="4"/>
  <c r="I45" i="4"/>
  <c r="G45" i="4"/>
  <c r="I44" i="4"/>
  <c r="G44" i="4"/>
  <c r="I43" i="4"/>
  <c r="G43" i="4"/>
  <c r="I42" i="4"/>
  <c r="G42" i="4"/>
  <c r="I41" i="4"/>
  <c r="G41" i="4"/>
  <c r="I40" i="4"/>
  <c r="G40" i="4"/>
  <c r="I39" i="4"/>
  <c r="G39" i="4"/>
  <c r="I38" i="4"/>
  <c r="G38" i="4"/>
  <c r="G37" i="4"/>
  <c r="I36" i="4"/>
  <c r="G36" i="4"/>
  <c r="I35" i="4"/>
  <c r="G35" i="4"/>
  <c r="G34" i="4"/>
  <c r="G33" i="4"/>
  <c r="G32" i="4"/>
  <c r="I12" i="4"/>
  <c r="L12" i="4" s="1"/>
  <c r="G12" i="4"/>
  <c r="G11" i="4"/>
  <c r="I10" i="4"/>
  <c r="G10" i="4"/>
  <c r="I9" i="4"/>
  <c r="G9" i="4"/>
  <c r="G8" i="4"/>
  <c r="I7" i="4"/>
  <c r="G7" i="4"/>
  <c r="G6" i="4"/>
  <c r="I5" i="4"/>
  <c r="G5" i="4"/>
  <c r="G4" i="4"/>
  <c r="G88" i="2"/>
  <c r="I87" i="2"/>
  <c r="G87" i="2"/>
  <c r="G86" i="2"/>
  <c r="G85" i="2"/>
  <c r="G84" i="2"/>
  <c r="I83" i="2"/>
  <c r="G83" i="2"/>
  <c r="I82" i="2"/>
  <c r="G82" i="2"/>
  <c r="G81" i="2"/>
  <c r="I80" i="2"/>
  <c r="L80" i="2" s="1"/>
  <c r="G80" i="2"/>
  <c r="I77" i="2"/>
  <c r="G77" i="2"/>
  <c r="G76" i="2"/>
  <c r="G75" i="2"/>
  <c r="I74" i="2"/>
  <c r="G74" i="2"/>
  <c r="I73" i="2"/>
  <c r="G73" i="2"/>
  <c r="G72" i="2"/>
  <c r="I71" i="2"/>
  <c r="G71" i="2"/>
  <c r="I70" i="2"/>
  <c r="G70" i="2"/>
  <c r="G69" i="2"/>
  <c r="G68" i="2"/>
  <c r="I66" i="2"/>
  <c r="G66" i="2"/>
  <c r="G65" i="2"/>
  <c r="I64" i="2"/>
  <c r="G64" i="2"/>
  <c r="I63" i="2"/>
  <c r="G63" i="2"/>
  <c r="I62" i="2"/>
  <c r="G62" i="2"/>
  <c r="G61" i="2"/>
  <c r="G60" i="2"/>
  <c r="I59" i="2"/>
  <c r="G59" i="2"/>
  <c r="G58" i="2"/>
  <c r="G55" i="2"/>
  <c r="G54" i="2"/>
  <c r="G53" i="2"/>
  <c r="G52" i="2"/>
  <c r="G51" i="2"/>
  <c r="G50" i="2"/>
  <c r="I36" i="2"/>
  <c r="G36" i="2"/>
  <c r="I35" i="2"/>
  <c r="G35" i="2"/>
  <c r="I34" i="2"/>
  <c r="G34" i="2"/>
  <c r="I33" i="2"/>
  <c r="G33" i="2"/>
  <c r="G32" i="2"/>
  <c r="G31" i="2"/>
  <c r="I30" i="2"/>
  <c r="G30" i="2"/>
  <c r="I29" i="2"/>
  <c r="G29" i="2"/>
  <c r="G28" i="2"/>
  <c r="I27" i="2"/>
  <c r="G27" i="2"/>
  <c r="I26" i="2"/>
  <c r="G26" i="2"/>
  <c r="G25" i="2"/>
  <c r="G24" i="2"/>
  <c r="G23" i="2"/>
  <c r="H68" i="2" l="1"/>
  <c r="K68" i="2" s="1"/>
  <c r="B72" i="9"/>
  <c r="H76" i="2"/>
  <c r="B80" i="9"/>
  <c r="H86" i="2"/>
  <c r="B89" i="9"/>
  <c r="H43" i="4"/>
  <c r="B129" i="9"/>
  <c r="H47" i="4"/>
  <c r="B133" i="9"/>
  <c r="H62" i="4"/>
  <c r="B147" i="9"/>
  <c r="H64" i="4"/>
  <c r="B149" i="9"/>
  <c r="H7" i="5"/>
  <c r="K7" i="5" s="1"/>
  <c r="B155" i="9"/>
  <c r="H51" i="2"/>
  <c r="B57" i="9"/>
  <c r="H60" i="2"/>
  <c r="B65" i="9"/>
  <c r="H63" i="2"/>
  <c r="B68" i="9"/>
  <c r="H65" i="2"/>
  <c r="B70" i="9"/>
  <c r="H69" i="2"/>
  <c r="K69" i="2" s="1"/>
  <c r="B73" i="9"/>
  <c r="H74" i="2"/>
  <c r="B78" i="9"/>
  <c r="H77" i="2"/>
  <c r="K76" i="2" s="1"/>
  <c r="B81" i="9"/>
  <c r="H81" i="2"/>
  <c r="B84" i="9"/>
  <c r="H87" i="2"/>
  <c r="B90" i="9"/>
  <c r="H5" i="4"/>
  <c r="B93" i="9"/>
  <c r="H10" i="4"/>
  <c r="B98" i="9"/>
  <c r="H35" i="4"/>
  <c r="B121" i="9"/>
  <c r="H37" i="4"/>
  <c r="B123" i="9"/>
  <c r="H52" i="4"/>
  <c r="B137" i="9"/>
  <c r="H57" i="4"/>
  <c r="B142" i="9"/>
  <c r="H60" i="4"/>
  <c r="B145" i="9"/>
  <c r="H65" i="4"/>
  <c r="B150" i="9"/>
  <c r="H4" i="5"/>
  <c r="K4" i="5" s="1"/>
  <c r="B152" i="9"/>
  <c r="H8" i="5"/>
  <c r="B156" i="9"/>
  <c r="H50" i="2"/>
  <c r="K50" i="2" s="1"/>
  <c r="B56" i="9"/>
  <c r="H71" i="2"/>
  <c r="B75" i="9"/>
  <c r="H4" i="4"/>
  <c r="B92" i="9"/>
  <c r="H12" i="4"/>
  <c r="K12" i="4" s="1"/>
  <c r="B100" i="9"/>
  <c r="H39" i="4"/>
  <c r="B125" i="9"/>
  <c r="H45" i="4"/>
  <c r="B131" i="9"/>
  <c r="H54" i="4"/>
  <c r="B139" i="9"/>
  <c r="H59" i="4"/>
  <c r="B144" i="9"/>
  <c r="H52" i="2"/>
  <c r="B58" i="9"/>
  <c r="H58" i="2"/>
  <c r="K58" i="2" s="1"/>
  <c r="B63" i="9"/>
  <c r="H61" i="2"/>
  <c r="B66" i="9"/>
  <c r="H70" i="2"/>
  <c r="B74" i="9"/>
  <c r="H72" i="2"/>
  <c r="B76" i="9"/>
  <c r="H82" i="2"/>
  <c r="B85" i="9"/>
  <c r="H84" i="2"/>
  <c r="B87" i="9"/>
  <c r="H8" i="4"/>
  <c r="B96" i="9"/>
  <c r="H32" i="4"/>
  <c r="B118" i="9"/>
  <c r="H38" i="4"/>
  <c r="B124" i="9"/>
  <c r="H40" i="4"/>
  <c r="B126" i="9"/>
  <c r="H42" i="4"/>
  <c r="B128" i="9"/>
  <c r="H44" i="4"/>
  <c r="K43" i="4" s="1"/>
  <c r="B130" i="9"/>
  <c r="H46" i="4"/>
  <c r="B132" i="9"/>
  <c r="H48" i="4"/>
  <c r="B134" i="9"/>
  <c r="H53" i="4"/>
  <c r="B138" i="9"/>
  <c r="H55" i="4"/>
  <c r="B140" i="9"/>
  <c r="H63" i="4"/>
  <c r="B148" i="9"/>
  <c r="H66" i="4"/>
  <c r="B151" i="9"/>
  <c r="H5" i="5"/>
  <c r="B153" i="9"/>
  <c r="H9" i="5"/>
  <c r="B157" i="9"/>
  <c r="H83" i="2"/>
  <c r="B86" i="9"/>
  <c r="H7" i="4"/>
  <c r="K4" i="4" s="1"/>
  <c r="B95" i="9"/>
  <c r="H34" i="4"/>
  <c r="B120" i="9"/>
  <c r="H41" i="4"/>
  <c r="B127" i="9"/>
  <c r="H51" i="4"/>
  <c r="K51" i="4" s="1"/>
  <c r="B136" i="9"/>
  <c r="H59" i="2"/>
  <c r="B64" i="9"/>
  <c r="H62" i="2"/>
  <c r="B67" i="9"/>
  <c r="H64" i="2"/>
  <c r="B69" i="9"/>
  <c r="H73" i="2"/>
  <c r="B77" i="9"/>
  <c r="H75" i="2"/>
  <c r="B79" i="9"/>
  <c r="H80" i="2"/>
  <c r="K80" i="2" s="1"/>
  <c r="B83" i="9"/>
  <c r="H85" i="2"/>
  <c r="B88" i="9"/>
  <c r="H88" i="2"/>
  <c r="B91" i="9"/>
  <c r="H6" i="4"/>
  <c r="B94" i="9"/>
  <c r="H9" i="4"/>
  <c r="B97" i="9"/>
  <c r="H11" i="4"/>
  <c r="K10" i="4" s="1"/>
  <c r="B99" i="9"/>
  <c r="H33" i="4"/>
  <c r="B119" i="9"/>
  <c r="H36" i="4"/>
  <c r="B122" i="9"/>
  <c r="H49" i="4"/>
  <c r="K48" i="4" s="1"/>
  <c r="B135" i="9"/>
  <c r="H56" i="4"/>
  <c r="B141" i="9"/>
  <c r="H58" i="4"/>
  <c r="B143" i="9"/>
  <c r="H61" i="4"/>
  <c r="B146" i="9"/>
  <c r="H6" i="5"/>
  <c r="K5" i="5" s="1"/>
  <c r="B154" i="9"/>
  <c r="H10" i="5"/>
  <c r="K10" i="5" s="1"/>
  <c r="B158" i="9"/>
  <c r="H33" i="2"/>
  <c r="B41" i="9"/>
  <c r="H23" i="2"/>
  <c r="K23" i="2" s="1"/>
  <c r="O23" i="2" s="1"/>
  <c r="B31" i="9"/>
  <c r="H55" i="2"/>
  <c r="K55" i="2" s="1"/>
  <c r="B61" i="9"/>
  <c r="H54" i="2"/>
  <c r="B60" i="9"/>
  <c r="H53" i="2"/>
  <c r="B59" i="9"/>
  <c r="H28" i="2"/>
  <c r="B36" i="9"/>
  <c r="H66" i="2"/>
  <c r="B71" i="9"/>
  <c r="H36" i="2"/>
  <c r="B44" i="9"/>
  <c r="H35" i="2"/>
  <c r="B43" i="9"/>
  <c r="H34" i="2"/>
  <c r="K33" i="2" s="1"/>
  <c r="B42" i="9"/>
  <c r="H32" i="2"/>
  <c r="B40" i="9"/>
  <c r="H31" i="2"/>
  <c r="B39" i="9"/>
  <c r="H30" i="2"/>
  <c r="B38" i="9"/>
  <c r="H29" i="2"/>
  <c r="B37" i="9"/>
  <c r="H27" i="2"/>
  <c r="B35" i="9"/>
  <c r="H26" i="2"/>
  <c r="B34" i="9"/>
  <c r="H25" i="2"/>
  <c r="B33" i="9"/>
  <c r="H24" i="2"/>
  <c r="B32" i="9"/>
  <c r="K63" i="4"/>
  <c r="K8" i="4"/>
  <c r="K35" i="4"/>
  <c r="M7" i="5"/>
  <c r="F12" i="3" s="1"/>
  <c r="L43" i="4"/>
  <c r="K51" i="2"/>
  <c r="L39" i="4"/>
  <c r="L33" i="2"/>
  <c r="L35" i="2"/>
  <c r="L62" i="2"/>
  <c r="M10" i="5"/>
  <c r="H12" i="3" s="1"/>
  <c r="M12" i="4"/>
  <c r="G8" i="3" s="1"/>
  <c r="K87" i="2"/>
  <c r="M80" i="2"/>
  <c r="E7" i="3" s="1"/>
  <c r="K65" i="4" l="1"/>
  <c r="K65" i="2"/>
  <c r="K8" i="5"/>
  <c r="K57" i="4"/>
  <c r="K52" i="4"/>
  <c r="K39" i="4"/>
  <c r="M39" i="4" s="1"/>
  <c r="F10" i="3" s="1"/>
  <c r="K32" i="4"/>
  <c r="K81" i="2"/>
  <c r="K83" i="2"/>
  <c r="K74" i="2"/>
  <c r="K70" i="2"/>
  <c r="K59" i="2"/>
  <c r="K62" i="2"/>
  <c r="M62" i="2" s="1"/>
  <c r="K53" i="2"/>
  <c r="K29" i="2"/>
  <c r="K24" i="2"/>
  <c r="O24" i="2" s="1"/>
  <c r="K35" i="2"/>
  <c r="M35" i="2" s="1"/>
  <c r="M43" i="4"/>
  <c r="G10" i="3" s="1"/>
  <c r="M33" i="2"/>
  <c r="O26" i="2" l="1"/>
  <c r="O25" i="2"/>
  <c r="O27" i="2"/>
  <c r="I5" i="2"/>
  <c r="L5" i="2" s="1"/>
  <c r="M5" i="2" s="1"/>
  <c r="E3" i="3" s="1"/>
  <c r="G4" i="2"/>
  <c r="G12" i="2"/>
  <c r="G13" i="2"/>
  <c r="G14" i="2"/>
  <c r="G15" i="2"/>
  <c r="G16" i="2"/>
  <c r="H12" i="2" l="1"/>
  <c r="K12" i="2" s="1"/>
  <c r="B22" i="9"/>
  <c r="H16" i="2"/>
  <c r="B26" i="9"/>
  <c r="H15" i="2"/>
  <c r="B25" i="9"/>
  <c r="H14" i="2"/>
  <c r="B24" i="9"/>
  <c r="H13" i="2"/>
  <c r="K13" i="2" s="1"/>
  <c r="B23" i="9"/>
  <c r="H4" i="2"/>
  <c r="K4" i="2" s="1"/>
  <c r="B15" i="9"/>
  <c r="I43" i="5"/>
  <c r="L43" i="5" s="1"/>
  <c r="M43" i="5" s="1"/>
  <c r="E16" i="3" s="1"/>
  <c r="I22" i="5"/>
  <c r="I27" i="4"/>
  <c r="L23" i="4" s="1"/>
  <c r="M23" i="4" s="1"/>
  <c r="G9" i="3" s="1"/>
  <c r="I16" i="4"/>
  <c r="I14" i="4"/>
  <c r="L14" i="4" s="1"/>
  <c r="M14" i="4" s="1"/>
  <c r="D9" i="3" s="1"/>
  <c r="I14" i="5"/>
  <c r="L14" i="5" s="1"/>
  <c r="M14" i="5" s="1"/>
  <c r="F13" i="3" s="1"/>
  <c r="I12" i="5"/>
  <c r="L12" i="5" s="1"/>
  <c r="M12" i="5" s="1"/>
  <c r="D13" i="3" s="1"/>
  <c r="I30" i="5"/>
  <c r="I28" i="5"/>
  <c r="I43" i="2"/>
  <c r="I10" i="2"/>
  <c r="L10" i="2" s="1"/>
  <c r="M10" i="2" s="1"/>
  <c r="H3" i="3" s="1"/>
  <c r="I48" i="2"/>
  <c r="L47" i="2" s="1"/>
  <c r="I42" i="2"/>
  <c r="L40" i="2" s="1"/>
  <c r="M40" i="2" s="1"/>
  <c r="I38" i="2"/>
  <c r="L38" i="2" s="1"/>
  <c r="M38" i="2" s="1"/>
  <c r="I9" i="2"/>
  <c r="L9" i="2" s="1"/>
  <c r="M9" i="2" s="1"/>
  <c r="G3" i="3" s="1"/>
  <c r="I6" i="5"/>
  <c r="L5" i="5" s="1"/>
  <c r="M5" i="5" s="1"/>
  <c r="E12" i="3" s="1"/>
  <c r="I4" i="5"/>
  <c r="L4" i="5" s="1"/>
  <c r="I59" i="4"/>
  <c r="I48" i="4"/>
  <c r="I50" i="2"/>
  <c r="L50" i="2" s="1"/>
  <c r="M50" i="2" s="1"/>
  <c r="I31" i="2"/>
  <c r="I33" i="4"/>
  <c r="I6" i="4"/>
  <c r="I4" i="4"/>
  <c r="I76" i="2"/>
  <c r="L76" i="2" s="1"/>
  <c r="M76" i="2" s="1"/>
  <c r="H6" i="3" s="1"/>
  <c r="I61" i="2"/>
  <c r="I53" i="2"/>
  <c r="I32" i="2"/>
  <c r="I53" i="5"/>
  <c r="I55" i="5"/>
  <c r="L55" i="5" s="1"/>
  <c r="M55" i="5" s="1"/>
  <c r="H17" i="3" s="1"/>
  <c r="I51" i="5"/>
  <c r="L51" i="5" s="1"/>
  <c r="M51" i="5" s="1"/>
  <c r="E17" i="3" s="1"/>
  <c r="I42" i="5"/>
  <c r="L42" i="5" s="1"/>
  <c r="M42" i="5" s="1"/>
  <c r="D16" i="3" s="1"/>
  <c r="I35" i="5"/>
  <c r="L35" i="5" s="1"/>
  <c r="M35" i="5" s="1"/>
  <c r="E15" i="3" s="1"/>
  <c r="I50" i="5"/>
  <c r="L50" i="5" s="1"/>
  <c r="M50" i="5" s="1"/>
  <c r="D17" i="3" s="1"/>
  <c r="I45" i="5"/>
  <c r="L45" i="5" s="1"/>
  <c r="M45" i="5" s="1"/>
  <c r="F16" i="3" s="1"/>
  <c r="I38" i="5"/>
  <c r="L38" i="5" s="1"/>
  <c r="M38" i="5" s="1"/>
  <c r="F15" i="3" s="1"/>
  <c r="I48" i="5"/>
  <c r="L48" i="5" s="1"/>
  <c r="M48" i="5" s="1"/>
  <c r="H16" i="3" s="1"/>
  <c r="I34" i="5"/>
  <c r="L34" i="5" s="1"/>
  <c r="M34" i="5" s="1"/>
  <c r="D15" i="3" s="1"/>
  <c r="I52" i="5"/>
  <c r="I54" i="5"/>
  <c r="L54" i="5" s="1"/>
  <c r="M54" i="5" s="1"/>
  <c r="G17" i="3" s="1"/>
  <c r="I19" i="5"/>
  <c r="L18" i="5" s="1"/>
  <c r="M18" i="5" s="1"/>
  <c r="H13" i="3" s="1"/>
  <c r="I29" i="4"/>
  <c r="L28" i="4" s="1"/>
  <c r="M28" i="4" s="1"/>
  <c r="H9" i="3" s="1"/>
  <c r="I31" i="5"/>
  <c r="L31" i="5" s="1"/>
  <c r="M31" i="5" s="1"/>
  <c r="H14" i="3" s="1"/>
  <c r="I23" i="5"/>
  <c r="L23" i="5" s="1"/>
  <c r="M23" i="5" s="1"/>
  <c r="E14" i="3" s="1"/>
  <c r="I18" i="4"/>
  <c r="I21" i="5"/>
  <c r="L21" i="5" s="1"/>
  <c r="M21" i="5" s="1"/>
  <c r="D14" i="3" s="1"/>
  <c r="I16" i="5"/>
  <c r="L15" i="5" s="1"/>
  <c r="M15" i="5" s="1"/>
  <c r="G13" i="3" s="1"/>
  <c r="I26" i="5"/>
  <c r="L25" i="5" s="1"/>
  <c r="M25" i="5" s="1"/>
  <c r="F14" i="3" s="1"/>
  <c r="I21" i="4"/>
  <c r="L19" i="4" s="1"/>
  <c r="M19" i="4" s="1"/>
  <c r="F9" i="3" s="1"/>
  <c r="I45" i="2"/>
  <c r="I39" i="2"/>
  <c r="L39" i="2" s="1"/>
  <c r="M39" i="2" s="1"/>
  <c r="I44" i="2"/>
  <c r="I65" i="4"/>
  <c r="L65" i="4" s="1"/>
  <c r="M65" i="4" s="1"/>
  <c r="H11" i="3" s="1"/>
  <c r="I61" i="4"/>
  <c r="I55" i="4"/>
  <c r="I51" i="4"/>
  <c r="L51" i="4" s="1"/>
  <c r="M51" i="4" s="1"/>
  <c r="D11" i="3" s="1"/>
  <c r="I34" i="4"/>
  <c r="I32" i="4"/>
  <c r="I11" i="4"/>
  <c r="L10" i="4" s="1"/>
  <c r="M10" i="4" s="1"/>
  <c r="F8" i="3" s="1"/>
  <c r="I85" i="2"/>
  <c r="I81" i="2"/>
  <c r="L81" i="2" s="1"/>
  <c r="M81" i="2" s="1"/>
  <c r="F7" i="3" s="1"/>
  <c r="I75" i="2"/>
  <c r="L74" i="2" s="1"/>
  <c r="M74" i="2" s="1"/>
  <c r="G6" i="3" s="1"/>
  <c r="I69" i="2"/>
  <c r="L69" i="2" s="1"/>
  <c r="M69" i="2" s="1"/>
  <c r="E6" i="3" s="1"/>
  <c r="I60" i="2"/>
  <c r="I58" i="2"/>
  <c r="L58" i="2" s="1"/>
  <c r="M58" i="2" s="1"/>
  <c r="I54" i="2"/>
  <c r="I52" i="2"/>
  <c r="I25" i="2"/>
  <c r="I23" i="2"/>
  <c r="L23" i="2" s="1"/>
  <c r="I8" i="5"/>
  <c r="L8" i="5" s="1"/>
  <c r="M8" i="5" s="1"/>
  <c r="G12" i="3" s="1"/>
  <c r="I64" i="4"/>
  <c r="L63" i="4" s="1"/>
  <c r="M63" i="4" s="1"/>
  <c r="G11" i="3" s="1"/>
  <c r="I58" i="4"/>
  <c r="I52" i="4"/>
  <c r="I49" i="4"/>
  <c r="I37" i="4"/>
  <c r="L35" i="4" s="1"/>
  <c r="M35" i="4" s="1"/>
  <c r="E10" i="3" s="1"/>
  <c r="I8" i="4"/>
  <c r="L8" i="4" s="1"/>
  <c r="M8" i="4" s="1"/>
  <c r="E8" i="3" s="1"/>
  <c r="I88" i="2"/>
  <c r="L87" i="2" s="1"/>
  <c r="M87" i="2" s="1"/>
  <c r="H7" i="3" s="1"/>
  <c r="I86" i="2"/>
  <c r="I84" i="2"/>
  <c r="I72" i="2"/>
  <c r="L70" i="2" s="1"/>
  <c r="M70" i="2" s="1"/>
  <c r="F6" i="3" s="1"/>
  <c r="I68" i="2"/>
  <c r="L68" i="2" s="1"/>
  <c r="I65" i="2"/>
  <c r="L65" i="2" s="1"/>
  <c r="M65" i="2" s="1"/>
  <c r="I55" i="2"/>
  <c r="L55" i="2" s="1"/>
  <c r="M55" i="2" s="1"/>
  <c r="I51" i="2"/>
  <c r="I28" i="2"/>
  <c r="I24" i="2"/>
  <c r="I4" i="2"/>
  <c r="L4" i="2" s="1"/>
  <c r="M4" i="2" s="1"/>
  <c r="D3" i="3" s="1"/>
  <c r="G20" i="2"/>
  <c r="G19" i="2"/>
  <c r="G18" i="2"/>
  <c r="G17" i="2"/>
  <c r="I20" i="2"/>
  <c r="I19" i="2"/>
  <c r="I18" i="2"/>
  <c r="I17" i="2"/>
  <c r="I16" i="2"/>
  <c r="I15" i="2"/>
  <c r="I14" i="2"/>
  <c r="I13" i="2"/>
  <c r="L13" i="2" s="1"/>
  <c r="I12" i="2"/>
  <c r="L12" i="2" s="1"/>
  <c r="L52" i="5" l="1"/>
  <c r="M52" i="5" s="1"/>
  <c r="F17" i="3" s="1"/>
  <c r="I17" i="3" s="1"/>
  <c r="O17" i="3" s="1"/>
  <c r="P23" i="2"/>
  <c r="Q23" i="2" s="1"/>
  <c r="D5" i="3" s="1"/>
  <c r="H17" i="2"/>
  <c r="K16" i="2" s="1"/>
  <c r="B27" i="9"/>
  <c r="H20" i="2"/>
  <c r="B30" i="9"/>
  <c r="H19" i="2"/>
  <c r="B29" i="9"/>
  <c r="H18" i="2"/>
  <c r="B28" i="9"/>
  <c r="G24" i="3"/>
  <c r="E25" i="3"/>
  <c r="F25" i="3"/>
  <c r="H25" i="3"/>
  <c r="L51" i="2"/>
  <c r="M51" i="2" s="1"/>
  <c r="L32" i="4"/>
  <c r="M32" i="4" s="1"/>
  <c r="D10" i="3" s="1"/>
  <c r="L57" i="4"/>
  <c r="M57" i="4" s="1"/>
  <c r="F11" i="3" s="1"/>
  <c r="F24" i="3" s="1"/>
  <c r="L59" i="2"/>
  <c r="M59" i="2" s="1"/>
  <c r="L4" i="4"/>
  <c r="M4" i="4" s="1"/>
  <c r="D8" i="3" s="1"/>
  <c r="L15" i="4"/>
  <c r="M15" i="4" s="1"/>
  <c r="E9" i="3" s="1"/>
  <c r="I9" i="3" s="1"/>
  <c r="N9" i="3" s="1"/>
  <c r="L53" i="2"/>
  <c r="M53" i="2" s="1"/>
  <c r="L48" i="4"/>
  <c r="M48" i="4" s="1"/>
  <c r="H10" i="3" s="1"/>
  <c r="H24" i="3" s="1"/>
  <c r="I16" i="3"/>
  <c r="O16" i="3" s="1"/>
  <c r="M47" i="2"/>
  <c r="P27" i="2"/>
  <c r="Q27" i="2" s="1"/>
  <c r="H5" i="3" s="1"/>
  <c r="I3" i="3"/>
  <c r="L83" i="2"/>
  <c r="M83" i="2" s="1"/>
  <c r="G7" i="3" s="1"/>
  <c r="I7" i="3" s="1"/>
  <c r="M7" i="3" s="1"/>
  <c r="I13" i="3"/>
  <c r="O13" i="3" s="1"/>
  <c r="L24" i="2"/>
  <c r="I15" i="3"/>
  <c r="O15" i="3" s="1"/>
  <c r="L43" i="2"/>
  <c r="M68" i="2"/>
  <c r="D6" i="3" s="1"/>
  <c r="L52" i="4"/>
  <c r="M52" i="4" s="1"/>
  <c r="E11" i="3" s="1"/>
  <c r="M23" i="2"/>
  <c r="L29" i="2"/>
  <c r="M4" i="5"/>
  <c r="D12" i="3" s="1"/>
  <c r="D25" i="3" s="1"/>
  <c r="L28" i="5"/>
  <c r="M28" i="5" s="1"/>
  <c r="G14" i="3" s="1"/>
  <c r="I14" i="3" s="1"/>
  <c r="O14" i="3" s="1"/>
  <c r="M13" i="2"/>
  <c r="E4" i="3" s="1"/>
  <c r="M12" i="2"/>
  <c r="D4" i="3" s="1"/>
  <c r="L18" i="2"/>
  <c r="K14" i="2"/>
  <c r="K18" i="2"/>
  <c r="L16" i="2"/>
  <c r="L14" i="2"/>
  <c r="I11" i="3" l="1"/>
  <c r="N11" i="3" s="1"/>
  <c r="M16" i="2"/>
  <c r="G4" i="3" s="1"/>
  <c r="D23" i="3"/>
  <c r="E24" i="3"/>
  <c r="I8" i="3"/>
  <c r="N8" i="3" s="1"/>
  <c r="D24" i="3"/>
  <c r="G25" i="3"/>
  <c r="I25" i="3" s="1"/>
  <c r="I10" i="3"/>
  <c r="N10" i="3" s="1"/>
  <c r="M3" i="3"/>
  <c r="I12" i="3"/>
  <c r="J12" i="3" s="1"/>
  <c r="M43" i="2"/>
  <c r="P26" i="2"/>
  <c r="Q26" i="2" s="1"/>
  <c r="G5" i="3" s="1"/>
  <c r="M29" i="2"/>
  <c r="P25" i="2"/>
  <c r="Q25" i="2" s="1"/>
  <c r="F5" i="3" s="1"/>
  <c r="P24" i="2"/>
  <c r="Q24" i="2" s="1"/>
  <c r="E5" i="3" s="1"/>
  <c r="E23" i="3" s="1"/>
  <c r="M24" i="2"/>
  <c r="I6" i="3"/>
  <c r="M6" i="3" s="1"/>
  <c r="M18" i="2"/>
  <c r="H4" i="3" s="1"/>
  <c r="H23" i="3" s="1"/>
  <c r="M14" i="2"/>
  <c r="F4" i="3" s="1"/>
  <c r="G23" i="3" l="1"/>
  <c r="F23" i="3"/>
  <c r="J8" i="3"/>
  <c r="I24" i="3"/>
  <c r="I5" i="3"/>
  <c r="M5" i="3" s="1"/>
  <c r="O12" i="3"/>
  <c r="I4" i="3"/>
  <c r="J3" i="3" l="1"/>
  <c r="J18" i="3" s="1"/>
  <c r="I23" i="3"/>
  <c r="I26" i="3" s="1"/>
  <c r="M4" i="3"/>
</calcChain>
</file>

<file path=xl/sharedStrings.xml><?xml version="1.0" encoding="utf-8"?>
<sst xmlns="http://schemas.openxmlformats.org/spreadsheetml/2006/main" count="1138" uniqueCount="673">
  <si>
    <t>Pilihan Jawaban</t>
  </si>
  <si>
    <t>Fase</t>
  </si>
  <si>
    <t>Langkah</t>
  </si>
  <si>
    <t>Penilaian kritikalitas</t>
  </si>
  <si>
    <t>Analisis ancaman</t>
  </si>
  <si>
    <t>Orang, proses, teknologi, dan informasi</t>
  </si>
  <si>
    <t>Lingkungan kontrol</t>
  </si>
  <si>
    <t>Penilaian kematangan</t>
  </si>
  <si>
    <t>Identifikasi</t>
  </si>
  <si>
    <t>Penyelidikan</t>
  </si>
  <si>
    <t>Aksi</t>
  </si>
  <si>
    <t>Pemulihan</t>
  </si>
  <si>
    <t>Pelaporan</t>
  </si>
  <si>
    <t>Review pasca insiden</t>
  </si>
  <si>
    <t>Pembelajaran yg didapat</t>
  </si>
  <si>
    <t>Pempebarui informasi</t>
  </si>
  <si>
    <t>Analisis trend</t>
  </si>
  <si>
    <t>Tahapan</t>
  </si>
  <si>
    <t>Kode</t>
  </si>
  <si>
    <t>Pertanyaan</t>
  </si>
  <si>
    <t>Respon</t>
  </si>
  <si>
    <t>1.1.1</t>
  </si>
  <si>
    <t>1.2.1</t>
  </si>
  <si>
    <t>Apakah organisasi Anda telah melakukan analisis ancaman keamanan siber, termasuk potensi kerentanan dan mendokumentasikannya?</t>
  </si>
  <si>
    <t>value</t>
  </si>
  <si>
    <t>count</t>
  </si>
  <si>
    <t>poin</t>
  </si>
  <si>
    <t>1-Tidak</t>
  </si>
  <si>
    <t>0-Belum dijawab</t>
  </si>
  <si>
    <t>4-Ya, seluruhnya</t>
  </si>
  <si>
    <t>Fase 1 - Persiapan</t>
  </si>
  <si>
    <r>
      <t xml:space="preserve">Langkah 1 - </t>
    </r>
    <r>
      <rPr>
        <b/>
        <sz val="12"/>
        <color theme="0"/>
        <rFont val="Calibri"/>
        <family val="2"/>
        <scheme val="minor"/>
      </rPr>
      <t>Penilaian kritikalitas</t>
    </r>
  </si>
  <si>
    <t>Langkah 2 - Analisis ancaman</t>
  </si>
  <si>
    <t>ML</t>
  </si>
  <si>
    <t>Langkah 3 - Orang, proses, teknologi, dan informasi</t>
  </si>
  <si>
    <t>Langkah 4 - Lingkungan kontrol</t>
  </si>
  <si>
    <t>Langkah 5 - Penilaian kematangan</t>
  </si>
  <si>
    <t>Apakah organisasi Anda telah melakukan analisis ancaman siber secara priodik dan telah menggunakan sistematis yang jelas?</t>
  </si>
  <si>
    <t>Apakah organisasi Anda telah menyusunan berbagai skenario penanganan kasus insiden keamanan siber berdasarkan evaluasi potensi resiko?</t>
  </si>
  <si>
    <t>Apakah skenario penanganan insiden siber yang ada telah disusun, disimulasikan secara berkala?</t>
  </si>
  <si>
    <t>Apakah simulasi skenario yang dilakukan mencakup semua jenis platform teknologi yang ada, termasuk melibatkan mitra dan pihak eksternal (regulator, tim CSIRT lain)?</t>
  </si>
  <si>
    <t>Apakah organisasi Anda telah dilakukan pelatihan terhadap SDM internal yang terlibat pada penanganan insiden sesuai skenario yang disusun dan potensi kerentanan yang dihadapi?</t>
  </si>
  <si>
    <t>Apakah sumber informasi ancaman yang menjadi dasar analisis telah berasal dari berbagai sumber eksternal (vendor, konsultan) dan kerjasama antar organisasi?</t>
  </si>
  <si>
    <t>Apakah evaluasi analisis ancaman beserta skenario yang disusun mengadaptasi perubahan ancaman baru sesuai dengan dinamika ancaman siber yang diinformasikan?</t>
  </si>
  <si>
    <t>Apakah skenario ancaman terbaru tersebut selalu disimulasikan juga?</t>
  </si>
  <si>
    <t>1.2.2</t>
  </si>
  <si>
    <t>1.2.3</t>
  </si>
  <si>
    <t>sum_count</t>
  </si>
  <si>
    <t>sum_poin</t>
  </si>
  <si>
    <t>SDM</t>
  </si>
  <si>
    <t>1.2.4</t>
  </si>
  <si>
    <t>1.2.5</t>
  </si>
  <si>
    <t>1.2.6</t>
  </si>
  <si>
    <t>1.2.7</t>
  </si>
  <si>
    <t>1.2.8</t>
  </si>
  <si>
    <t>1.2.9</t>
  </si>
  <si>
    <t>Apakah organisasi Anda memiliki minimal 1 personil yang ditugaskan untuk melakukan aktivitas respon terhadap insiden siber yang terjadi?</t>
  </si>
  <si>
    <t>1.3a.1</t>
  </si>
  <si>
    <t>Apakah organisasi Anda telah memiliki tim respon insiden yang ditunjuk?</t>
  </si>
  <si>
    <t>Apakah organisasi Anda telah memiliki titik kontak pelaporan insiden siber secara resmi yang diumumkan secara formal dalam organisasi?</t>
  </si>
  <si>
    <t>Apakah tim respon insiden siber di organisasi Anda telah memiliki kemampuan menerima laporan secara sistematis, faham mekanisme eskalasi, mampu melakukan klasifikasi insiden, dan memiliki kompetensi berkomunikasi?</t>
  </si>
  <si>
    <t>Apakah tim respon insiden siber di organisasi Anda telah memiliki rincian kontak dari semua pihak yang berkepentingan?</t>
  </si>
  <si>
    <t xml:space="preserve">Apakah tim respon telah memiliki peralatan dasar yang dedicated untuk menangani insiden siber? </t>
  </si>
  <si>
    <t>Apakah organisasi Anda memiliki program kesadaran ancaman dan penangangan insiden, serta ajakan peran aktif pada seluruh karyawan?</t>
  </si>
  <si>
    <t>Apakah organisasi Anda telah memiliki program sosialisasi proses pelaporan inisiden siber?</t>
  </si>
  <si>
    <t>Apakah tim respon insiden siber di organisasi Anda memiliki kemampuan mendeteksi terjadinya insiden, melakukan analisis dan rekomendasi resolusi?</t>
  </si>
  <si>
    <t>Apakah tim respon insiden siber di organisasi Anda memiliki berbagai metode pencatatan setiap insiden yang terjadi, minimal berupa template untuk memastikan pendekatan yang konsisten?</t>
  </si>
  <si>
    <t>Apakah tim respon respon insiden siber di organisasi Anda memiliki kemampuan mendeteksi insiden tingkat lanjut (misalnya pencurian data, ilegal akses, penyusupan, aktivitas ilegal, dll)?</t>
  </si>
  <si>
    <t>Apakah tim respon insiden siber di organisasi Anda memiliki peralatan sumber daya analisis insiden (daftar host, packet snifer, analisis protokol, dokumentasi protokol keamanan, diagram jaringan, daftar aset penting)?</t>
  </si>
  <si>
    <t>Apakah tim respon insiden siber Anda memiliki alat pencitraan forensik?</t>
  </si>
  <si>
    <t>1.3a.2</t>
  </si>
  <si>
    <t>1.3a.3</t>
  </si>
  <si>
    <t>1.3a.4</t>
  </si>
  <si>
    <t>1.3a.5</t>
  </si>
  <si>
    <t>1.3a.6</t>
  </si>
  <si>
    <t>1.3a.7</t>
  </si>
  <si>
    <t>1.3a.8</t>
  </si>
  <si>
    <t>1.3a.9</t>
  </si>
  <si>
    <t>1.3a.10</t>
  </si>
  <si>
    <t>1.3a.11</t>
  </si>
  <si>
    <t>1.3a.12</t>
  </si>
  <si>
    <t>1.3a.13</t>
  </si>
  <si>
    <t>1.3a.14</t>
  </si>
  <si>
    <t>Proses</t>
  </si>
  <si>
    <t>Teknologi</t>
  </si>
  <si>
    <t>Apakah organisasi Anda memiliki prosedur teknis yang mendukung respon insiden keamanan siber?</t>
  </si>
  <si>
    <t>Apakah organisasi Anda telah mengimplementasikan peralatan kontrol teknis, seperti Firewall, IDS/IPS, dll?</t>
  </si>
  <si>
    <t>Apakah organisasi Anda telah mengimplementasikan pembatasan akses melalui tata kelola akun dan password?</t>
  </si>
  <si>
    <t>Apakah prosedur yang dimiliki organisasi Anda memiliki konten yang cukup detail terkait infrastruktur IT dan topologi jaringan, sehingga memudahkan respon insiden?</t>
  </si>
  <si>
    <t>Apakah organisasi Anda telah melakukan pencatatan/ perekaman log yang tepat dan menyalakan fitur logging yang sesuai pada asset yang penting?</t>
  </si>
  <si>
    <t>Apakah hasil perekaman log telah disimpan dalam perangkat histori log untuk periode yang cukup?</t>
  </si>
  <si>
    <t>Informasi</t>
  </si>
  <si>
    <t>Apakah organisasi Anda memiliki catatan informasi terkait: infrastruktur IT dan data (misalnya jenis data yang diproses, dimana dan bagaimana)?</t>
  </si>
  <si>
    <t>Jika organisasi Anda mengalami insiden siber, apakah dengan cepat mendapat bantuan dari spesialis keamanan teknis?</t>
  </si>
  <si>
    <t>Jika terjadi insiden, apakah tim respon insiden siber dapat mengakses informasi dengan cepat: penyedia pihak ketiga, informasi pendukung yang penting?</t>
  </si>
  <si>
    <t>Apakah organisasi Anda telah mencatatan semua informasi insiden yang terjadi?</t>
  </si>
  <si>
    <t>Jika terjadi insiden siber, apakah organisasi Anda akan mendapat dengan cepat bantuan dari tim management krisis?</t>
  </si>
  <si>
    <t>Jka terjadi insiden, apakah tim respon insiden dapat dengan cepat mengakses informasi  pihak-pihak ketiga yang terkena dampak insiden?</t>
  </si>
  <si>
    <t>Apakah organisasi Anda memiliki catatan informasi terkait analisis management bisnis terkait dengan dampak insiden?</t>
  </si>
  <si>
    <t>Jika terjadi insiden siber, apakah tim respon insiden siber dengan cepat mendapat bantuan dari tim bisnis, spesialis hukum, tim SDM, dan tim komunikasi eksternal di organisasi Anda?</t>
  </si>
  <si>
    <t>1.3c.1</t>
  </si>
  <si>
    <t>1.3c.2</t>
  </si>
  <si>
    <t>1.3c.3</t>
  </si>
  <si>
    <t>1.3c.4</t>
  </si>
  <si>
    <t>1.3c.5</t>
  </si>
  <si>
    <t>1.3c.6</t>
  </si>
  <si>
    <t>1.3d.1</t>
  </si>
  <si>
    <t>1.3d.2</t>
  </si>
  <si>
    <t>1.3d.3</t>
  </si>
  <si>
    <t>1.3d.4</t>
  </si>
  <si>
    <t>1.3d.5</t>
  </si>
  <si>
    <t>1.3d.6</t>
  </si>
  <si>
    <t>1.3d.7</t>
  </si>
  <si>
    <t>1.3d.8</t>
  </si>
  <si>
    <t>1.3d.9</t>
  </si>
  <si>
    <t>Apakah organisasi Anda telah mendefinisi "insiden keamanan siber" dalam fungsi organisasi secara jelas?</t>
  </si>
  <si>
    <t>Apakah definisi insiden keamanan siber yang ditangani sudah fokus mencakup insiden siber dasar dan insiden-insiden yang mudah diketahui?</t>
  </si>
  <si>
    <t>Apakah tim respon insiden terbentuk secara dedicated, baik bersumber dari internal maupun eksternal?</t>
  </si>
  <si>
    <t>Apakah organisasi Anda memiliki seperangkat prosedur kontrol untuk membantu mengurangi frekuensi dan dampak insiden?</t>
  </si>
  <si>
    <t>Apakah organisasi Anda telah menggunakan perangkat pemantau keamanan teknis pada asset penting meliputi minimal: firewall, IDS/ IPS?</t>
  </si>
  <si>
    <t>Apakah prosedur kontrol tersebut telah meliputi: klasifikasi informasi, kontrol access, firewall, base line security?</t>
  </si>
  <si>
    <t>Apakah prosedur-prosedur kontrol tersebut telah ditanda-tangani management senior pada organisasi Anda?</t>
  </si>
  <si>
    <t>Apakah organisasi Anda telah mengimplementasikan alat pemantau keamanan teknis berupa SIEM?</t>
  </si>
  <si>
    <t>Apakah organisasi Anda telah memiliki kontrol keamanan canggih berupa SOC dan pemisahan jaringan atau data sensitif?</t>
  </si>
  <si>
    <t>Apakah prosedur kontrol tersebut selalu diperbarui secara regular berdasarkan informasi terbaru?</t>
  </si>
  <si>
    <t>Apakah prosedur kontrol tersebut direview efektivitas nya secara reguler oleh management senior di organisasi Anda?</t>
  </si>
  <si>
    <t>1.4.1</t>
  </si>
  <si>
    <t>1.4.2</t>
  </si>
  <si>
    <t>1.4.3</t>
  </si>
  <si>
    <t>1.4.4</t>
  </si>
  <si>
    <t>1.4.5</t>
  </si>
  <si>
    <t>1.4.6</t>
  </si>
  <si>
    <t>1.4.7</t>
  </si>
  <si>
    <t>1.4.8</t>
  </si>
  <si>
    <t>1.4.9</t>
  </si>
  <si>
    <t>1.4.10</t>
  </si>
  <si>
    <t>Apakah definisi insiden keamanan siber yang ditangani sudah mencakup insiden keamanan canggih?</t>
  </si>
  <si>
    <t>Apakah ada komitmen management senior di organisasi dalam hal penyediaan alokasi sumber daya secara berkelanjutan?</t>
  </si>
  <si>
    <t>Apakah proses penanganan insiden telah di-review secara priodik?</t>
  </si>
  <si>
    <t>Apakah pengukuran tingkat kematangan penanganan insiden dilakukan secara priodik oleh management senior dan dilaporkan ke top management?</t>
  </si>
  <si>
    <t>Apakah kemampuan dan kapasitas penanganan insiden di-review secara priodik disesuikan resiko bisnis?</t>
  </si>
  <si>
    <t>1.5.1</t>
  </si>
  <si>
    <t>1.5.2</t>
  </si>
  <si>
    <t>1.5.3</t>
  </si>
  <si>
    <t>1.5.4</t>
  </si>
  <si>
    <t>1.5.5</t>
  </si>
  <si>
    <t>1.5.6</t>
  </si>
  <si>
    <t>1.5.7</t>
  </si>
  <si>
    <t>1.5.8</t>
  </si>
  <si>
    <t>1.5.9</t>
  </si>
  <si>
    <t>GML</t>
  </si>
  <si>
    <t>poin ML</t>
  </si>
  <si>
    <t>Rata2</t>
  </si>
  <si>
    <t>2.1.1</t>
  </si>
  <si>
    <t>Fase 2 - Respon</t>
  </si>
  <si>
    <r>
      <t xml:space="preserve">Langkah 1 - </t>
    </r>
    <r>
      <rPr>
        <b/>
        <sz val="12"/>
        <color theme="0"/>
        <rFont val="Calibri"/>
        <family val="2"/>
        <scheme val="minor"/>
      </rPr>
      <t>Identifikasi</t>
    </r>
  </si>
  <si>
    <t>Langkah 2 - Penyelidikan</t>
  </si>
  <si>
    <t>Langkah 3 - Aksi</t>
  </si>
  <si>
    <t>Langkah 4 - Pemulihan</t>
  </si>
  <si>
    <t>Apakah organisasi Anda tahu terjadinya insiden dari laporan karyawan?</t>
  </si>
  <si>
    <t>Apakah organisasi Anda tahu suatu insiden dari hasil audit internal?</t>
  </si>
  <si>
    <t>Apakah organisasi Anda tahu suatu insiden dari laporan Pelanggan, Masyarakat, atau pihak lain?</t>
  </si>
  <si>
    <t>Apakah organisasi Anda tahu terjadinya insiden dari NMS atau alarm perangkat?</t>
  </si>
  <si>
    <t>Apakah dalam mengidentifikasi detail dari insiden organisasi Anda telah menggunakan tools analisis monitoring insiden, misalnya: NMS, SIEM?</t>
  </si>
  <si>
    <t>Apakah dalam mengidentifikasi detail dari insiden organisasi Anda menggunakan jasa analisis spesialis dari pihak ketiga?</t>
  </si>
  <si>
    <t>2.1.2</t>
  </si>
  <si>
    <t>2.1.3</t>
  </si>
  <si>
    <t>2.1.4</t>
  </si>
  <si>
    <t>2.1.5</t>
  </si>
  <si>
    <t>2.1.6</t>
  </si>
  <si>
    <t>2.1.7</t>
  </si>
  <si>
    <t>2.1.8</t>
  </si>
  <si>
    <t>2.1.9</t>
  </si>
  <si>
    <t>Apakah tujuan pertahanan siber di organisasi Anda utama nya adalah menjamin fungsi IT beroperasi normal?</t>
  </si>
  <si>
    <t>Apakah ruang lingkup pertahanan siber di organisasi Anda mencakup pertahanan serangan dari luar jaringan organisasi Anda?</t>
  </si>
  <si>
    <t>Apakah implementasi teknis pertahanan di organisasi Anda telah meliputi: penyaringan menggunakan firewall?</t>
  </si>
  <si>
    <t>Apakah ketika terjadi insiden, laporan langkah-langkah yang dilakukan dalam rangka penanggulangan insiden telah dicatatkan?</t>
  </si>
  <si>
    <t>Apakah tujuan pertahanan siber juga telah mencakup untuk menjamin bisnis beroperasi normal?</t>
  </si>
  <si>
    <t>Apakah ruang lingkup pertahanan siber di organisasi Anda mencakup perangkat vital di internal jaringan di organisasi Anda?</t>
  </si>
  <si>
    <t>Apakah laporan langkah-langkah yg dilakukan tersebut telah memiliki format yang baku?</t>
  </si>
  <si>
    <t>Apakah laporan langkah-langkah tersebut melampirkan bukti yang relevan?</t>
  </si>
  <si>
    <t>Apakah organisasi Anda telah memiliki prosedur standar untuk pengambilan bukti?</t>
  </si>
  <si>
    <t>Apakah implementasi teknis pertahanan di organisasi Anda telah meliputi: segmentasi jaringan internal dan sistem back-up untuk data?</t>
  </si>
  <si>
    <t>Apakah ruang lingkup pertahanan siber di organisasi Anda mencakup seluruh perangkat di internal jaringan di organisasi Anda?</t>
  </si>
  <si>
    <t>Apakah tujuan pertahanan tersebut juga telah mencakup untuk keperluan remidiasi jangka panjang?</t>
  </si>
  <si>
    <t>Apakah implementasi teknis pertahanan di organisasi Anda telah meliputi: implementasi DC di jaringan internal dan pengaturan akses yang ketat berbasis fungsi/ tugas pemangku kepentingan?</t>
  </si>
  <si>
    <t>Apakah ruang lingkup pertahanan siber di organisasi Anda mencakup pertahanan serangan dari dalam internal jaringan organisasi Anda?</t>
  </si>
  <si>
    <t>Apakah tujuan pertahanan siber tersebut juga telah mencakup untuk keperluan analisis insiden?</t>
  </si>
  <si>
    <t>Apakah prosedur standar pengambilan bukti telah memenuhi persyaratan dalam hal aspek hukum positif?</t>
  </si>
  <si>
    <t>2.3.1</t>
  </si>
  <si>
    <t>2.3.2</t>
  </si>
  <si>
    <t>2.3.3</t>
  </si>
  <si>
    <t>2.3.4</t>
  </si>
  <si>
    <t>2.3.5</t>
  </si>
  <si>
    <t>2.3.6</t>
  </si>
  <si>
    <t>2.3.7</t>
  </si>
  <si>
    <t>2.3.8</t>
  </si>
  <si>
    <t>2.3.9</t>
  </si>
  <si>
    <t>2.3.10</t>
  </si>
  <si>
    <t>2.3.11</t>
  </si>
  <si>
    <t>2.3.12</t>
  </si>
  <si>
    <t>2.3.13</t>
  </si>
  <si>
    <t>2.3.14</t>
  </si>
  <si>
    <t>2.3.15</t>
  </si>
  <si>
    <t>2.3.16</t>
  </si>
  <si>
    <t>2.3.17</t>
  </si>
  <si>
    <t>2.3.18</t>
  </si>
  <si>
    <t>Apakah tujuan proses pemulihan dari suatu insiden siber di organisasi Anda adalan menormalkan sistem sesegera mungkin?</t>
  </si>
  <si>
    <t>Apakah setiap kejadian pemulihan telah dibuatkan laporan pemulihannya?</t>
  </si>
  <si>
    <t>Apakah prosedur rencana pemulihan tersebut telah disusun berdasarkan sifat serangan?</t>
  </si>
  <si>
    <t>Apakah organisasi Anda telah memiliki prosedur rencana pemulihan dasar?</t>
  </si>
  <si>
    <t>Apakah usaha pemulihan tersebut termasuk usaha untuk memperbaiki kerentanan agar insiden tidak berulang?</t>
  </si>
  <si>
    <t>Apakah tujuan proses pemulihan dari suatu insiden di organisasi Anda juga berupa membatasi kerugian finansial dan memenuhi kewajiban regulasi?</t>
  </si>
  <si>
    <t>Apakah laporan hasil pemulihan dilaporkan segera dan semua dicatat secara sistematis?</t>
  </si>
  <si>
    <t>Apakah rencana pemulihan disusun berdasarkan berbasis resiko bisnis?</t>
  </si>
  <si>
    <t>Apakah rencana pemulihan sudah masuk dalam skenario penangan insiden?</t>
  </si>
  <si>
    <t>Apakah rencana pemulihan juga untuk insiden tingkat lanjut?</t>
  </si>
  <si>
    <t>Apakah usaha pemulihan tersebut termasuk usaha untuk memperbaiki kontrol keamanan?</t>
  </si>
  <si>
    <t>Apakah tujuan proses pemulihan tersebut juga berupa aspek reputasi organisasi dan perlindungan data rahasia serta jaminan pihak lain (pelanggan, pihak ketiga, dll)?</t>
  </si>
  <si>
    <t>Apakah usaha pemulihan tersebut termasuk usaha secara aktif merespon serangan?</t>
  </si>
  <si>
    <t>Apakah validasi pemulihan telah pulih melalui uji independen pihak lain?</t>
  </si>
  <si>
    <t>Apakah usaha pemulihan termasuk usaha tindakan hukum pada pelaku kejahatan?</t>
  </si>
  <si>
    <t>Langkah 2 - Pelaporan</t>
  </si>
  <si>
    <t>2.4.1</t>
  </si>
  <si>
    <t>2.4.2</t>
  </si>
  <si>
    <t>2.4.3</t>
  </si>
  <si>
    <t>2.4.4</t>
  </si>
  <si>
    <t>2.4.5</t>
  </si>
  <si>
    <t>2.4.6</t>
  </si>
  <si>
    <t>2.4.7</t>
  </si>
  <si>
    <t>2.4.8</t>
  </si>
  <si>
    <t>2.4.9</t>
  </si>
  <si>
    <t>2.4.10</t>
  </si>
  <si>
    <t>2.4.11</t>
  </si>
  <si>
    <t>2.4.12</t>
  </si>
  <si>
    <t>2.4.13</t>
  </si>
  <si>
    <t>2.4.14</t>
  </si>
  <si>
    <t>2.4.15</t>
  </si>
  <si>
    <t>2.4.16</t>
  </si>
  <si>
    <t>Langkah 3 - Review pasca insiden</t>
  </si>
  <si>
    <t>Langkah 4 - Pembelajaran yg didapat</t>
  </si>
  <si>
    <t>Langkah 5 - Pempebarui informasi</t>
  </si>
  <si>
    <t>Langkah 6 - Analisis trend</t>
  </si>
  <si>
    <t>Apakah organisasi Anda telah melakukan identifikasi dari berbagai kasus insiden yang terjadi?</t>
  </si>
  <si>
    <t>Apakah seluruh insiden yang terjadi selalu dilakukan proses identifiaksi masalah?</t>
  </si>
  <si>
    <t>Apakah organisasi Anda telah memiliki prosedur penyelidikan insiden yang baku, sistematik, dan terstruktur?</t>
  </si>
  <si>
    <t>Fase 3 - Tindak Lanjut</t>
  </si>
  <si>
    <t>Apakah setiap insiden yang terjadi analisisnya sampai pada tahap ditemukannya akar permasalahan?</t>
  </si>
  <si>
    <t>Apakah Anda menghitung dampak bisnis dari insiden keamanan dunia maya (misalnya dalam hal dampak keuangan, reputasi, manajemen atau kepatuhan)?</t>
  </si>
  <si>
    <t>Apakah organisasi Anda telah menggunakan metode-metode investivitasi insiden siber standart internasional?</t>
  </si>
  <si>
    <t>Apakah investigasi Anda terhubung ke kegiatan manajemen masalah yang lebih luas, seperti yang digunakan dalam manajemen layanan (misalnya pendekatan ITIL)?</t>
  </si>
  <si>
    <t>3.1.1</t>
  </si>
  <si>
    <t>3.1.2</t>
  </si>
  <si>
    <t>3.1.3</t>
  </si>
  <si>
    <t>3.1.4</t>
  </si>
  <si>
    <t>3.1.5</t>
  </si>
  <si>
    <t>3.1.6</t>
  </si>
  <si>
    <t>3.1.7</t>
  </si>
  <si>
    <t>1.1 - Criticality assessment</t>
  </si>
  <si>
    <t>1.2 - Threat analysis</t>
  </si>
  <si>
    <t>1.3 - People, Process, Technology and Information</t>
  </si>
  <si>
    <t>1.4 - Control environment</t>
  </si>
  <si>
    <t>1.5 - Maturity assessment</t>
  </si>
  <si>
    <t>2.1 - Identification</t>
  </si>
  <si>
    <t>2.2 - Investigation</t>
  </si>
  <si>
    <t>2.3 - Action</t>
  </si>
  <si>
    <t>2.4 - Recovery</t>
  </si>
  <si>
    <t>3.1 - Incident investigation</t>
  </si>
  <si>
    <t>3.2 - Reporting</t>
  </si>
  <si>
    <t>3.3 - Post incident review</t>
  </si>
  <si>
    <t>3.4 - Lessons learned</t>
  </si>
  <si>
    <t>3.5 - Updating</t>
  </si>
  <si>
    <t>3.6 - Trend analysis</t>
  </si>
  <si>
    <t>grafik radar</t>
  </si>
  <si>
    <t>Apakah organisasi Anda telah mendata aset yang penting bagi organisasi Anda?</t>
  </si>
  <si>
    <t>Apakah aset yang didata tersebut telah disusun berdasarkan klasifikasi kritikalitas berbasis analisis resiko operasional?</t>
  </si>
  <si>
    <t>Apakah klasifikasi kekritisan sudah disusun secara sistematis dan terstruktur?</t>
  </si>
  <si>
    <t>Apakah organisasi Anda telah menetapkan penanggung jawab setiap aset kritikal tesebut?</t>
  </si>
  <si>
    <t>Apakah aset yang didata tersebut telah disusun berdasarkan klasifikasi kritikalitas berbasis analisis bisnis dan aspek strategis organisasi?</t>
  </si>
  <si>
    <t>Apakah organisasi Anda telah melakukan penilaian dampak kerugian operasional, bisnis, dan aspek hukum secara mendalam untuk setiap potensi insiden yang telah diidentifikasikan?</t>
  </si>
  <si>
    <t>Apakah dokumen penilaian kerugian tersebut selalu di-review dan diperbarui periodik?</t>
  </si>
  <si>
    <t>1.1.2</t>
  </si>
  <si>
    <t>1.1.3</t>
  </si>
  <si>
    <t>1.1.4</t>
  </si>
  <si>
    <t>1.1.5</t>
  </si>
  <si>
    <t>1.1.6</t>
  </si>
  <si>
    <t>1.1.7</t>
  </si>
  <si>
    <t>Apakah organisasi Anda telah memiliki dokumen prosedur operasional sistem IT dan jaringan?</t>
  </si>
  <si>
    <t>Apakah organisasi Anda telah memiliki kebijakan penanganan inisiden siber?</t>
  </si>
  <si>
    <t>Apakah prosedur tersebut telah dilengkapi dokumen SLA yang ditanda tangani management senior?</t>
  </si>
  <si>
    <t>Apakah implementasi prosedur dan pencapaian SLA telah dievaluasi secara priodik?</t>
  </si>
  <si>
    <t>Apakah prosedur dan SLA tersebut di-reveiw dan diperbarui secara periodik?</t>
  </si>
  <si>
    <t>Apakah prosedur tersebut sudah mencakup semua tahapan proses penanganan insiden siber?</t>
  </si>
  <si>
    <t>Apakah prosedur tersebut telah mengatur peta peran secara detail siapa saja yang bertanggung jawab pada setiap proses, termasuk pembagian peran ke pihak ketiga dan eskalasi permasalahan?</t>
  </si>
  <si>
    <t>Apakah prosesdur tersebut telah mengadoptasi standar bertaraf nasional/ internasional yang dikeluarkan badan resmi?</t>
  </si>
  <si>
    <t>Apakah prosedur dan implementasi nya telah mendapat pengakuan dari pihak evaluasi independen?</t>
  </si>
  <si>
    <t>1.3b.1</t>
  </si>
  <si>
    <t>1.3b.2</t>
  </si>
  <si>
    <t>1.3b.3</t>
  </si>
  <si>
    <t>1.3b.4</t>
  </si>
  <si>
    <t>1.3b.5</t>
  </si>
  <si>
    <t>1.3b.6</t>
  </si>
  <si>
    <t>1.3b.7</t>
  </si>
  <si>
    <t>1.3b.8</t>
  </si>
  <si>
    <t>1.3b.9</t>
  </si>
  <si>
    <t>1.3b.10</t>
  </si>
  <si>
    <t>1.3b.11</t>
  </si>
  <si>
    <t>3-Umumnya/ sebagian besar</t>
  </si>
  <si>
    <t>Apakah organisasi Anda melakukan penyidikan/ investivigasi terhadap suatu insiden?</t>
  </si>
  <si>
    <t>Apakah sumber data analisis utamanya dari log perangkat?</t>
  </si>
  <si>
    <t>Apakah pada penyelidikan apakah Anda melakukan triage?</t>
  </si>
  <si>
    <t>Apakah analisis penyidikan meliputi identifikasi sistem, jaringan dan informasi yang terkena ganguan?</t>
  </si>
  <si>
    <t>Apakah Anda menetapakan prioritas penyidikan untuk percepatan pemulihan?</t>
  </si>
  <si>
    <t>Apakah sumber data analisis dari peralatan monitoring keamanan?</t>
  </si>
  <si>
    <t>Apakah organisasi Anda memiliki personal yang dedicated untuk respon pertama sebuah insiden siber?</t>
  </si>
  <si>
    <t>Apakah analisis penyidikan meliputi dampak operasional dari suatu insiden?</t>
  </si>
  <si>
    <t>Apakah analisis penyidikan meliputi informasi rahasia yang diekspos/ tercuri?</t>
  </si>
  <si>
    <t>Apakah sumber data analisis juga dari data eksternal?</t>
  </si>
  <si>
    <t>Apakah memiliki tim management kritis yang mendukung insiden siber (tidak hanya insiden bencana)?</t>
  </si>
  <si>
    <t>Apakah memiliki pengaturan ekslasi ke ahli/ pakar insiden secara sistematis?</t>
  </si>
  <si>
    <t>Apakah analisis penyidikan meliputi dampak bisnis dan hukum dari suatu insiden?</t>
  </si>
  <si>
    <t xml:space="preserve">Apakah analisis penyidikan meliputi secara detail kejadian insiden terjadi dan siapa yang melakukan? </t>
  </si>
  <si>
    <t>2.2.1</t>
  </si>
  <si>
    <t>2.2.2</t>
  </si>
  <si>
    <t>2.2.3</t>
  </si>
  <si>
    <t>2.2.4</t>
  </si>
  <si>
    <t>2.2.5</t>
  </si>
  <si>
    <t>2.2.6</t>
  </si>
  <si>
    <t>2.2.7</t>
  </si>
  <si>
    <t>2.2.8</t>
  </si>
  <si>
    <t>2.2.9</t>
  </si>
  <si>
    <t>2.2.10</t>
  </si>
  <si>
    <t>2.2.11</t>
  </si>
  <si>
    <t>2.2.12</t>
  </si>
  <si>
    <t>2.2.13</t>
  </si>
  <si>
    <t>2.2.14</t>
  </si>
  <si>
    <t>Apakah analisis meliputi analisis berbagai peristiwa yang berbeda untuk melihat peluang kejadian tersebut berhubungan?</t>
  </si>
  <si>
    <t>Apakah memiliki bantuan pihak ketiga yang profesional?</t>
  </si>
  <si>
    <t>Apakah analisis penyidikan meliputi secara detail metode penyerangan terjadi, melakukan simulasi, dan menetapkan motif pelaku?</t>
  </si>
  <si>
    <t>2.2.15</t>
  </si>
  <si>
    <t>2.2.16</t>
  </si>
  <si>
    <t>2.2.17</t>
  </si>
  <si>
    <t>Apakah organisasi Anda telah membuat laporan insiden untuk setian insiden siber?</t>
  </si>
  <si>
    <t>Apakah organisasi Anda telah melaporkan laporan inisden sesuai dengan format standar?</t>
  </si>
  <si>
    <t>Apakah format pelaporan insiden tersebut termasuk detail langkah-langkah yg telah dilakukan sampai pemulihan?</t>
  </si>
  <si>
    <t>Apakah laporan insiden tersebut juga diaporkan ke pihak eksternal yang berkepentingan/ wajib dilaporkan sesuai regulasi?</t>
  </si>
  <si>
    <t>Apakah laporan insiden tersebut dilaporkan ke top management?</t>
  </si>
  <si>
    <t>Apakah format laporan insiden tersebut sudah memuat aspek biaya kerugian dan pemulihan?</t>
  </si>
  <si>
    <t>Apakah format laporan insiden dimaksud termasuk rekomendasi kontrol baru agar insiden tidak berulang?</t>
  </si>
  <si>
    <t>Apakah organisasi Anda berperan serta pada pihak lain, memberikan pengalaman dan masukan perbaikan sistem terkait kasus insiden yang dialami?</t>
  </si>
  <si>
    <t>3.2.1</t>
  </si>
  <si>
    <t>3.2.2</t>
  </si>
  <si>
    <t>3.2.3</t>
  </si>
  <si>
    <t>3.2.4</t>
  </si>
  <si>
    <t>3.2.5</t>
  </si>
  <si>
    <t>3.2.6</t>
  </si>
  <si>
    <t>3.2.7</t>
  </si>
  <si>
    <t>3.2.8</t>
  </si>
  <si>
    <t>Apakah organisasi Anda melakukan review terhadap rekap laporan tersebut?</t>
  </si>
  <si>
    <t>Apakah organisasi Anda merekap laporan insiden yang terjadi dalam suatu periode?</t>
  </si>
  <si>
    <t>Apakah organisasi Anda melakukan review pasca insiden untuk menentukan apakah langkah-langkah yang diambil telah cukup untuk memenuhi kebutuhan operasioal?</t>
  </si>
  <si>
    <t>Apakah organisasi Anda melakukan review pasca insiden untuk melihat kecepatan respon dan waktu pemulihan?</t>
  </si>
  <si>
    <t>Apakah organisasi Anda melakukan review pasca insiden untuk melihat kecapakan SDM baik internal maupun eksternal dalam menghadapi insiden?</t>
  </si>
  <si>
    <t>pakah organisasi Anda melakukan review prosedur dikaitkan dengan kejadian yang terjadi?</t>
  </si>
  <si>
    <t>Apakah organisasi Anda melakukan review pasca insiden untuk melihat kelengkapan dan kesesuaian laporan?</t>
  </si>
  <si>
    <t>Apakah hasil review digunakan untuk tindakan pencegahan secara teknis?</t>
  </si>
  <si>
    <t>Apakah hasil review digunakan untuk me-review kontrol yang ada?</t>
  </si>
  <si>
    <t>Apakah hasil-hasil review tersebut didistribusikan ke para pemangku kepentingan?</t>
  </si>
  <si>
    <t>Apakah proses review dilakukan evaluasi dan dilaporkan ke top management?</t>
  </si>
  <si>
    <t>Apakah organisasi Anda pernah melakukan simulasi penanganan insiden menggunakan SDM yang berbeda dengan yang tim menangani insiden, untuk mendapatkan perbandingan?</t>
  </si>
  <si>
    <t>3.3.1</t>
  </si>
  <si>
    <t>3.3.2</t>
  </si>
  <si>
    <t>3.3.3</t>
  </si>
  <si>
    <t>3.3.4</t>
  </si>
  <si>
    <t>3.3.5</t>
  </si>
  <si>
    <t>3.3.6</t>
  </si>
  <si>
    <t>3.3.7</t>
  </si>
  <si>
    <t>3.3.8</t>
  </si>
  <si>
    <t>3.3.9</t>
  </si>
  <si>
    <t>3.3.10</t>
  </si>
  <si>
    <t>Apakah laporan insiden dan review diarsipkan dengan baik?</t>
  </si>
  <si>
    <t>Apakah pembelajaran tersebut didistribusikan ke berbagai pemangku kepentingan?</t>
  </si>
  <si>
    <t>Apakah pembelajaran yang didapat didokumentasikan secara formal?</t>
  </si>
  <si>
    <t>Apakah laporan dan review disusun menjadi materi pembelajaran?</t>
  </si>
  <si>
    <t>Apakah pembelajaran tersebut dikomunikasikan secara khusus secara ke beberapa pemangku kepentingan untuk perbaikan proses, metode, prosedur, kontrol, dll?</t>
  </si>
  <si>
    <t>Apakah efektivitas laporan pembelajaran, pelaksanaan proses, dan pemanfaatannya dievaluasi secara reguler?</t>
  </si>
  <si>
    <t>Apakah informasi pasca insiden digunakan untuk perbaikan respon penanganan insiden siber di organisasi Anda?</t>
  </si>
  <si>
    <t>Apakah pembaruan meliputi: aspek teknis dan prosedur penanganan insiden tertentu?</t>
  </si>
  <si>
    <t>Apakah pembaruan dilakukan dengan format dokumen formal?</t>
  </si>
  <si>
    <t>Apakah pembaruan meliputi: skenario pelatihan/ simulasi menghadapi insiden?</t>
  </si>
  <si>
    <t>Apakah pembaruan meliputi: risk control?</t>
  </si>
  <si>
    <t>Apakah pembaruan meliputi: metodologi proses management insiden?</t>
  </si>
  <si>
    <t>Apakah pembaruan meliputi: perubahani BCM</t>
  </si>
  <si>
    <t>3.4.1</t>
  </si>
  <si>
    <t>3.4.2</t>
  </si>
  <si>
    <t>3.4.3</t>
  </si>
  <si>
    <t>3.4.4</t>
  </si>
  <si>
    <t>3.4.5</t>
  </si>
  <si>
    <t>3.4.6</t>
  </si>
  <si>
    <t>3.4.7</t>
  </si>
  <si>
    <t>3.5.1</t>
  </si>
  <si>
    <t>3.5.2</t>
  </si>
  <si>
    <t>3.5.3</t>
  </si>
  <si>
    <t>3.5.4</t>
  </si>
  <si>
    <t>3.5.5</t>
  </si>
  <si>
    <t>3.5.6</t>
  </si>
  <si>
    <t>3.5.7</t>
  </si>
  <si>
    <t>Apakah laporan insiden dan review diarsipkan dan dicatat dengan baik?</t>
  </si>
  <si>
    <t>Apakah organisasi Anda telah memanfaatan data untuk analisis trend, khususnya melihat trend insiden siber yang terjadi?</t>
  </si>
  <si>
    <t>Apakah evaluasi trend digunakan untuk mengidentifikasi kelemahan implementasi teknologi dan kompetensi SDM?</t>
  </si>
  <si>
    <t>Apakah evaluasi trend digunakan untuk mengidentifikasikasi faktor-faktor penyebab insiden, termasuk kelemahan sistem kontrol?</t>
  </si>
  <si>
    <t>Apakah evaluasi trend digunakan untuk mengidentifikasi  trend untuk melihat identifikasi dampak bisnis dan biaya penanganan insiden serta digunakan untuk mengambil keputusan investasi sistem pencegahan?</t>
  </si>
  <si>
    <t>Apakah pemanfaatan hasil trend dibagi ke komunitas?</t>
  </si>
  <si>
    <t>3.6.1</t>
  </si>
  <si>
    <t>3.6.2</t>
  </si>
  <si>
    <t>3.6.3</t>
  </si>
  <si>
    <t>3.6.4</t>
  </si>
  <si>
    <t>3.6.5</t>
  </si>
  <si>
    <t>3.6.6</t>
  </si>
  <si>
    <t>nilai</t>
  </si>
  <si>
    <t>Pembobotan Tingkat Kematangan</t>
  </si>
  <si>
    <t>TK1</t>
  </si>
  <si>
    <t>TK2</t>
  </si>
  <si>
    <t>TK3</t>
  </si>
  <si>
    <t>TK4</t>
  </si>
  <si>
    <t>TK5</t>
  </si>
  <si>
    <t>max-min</t>
  </si>
  <si>
    <t>distribusi 4</t>
  </si>
  <si>
    <t>jumlah</t>
  </si>
  <si>
    <t>Rekapitulasi Hasil Penilaian</t>
  </si>
  <si>
    <t>Perhitungan Indeks Kematangan</t>
  </si>
  <si>
    <t>Fase Persiapan</t>
  </si>
  <si>
    <t>Fase Aksi</t>
  </si>
  <si>
    <t>Fase Tindak Lanjut</t>
  </si>
  <si>
    <t>TK 1</t>
  </si>
  <si>
    <t>TK 2</t>
  </si>
  <si>
    <t>TK 3</t>
  </si>
  <si>
    <t>TK 4</t>
  </si>
  <si>
    <t>TK 5</t>
  </si>
  <si>
    <t>pembobotan</t>
  </si>
  <si>
    <t>selisih</t>
  </si>
  <si>
    <t>min</t>
  </si>
  <si>
    <t>mak</t>
  </si>
  <si>
    <t>Jumlah</t>
  </si>
  <si>
    <t>Apakah tim respon insiden siber di organisasi Anda memiliki kemampuan berupa kompetensi forensik dan mendeteksi malware yang canggih (malware analysys, reverse engineering, dll?</t>
  </si>
  <si>
    <t>Apakah kebijakan penanganan insiden siber tersebut telah selaras dengan kebijakan pengaturan kesinambungan organisasi (Business Continuity Management) Anda?</t>
  </si>
  <si>
    <t>Apakah organisasi Anda telah memiliki dokumen prosedur penanganan insiden siber secara formal yang dikeluarkan oleh management senior (misalnya 1 level dibawah pimpinan tertinggi atau dipastikan berlaku di seluruh lingkup organisasi, tidak hanya di unit pejabat bersangkutan) di organisasi Anda?</t>
  </si>
  <si>
    <t>Apakah prosedur kontrol tersebut telah meliputi perlindungan malware?</t>
  </si>
  <si>
    <t>Apakah prosedur kontrol tersebut telah meliputi tata kelola kerentanan dan sistem back-up konfigurasi/ data?</t>
  </si>
  <si>
    <t>2-Sporadis</t>
  </si>
  <si>
    <t>Apakah organisasi Anda telah memiliki program keperdulian tentang penanganan insiden yg sudah dilakukan secara rutin?</t>
  </si>
  <si>
    <t>Apakah dalam mengidentifikasi detail dari insiden organisasi Anda harus menggunakan log langsung (tanpa tools)? (jawab tidak aplicable jika seluruhnya telah menggunakan SIEM)</t>
  </si>
  <si>
    <t>Apakah organisasi Anda tahu suatu insiden berdasarkan analisis sistem monitoring insiden, seperti SOC (security operation center)?</t>
  </si>
  <si>
    <t>Apakah organisasi Anda telah menggunakan sumber informasi daftar potensi insiden yang tersedia umum?</t>
  </si>
  <si>
    <t>Apakah implementasi teknis pertahanan di organisasi Anda telah meliputi: implementasi DMZ, sistem back up/ HA (high availbility) serta back up konfigurasi?</t>
  </si>
  <si>
    <t>Apakah implementasi teknis pertahanan di organisasi Anda telah meliputi: implemtasi DRC (disaster recovery center)?</t>
  </si>
  <si>
    <t>Apakah organisasi Anda memiliki informasi dasar (baseline information, misalnya: daftar perangkat, daftar aplikasi, dll) yang dapat membantu tim respon (termasuk pihak ketiga) untuk merespon insiden?</t>
  </si>
  <si>
    <t>Apakah laporan pemulihan di-review oleh management senior di organisasi Anda? Berupa rapat management review.</t>
  </si>
  <si>
    <t>Rata2 per Fase</t>
  </si>
  <si>
    <t>Rata-rata</t>
  </si>
  <si>
    <t>Bobot per Tingkat</t>
  </si>
  <si>
    <t>Kontribusi Indeks</t>
  </si>
  <si>
    <t>Indeks Kematangan</t>
  </si>
  <si>
    <t>Apakah pembelajaran tersebut termasuk berisi informasi level strategic</t>
  </si>
  <si>
    <t>Catatan</t>
  </si>
  <si>
    <t>Versi</t>
  </si>
  <si>
    <t>v2.3</t>
  </si>
  <si>
    <t>Perubahan</t>
  </si>
  <si>
    <t>Menghilangkan opsi jawaban "5-Tidak diterapkan (not aplicable)"</t>
  </si>
  <si>
    <t>Menambah sheet Catatan Revisi</t>
  </si>
  <si>
    <t>Menambah sheet Pengantar</t>
  </si>
  <si>
    <t>Menambah sheet Responder</t>
  </si>
  <si>
    <t>INSTRUMEN PENGUKURAN MATURITAS</t>
  </si>
  <si>
    <t>PENANGANAN INSIDEN SIBER DAN SANDI</t>
  </si>
  <si>
    <t>Mengenai Instrumen</t>
  </si>
  <si>
    <t>Instrumen Pengukuran Maturitas Penanganan Insiden Siber dan Sandi ini adalah alat untuk menilai tingkat kesiapan organisasi terhadap kemampuan penanganan  insiden keamanan siber mereka. Instrumen ini digunakan  untuk menilai (assess) keadaan kesiapan organisasi untuk dapat menanggapi insiden keamanan siber dengan cara yang cepat, efektif dan aman.</t>
  </si>
  <si>
    <t xml:space="preserve">Instrumen Pengukuran Maturitas Penanganan Insiden Siber dan Sandi ini ditujukan untuk digunakan oleh instansi Penyelenggara Sistem Elektronik, baik instansi di tingkat pusat, ataupun unit kerja dibawahnya.
</t>
  </si>
  <si>
    <t>Penggunaan Instrumen ini dianjurkan untuk dilakukan oleh Pejabat yang secara langsung bertanggungjawab dan berwenang dalam penanganan insiden keamanan siber.</t>
  </si>
  <si>
    <t>Instrumen ini berupa alat penilaian (assessment) terhadap model kesiapan yang  merujuk pada CREST - CSIR Cyber Security Incident Response guide ver. 1.0, berupa sejumlah pertanyaan yang didasarkan pada 15 langkah dalam 3 fase proses penanganan insiden keamanan siber, seperti yang ditunjukkan pada diagram berikut:</t>
  </si>
  <si>
    <t>Proses penilaian tingkat kesiapan penanganan insiden keamanan siber dimulai dengan mengisi sejumlah pertanyaan untuk tiap Fase berikut :</t>
  </si>
  <si>
    <t>Fase 1. Persiapan</t>
  </si>
  <si>
    <t>Fase 2. Respon/ Tanggap Insiden Siber</t>
  </si>
  <si>
    <t>Fase 3. Tindak Lanjut</t>
  </si>
  <si>
    <t>Masing masing fase terdiri dari beberapa tahapan/langkah, dan masing masing tahapan/langkah terdiri dari beberapa pertanyaan.</t>
  </si>
  <si>
    <t>Perlu diperhatikan untuk pengisian daftar pertanyan dalam instrumen ini, bahwa jawaban yang diberikan harus merefleksikan kondisi penerapan manajemen tanggap insiden keamanan siber yang sesungguhnya. Instrumen ini hanya akan memberikan nilai tambah bagi semua pihak apabila pengisian jawabannya didasari azas keterbukaan dan kejujuran.</t>
  </si>
  <si>
    <t>Petunjuk Pengisian</t>
  </si>
  <si>
    <t>Seluruh pertanyaan dalam Instrumen ini merupakan pertanyaan dengan jawaban pilihan ganda.</t>
  </si>
  <si>
    <t>Responden harus mengisi jawaban dari seluruh pertanyaan yang ada. Pengisian jawaban dengan memilih pilihan (drop-down) jawaban yang sesuai.</t>
  </si>
  <si>
    <t>Pilihan Jawaban merupakan kondisi saat ini di Instansi responden, sesuai kriteria berikut :</t>
  </si>
  <si>
    <t>No</t>
  </si>
  <si>
    <t>Kriteria</t>
  </si>
  <si>
    <t>Belum Dijawab</t>
  </si>
  <si>
    <t>-</t>
  </si>
  <si>
    <t>Tidak/ Belum dilakukan</t>
  </si>
  <si>
    <r>
      <rPr>
        <sz val="12"/>
        <color theme="1"/>
        <rFont val="Calibri"/>
        <family val="2"/>
        <scheme val="minor"/>
      </rPr>
      <t xml:space="preserve">Belum dilaksanakan, atau masih dalam </t>
    </r>
    <r>
      <rPr>
        <b/>
        <sz val="12"/>
        <color theme="1"/>
        <rFont val="Calibri"/>
        <family val="2"/>
      </rPr>
      <t xml:space="preserve">wacana </t>
    </r>
    <r>
      <rPr>
        <sz val="12"/>
        <color theme="1"/>
        <rFont val="Calibri"/>
        <family val="2"/>
      </rPr>
      <t>perencanaan (tidak ada dokumen resmi rencana penerapan)</t>
    </r>
  </si>
  <si>
    <t>Sporadis</t>
  </si>
  <si>
    <r>
      <rPr>
        <sz val="12"/>
        <color theme="1"/>
        <rFont val="Symbol"/>
        <charset val="2"/>
      </rPr>
      <t>· </t>
    </r>
    <r>
      <rPr>
        <sz val="12"/>
        <color theme="1"/>
        <rFont val="Calibri"/>
        <family val="2"/>
      </rPr>
      <t xml:space="preserve">Sudah menjadi </t>
    </r>
    <r>
      <rPr>
        <b/>
        <sz val="12"/>
        <color theme="1"/>
        <rFont val="Calibri"/>
        <family val="2"/>
      </rPr>
      <t xml:space="preserve">rencana </t>
    </r>
    <r>
      <rPr>
        <sz val="12"/>
        <color theme="1"/>
        <rFont val="Calibri"/>
        <family val="2"/>
      </rPr>
      <t>resmi instansi dan akan dilaksanakan melalui kegiatan internal atau proyek.</t>
    </r>
  </si>
  <si>
    <r>
      <rPr>
        <sz val="12"/>
        <color theme="1"/>
        <rFont val="Symbol"/>
        <charset val="2"/>
      </rPr>
      <t>· </t>
    </r>
    <r>
      <rPr>
        <sz val="12"/>
        <color theme="1"/>
        <rFont val="Calibri"/>
        <family val="2"/>
      </rPr>
      <t>Sudah ada dokumen kebijakan/ prosedur pengamanan siber dalam versi</t>
    </r>
    <r>
      <rPr>
        <b/>
        <sz val="12"/>
        <color theme="1"/>
        <rFont val="Calibri"/>
        <family val="2"/>
      </rPr>
      <t xml:space="preserve"> draft.</t>
    </r>
  </si>
  <si>
    <t>Umumnya/ Sebagian Besar</t>
  </si>
  <si>
    <r>
      <rPr>
        <sz val="12"/>
        <color theme="1"/>
        <rFont val="Symbol"/>
        <charset val="2"/>
      </rPr>
      <t>· </t>
    </r>
    <r>
      <rPr>
        <sz val="12"/>
        <color theme="1"/>
        <rFont val="Calibri"/>
        <family val="2"/>
      </rPr>
      <t>Kegiatan/ Proyek sedang berjalan atau diterapkan secara bertahap.</t>
    </r>
  </si>
  <si>
    <r>
      <rPr>
        <sz val="12"/>
        <color theme="1"/>
        <rFont val="Symbol"/>
        <charset val="2"/>
      </rPr>
      <t>· </t>
    </r>
    <r>
      <rPr>
        <sz val="12"/>
        <color theme="1"/>
        <rFont val="Calibri"/>
        <family val="2"/>
      </rPr>
      <t xml:space="preserve">Dokumen kebijakan/ prosedur pengamanan siber sudah dirilis secara </t>
    </r>
    <r>
      <rPr>
        <b/>
        <sz val="12"/>
        <color theme="1"/>
        <rFont val="Calibri"/>
        <family val="2"/>
      </rPr>
      <t>resmi</t>
    </r>
    <r>
      <rPr>
        <sz val="12"/>
        <color theme="1"/>
        <rFont val="Calibri"/>
        <family val="2"/>
      </rPr>
      <t xml:space="preserve"> tetapi masih tahap implementasi.</t>
    </r>
  </si>
  <si>
    <t>Ya /Seluruhnya</t>
  </si>
  <si>
    <t>Sudah berjalan di seluruh area sesuai dengan ruang lingkup yang didefinisikan.</t>
  </si>
  <si>
    <t>Tidak Diterapkan</t>
  </si>
  <si>
    <t>Proses Pengukuran</t>
  </si>
  <si>
    <t>Instrumen ini telah berisi formula untuk memproses tingkat kesiapan Penanganan Insiden Keamanan Siber dari Instansi sesuai isian responden. Tiap pilihan jawaban dari masing masing pertanyaan memiliki poin (nilai) yang akan menentukan Tingkat Kesiapan.</t>
  </si>
  <si>
    <t>Dalam Instrumen Pengukuran Tingkat Maturitas Penanganan Insiden Keamanan Siber ini terdapat 5 tingkat Maturitas kemampuan penanganan insiden keamanan siber suatu instansi (organisasi), mulai dari IK1 (paling tidak efektif) hingga IK5 (paling efektif), seperti tabel berikut :</t>
  </si>
  <si>
    <t>KRITERIA</t>
  </si>
  <si>
    <r>
      <rPr>
        <sz val="12"/>
        <color theme="1"/>
        <rFont val="Calibri"/>
        <family val="2"/>
        <scheme val="minor"/>
      </rPr>
      <t>I</t>
    </r>
    <r>
      <rPr>
        <sz val="12"/>
        <color theme="1"/>
        <rFont val="Calibri"/>
        <family val="2"/>
      </rPr>
      <t>K 1</t>
    </r>
  </si>
  <si>
    <r>
      <rPr>
        <sz val="12"/>
        <color theme="1"/>
        <rFont val="Wingdings"/>
        <charset val="2"/>
      </rPr>
      <t>§ </t>
    </r>
    <r>
      <rPr>
        <sz val="12"/>
        <color theme="1"/>
        <rFont val="Calibri"/>
        <family val="2"/>
      </rPr>
      <t>Belum ada kebijakan, strategi dan prosedur manajemen insiden</t>
    </r>
  </si>
  <si>
    <r>
      <rPr>
        <sz val="12"/>
        <color theme="1"/>
        <rFont val="Wingdings"/>
        <charset val="2"/>
      </rPr>
      <t>§ </t>
    </r>
    <r>
      <rPr>
        <sz val="12"/>
        <color theme="1"/>
        <rFont val="Calibri"/>
        <family val="2"/>
      </rPr>
      <t>Apabila sudah terjadi insiden, belum dapat diselesaikan dengan baik, memerlukan waktu yang lama,  terjadi gangguan pada layanan/operasional yang signifikan</t>
    </r>
  </si>
  <si>
    <r>
      <rPr>
        <sz val="12"/>
        <color theme="1"/>
        <rFont val="Calibri"/>
        <family val="2"/>
        <scheme val="minor"/>
      </rPr>
      <t>I</t>
    </r>
    <r>
      <rPr>
        <sz val="12"/>
        <color theme="1"/>
        <rFont val="Calibri"/>
        <family val="2"/>
      </rPr>
      <t>K 2</t>
    </r>
  </si>
  <si>
    <r>
      <rPr>
        <sz val="12"/>
        <color theme="1"/>
        <rFont val="Wingdings"/>
        <charset val="2"/>
      </rPr>
      <t>§ </t>
    </r>
    <r>
      <rPr>
        <sz val="12"/>
        <color theme="1"/>
        <rFont val="Calibri"/>
        <family val="2"/>
      </rPr>
      <t>Sudah ada kebijakan dan atau prosedur yang terkait dengan manajemen insiden, akan tetapi belum efektif/konsisten diterapkan</t>
    </r>
  </si>
  <si>
    <r>
      <rPr>
        <sz val="12"/>
        <color theme="1"/>
        <rFont val="Wingdings"/>
        <charset val="2"/>
      </rPr>
      <t>§ </t>
    </r>
    <r>
      <rPr>
        <sz val="12"/>
        <color theme="1"/>
        <rFont val="Calibri"/>
        <family val="2"/>
      </rPr>
      <t>Apabila sudah terjadi insiden, sudah ada proses yang diupayakan berjalan akan tetapi penyelesaiannya tidak selalu efektif, memerlukan waktu dan berakibat gangguan pada layanan/operasional</t>
    </r>
  </si>
  <si>
    <r>
      <rPr>
        <sz val="12"/>
        <color theme="1"/>
        <rFont val="Calibri"/>
        <family val="2"/>
        <scheme val="minor"/>
      </rPr>
      <t>I</t>
    </r>
    <r>
      <rPr>
        <sz val="12"/>
        <color theme="1"/>
        <rFont val="Calibri"/>
        <family val="2"/>
      </rPr>
      <t>K 3</t>
    </r>
  </si>
  <si>
    <r>
      <rPr>
        <sz val="12"/>
        <color theme="1"/>
        <rFont val="Wingdings"/>
        <charset val="2"/>
      </rPr>
      <t>§ </t>
    </r>
    <r>
      <rPr>
        <sz val="12"/>
        <color theme="1"/>
        <rFont val="Calibri"/>
        <family val="2"/>
      </rPr>
      <t>Sudah ada kebijakan, strategi dan prosedur yang khusus membahas manajemen insiden</t>
    </r>
  </si>
  <si>
    <r>
      <rPr>
        <sz val="12"/>
        <color theme="1"/>
        <rFont val="Wingdings"/>
        <charset val="2"/>
      </rPr>
      <t>§ </t>
    </r>
    <r>
      <rPr>
        <sz val="12"/>
        <color theme="1"/>
        <rFont val="Calibri"/>
        <family val="2"/>
      </rPr>
      <t>Sudah dilakukan simulasi penanganan insiden secara berkala</t>
    </r>
  </si>
  <si>
    <r>
      <rPr>
        <sz val="12"/>
        <color theme="1"/>
        <rFont val="Wingdings"/>
        <charset val="2"/>
      </rPr>
      <t>§ </t>
    </r>
    <r>
      <rPr>
        <sz val="12"/>
        <color theme="1"/>
        <rFont val="Calibri"/>
        <family val="2"/>
      </rPr>
      <t>Pemahaman SDM yang ditugaskan sudah cukup, baik dari sisi kompetensi keamanan informasi, penanganan insiden maupun terkait operasional infrastruktur TI yang ada</t>
    </r>
  </si>
  <si>
    <r>
      <rPr>
        <sz val="12"/>
        <color theme="1"/>
        <rFont val="Wingdings"/>
        <charset val="2"/>
      </rPr>
      <t>§ </t>
    </r>
    <r>
      <rPr>
        <sz val="12"/>
        <color theme="1"/>
        <rFont val="Calibri"/>
        <family val="2"/>
      </rPr>
      <t>Apabila sudah terjadi insiden, proses penanganannya sudah berjalan dengan baik/konsisten, penyelesaian insiden secara umum sudah sesuai dengan yang direncanakan, dan gangguan pada layanan/operasional dapat dibatasi</t>
    </r>
  </si>
  <si>
    <r>
      <rPr>
        <sz val="12"/>
        <color theme="1"/>
        <rFont val="Calibri"/>
        <family val="2"/>
        <scheme val="minor"/>
      </rPr>
      <t>I</t>
    </r>
    <r>
      <rPr>
        <sz val="12"/>
        <color theme="1"/>
        <rFont val="Calibri"/>
        <family val="2"/>
      </rPr>
      <t>K 4</t>
    </r>
  </si>
  <si>
    <r>
      <rPr>
        <sz val="12"/>
        <color theme="1"/>
        <rFont val="Wingdings"/>
        <charset val="2"/>
      </rPr>
      <t>§ </t>
    </r>
    <r>
      <rPr>
        <sz val="12"/>
        <color theme="1"/>
        <rFont val="Calibri"/>
        <family val="2"/>
      </rPr>
      <t>Kebijakan, strategi dan prosedur yang khusus membahas manajemen insiden dikaji ulang sesuai secara berkala</t>
    </r>
  </si>
  <si>
    <r>
      <rPr>
        <sz val="12"/>
        <color theme="1"/>
        <rFont val="Wingdings"/>
        <charset val="2"/>
      </rPr>
      <t>§ </t>
    </r>
    <r>
      <rPr>
        <sz val="12"/>
        <color theme="1"/>
        <rFont val="Calibri"/>
        <family val="2"/>
      </rPr>
      <t>Simulasi penanganan insiden dilakukan secara berkala, mencakup semua jenis platform teknologi yang ada, termasuk melibatkan mitra dan pihak eksternal (regulator, tim CSIRT lain)</t>
    </r>
  </si>
  <si>
    <r>
      <rPr>
        <sz val="12"/>
        <color theme="1"/>
        <rFont val="Wingdings"/>
        <charset val="2"/>
      </rPr>
      <t>§ </t>
    </r>
    <r>
      <rPr>
        <sz val="12"/>
        <color theme="1"/>
        <rFont val="Calibri"/>
        <family val="2"/>
      </rPr>
      <t>SDM yang ditugaskan memiliki kompetensi formal di bidang manajemen insiden dan terlibat dalam upaya meningkatkan kesiapan manajemen insiden di internal organisasi</t>
    </r>
  </si>
  <si>
    <r>
      <rPr>
        <sz val="12"/>
        <color theme="1"/>
        <rFont val="Wingdings"/>
        <charset val="2"/>
      </rPr>
      <t>§ </t>
    </r>
    <r>
      <rPr>
        <sz val="12"/>
        <color theme="1"/>
        <rFont val="Calibri"/>
        <family val="2"/>
      </rPr>
      <t>Apabila sudah terjadi insiden, deteksi dan proses penanganannya berjalan dengan efektif, keseluruhan penyelesaian insiden sesuai dengan yang direncanakan, dan gangguan pada layanan/operasional tidak signifikan</t>
    </r>
  </si>
  <si>
    <r>
      <rPr>
        <sz val="12"/>
        <color theme="1"/>
        <rFont val="Calibri"/>
        <family val="2"/>
        <scheme val="minor"/>
      </rPr>
      <t>I</t>
    </r>
    <r>
      <rPr>
        <sz val="12"/>
        <color theme="1"/>
        <rFont val="Calibri"/>
        <family val="2"/>
      </rPr>
      <t>K 5</t>
    </r>
  </si>
  <si>
    <r>
      <rPr>
        <sz val="12"/>
        <color theme="1"/>
        <rFont val="Wingdings"/>
        <charset val="2"/>
      </rPr>
      <t>§ </t>
    </r>
    <r>
      <rPr>
        <sz val="12"/>
        <color theme="1"/>
        <rFont val="Calibri"/>
        <family val="2"/>
      </rPr>
      <t>Kebijakan, strategi dan prosedur yang khusus membahas manajemen insiden dikaji ulang sesuai dengan perkembangan risiko dan perubahan organisasi</t>
    </r>
  </si>
  <si>
    <r>
      <rPr>
        <sz val="12"/>
        <color theme="1"/>
        <rFont val="Wingdings"/>
        <charset val="2"/>
      </rPr>
      <t>§ </t>
    </r>
    <r>
      <rPr>
        <sz val="12"/>
        <color theme="1"/>
        <rFont val="Calibri"/>
        <family val="2"/>
      </rPr>
      <t>Simulasi penanganan insiden dilakukan secara berkala termasuk melibatkan mitra dan pihak eksternal (regulator, tim CSIRT lain), dan melakukan simulasi terkait ancaman baru atau informasi insiden yang dilaporkan dari sumber eksternal</t>
    </r>
  </si>
  <si>
    <r>
      <rPr>
        <sz val="12"/>
        <color theme="1"/>
        <rFont val="Wingdings"/>
        <charset val="2"/>
      </rPr>
      <t>§ </t>
    </r>
    <r>
      <rPr>
        <sz val="12"/>
        <color theme="1"/>
        <rFont val="Calibri"/>
        <family val="2"/>
      </rPr>
      <t>SDM yang ditugaskan merupakan pakar di bidangnya, terlibat dalam peningkatan kesiapan di sektor atau industri</t>
    </r>
  </si>
  <si>
    <r>
      <rPr>
        <sz val="12"/>
        <color theme="1"/>
        <rFont val="Wingdings"/>
        <charset val="2"/>
      </rPr>
      <t>§ </t>
    </r>
    <r>
      <rPr>
        <sz val="12"/>
        <color theme="1"/>
        <rFont val="Calibri"/>
        <family val="2"/>
      </rPr>
      <t>Apabila sudah terjadi insiden, deteksi dan proses penanganannya berjalan sangat efektif, termasuk deteksi dan pencegahan secara dini.</t>
    </r>
  </si>
  <si>
    <t>Bentuk Luaran (Output)</t>
  </si>
  <si>
    <t>Luaran dari proses pengukuran ini akan tampil di worksheet Hasil, berupa dashboard yang menampilkan pencapaian tingkat kesiapan dan target capaian untuk tiap Tahapan dari masing masing Fase penanganan insiden keamanan siber, untuk tiap Fase, dan skor akhir keseluruhan (overall).</t>
  </si>
  <si>
    <t>Pencapaian tingkat kesiapan dan target capaian ditampilkan dalam bentuk tabel dan radar chart (spider chart)</t>
  </si>
  <si>
    <t>Sektor Industri</t>
  </si>
  <si>
    <t>Lingkup Pengukuran</t>
  </si>
  <si>
    <t>Pilih Sektor Industri</t>
  </si>
  <si>
    <t>Pilih Ruang Lingkup</t>
  </si>
  <si>
    <t>Pemerintah</t>
  </si>
  <si>
    <t>Organisasi Keseluruhan</t>
  </si>
  <si>
    <t>Infrastruktur Informasi Kritikal Nasional</t>
  </si>
  <si>
    <t>Regional, Kanwil, Cabang</t>
  </si>
  <si>
    <t>Ekonomi Digital</t>
  </si>
  <si>
    <t>Unit Bisnis, Unit Kerja</t>
  </si>
  <si>
    <t>Lainnya</t>
  </si>
  <si>
    <t>Instansi/ Perusahaan</t>
  </si>
  <si>
    <t>Satuan Kerja</t>
  </si>
  <si>
    <t>Bagian</t>
  </si>
  <si>
    <t>Direktorat</t>
  </si>
  <si>
    <t>Alamat</t>
  </si>
  <si>
    <t>Alamat 1</t>
  </si>
  <si>
    <t>Alamat 2</t>
  </si>
  <si>
    <t>Kota, kode pos</t>
  </si>
  <si>
    <t>Nomor Telepon</t>
  </si>
  <si>
    <t>Email</t>
  </si>
  <si>
    <t>Nama Staf atau Pejabat</t>
  </si>
  <si>
    <t>Jabatan</t>
  </si>
  <si>
    <t>Jabatan Struktural/Fungsional</t>
  </si>
  <si>
    <t>Tanggal Pengisian</t>
  </si>
  <si>
    <t>HH/BB/TTTT</t>
  </si>
  <si>
    <t>Ruang Lingkup</t>
  </si>
  <si>
    <t>Deskripsi Ruang Lingkup</t>
  </si>
  <si>
    <t xml:space="preserve">Isi dengan deskripsi ruang lingkup, struktur organisasi (Departemen, Bagian atau Satuan Kerja), Infrastruktur IT	</t>
  </si>
  <si>
    <t>Penanggung Jaban Pengisi Lembar Evaluasi</t>
  </si>
  <si>
    <t>1.5.10</t>
  </si>
  <si>
    <t>Apakah organisasi Anda telah menetapkan mekanisme pengukuran tingkat  kematangan terhadap pengelolaan insiden?</t>
  </si>
  <si>
    <t>1.3d.10</t>
  </si>
  <si>
    <t>Apakah organisasi Anda memiliki daftar aset yg penting bagi organisasi Anda serta daftar dari penanggung jawab-nya masing2?</t>
  </si>
  <si>
    <t xml:space="preserve">Pemindahan dan koreksi pertanyaan. </t>
  </si>
  <si>
    <t>Satuan_Kerja</t>
  </si>
  <si>
    <t>Alamat_1</t>
  </si>
  <si>
    <t>Alamat_2</t>
  </si>
  <si>
    <t>Kota_kodepos</t>
  </si>
  <si>
    <t>Nomor_Telepon</t>
  </si>
  <si>
    <t>Penanggung_Jawab</t>
  </si>
  <si>
    <t>Tanggal_Pengisian</t>
  </si>
  <si>
    <t>Sektor_Industri</t>
  </si>
  <si>
    <t>Ruang_Lingkup</t>
  </si>
  <si>
    <t>Des_Ruang_Lingkup</t>
  </si>
  <si>
    <t>Menambah sheet Coder (untuk proses perekapan di pusat)</t>
  </si>
  <si>
    <t>:</t>
  </si>
  <si>
    <t>Seksi Persandian dan Keaman Sistem Informasi</t>
  </si>
  <si>
    <t>Bidang Aplikasi dan Informatika</t>
  </si>
  <si>
    <t>Dinas Komunikasi dan Informatikas Provinsi Jawa Timur</t>
  </si>
  <si>
    <t>Jl. Ahmad Yani No.242-244, Gayungan</t>
  </si>
  <si>
    <t>Surabaya, 60235</t>
  </si>
  <si>
    <t>: (031) 8294608</t>
  </si>
  <si>
    <t>: auliabahar@jatimprov.go.id</t>
  </si>
  <si>
    <t>Aulia Bahar Pernama, S.Kom., M.ISM.</t>
  </si>
  <si>
    <t>Kepala Seksi Persandian dan Keamanan Sistem Informasi</t>
  </si>
  <si>
    <t>Pemerintah Provinsi Jawa Timur</t>
  </si>
  <si>
    <t>- Penggunaan standard OWASP untuk pembangunan website
- Acunetix
- Monitoring Firewall
- DLP</t>
  </si>
  <si>
    <t>SK tim telah dibuat namun OPD masih belum memberikan POC</t>
  </si>
  <si>
    <r>
      <t>Sudah ter-</t>
    </r>
    <r>
      <rPr>
        <i/>
        <sz val="12"/>
        <color theme="1"/>
        <rFont val="Calibri"/>
        <family val="2"/>
        <scheme val="minor"/>
      </rPr>
      <t>record</t>
    </r>
  </si>
  <si>
    <t>Beberapa produk masih belum ada</t>
  </si>
  <si>
    <t>Sudah ada dari SOP ISO</t>
  </si>
  <si>
    <t>5-Tidak Diterapkan</t>
  </si>
  <si>
    <t>SOP untuk sebagian besar kegiatan</t>
  </si>
  <si>
    <t>SOP Penanganan Insiden</t>
  </si>
  <si>
    <t>Logging dilakukan dengan firewal dan splunk, dilaksanakan untuk bidang infrastruktur</t>
  </si>
  <si>
    <t>Sudah ada SK tim CSIRT</t>
  </si>
  <si>
    <t>Prosedur kontrol dari ISO dan SOP</t>
  </si>
  <si>
    <t>Firewall dan cloudflare</t>
  </si>
  <si>
    <t>Dilakukan oleh tim bidang infrastruktur</t>
  </si>
  <si>
    <t>Termasuk dalam ISO 27001:2013</t>
  </si>
  <si>
    <t>Firewall, anti-virus, cloud flare, DLP (Data Loss Prevention)</t>
  </si>
  <si>
    <t>Berdasarkan laporan Kabupaten maupun Kota; pengelola aplikasi</t>
  </si>
  <si>
    <t>Aplikasi pemantau keamanan sistem informasi</t>
  </si>
  <si>
    <t>Berdasarkan laporan Kabupaten maupun Kota</t>
  </si>
  <si>
    <t>Untuk aplikasi hosting masih menggunakan log</t>
  </si>
  <si>
    <t>Dalam perencanaan untuk pembuatan alarm untuk sistem via email</t>
  </si>
  <si>
    <t>Dilakukan oleh tim bidang Infrastruktur</t>
  </si>
  <si>
    <t xml:space="preserve">Nutanix, Cloudflare support </t>
  </si>
  <si>
    <t>Berdasarkan log sistem maupun aplikasi (Fortigate &amp; splunk)</t>
  </si>
  <si>
    <t>Tim CSIRT dan Seksi Persandian &amp; Keamanan Informasi</t>
  </si>
  <si>
    <t>Mendapatkannya dari komunitas, BSSN, internet, dll</t>
  </si>
  <si>
    <t>Adanya DRC untuk Data Center Pemerintah Provinsi Jawa Timur di Batam</t>
  </si>
  <si>
    <t>Laporan insiden hack; Standard ISO 27001:2013</t>
  </si>
  <si>
    <t>Segmentasi dan backup data untuk Data Center</t>
  </si>
  <si>
    <t>Data Center</t>
  </si>
  <si>
    <t>Belum tercatat, draft berdasarkan ISO 27001:2013</t>
  </si>
  <si>
    <t>berdasarkan ISO 27001:2013</t>
  </si>
  <si>
    <t>Draft sesuai ISO 27001:2013 dan akan diimplementasikan secara bertahap</t>
  </si>
  <si>
    <t>Daftar aset</t>
  </si>
  <si>
    <t>Berdasarkan Tim Penanggung Jawab ISO 27001 (SK Kadis Kominfo)</t>
  </si>
  <si>
    <t>BCP</t>
  </si>
  <si>
    <t>Akan dilakukan review ISO 27001 setiap tahun (tim internal dan eksternal)</t>
  </si>
  <si>
    <t>Acunetix / Laporan Monitoring Bulanan / VA utk aplikasi yg baru atau sesuai permintaan</t>
  </si>
  <si>
    <t>SOP berdasarkan ISO 27001 di ttd Kepala Dinas Kominfo</t>
  </si>
  <si>
    <t>Laporan drill test internal</t>
  </si>
  <si>
    <t>Beberapa SDM telah mengikuti training di BSSN dan internal (laporan kegiatan, sertifikat)</t>
  </si>
  <si>
    <t>Dari pihak eksternal (Komunitas-'Relawan TIK"), ada forum komunitas (diadakan pertemuan 1 thn sekali)</t>
  </si>
  <si>
    <t>update dari web luar('the hacker news')</t>
  </si>
  <si>
    <t>Terdapat 4 staff teknis untuk respon insiden (SK Tim Respon Insiden)</t>
  </si>
  <si>
    <t>Sistem telah dibuat, ada SOP2, pelatihan2</t>
  </si>
  <si>
    <t>1 tahun 2 kali, Laporan Kegiatan</t>
  </si>
  <si>
    <t>Surat Edaran terkait Keamanan Informasi</t>
  </si>
  <si>
    <t>Sudah seperti DLP dan monitoring / sudah bisa mengenali penyebab insiden (defacement) dari mana (SQL/Plugin)</t>
  </si>
  <si>
    <t>Analisis Protokol, monitoring</t>
  </si>
  <si>
    <t>Penanganan insiden sudah dilakukan, SOP masih draft (draft pergub keamanan informasi)</t>
  </si>
  <si>
    <t>Dengan diimplementasikannya ISO 27001:2013 menjadikan SMKI sebagai salah satu kebijakan organisasi (ada BCP)</t>
  </si>
  <si>
    <t>di SOP sdh ada waktu / Standar Layanan Pengeduan</t>
  </si>
  <si>
    <t>ISO 270001</t>
  </si>
  <si>
    <t>Eksternal Auditor</t>
  </si>
  <si>
    <t>Himbauan mengenai : password email, dok tata kelola</t>
  </si>
  <si>
    <t>dokumen topologi Jaringan</t>
  </si>
  <si>
    <t>Log disimpan di lokal</t>
  </si>
  <si>
    <t>Terutama untuk asset di Data Center dan di-handle oleh bidang Infrastruktur &amp; Aptika, ada daftar aset</t>
  </si>
  <si>
    <t>Daftar kontak</t>
  </si>
  <si>
    <t>Ada daftar aplikasi /ada pengkelompokan (kritikal, umum, fungsional)</t>
  </si>
  <si>
    <t>BSSN, akademisi</t>
  </si>
  <si>
    <t>akademisi</t>
  </si>
  <si>
    <t>Laporan insiden</t>
  </si>
  <si>
    <t>Aplikasi untuk hosting dan colocation belum bisa / sudah ada</t>
  </si>
  <si>
    <t>pemisahan jaringan antara data center dan kantor</t>
  </si>
  <si>
    <t>Termasuk dalam ISO 27001:2013, sdh ada DRC</t>
  </si>
  <si>
    <t>direviu setiap tahun</t>
  </si>
  <si>
    <t>indeks KAMI</t>
  </si>
  <si>
    <t>Masih dalam wacana draft Pergub Keamanan Informasi</t>
  </si>
  <si>
    <t>Seksi Persandian dan Keamanan Informasi / Tim gov CSIRT</t>
  </si>
  <si>
    <t>Melakukan kegiatan rutin pada server hosting tetapi belum pada aplikasi-aplikasi yang lainnya / Sosialisasi2, pamflet2</t>
  </si>
  <si>
    <t>ada dukungan dari pimpinan, seperti Pemenuhan SDM</t>
  </si>
  <si>
    <t>dari BSSN dan 'the hacker news'</t>
  </si>
  <si>
    <t>ada pembagian kritikal informasi</t>
  </si>
  <si>
    <t>laporan insiden</t>
  </si>
  <si>
    <t>kerjasama dengan akademisi</t>
  </si>
  <si>
    <t>Support dari Nutanix, BSSN, akademis</t>
  </si>
  <si>
    <t>SOP DRP</t>
  </si>
  <si>
    <t>di uji oleh auditor ISO</t>
  </si>
  <si>
    <t>Laporan   insiden</t>
  </si>
  <si>
    <t>via WAG</t>
  </si>
  <si>
    <t>per bulan</t>
  </si>
  <si>
    <t>oleh Kasie Persandian</t>
  </si>
  <si>
    <t>ada tindak lanjutnya</t>
  </si>
  <si>
    <t>melalui WAG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</si>
</sst>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_(* \(#,##0\);_(* &quot;-&quot;_);_(@_)"/>
    <numFmt numFmtId="165" formatCode="_(* #,##0.00_);_(* \(#,##0.00\);_(* &quot;-&quot;??_);_(@_)"/>
    <numFmt numFmtId="166" formatCode="_(* #,##0.00_);_(* \(#,##0.00\);_(* &quot;-&quot;_);_(@_)"/>
    <numFmt numFmtId="167" formatCode="dd/mm/yyyy;@"/>
  </numFmts>
  <fonts count="19"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0"/>
      <color theme="1"/>
      <name val="Arial"/>
      <family val="2"/>
    </font>
    <font>
      <b/>
      <sz val="10"/>
      <color theme="1"/>
      <name val="Arial"/>
      <family val="2"/>
    </font>
    <font>
      <sz val="16"/>
      <color theme="0"/>
      <name val="Calibri"/>
      <family val="2"/>
      <scheme val="minor"/>
    </font>
    <font>
      <sz val="12"/>
      <color theme="1"/>
      <name val="Calibri"/>
      <family val="2"/>
      <scheme val="minor"/>
    </font>
    <font>
      <b/>
      <sz val="16"/>
      <color theme="1"/>
      <name val="Calibri"/>
      <family val="2"/>
      <scheme val="minor"/>
    </font>
    <font>
      <b/>
      <sz val="18"/>
      <color theme="1"/>
      <name val="Calibri"/>
      <family val="2"/>
      <scheme val="minor"/>
    </font>
    <font>
      <b/>
      <sz val="14"/>
      <color theme="1"/>
      <name val="Calibri"/>
      <family val="2"/>
      <scheme val="minor"/>
    </font>
    <font>
      <b/>
      <sz val="12"/>
      <color rgb="FFFFFFFF"/>
      <name val="Calibri"/>
      <family val="2"/>
      <scheme val="minor"/>
    </font>
    <font>
      <b/>
      <sz val="12"/>
      <color theme="1"/>
      <name val="Calibri"/>
      <family val="2"/>
    </font>
    <font>
      <sz val="12"/>
      <color theme="1"/>
      <name val="Calibri"/>
      <family val="2"/>
    </font>
    <font>
      <sz val="12"/>
      <color theme="1"/>
      <name val="Symbol"/>
      <charset val="2"/>
    </font>
    <font>
      <sz val="12"/>
      <color rgb="FFFFFFFF"/>
      <name val="Calibri"/>
      <family val="2"/>
      <scheme val="minor"/>
    </font>
    <font>
      <sz val="12"/>
      <color theme="1"/>
      <name val="Wingdings"/>
      <charset val="2"/>
    </font>
    <font>
      <i/>
      <sz val="12"/>
      <color theme="1" tint="0.499984740745262"/>
      <name val="Calibri"/>
      <family val="2"/>
      <scheme val="minor"/>
    </font>
    <font>
      <i/>
      <sz val="12"/>
      <color theme="1"/>
      <name val="Calibri"/>
      <family val="2"/>
      <scheme val="minor"/>
    </font>
  </fonts>
  <fills count="11">
    <fill>
      <patternFill patternType="none"/>
    </fill>
    <fill>
      <patternFill patternType="gray125"/>
    </fill>
    <fill>
      <patternFill patternType="solid">
        <fgColor theme="8" tint="-0.49998474074526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5"/>
        <bgColor indexed="64"/>
      </patternFill>
    </fill>
    <fill>
      <patternFill patternType="solid">
        <fgColor theme="8" tint="0.79998168889431442"/>
        <bgColor indexed="64"/>
      </patternFill>
    </fill>
    <fill>
      <patternFill patternType="solid">
        <fgColor rgb="FF0070C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
    <xf numFmtId="0" fontId="0" fillId="0" borderId="0"/>
    <xf numFmtId="164" fontId="7" fillId="0" borderId="0" applyFont="0" applyFill="0" applyBorder="0" applyAlignment="0" applyProtection="0"/>
    <xf numFmtId="9" fontId="7" fillId="0" borderId="0" applyFont="0" applyFill="0" applyBorder="0" applyAlignment="0" applyProtection="0"/>
  </cellStyleXfs>
  <cellXfs count="136">
    <xf numFmtId="0" fontId="0" fillId="0" borderId="0" xfId="0"/>
    <xf numFmtId="0" fontId="4" fillId="0" borderId="0" xfId="0" applyFont="1"/>
    <xf numFmtId="0" fontId="5" fillId="0" borderId="0" xfId="0" applyFont="1"/>
    <xf numFmtId="0" fontId="2" fillId="0" borderId="0" xfId="0" applyFont="1"/>
    <xf numFmtId="0" fontId="0" fillId="0" borderId="0" xfId="0" applyAlignment="1">
      <alignment vertical="top"/>
    </xf>
    <xf numFmtId="21" fontId="0" fillId="0" borderId="0" xfId="0" quotePrefix="1" applyNumberFormat="1" applyAlignment="1">
      <alignment vertical="top"/>
    </xf>
    <xf numFmtId="0" fontId="0" fillId="0" borderId="0" xfId="0" applyAlignment="1">
      <alignment vertical="top" wrapText="1"/>
    </xf>
    <xf numFmtId="0" fontId="3" fillId="2" borderId="0" xfId="0" applyFont="1" applyFill="1" applyAlignment="1">
      <alignment vertical="top"/>
    </xf>
    <xf numFmtId="0" fontId="2" fillId="3" borderId="0" xfId="0" applyFont="1" applyFill="1" applyAlignment="1">
      <alignment vertical="top"/>
    </xf>
    <xf numFmtId="0" fontId="2" fillId="3" borderId="0" xfId="0" applyFont="1" applyFill="1" applyAlignment="1">
      <alignment vertical="top" wrapText="1"/>
    </xf>
    <xf numFmtId="0" fontId="0" fillId="0" borderId="0" xfId="0" quotePrefix="1" applyAlignment="1">
      <alignment vertical="top"/>
    </xf>
    <xf numFmtId="0" fontId="2" fillId="0" borderId="0" xfId="0" applyFont="1" applyAlignment="1">
      <alignment vertical="top" wrapText="1"/>
    </xf>
    <xf numFmtId="0" fontId="4" fillId="0" borderId="0" xfId="0" applyFont="1" applyAlignment="1">
      <alignment vertical="top"/>
    </xf>
    <xf numFmtId="0" fontId="4" fillId="0" borderId="0" xfId="0" quotePrefix="1" applyFont="1" applyAlignment="1">
      <alignment vertical="top"/>
    </xf>
    <xf numFmtId="0" fontId="0" fillId="0" borderId="0" xfId="0" applyFont="1" applyAlignment="1">
      <alignment vertical="top" wrapText="1"/>
    </xf>
    <xf numFmtId="0" fontId="0" fillId="0" borderId="0" xfId="0" applyFont="1" applyAlignment="1">
      <alignment vertical="top"/>
    </xf>
    <xf numFmtId="166" fontId="0" fillId="0" borderId="0" xfId="1" applyNumberFormat="1" applyFont="1"/>
    <xf numFmtId="0" fontId="4" fillId="4" borderId="1" xfId="0" applyFont="1" applyFill="1" applyBorder="1"/>
    <xf numFmtId="0" fontId="4" fillId="5" borderId="1" xfId="0" applyFont="1" applyFill="1" applyBorder="1"/>
    <xf numFmtId="166" fontId="0" fillId="0" borderId="0" xfId="0" applyNumberFormat="1"/>
    <xf numFmtId="0" fontId="3" fillId="7" borderId="0" xfId="0" applyFont="1" applyFill="1" applyAlignment="1">
      <alignment vertical="top"/>
    </xf>
    <xf numFmtId="0" fontId="4" fillId="0" borderId="0" xfId="0" applyFont="1" applyAlignment="1">
      <alignment wrapText="1"/>
    </xf>
    <xf numFmtId="0" fontId="0" fillId="0" borderId="0" xfId="0" applyAlignment="1">
      <alignment wrapText="1"/>
    </xf>
    <xf numFmtId="0" fontId="0" fillId="0" borderId="1" xfId="0" applyBorder="1" applyAlignment="1">
      <alignment vertical="top"/>
    </xf>
    <xf numFmtId="0" fontId="0" fillId="0" borderId="2" xfId="0" applyBorder="1" applyAlignment="1">
      <alignment vertical="top"/>
    </xf>
    <xf numFmtId="0" fontId="0" fillId="0" borderId="4"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0" xfId="0" applyBorder="1" applyAlignment="1">
      <alignment vertical="top"/>
    </xf>
    <xf numFmtId="0" fontId="0" fillId="0" borderId="12" xfId="0" applyBorder="1" applyAlignment="1">
      <alignment vertical="top"/>
    </xf>
    <xf numFmtId="0" fontId="3" fillId="8" borderId="0" xfId="0" applyFont="1" applyFill="1" applyAlignment="1">
      <alignment vertical="top"/>
    </xf>
    <xf numFmtId="0" fontId="0" fillId="0" borderId="0" xfId="0" applyAlignment="1" applyProtection="1">
      <alignment vertical="top"/>
      <protection locked="0"/>
    </xf>
    <xf numFmtId="20" fontId="0" fillId="0" borderId="0" xfId="0" applyNumberFormat="1" applyAlignment="1">
      <alignment vertical="top" wrapText="1"/>
    </xf>
    <xf numFmtId="0" fontId="0" fillId="0" borderId="5" xfId="0" applyFont="1" applyBorder="1" applyAlignment="1">
      <alignment vertical="top"/>
    </xf>
    <xf numFmtId="0" fontId="0" fillId="0" borderId="8" xfId="0" applyFont="1" applyBorder="1" applyAlignment="1">
      <alignment vertical="top"/>
    </xf>
    <xf numFmtId="0" fontId="0" fillId="0" borderId="2" xfId="0" applyFont="1" applyBorder="1" applyAlignment="1">
      <alignment vertical="top"/>
    </xf>
    <xf numFmtId="0" fontId="0" fillId="0" borderId="11" xfId="0" applyFont="1" applyBorder="1" applyAlignment="1">
      <alignment vertical="top"/>
    </xf>
    <xf numFmtId="0" fontId="0" fillId="0" borderId="4" xfId="0" applyFont="1" applyBorder="1" applyAlignment="1">
      <alignment vertical="top"/>
    </xf>
    <xf numFmtId="20" fontId="0" fillId="0" borderId="0" xfId="0" quotePrefix="1" applyNumberFormat="1" applyAlignment="1">
      <alignment vertical="top"/>
    </xf>
    <xf numFmtId="9" fontId="0" fillId="0" borderId="0" xfId="0" applyNumberFormat="1"/>
    <xf numFmtId="0" fontId="0" fillId="0" borderId="0" xfId="0" applyAlignment="1">
      <alignment horizontal="right"/>
    </xf>
    <xf numFmtId="10" fontId="0" fillId="0" borderId="0" xfId="0" applyNumberFormat="1"/>
    <xf numFmtId="10" fontId="0" fillId="0" borderId="0" xfId="2" applyNumberFormat="1" applyFont="1"/>
    <xf numFmtId="0" fontId="8" fillId="0" borderId="0" xfId="0" applyFont="1"/>
    <xf numFmtId="0" fontId="0" fillId="0" borderId="1" xfId="0" applyBorder="1"/>
    <xf numFmtId="165" fontId="0" fillId="0" borderId="1" xfId="0" applyNumberFormat="1" applyBorder="1"/>
    <xf numFmtId="166" fontId="0" fillId="0" borderId="1" xfId="0" applyNumberFormat="1" applyBorder="1"/>
    <xf numFmtId="165" fontId="2" fillId="0" borderId="1" xfId="0" applyNumberFormat="1" applyFont="1" applyBorder="1"/>
    <xf numFmtId="0" fontId="5" fillId="6" borderId="1" xfId="0" applyFont="1" applyFill="1" applyBorder="1"/>
    <xf numFmtId="0" fontId="2" fillId="0" borderId="0" xfId="0" applyFont="1" applyAlignment="1">
      <alignment horizontal="right"/>
    </xf>
    <xf numFmtId="0" fontId="0" fillId="0" borderId="0" xfId="0" applyFont="1"/>
    <xf numFmtId="0" fontId="4" fillId="3" borderId="1" xfId="0" applyFont="1" applyFill="1" applyBorder="1"/>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1" xfId="0" applyFont="1" applyFill="1" applyBorder="1" applyAlignment="1">
      <alignment horizontal="center" vertical="center"/>
    </xf>
    <xf numFmtId="0" fontId="2" fillId="6" borderId="1" xfId="0" applyFont="1" applyFill="1" applyBorder="1" applyAlignment="1">
      <alignment horizontal="center"/>
    </xf>
    <xf numFmtId="165" fontId="8" fillId="0" borderId="1" xfId="0" applyNumberFormat="1" applyFont="1" applyBorder="1"/>
    <xf numFmtId="0" fontId="6" fillId="7" borderId="0" xfId="0" applyFont="1" applyFill="1" applyAlignment="1">
      <alignment horizontal="left" vertical="top"/>
    </xf>
    <xf numFmtId="166" fontId="0" fillId="3" borderId="1" xfId="1" applyNumberFormat="1" applyFont="1" applyFill="1" applyBorder="1"/>
    <xf numFmtId="166" fontId="2" fillId="3" borderId="2" xfId="1" applyNumberFormat="1" applyFont="1" applyFill="1" applyBorder="1"/>
    <xf numFmtId="166" fontId="0" fillId="5" borderId="1" xfId="1" applyNumberFormat="1" applyFont="1" applyFill="1" applyBorder="1"/>
    <xf numFmtId="166" fontId="2" fillId="5" borderId="2" xfId="1" applyNumberFormat="1" applyFont="1" applyFill="1" applyBorder="1"/>
    <xf numFmtId="166" fontId="0" fillId="9" borderId="1" xfId="1" applyNumberFormat="1" applyFont="1" applyFill="1" applyBorder="1"/>
    <xf numFmtId="166" fontId="2" fillId="9" borderId="2" xfId="1" applyNumberFormat="1" applyFont="1" applyFill="1" applyBorder="1"/>
    <xf numFmtId="9" fontId="2" fillId="6" borderId="1" xfId="0" applyNumberFormat="1" applyFont="1" applyFill="1" applyBorder="1" applyAlignment="1">
      <alignment horizontal="center"/>
    </xf>
    <xf numFmtId="9" fontId="2" fillId="6" borderId="1" xfId="0" applyNumberFormat="1" applyFont="1" applyFill="1" applyBorder="1" applyAlignment="1">
      <alignment horizontal="center" vertical="center"/>
    </xf>
    <xf numFmtId="166" fontId="8" fillId="6" borderId="1" xfId="0" applyNumberFormat="1" applyFont="1" applyFill="1" applyBorder="1"/>
    <xf numFmtId="0" fontId="6" fillId="8" borderId="0" xfId="0" applyFont="1" applyFill="1" applyAlignment="1">
      <alignment horizontal="left" vertical="top" wrapText="1"/>
    </xf>
    <xf numFmtId="0" fontId="3" fillId="8" borderId="0" xfId="0" applyFont="1" applyFill="1" applyAlignment="1">
      <alignment vertical="top" wrapText="1"/>
    </xf>
    <xf numFmtId="0" fontId="0" fillId="0" borderId="0" xfId="0" applyAlignment="1" applyProtection="1">
      <alignment vertical="top" wrapText="1"/>
      <protection locked="0"/>
    </xf>
    <xf numFmtId="0" fontId="3" fillId="7" borderId="0" xfId="0" applyFont="1" applyFill="1" applyAlignment="1" applyProtection="1">
      <alignment vertical="top"/>
      <protection locked="0"/>
    </xf>
    <xf numFmtId="0" fontId="6" fillId="2" borderId="0" xfId="0" applyFont="1" applyFill="1" applyAlignment="1">
      <alignment horizontal="left" vertical="top" wrapText="1"/>
    </xf>
    <xf numFmtId="0" fontId="3" fillId="2" borderId="0" xfId="0" applyFont="1" applyFill="1" applyAlignment="1">
      <alignment vertical="top" wrapText="1"/>
    </xf>
    <xf numFmtId="0" fontId="3" fillId="2" borderId="0" xfId="0" applyFont="1" applyFill="1" applyAlignment="1" applyProtection="1">
      <alignment vertical="top"/>
      <protection locked="0"/>
    </xf>
    <xf numFmtId="0" fontId="3" fillId="2" borderId="0" xfId="0" applyFont="1" applyFill="1" applyAlignment="1" applyProtection="1">
      <alignment vertical="top" wrapText="1"/>
      <protection locked="0"/>
    </xf>
    <xf numFmtId="0" fontId="0" fillId="0" borderId="0" xfId="0" applyFont="1" applyAlignment="1" applyProtection="1">
      <alignment vertical="top"/>
      <protection locked="0"/>
    </xf>
    <xf numFmtId="0" fontId="0" fillId="0" borderId="0" xfId="0" applyFont="1" applyAlignment="1" applyProtection="1">
      <alignment vertical="top" wrapText="1"/>
      <protection locked="0"/>
    </xf>
    <xf numFmtId="20" fontId="0" fillId="0" borderId="0" xfId="0" applyNumberFormat="1" applyAlignment="1">
      <alignment vertical="top"/>
    </xf>
    <xf numFmtId="0" fontId="9" fillId="0" borderId="0" xfId="0" applyFont="1"/>
    <xf numFmtId="0" fontId="10" fillId="0" borderId="0" xfId="0" applyFont="1"/>
    <xf numFmtId="0" fontId="11" fillId="10" borderId="0" xfId="0" applyFont="1" applyFill="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justify" vertical="top" wrapText="1"/>
    </xf>
    <xf numFmtId="0" fontId="0" fillId="0" borderId="1" xfId="0"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5" fillId="10" borderId="0" xfId="0" applyFont="1" applyFill="1" applyAlignment="1">
      <alignment horizontal="center" vertical="center"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xf numFmtId="0" fontId="16" fillId="0" borderId="15" xfId="0" applyFont="1" applyBorder="1" applyAlignment="1">
      <alignment horizontal="left" vertical="top" wrapText="1"/>
    </xf>
    <xf numFmtId="0" fontId="0" fillId="0" borderId="0" xfId="0" applyAlignment="1">
      <alignment vertical="center"/>
    </xf>
    <xf numFmtId="0" fontId="17" fillId="0" borderId="0" xfId="0" applyFont="1"/>
    <xf numFmtId="0" fontId="18" fillId="0" borderId="0" xfId="0" applyFont="1"/>
    <xf numFmtId="0" fontId="0" fillId="0" borderId="0" xfId="0" applyAlignment="1">
      <alignment horizontal="left" vertical="top" wrapText="1"/>
    </xf>
    <xf numFmtId="0" fontId="18" fillId="0" borderId="0" xfId="0" applyFont="1" applyProtection="1">
      <protection locked="0"/>
    </xf>
    <xf numFmtId="0" fontId="0" fillId="0" borderId="0" xfId="0" applyFont="1" applyProtection="1">
      <protection locked="0"/>
    </xf>
    <xf numFmtId="167" fontId="0" fillId="0" borderId="0" xfId="0" applyNumberFormat="1"/>
    <xf numFmtId="0" fontId="0" fillId="0" borderId="0" xfId="0" quotePrefix="1" applyAlignment="1" applyProtection="1">
      <alignment vertical="top" wrapText="1"/>
      <protection locked="0"/>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0" xfId="0" applyAlignment="1">
      <alignment wrapText="1"/>
    </xf>
    <xf numFmtId="0" fontId="0" fillId="0" borderId="1" xfId="0" applyBorder="1" applyAlignment="1">
      <alignment horizontal="center" vertical="center" wrapText="1"/>
    </xf>
    <xf numFmtId="0" fontId="18" fillId="0" borderId="0" xfId="0" applyFont="1" applyAlignment="1" applyProtection="1">
      <alignment horizontal="left" vertical="top" wrapText="1"/>
      <protection locked="0"/>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5" fillId="6" borderId="2" xfId="0" applyFont="1" applyFill="1" applyBorder="1" applyAlignment="1">
      <alignment horizontal="left"/>
    </xf>
    <xf numFmtId="0" fontId="5" fillId="6" borderId="3" xfId="0" applyFont="1" applyFill="1" applyBorder="1" applyAlignment="1">
      <alignment horizontal="left"/>
    </xf>
    <xf numFmtId="0" fontId="2" fillId="6" borderId="1" xfId="0" applyFont="1" applyFill="1" applyBorder="1" applyAlignment="1">
      <alignment horizontal="center"/>
    </xf>
    <xf numFmtId="0" fontId="2" fillId="6" borderId="1" xfId="0" applyFont="1" applyFill="1" applyBorder="1" applyAlignment="1">
      <alignment horizontal="center" vertical="center"/>
    </xf>
    <xf numFmtId="166" fontId="2" fillId="9" borderId="1" xfId="0" applyNumberFormat="1" applyFont="1" applyFill="1" applyBorder="1" applyAlignment="1">
      <alignment horizontal="center" vertical="top"/>
    </xf>
    <xf numFmtId="166" fontId="2" fillId="5" borderId="1" xfId="0" applyNumberFormat="1" applyFont="1" applyFill="1" applyBorder="1" applyAlignment="1">
      <alignment horizontal="center" vertical="top"/>
    </xf>
    <xf numFmtId="166" fontId="2" fillId="3" borderId="1" xfId="0" applyNumberFormat="1" applyFont="1" applyFill="1" applyBorder="1" applyAlignment="1">
      <alignment horizontal="center" vertical="top"/>
    </xf>
    <xf numFmtId="0" fontId="4" fillId="0" borderId="0" xfId="0" quotePrefix="1" applyFont="1" applyFill="1" applyAlignment="1">
      <alignment vertical="top"/>
    </xf>
    <xf numFmtId="0" fontId="0" fillId="0" borderId="0" xfId="0" applyFont="1" applyFill="1" applyAlignment="1">
      <alignment vertical="top" wrapText="1"/>
    </xf>
    <xf numFmtId="0" fontId="0" fillId="0" borderId="0" xfId="0" applyFill="1" applyAlignment="1" applyProtection="1">
      <alignment vertical="top"/>
      <protection locked="0"/>
    </xf>
    <xf numFmtId="0" fontId="0" fillId="0" borderId="0" xfId="0" applyFill="1" applyAlignment="1" applyProtection="1">
      <alignment vertical="top" wrapText="1"/>
      <protection locked="0"/>
    </xf>
    <xf numFmtId="0" fontId="0" fillId="0" borderId="0" xfId="0" applyFont="1" applyFill="1" applyAlignment="1">
      <alignment vertical="top"/>
    </xf>
    <xf numFmtId="0" fontId="0" fillId="0" borderId="8" xfId="0" applyFont="1" applyFill="1" applyBorder="1" applyAlignment="1">
      <alignment vertical="top"/>
    </xf>
    <xf numFmtId="0" fontId="0" fillId="0" borderId="9" xfId="0" applyFill="1" applyBorder="1" applyAlignment="1">
      <alignment vertical="top"/>
    </xf>
    <xf numFmtId="0" fontId="0" fillId="0" borderId="10" xfId="0" applyFill="1" applyBorder="1" applyAlignment="1">
      <alignment vertical="top"/>
    </xf>
    <xf numFmtId="0" fontId="0" fillId="0" borderId="0" xfId="0" quotePrefix="1" applyFill="1" applyAlignment="1">
      <alignment vertical="top"/>
    </xf>
    <xf numFmtId="0" fontId="0" fillId="0" borderId="0" xfId="0" applyFill="1" applyAlignment="1">
      <alignment vertical="top" wrapText="1"/>
    </xf>
    <xf numFmtId="0" fontId="0" fillId="0" borderId="0" xfId="0" applyFill="1" applyAlignment="1">
      <alignment vertical="top"/>
    </xf>
    <xf numFmtId="0" fontId="0" fillId="0" borderId="2" xfId="0" applyFill="1" applyBorder="1" applyAlignment="1">
      <alignment vertical="top"/>
    </xf>
    <xf numFmtId="0" fontId="0" fillId="0" borderId="4" xfId="0" applyFill="1" applyBorder="1" applyAlignment="1">
      <alignment vertical="top"/>
    </xf>
    <xf numFmtId="0" fontId="0" fillId="0" borderId="3" xfId="0" applyFill="1" applyBorder="1" applyAlignment="1">
      <alignment vertical="top"/>
    </xf>
  </cellXfs>
  <cellStyles count="3">
    <cellStyle name="Comma [0]" xfId="1" builtinId="6"/>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Hasil!$M$2</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Hasil!$M$3:$M$17</c:f>
              <c:numCache>
                <c:formatCode>_(* #,##0.00_);_(* \(#,##0.00\);_(* "-"_);_(@_)</c:formatCode>
                <c:ptCount val="15"/>
                <c:pt idx="0">
                  <c:v>3.6</c:v>
                </c:pt>
                <c:pt idx="1">
                  <c:v>3.75</c:v>
                </c:pt>
                <c:pt idx="2">
                  <c:v>3.78</c:v>
                </c:pt>
                <c:pt idx="3">
                  <c:v>4.5999999999999996</c:v>
                </c:pt>
                <c:pt idx="4">
                  <c:v>2.7</c:v>
                </c:pt>
              </c:numCache>
            </c:numRef>
          </c:val>
          <c:extLst xmlns:c16r2="http://schemas.microsoft.com/office/drawing/2015/06/chart">
            <c:ext xmlns:c16="http://schemas.microsoft.com/office/drawing/2014/chart" uri="{C3380CC4-5D6E-409C-BE32-E72D297353CC}">
              <c16:uniqueId val="{00000000-E21E-B545-BBBC-C5F49D891782}"/>
            </c:ext>
          </c:extLst>
        </c:ser>
        <c:ser>
          <c:idx val="1"/>
          <c:order val="1"/>
          <c:tx>
            <c:strRef>
              <c:f>Hasil!$N$2</c:f>
              <c:strCache>
                <c:ptCount val="1"/>
                <c:pt idx="0">
                  <c:v>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Hasil!$N$3:$N$17</c:f>
              <c:numCache>
                <c:formatCode>General</c:formatCode>
                <c:ptCount val="15"/>
                <c:pt idx="5" formatCode="_(* #,##0.00_);_(* \(#,##0.00\);_(* &quot;-&quot;_);_(@_)">
                  <c:v>2</c:v>
                </c:pt>
                <c:pt idx="6" formatCode="_(* #,##0.00_);_(* \(#,##0.00\);_(* &quot;-&quot;_);_(@_)">
                  <c:v>3.3633333333333333</c:v>
                </c:pt>
                <c:pt idx="7" formatCode="_(* #,##0.00_);_(* \(#,##0.00\);_(* &quot;-&quot;_);_(@_)">
                  <c:v>3.7399999999999998</c:v>
                </c:pt>
                <c:pt idx="8" formatCode="_(* #,##0.00_);_(* \(#,##0.00\);_(* &quot;-&quot;_);_(@_)">
                  <c:v>3.54</c:v>
                </c:pt>
              </c:numCache>
            </c:numRef>
          </c:val>
          <c:extLst xmlns:c16r2="http://schemas.microsoft.com/office/drawing/2015/06/chart">
            <c:ext xmlns:c16="http://schemas.microsoft.com/office/drawing/2014/chart" uri="{C3380CC4-5D6E-409C-BE32-E72D297353CC}">
              <c16:uniqueId val="{00000001-E21E-B545-BBBC-C5F49D891782}"/>
            </c:ext>
          </c:extLst>
        </c:ser>
        <c:ser>
          <c:idx val="2"/>
          <c:order val="2"/>
          <c:tx>
            <c:strRef>
              <c:f>Hasil!$O$2</c:f>
              <c:strCache>
                <c:ptCount val="1"/>
                <c:pt idx="0">
                  <c:v>3</c:v>
                </c:pt>
              </c:strCache>
            </c:strRef>
          </c:tx>
          <c:spPr>
            <a:ln w="28575" cap="rnd">
              <a:solidFill>
                <a:schemeClr val="accent2"/>
              </a:solidFill>
              <a:round/>
            </a:ln>
            <a:effectLst/>
          </c:spPr>
          <c:marker>
            <c:symbol val="circle"/>
            <c:size val="5"/>
            <c:spPr>
              <a:solidFill>
                <a:schemeClr val="accent2"/>
              </a:solidFill>
              <a:ln w="9525">
                <a:solidFill>
                  <a:schemeClr val="accent3"/>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Hasil!$O$3:$O$17</c:f>
              <c:numCache>
                <c:formatCode>General</c:formatCode>
                <c:ptCount val="15"/>
                <c:pt idx="9" formatCode="_(* #,##0.00_);_(* \(#,##0.00\);_(* &quot;-&quot;_);_(@_)">
                  <c:v>1.7</c:v>
                </c:pt>
                <c:pt idx="10" formatCode="_(* #,##0.00_);_(* \(#,##0.00\);_(* &quot;-&quot;_);_(@_)">
                  <c:v>2.5</c:v>
                </c:pt>
                <c:pt idx="11" formatCode="_(* #,##0.00_);_(* \(#,##0.00\);_(* &quot;-&quot;_);_(@_)">
                  <c:v>3.7333333333333329</c:v>
                </c:pt>
                <c:pt idx="12" formatCode="_(* #,##0.00_);_(* \(#,##0.00\);_(* &quot;-&quot;_);_(@_)">
                  <c:v>2.5333333333333332</c:v>
                </c:pt>
                <c:pt idx="13" formatCode="_(* #,##0.00_);_(* \(#,##0.00\);_(* &quot;-&quot;_);_(@_)">
                  <c:v>0.2</c:v>
                </c:pt>
                <c:pt idx="14" formatCode="_(* #,##0.00_);_(* \(#,##0.00\);_(* &quot;-&quot;_);_(@_)">
                  <c:v>1.4</c:v>
                </c:pt>
              </c:numCache>
            </c:numRef>
          </c:val>
          <c:extLst xmlns:c16r2="http://schemas.microsoft.com/office/drawing/2015/06/chart">
            <c:ext xmlns:c16="http://schemas.microsoft.com/office/drawing/2014/chart" uri="{C3380CC4-5D6E-409C-BE32-E72D297353CC}">
              <c16:uniqueId val="{00000002-E21E-B545-BBBC-C5F49D891782}"/>
            </c:ext>
          </c:extLst>
        </c:ser>
        <c:dLbls>
          <c:showLegendKey val="0"/>
          <c:showVal val="0"/>
          <c:showCatName val="0"/>
          <c:showSerName val="0"/>
          <c:showPercent val="0"/>
          <c:showBubbleSize val="0"/>
        </c:dLbls>
        <c:axId val="11781424"/>
        <c:axId val="11778704"/>
      </c:radarChart>
      <c:catAx>
        <c:axId val="1178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778704"/>
        <c:crosses val="autoZero"/>
        <c:auto val="1"/>
        <c:lblAlgn val="ctr"/>
        <c:lblOffset val="100"/>
        <c:noMultiLvlLbl val="0"/>
      </c:catAx>
      <c:valAx>
        <c:axId val="1177870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7814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171450</xdr:colOff>
      <xdr:row>14</xdr:row>
      <xdr:rowOff>133350</xdr:rowOff>
    </xdr:from>
    <xdr:to>
      <xdr:col>4</xdr:col>
      <xdr:colOff>425450</xdr:colOff>
      <xdr:row>38</xdr:row>
      <xdr:rowOff>151765</xdr:rowOff>
    </xdr:to>
    <xdr:pic>
      <xdr:nvPicPr>
        <xdr:cNvPr id="2" name="Picture 1">
          <a:extLst>
            <a:ext uri="{FF2B5EF4-FFF2-40B4-BE49-F238E27FC236}">
              <a16:creationId xmlns:a16="http://schemas.microsoft.com/office/drawing/2014/main" xmlns="" id="{781B055D-90E5-0E4D-ACE2-66F2AA2057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950" y="4019550"/>
          <a:ext cx="5892800" cy="48698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27</xdr:row>
      <xdr:rowOff>158750</xdr:rowOff>
    </xdr:from>
    <xdr:to>
      <xdr:col>8</xdr:col>
      <xdr:colOff>723900</xdr:colOff>
      <xdr:row>47</xdr:row>
      <xdr:rowOff>190500</xdr:rowOff>
    </xdr:to>
    <xdr:graphicFrame macro="">
      <xdr:nvGraphicFramePr>
        <xdr:cNvPr id="2" name="Chart 1">
          <a:extLst>
            <a:ext uri="{FF2B5EF4-FFF2-40B4-BE49-F238E27FC236}">
              <a16:creationId xmlns:a16="http://schemas.microsoft.com/office/drawing/2014/main" xmlns="" id="{484C6629-6EA2-9145-8DC1-3C408D8FB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row r="1">
          <cell r="AE1">
            <v>1</v>
          </cell>
          <cell r="AF1" t="str">
            <v>Phase 1</v>
          </cell>
          <cell r="AG1" t="str">
            <v>Prepare</v>
          </cell>
        </row>
        <row r="2">
          <cell r="AE2" t="str">
            <v>1.1</v>
          </cell>
          <cell r="AF2" t="str">
            <v>Step 1</v>
          </cell>
          <cell r="AG2" t="str">
            <v>Criticality assessment</v>
          </cell>
        </row>
        <row r="3">
          <cell r="AE3" t="str">
            <v>1.2</v>
          </cell>
          <cell r="AF3" t="str">
            <v>Step 2</v>
          </cell>
          <cell r="AG3" t="str">
            <v>Threat analysis</v>
          </cell>
        </row>
        <row r="4">
          <cell r="AE4" t="str">
            <v>1.3</v>
          </cell>
          <cell r="AF4" t="str">
            <v>Step 3</v>
          </cell>
          <cell r="AG4" t="str">
            <v>People, Process, Technology and Information</v>
          </cell>
        </row>
        <row r="5">
          <cell r="AE5" t="str">
            <v>1.4</v>
          </cell>
          <cell r="AF5" t="str">
            <v>Step 4</v>
          </cell>
          <cell r="AG5" t="str">
            <v>Control environment</v>
          </cell>
        </row>
        <row r="6">
          <cell r="AE6" t="str">
            <v>1.5</v>
          </cell>
          <cell r="AF6" t="str">
            <v>Step 5</v>
          </cell>
          <cell r="AG6" t="str">
            <v>Maturity assessment</v>
          </cell>
        </row>
        <row r="7">
          <cell r="AE7">
            <v>2</v>
          </cell>
          <cell r="AF7" t="str">
            <v>Phase 2</v>
          </cell>
          <cell r="AG7" t="str">
            <v>Respond</v>
          </cell>
        </row>
        <row r="8">
          <cell r="AE8" t="str">
            <v>2.1</v>
          </cell>
          <cell r="AF8" t="str">
            <v>Step 1</v>
          </cell>
          <cell r="AG8" t="str">
            <v>Identification</v>
          </cell>
        </row>
        <row r="9">
          <cell r="AE9" t="str">
            <v>2.2</v>
          </cell>
          <cell r="AF9" t="str">
            <v>Step 2</v>
          </cell>
          <cell r="AG9" t="str">
            <v>Investigation</v>
          </cell>
        </row>
        <row r="10">
          <cell r="AE10" t="str">
            <v>2.3</v>
          </cell>
          <cell r="AF10" t="str">
            <v>Step 3</v>
          </cell>
          <cell r="AG10" t="str">
            <v>Action</v>
          </cell>
        </row>
        <row r="11">
          <cell r="AE11" t="str">
            <v>2.4</v>
          </cell>
          <cell r="AF11" t="str">
            <v>Step 4</v>
          </cell>
          <cell r="AG11" t="str">
            <v>Recovery</v>
          </cell>
        </row>
        <row r="12">
          <cell r="AE12">
            <v>3</v>
          </cell>
          <cell r="AF12" t="str">
            <v>Phase 3</v>
          </cell>
          <cell r="AG12" t="str">
            <v>Follow up</v>
          </cell>
        </row>
        <row r="13">
          <cell r="AE13" t="str">
            <v>3.1</v>
          </cell>
          <cell r="AF13" t="str">
            <v>Step 1</v>
          </cell>
          <cell r="AG13" t="str">
            <v>Incident investigation</v>
          </cell>
        </row>
        <row r="14">
          <cell r="AE14" t="str">
            <v>3.2</v>
          </cell>
          <cell r="AF14" t="str">
            <v>Step 2</v>
          </cell>
          <cell r="AG14" t="str">
            <v>Reporting</v>
          </cell>
        </row>
        <row r="15">
          <cell r="AE15" t="str">
            <v>3.3</v>
          </cell>
          <cell r="AF15" t="str">
            <v>Step 3</v>
          </cell>
          <cell r="AG15" t="str">
            <v>Post incident review</v>
          </cell>
        </row>
        <row r="16">
          <cell r="AE16" t="str">
            <v>3.4</v>
          </cell>
          <cell r="AF16" t="str">
            <v>Step 4</v>
          </cell>
          <cell r="AG16" t="str">
            <v>Lessons learned</v>
          </cell>
        </row>
        <row r="17">
          <cell r="AE17" t="str">
            <v>3.5</v>
          </cell>
          <cell r="AF17" t="str">
            <v>Step 5</v>
          </cell>
          <cell r="AG17" t="str">
            <v>Updating</v>
          </cell>
        </row>
        <row r="18">
          <cell r="AE18" t="str">
            <v>3.6</v>
          </cell>
          <cell r="AF18" t="str">
            <v>Step 6</v>
          </cell>
          <cell r="AG18" t="str">
            <v>Trend analysis</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99"/>
  <sheetViews>
    <sheetView topLeftCell="A85" workbookViewId="0">
      <selection activeCell="G11" sqref="G11"/>
    </sheetView>
  </sheetViews>
  <sheetFormatPr defaultColWidth="9" defaultRowHeight="15.5" x14ac:dyDescent="0.35"/>
  <cols>
    <col min="1" max="1" width="4.08203125" customWidth="1"/>
    <col min="2" max="2" width="6.08203125" customWidth="1"/>
    <col min="3" max="3" width="17.08203125" customWidth="1"/>
    <col min="4" max="4" width="50.58203125" customWidth="1"/>
  </cols>
  <sheetData>
    <row r="2" spans="2:4" ht="26.25" customHeight="1" x14ac:dyDescent="0.55000000000000004">
      <c r="B2" s="84" t="s">
        <v>472</v>
      </c>
    </row>
    <row r="3" spans="2:4" ht="23.5" x14ac:dyDescent="0.55000000000000004">
      <c r="B3" s="84" t="s">
        <v>473</v>
      </c>
    </row>
    <row r="5" spans="2:4" ht="18.75" customHeight="1" x14ac:dyDescent="0.45">
      <c r="B5" s="85" t="s">
        <v>474</v>
      </c>
    </row>
    <row r="7" spans="2:4" x14ac:dyDescent="0.35">
      <c r="B7" s="105" t="s">
        <v>475</v>
      </c>
      <c r="C7" s="105"/>
      <c r="D7" s="105"/>
    </row>
    <row r="8" spans="2:4" ht="15.75" customHeight="1" x14ac:dyDescent="0.35"/>
    <row r="9" spans="2:4" ht="48" customHeight="1" x14ac:dyDescent="0.35">
      <c r="B9" s="105" t="s">
        <v>476</v>
      </c>
      <c r="C9" s="105"/>
      <c r="D9" s="105"/>
    </row>
    <row r="11" spans="2:4" ht="47.25" customHeight="1" x14ac:dyDescent="0.35">
      <c r="B11" s="105" t="s">
        <v>477</v>
      </c>
      <c r="C11" s="105"/>
      <c r="D11" s="105"/>
    </row>
    <row r="13" spans="2:4" x14ac:dyDescent="0.35">
      <c r="B13" s="105" t="s">
        <v>478</v>
      </c>
      <c r="C13" s="105"/>
      <c r="D13" s="105"/>
    </row>
    <row r="15" spans="2:4" ht="15.75" customHeight="1" x14ac:dyDescent="0.35"/>
    <row r="22" ht="15.75" customHeight="1" x14ac:dyDescent="0.35"/>
    <row r="41" spans="2:4" ht="33" customHeight="1" x14ac:dyDescent="0.35">
      <c r="B41" s="106" t="s">
        <v>479</v>
      </c>
      <c r="C41" s="106"/>
      <c r="D41" s="106"/>
    </row>
    <row r="42" spans="2:4" x14ac:dyDescent="0.35">
      <c r="B42" s="104" t="s">
        <v>480</v>
      </c>
      <c r="C42" s="104"/>
      <c r="D42" s="104"/>
    </row>
    <row r="43" spans="2:4" x14ac:dyDescent="0.35">
      <c r="B43" s="104" t="s">
        <v>481</v>
      </c>
      <c r="C43" s="104"/>
      <c r="D43" s="104"/>
    </row>
    <row r="44" spans="2:4" x14ac:dyDescent="0.35">
      <c r="B44" s="104" t="s">
        <v>482</v>
      </c>
      <c r="C44" s="104"/>
      <c r="D44" s="104"/>
    </row>
    <row r="45" spans="2:4" ht="41.15" customHeight="1" x14ac:dyDescent="0.35">
      <c r="B45" s="106" t="s">
        <v>483</v>
      </c>
      <c r="C45" s="106"/>
      <c r="D45" s="106"/>
    </row>
    <row r="47" spans="2:4" ht="69" customHeight="1" x14ac:dyDescent="0.35">
      <c r="B47" s="106" t="s">
        <v>484</v>
      </c>
      <c r="C47" s="106"/>
      <c r="D47" s="106"/>
    </row>
    <row r="49" spans="2:4" ht="18.5" x14ac:dyDescent="0.45">
      <c r="B49" s="85" t="s">
        <v>485</v>
      </c>
    </row>
    <row r="51" spans="2:4" ht="33" customHeight="1" x14ac:dyDescent="0.35">
      <c r="B51" s="105" t="s">
        <v>486</v>
      </c>
      <c r="C51" s="105"/>
      <c r="D51" s="105"/>
    </row>
    <row r="52" spans="2:4" ht="33" customHeight="1" x14ac:dyDescent="0.35">
      <c r="B52" s="105" t="s">
        <v>487</v>
      </c>
      <c r="C52" s="105"/>
      <c r="D52" s="105"/>
    </row>
    <row r="53" spans="2:4" x14ac:dyDescent="0.35">
      <c r="B53" s="104" t="s">
        <v>488</v>
      </c>
      <c r="C53" s="104"/>
      <c r="D53" s="104"/>
    </row>
    <row r="55" spans="2:4" x14ac:dyDescent="0.35">
      <c r="B55" s="86" t="s">
        <v>489</v>
      </c>
      <c r="C55" s="86" t="s">
        <v>0</v>
      </c>
      <c r="D55" s="86" t="s">
        <v>490</v>
      </c>
    </row>
    <row r="56" spans="2:4" x14ac:dyDescent="0.35">
      <c r="B56" s="87">
        <v>0</v>
      </c>
      <c r="C56" s="88" t="s">
        <v>491</v>
      </c>
      <c r="D56" s="88" t="s">
        <v>492</v>
      </c>
    </row>
    <row r="57" spans="2:4" ht="42" customHeight="1" x14ac:dyDescent="0.35">
      <c r="B57" s="87">
        <v>1</v>
      </c>
      <c r="C57" s="89" t="s">
        <v>493</v>
      </c>
      <c r="D57" s="89" t="s">
        <v>494</v>
      </c>
    </row>
    <row r="58" spans="2:4" ht="31" x14ac:dyDescent="0.35">
      <c r="B58" s="107">
        <v>2</v>
      </c>
      <c r="C58" s="108" t="s">
        <v>495</v>
      </c>
      <c r="D58" s="90" t="s">
        <v>496</v>
      </c>
    </row>
    <row r="59" spans="2:4" ht="31" x14ac:dyDescent="0.35">
      <c r="B59" s="107"/>
      <c r="C59" s="108"/>
      <c r="D59" s="91" t="s">
        <v>497</v>
      </c>
    </row>
    <row r="60" spans="2:4" ht="31" x14ac:dyDescent="0.35">
      <c r="B60" s="107">
        <v>3</v>
      </c>
      <c r="C60" s="108" t="s">
        <v>498</v>
      </c>
      <c r="D60" s="90" t="s">
        <v>499</v>
      </c>
    </row>
    <row r="61" spans="2:4" ht="31" x14ac:dyDescent="0.35">
      <c r="B61" s="107"/>
      <c r="C61" s="108"/>
      <c r="D61" s="91" t="s">
        <v>500</v>
      </c>
    </row>
    <row r="62" spans="2:4" ht="31" x14ac:dyDescent="0.35">
      <c r="B62" s="87">
        <v>4</v>
      </c>
      <c r="C62" s="89" t="s">
        <v>501</v>
      </c>
      <c r="D62" s="89" t="s">
        <v>502</v>
      </c>
    </row>
    <row r="63" spans="2:4" ht="23.15" customHeight="1" x14ac:dyDescent="0.35">
      <c r="B63" s="87">
        <v>5</v>
      </c>
      <c r="C63" s="89" t="s">
        <v>503</v>
      </c>
      <c r="D63" s="50"/>
    </row>
    <row r="66" spans="2:4" ht="18.5" x14ac:dyDescent="0.45">
      <c r="B66" s="85" t="s">
        <v>504</v>
      </c>
    </row>
    <row r="68" spans="2:4" x14ac:dyDescent="0.35">
      <c r="B68" s="105" t="s">
        <v>505</v>
      </c>
      <c r="C68" s="105"/>
      <c r="D68" s="105"/>
    </row>
    <row r="69" spans="2:4" x14ac:dyDescent="0.35">
      <c r="B69" s="105" t="s">
        <v>506</v>
      </c>
      <c r="C69" s="105"/>
      <c r="D69" s="105"/>
    </row>
    <row r="71" spans="2:4" ht="30" customHeight="1" x14ac:dyDescent="0.35">
      <c r="C71" s="92" t="s">
        <v>462</v>
      </c>
      <c r="D71" s="92" t="s">
        <v>507</v>
      </c>
    </row>
    <row r="72" spans="2:4" ht="31" x14ac:dyDescent="0.35">
      <c r="C72" s="110" t="s">
        <v>508</v>
      </c>
      <c r="D72" s="93" t="s">
        <v>509</v>
      </c>
    </row>
    <row r="73" spans="2:4" ht="46.5" x14ac:dyDescent="0.35">
      <c r="C73" s="110"/>
      <c r="D73" s="94" t="s">
        <v>510</v>
      </c>
    </row>
    <row r="74" spans="2:4" ht="46.5" x14ac:dyDescent="0.35">
      <c r="C74" s="110" t="s">
        <v>511</v>
      </c>
      <c r="D74" s="93" t="s">
        <v>512</v>
      </c>
    </row>
    <row r="75" spans="2:4" ht="62" x14ac:dyDescent="0.35">
      <c r="C75" s="110"/>
      <c r="D75" s="94" t="s">
        <v>513</v>
      </c>
    </row>
    <row r="76" spans="2:4" ht="31" x14ac:dyDescent="0.35">
      <c r="C76" s="110" t="s">
        <v>514</v>
      </c>
      <c r="D76" s="93" t="s">
        <v>515</v>
      </c>
    </row>
    <row r="77" spans="2:4" ht="31" x14ac:dyDescent="0.35">
      <c r="C77" s="110"/>
      <c r="D77" s="95" t="s">
        <v>516</v>
      </c>
    </row>
    <row r="78" spans="2:4" ht="62" x14ac:dyDescent="0.35">
      <c r="C78" s="110"/>
      <c r="D78" s="95" t="s">
        <v>517</v>
      </c>
    </row>
    <row r="79" spans="2:4" ht="77.5" x14ac:dyDescent="0.35">
      <c r="C79" s="110"/>
      <c r="D79" s="94" t="s">
        <v>518</v>
      </c>
    </row>
    <row r="80" spans="2:4" ht="31" x14ac:dyDescent="0.35">
      <c r="C80" s="110" t="s">
        <v>519</v>
      </c>
      <c r="D80" s="93" t="s">
        <v>520</v>
      </c>
    </row>
    <row r="81" spans="2:4" ht="62" x14ac:dyDescent="0.35">
      <c r="C81" s="110"/>
      <c r="D81" s="95" t="s">
        <v>521</v>
      </c>
    </row>
    <row r="82" spans="2:4" ht="62" x14ac:dyDescent="0.35">
      <c r="C82" s="110"/>
      <c r="D82" s="95" t="s">
        <v>522</v>
      </c>
    </row>
    <row r="83" spans="2:4" ht="62" x14ac:dyDescent="0.35">
      <c r="C83" s="110"/>
      <c r="D83" s="94" t="s">
        <v>523</v>
      </c>
    </row>
    <row r="84" spans="2:4" ht="46.5" x14ac:dyDescent="0.35">
      <c r="C84" s="110" t="s">
        <v>524</v>
      </c>
      <c r="D84" s="93" t="s">
        <v>525</v>
      </c>
    </row>
    <row r="85" spans="2:4" ht="77.5" x14ac:dyDescent="0.35">
      <c r="C85" s="110"/>
      <c r="D85" s="95" t="s">
        <v>526</v>
      </c>
    </row>
    <row r="86" spans="2:4" ht="46.5" x14ac:dyDescent="0.35">
      <c r="C86" s="110"/>
      <c r="D86" s="95" t="s">
        <v>527</v>
      </c>
    </row>
    <row r="87" spans="2:4" ht="46.5" x14ac:dyDescent="0.35">
      <c r="C87" s="110"/>
      <c r="D87" s="94" t="s">
        <v>528</v>
      </c>
    </row>
    <row r="90" spans="2:4" ht="18.5" x14ac:dyDescent="0.45">
      <c r="B90" s="85" t="s">
        <v>529</v>
      </c>
    </row>
    <row r="92" spans="2:4" ht="63" customHeight="1" x14ac:dyDescent="0.35">
      <c r="B92" s="109" t="s">
        <v>530</v>
      </c>
      <c r="C92" s="109"/>
      <c r="D92" s="109"/>
    </row>
    <row r="94" spans="2:4" ht="33" customHeight="1" x14ac:dyDescent="0.35">
      <c r="B94" s="106" t="s">
        <v>531</v>
      </c>
      <c r="C94" s="106"/>
      <c r="D94" s="106"/>
    </row>
    <row r="99" spans="5:5" x14ac:dyDescent="0.35">
      <c r="E99" s="96"/>
    </row>
  </sheetData>
  <mergeCells count="26">
    <mergeCell ref="B92:D92"/>
    <mergeCell ref="B94:D94"/>
    <mergeCell ref="B69:D69"/>
    <mergeCell ref="C72:C73"/>
    <mergeCell ref="C74:C75"/>
    <mergeCell ref="C76:C79"/>
    <mergeCell ref="C80:C83"/>
    <mergeCell ref="C84:C87"/>
    <mergeCell ref="B68:D68"/>
    <mergeCell ref="B43:D43"/>
    <mergeCell ref="B44:D44"/>
    <mergeCell ref="B45:D45"/>
    <mergeCell ref="B47:D47"/>
    <mergeCell ref="B51:D51"/>
    <mergeCell ref="B52:D52"/>
    <mergeCell ref="B53:D53"/>
    <mergeCell ref="B58:B59"/>
    <mergeCell ref="C58:C59"/>
    <mergeCell ref="B60:B61"/>
    <mergeCell ref="C60:C61"/>
    <mergeCell ref="B42:D42"/>
    <mergeCell ref="B7:D7"/>
    <mergeCell ref="B9:D9"/>
    <mergeCell ref="B11:D11"/>
    <mergeCell ref="B13:D13"/>
    <mergeCell ref="B41:D41"/>
  </mergeCell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F25" sqref="F25"/>
    </sheetView>
  </sheetViews>
  <sheetFormatPr defaultColWidth="11" defaultRowHeight="15.5" x14ac:dyDescent="0.35"/>
  <cols>
    <col min="1" max="1" width="39" customWidth="1"/>
    <col min="2" max="2" width="13.08203125" customWidth="1"/>
    <col min="3" max="3" width="1.33203125" bestFit="1" customWidth="1"/>
    <col min="5" max="5" width="1.33203125" bestFit="1" customWidth="1"/>
  </cols>
  <sheetData>
    <row r="1" spans="1:4" ht="21" x14ac:dyDescent="0.5">
      <c r="A1" s="49" t="s">
        <v>472</v>
      </c>
      <c r="B1" s="49"/>
    </row>
    <row r="2" spans="1:4" ht="21" x14ac:dyDescent="0.5">
      <c r="A2" s="49" t="s">
        <v>473</v>
      </c>
      <c r="B2" s="49"/>
    </row>
    <row r="5" spans="1:4" x14ac:dyDescent="0.35">
      <c r="A5" t="s">
        <v>543</v>
      </c>
      <c r="B5" s="100" t="s">
        <v>544</v>
      </c>
      <c r="C5" t="s">
        <v>578</v>
      </c>
      <c r="D5" t="s">
        <v>579</v>
      </c>
    </row>
    <row r="6" spans="1:4" x14ac:dyDescent="0.35">
      <c r="B6" s="100" t="s">
        <v>545</v>
      </c>
      <c r="C6" t="s">
        <v>578</v>
      </c>
      <c r="D6" t="s">
        <v>580</v>
      </c>
    </row>
    <row r="7" spans="1:4" x14ac:dyDescent="0.35">
      <c r="B7" s="100" t="s">
        <v>546</v>
      </c>
      <c r="C7" t="s">
        <v>578</v>
      </c>
      <c r="D7" t="s">
        <v>581</v>
      </c>
    </row>
    <row r="8" spans="1:4" x14ac:dyDescent="0.35">
      <c r="B8" s="98"/>
    </row>
    <row r="9" spans="1:4" x14ac:dyDescent="0.35">
      <c r="A9" t="s">
        <v>547</v>
      </c>
      <c r="B9" s="100" t="s">
        <v>548</v>
      </c>
      <c r="C9" t="s">
        <v>578</v>
      </c>
      <c r="D9" t="s">
        <v>582</v>
      </c>
    </row>
    <row r="10" spans="1:4" x14ac:dyDescent="0.35">
      <c r="B10" s="100" t="s">
        <v>549</v>
      </c>
      <c r="C10" t="s">
        <v>578</v>
      </c>
    </row>
    <row r="11" spans="1:4" x14ac:dyDescent="0.35">
      <c r="B11" s="100" t="s">
        <v>550</v>
      </c>
      <c r="C11" t="s">
        <v>578</v>
      </c>
      <c r="D11" t="s">
        <v>583</v>
      </c>
    </row>
    <row r="12" spans="1:4" x14ac:dyDescent="0.35">
      <c r="B12" s="98"/>
    </row>
    <row r="13" spans="1:4" x14ac:dyDescent="0.35">
      <c r="A13" t="s">
        <v>551</v>
      </c>
      <c r="B13" s="101" t="s">
        <v>584</v>
      </c>
    </row>
    <row r="14" spans="1:4" x14ac:dyDescent="0.35">
      <c r="B14" s="98"/>
    </row>
    <row r="15" spans="1:4" x14ac:dyDescent="0.35">
      <c r="A15" t="s">
        <v>552</v>
      </c>
      <c r="B15" s="101" t="s">
        <v>585</v>
      </c>
    </row>
    <row r="16" spans="1:4" x14ac:dyDescent="0.35">
      <c r="B16" s="98"/>
    </row>
    <row r="17" spans="1:6" x14ac:dyDescent="0.35">
      <c r="A17" t="s">
        <v>561</v>
      </c>
      <c r="B17" s="100" t="s">
        <v>553</v>
      </c>
      <c r="E17" t="s">
        <v>578</v>
      </c>
      <c r="F17" t="s">
        <v>586</v>
      </c>
    </row>
    <row r="18" spans="1:6" x14ac:dyDescent="0.35">
      <c r="A18" t="s">
        <v>554</v>
      </c>
      <c r="B18" s="100" t="s">
        <v>555</v>
      </c>
      <c r="E18" t="s">
        <v>578</v>
      </c>
      <c r="F18" t="s">
        <v>587</v>
      </c>
    </row>
    <row r="19" spans="1:6" x14ac:dyDescent="0.35">
      <c r="B19" s="98"/>
    </row>
    <row r="20" spans="1:6" x14ac:dyDescent="0.35">
      <c r="A20" t="s">
        <v>556</v>
      </c>
      <c r="B20" s="100" t="s">
        <v>557</v>
      </c>
      <c r="C20" t="s">
        <v>578</v>
      </c>
      <c r="D20" s="102">
        <v>43661</v>
      </c>
    </row>
    <row r="21" spans="1:6" x14ac:dyDescent="0.35">
      <c r="B21" s="98"/>
    </row>
    <row r="22" spans="1:6" x14ac:dyDescent="0.35">
      <c r="A22" t="s">
        <v>532</v>
      </c>
      <c r="B22" s="100" t="s">
        <v>536</v>
      </c>
    </row>
    <row r="23" spans="1:6" x14ac:dyDescent="0.35">
      <c r="B23" s="98"/>
    </row>
    <row r="24" spans="1:6" x14ac:dyDescent="0.35">
      <c r="A24" t="s">
        <v>558</v>
      </c>
      <c r="B24" s="100" t="s">
        <v>535</v>
      </c>
      <c r="E24" t="s">
        <v>578</v>
      </c>
      <c r="F24" t="s">
        <v>588</v>
      </c>
    </row>
    <row r="26" spans="1:6" x14ac:dyDescent="0.35">
      <c r="A26" t="s">
        <v>559</v>
      </c>
    </row>
    <row r="27" spans="1:6" ht="97" customHeight="1" x14ac:dyDescent="0.35">
      <c r="A27" s="111" t="s">
        <v>560</v>
      </c>
      <c r="B27" s="111"/>
    </row>
  </sheetData>
  <mergeCells count="1">
    <mergeCell ref="A27:B27"/>
  </mergeCells>
  <pageMargins left="0.7" right="0.7" top="0.75" bottom="0.75" header="0.3" footer="0.3"/>
  <pageSetup paperSize="300" orientation="portrait" verticalDpi="0" r:id="rId1"/>
  <extLst>
    <ext xmlns:x14="http://schemas.microsoft.com/office/spreadsheetml/2009/9/main" uri="{CCE6A557-97BC-4b89-ADB6-D9C93CAAB3DF}">
      <x14:dataValidations xmlns:xm="http://schemas.microsoft.com/office/excel/2006/main" count="2">
        <x14:dataValidation type="list" showInputMessage="1" showErrorMessage="1">
          <x14:formula1>
            <xm:f>'Referensi(H)'!$C$22:$C$26</xm:f>
          </x14:formula1>
          <xm:sqref>B22</xm:sqref>
        </x14:dataValidation>
        <x14:dataValidation type="list" allowBlank="1" showInputMessage="1" showErrorMessage="1">
          <x14:formula1>
            <xm:f>'Referensi(H)'!$F$22:$F$26</xm:f>
          </x14:formula1>
          <xm:sqref>B24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8"/>
  <sheetViews>
    <sheetView zoomScale="110" zoomScaleNormal="110" workbookViewId="0">
      <pane xSplit="1" ySplit="2" topLeftCell="B82" activePane="bottomRight" state="frozen"/>
      <selection pane="topRight" activeCell="B1" sqref="B1"/>
      <selection pane="bottomLeft" activeCell="A3" sqref="A3"/>
      <selection pane="bottomRight" activeCell="B89" sqref="B89"/>
    </sheetView>
  </sheetViews>
  <sheetFormatPr defaultColWidth="10.83203125" defaultRowHeight="15.5" x14ac:dyDescent="0.35"/>
  <cols>
    <col min="1" max="1" width="10.83203125" style="4"/>
    <col min="2" max="2" width="77.33203125" style="6" customWidth="1"/>
    <col min="3" max="3" width="28.83203125" style="4" customWidth="1"/>
    <col min="4" max="4" width="63.83203125" style="6" customWidth="1"/>
    <col min="5" max="5" width="5.83203125" style="4" customWidth="1"/>
    <col min="6" max="10" width="5.33203125" style="4" customWidth="1"/>
    <col min="11" max="16384" width="10.83203125" style="4"/>
  </cols>
  <sheetData>
    <row r="1" spans="1:13" ht="21" x14ac:dyDescent="0.35">
      <c r="A1" s="112" t="s">
        <v>30</v>
      </c>
      <c r="B1" s="112"/>
      <c r="C1" s="112"/>
      <c r="D1" s="77"/>
    </row>
    <row r="2" spans="1:13" x14ac:dyDescent="0.35">
      <c r="A2" s="8" t="s">
        <v>18</v>
      </c>
      <c r="B2" s="9" t="s">
        <v>19</v>
      </c>
      <c r="C2" s="8" t="s">
        <v>20</v>
      </c>
      <c r="D2" s="9" t="s">
        <v>464</v>
      </c>
      <c r="F2" s="4" t="s">
        <v>33</v>
      </c>
      <c r="G2" s="4" t="s">
        <v>24</v>
      </c>
      <c r="H2" s="4" t="s">
        <v>25</v>
      </c>
      <c r="I2" s="4" t="s">
        <v>26</v>
      </c>
      <c r="J2" s="4" t="s">
        <v>150</v>
      </c>
      <c r="K2" s="4" t="s">
        <v>47</v>
      </c>
      <c r="L2" s="4" t="s">
        <v>48</v>
      </c>
      <c r="M2" s="4" t="s">
        <v>151</v>
      </c>
    </row>
    <row r="3" spans="1:13" x14ac:dyDescent="0.35">
      <c r="A3" s="7" t="s">
        <v>31</v>
      </c>
      <c r="B3" s="7"/>
      <c r="C3" s="7"/>
      <c r="D3" s="78"/>
    </row>
    <row r="4" spans="1:13" x14ac:dyDescent="0.35">
      <c r="A4" s="5" t="s">
        <v>21</v>
      </c>
      <c r="B4" s="6" t="s">
        <v>274</v>
      </c>
      <c r="C4" s="37" t="s">
        <v>307</v>
      </c>
      <c r="D4" s="75" t="s">
        <v>621</v>
      </c>
      <c r="F4" s="24">
        <v>1</v>
      </c>
      <c r="G4" s="25">
        <f>VLOOKUP(C4,'Referensi(H)'!$F$2:$H$7,2)</f>
        <v>4</v>
      </c>
      <c r="H4" s="25">
        <f>IF(G4=6,0,1)</f>
        <v>1</v>
      </c>
      <c r="I4" s="26">
        <f>VLOOKUP(C4,'Referensi(H)'!$F$2:$H$7,3)</f>
        <v>3</v>
      </c>
      <c r="J4" s="24">
        <v>1</v>
      </c>
      <c r="K4" s="25">
        <f>H4</f>
        <v>1</v>
      </c>
      <c r="L4" s="25">
        <f>I4</f>
        <v>3</v>
      </c>
      <c r="M4" s="26">
        <f>IF(K4=0,5,L4/K4)</f>
        <v>3</v>
      </c>
    </row>
    <row r="5" spans="1:13" ht="31" x14ac:dyDescent="0.35">
      <c r="A5" s="5" t="s">
        <v>281</v>
      </c>
      <c r="B5" s="6" t="s">
        <v>275</v>
      </c>
      <c r="C5" s="37" t="s">
        <v>307</v>
      </c>
      <c r="D5" s="75" t="s">
        <v>621</v>
      </c>
      <c r="F5" s="27">
        <v>2</v>
      </c>
      <c r="G5" s="28">
        <f>VLOOKUP(C5,'Referensi(H)'!$F$2:$H$7,2)</f>
        <v>4</v>
      </c>
      <c r="H5" s="28">
        <f t="shared" ref="H5:H10" si="0">IF(G5=6,0,1)</f>
        <v>1</v>
      </c>
      <c r="I5" s="29">
        <f>VLOOKUP(C5,'Referensi(H)'!$F$2:$H$7,3)</f>
        <v>3</v>
      </c>
      <c r="J5" s="24">
        <v>2</v>
      </c>
      <c r="K5" s="25">
        <f>SUM(H5:H6)</f>
        <v>2</v>
      </c>
      <c r="L5" s="25">
        <f>SUM(I5:I6)</f>
        <v>6</v>
      </c>
      <c r="M5" s="26">
        <f>IF(K5=0,5,L5/K5)</f>
        <v>3</v>
      </c>
    </row>
    <row r="6" spans="1:13" x14ac:dyDescent="0.35">
      <c r="A6" s="5" t="s">
        <v>282</v>
      </c>
      <c r="B6" s="6" t="s">
        <v>276</v>
      </c>
      <c r="C6" s="37" t="s">
        <v>307</v>
      </c>
      <c r="D6" s="75" t="s">
        <v>621</v>
      </c>
      <c r="F6" s="30">
        <v>2</v>
      </c>
      <c r="G6" s="31">
        <f>VLOOKUP(C6,'Referensi(H)'!$F$2:$H$7,2)</f>
        <v>4</v>
      </c>
      <c r="H6" s="31">
        <f t="shared" si="0"/>
        <v>1</v>
      </c>
      <c r="I6" s="32">
        <f>VLOOKUP(C6,'Referensi(H)'!$F$2:$H$7,3)</f>
        <v>3</v>
      </c>
    </row>
    <row r="7" spans="1:13" ht="31" x14ac:dyDescent="0.35">
      <c r="A7" s="5" t="s">
        <v>283</v>
      </c>
      <c r="B7" s="6" t="s">
        <v>278</v>
      </c>
      <c r="C7" s="37" t="s">
        <v>307</v>
      </c>
      <c r="D7" s="75" t="s">
        <v>623</v>
      </c>
      <c r="F7" s="27">
        <v>3</v>
      </c>
      <c r="G7" s="28">
        <f>VLOOKUP(C7,'Referensi(H)'!$F$2:$H$7,2)</f>
        <v>4</v>
      </c>
      <c r="H7" s="28">
        <f t="shared" si="0"/>
        <v>1</v>
      </c>
      <c r="I7" s="29">
        <f>VLOOKUP(C7,'Referensi(H)'!$F$2:$H$7,3)</f>
        <v>3</v>
      </c>
      <c r="J7" s="24">
        <v>3</v>
      </c>
      <c r="K7" s="25">
        <f>SUM(H7:H8)</f>
        <v>2</v>
      </c>
      <c r="L7" s="25">
        <f>SUM(I7:I8)</f>
        <v>8</v>
      </c>
      <c r="M7" s="26">
        <f>IF(K7=0,5,L7/K7)</f>
        <v>4</v>
      </c>
    </row>
    <row r="8" spans="1:13" x14ac:dyDescent="0.35">
      <c r="A8" s="5" t="s">
        <v>284</v>
      </c>
      <c r="B8" s="6" t="s">
        <v>277</v>
      </c>
      <c r="C8" s="37" t="s">
        <v>29</v>
      </c>
      <c r="D8" s="75" t="s">
        <v>622</v>
      </c>
      <c r="F8" s="30">
        <v>3</v>
      </c>
      <c r="G8" s="31">
        <f>VLOOKUP(C8,'Referensi(H)'!$F$2:$H$7,2)</f>
        <v>5</v>
      </c>
      <c r="H8" s="31">
        <f t="shared" si="0"/>
        <v>1</v>
      </c>
      <c r="I8" s="32">
        <f>VLOOKUP(C8,'Referensi(H)'!$F$2:$H$7,3)</f>
        <v>5</v>
      </c>
    </row>
    <row r="9" spans="1:13" ht="46.5" x14ac:dyDescent="0.35">
      <c r="A9" s="5" t="s">
        <v>285</v>
      </c>
      <c r="B9" s="6" t="s">
        <v>279</v>
      </c>
      <c r="C9" s="37" t="s">
        <v>307</v>
      </c>
      <c r="D9" s="75" t="s">
        <v>623</v>
      </c>
      <c r="F9" s="24">
        <v>4</v>
      </c>
      <c r="G9" s="25">
        <f>VLOOKUP(C9,'Referensi(H)'!$F$2:$H$7,2)</f>
        <v>4</v>
      </c>
      <c r="H9" s="25">
        <f t="shared" si="0"/>
        <v>1</v>
      </c>
      <c r="I9" s="26">
        <f>VLOOKUP(C9,'Referensi(H)'!$F$2:$H$7,3)</f>
        <v>3</v>
      </c>
      <c r="J9" s="24">
        <v>4</v>
      </c>
      <c r="K9" s="25">
        <f>H9</f>
        <v>1</v>
      </c>
      <c r="L9" s="25">
        <f>I9</f>
        <v>3</v>
      </c>
      <c r="M9" s="26">
        <f>IF(K9=0,5,L9/K9)</f>
        <v>3</v>
      </c>
    </row>
    <row r="10" spans="1:13" x14ac:dyDescent="0.35">
      <c r="A10" s="5" t="s">
        <v>286</v>
      </c>
      <c r="B10" s="6" t="s">
        <v>280</v>
      </c>
      <c r="C10" s="37" t="s">
        <v>29</v>
      </c>
      <c r="D10" s="75" t="s">
        <v>624</v>
      </c>
      <c r="F10" s="24">
        <v>5</v>
      </c>
      <c r="G10" s="25">
        <f>VLOOKUP(C10,'Referensi(H)'!$F$2:$H$7,2)</f>
        <v>5</v>
      </c>
      <c r="H10" s="25">
        <f t="shared" si="0"/>
        <v>1</v>
      </c>
      <c r="I10" s="26">
        <f>VLOOKUP(C10,'Referensi(H)'!$F$2:$H$7,3)</f>
        <v>5</v>
      </c>
      <c r="J10" s="24">
        <v>5</v>
      </c>
      <c r="K10" s="25">
        <f>H10</f>
        <v>1</v>
      </c>
      <c r="L10" s="25">
        <f>I10</f>
        <v>5</v>
      </c>
      <c r="M10" s="26">
        <f>IF(K10=0,5,L10/K10)</f>
        <v>5</v>
      </c>
    </row>
    <row r="11" spans="1:13" x14ac:dyDescent="0.35">
      <c r="A11" s="7" t="s">
        <v>32</v>
      </c>
      <c r="B11" s="7"/>
      <c r="C11" s="79"/>
      <c r="D11" s="80"/>
    </row>
    <row r="12" spans="1:13" ht="31" x14ac:dyDescent="0.35">
      <c r="A12" s="5" t="s">
        <v>22</v>
      </c>
      <c r="B12" s="6" t="s">
        <v>23</v>
      </c>
      <c r="C12" s="37" t="s">
        <v>29</v>
      </c>
      <c r="D12" s="103" t="s">
        <v>625</v>
      </c>
      <c r="F12" s="24">
        <v>1</v>
      </c>
      <c r="G12" s="25">
        <f>VLOOKUP(C12,'Referensi(H)'!$F$2:$H$7,2)</f>
        <v>5</v>
      </c>
      <c r="H12" s="25">
        <f>IF(G12=6,0,1)</f>
        <v>1</v>
      </c>
      <c r="I12" s="26">
        <f>VLOOKUP(C12,'Referensi(H)'!$F$2:$H$7,3)</f>
        <v>5</v>
      </c>
      <c r="J12" s="24">
        <v>1</v>
      </c>
      <c r="K12" s="25">
        <f>H12</f>
        <v>1</v>
      </c>
      <c r="L12" s="25">
        <f>I12</f>
        <v>5</v>
      </c>
      <c r="M12" s="26">
        <f t="shared" ref="M12:M13" si="1">IF(K12=0,5,L12/K12)</f>
        <v>5</v>
      </c>
    </row>
    <row r="13" spans="1:13" ht="62" x14ac:dyDescent="0.35">
      <c r="A13" s="10" t="s">
        <v>45</v>
      </c>
      <c r="B13" s="6" t="s">
        <v>37</v>
      </c>
      <c r="C13" s="37" t="s">
        <v>29</v>
      </c>
      <c r="D13" s="103" t="s">
        <v>589</v>
      </c>
      <c r="F13" s="24">
        <v>2</v>
      </c>
      <c r="G13" s="25">
        <f>VLOOKUP(C13,'Referensi(H)'!$F$2:$H$7,2)</f>
        <v>5</v>
      </c>
      <c r="H13" s="25">
        <f t="shared" ref="H13:H20" si="2">IF(G13=6,0,1)</f>
        <v>1</v>
      </c>
      <c r="I13" s="26">
        <f>VLOOKUP(C13,'Referensi(H)'!$F$2:$H$7,3)</f>
        <v>5</v>
      </c>
      <c r="J13" s="24">
        <v>2</v>
      </c>
      <c r="K13" s="25">
        <f>H13</f>
        <v>1</v>
      </c>
      <c r="L13" s="25">
        <f>I13</f>
        <v>5</v>
      </c>
      <c r="M13" s="26">
        <f t="shared" si="1"/>
        <v>5</v>
      </c>
    </row>
    <row r="14" spans="1:13" ht="31" x14ac:dyDescent="0.35">
      <c r="A14" s="10" t="s">
        <v>46</v>
      </c>
      <c r="B14" s="6" t="s">
        <v>38</v>
      </c>
      <c r="C14" s="37" t="s">
        <v>29</v>
      </c>
      <c r="D14" s="75" t="s">
        <v>626</v>
      </c>
      <c r="F14" s="27">
        <v>3</v>
      </c>
      <c r="G14" s="28">
        <f>VLOOKUP(C14,'Referensi(H)'!$F$2:$H$7,2)</f>
        <v>5</v>
      </c>
      <c r="H14" s="28">
        <f t="shared" si="2"/>
        <v>1</v>
      </c>
      <c r="I14" s="29">
        <f>VLOOKUP(C14,'Referensi(H)'!$F$2:$H$7,3)</f>
        <v>5</v>
      </c>
      <c r="J14" s="24">
        <v>3</v>
      </c>
      <c r="K14" s="25">
        <f>SUM(H14:H15)</f>
        <v>2</v>
      </c>
      <c r="L14" s="25">
        <f>SUM(I14:I15)</f>
        <v>10</v>
      </c>
      <c r="M14" s="26">
        <f>IF(K14=0,5,L14/K14)</f>
        <v>5</v>
      </c>
    </row>
    <row r="15" spans="1:13" ht="31" x14ac:dyDescent="0.35">
      <c r="A15" s="10" t="s">
        <v>50</v>
      </c>
      <c r="B15" s="6" t="s">
        <v>39</v>
      </c>
      <c r="C15" s="37" t="s">
        <v>29</v>
      </c>
      <c r="D15" s="75" t="s">
        <v>627</v>
      </c>
      <c r="F15" s="30">
        <v>3</v>
      </c>
      <c r="G15" s="31">
        <f>VLOOKUP(C15,'Referensi(H)'!$F$2:$H$7,2)</f>
        <v>5</v>
      </c>
      <c r="H15" s="31">
        <f t="shared" si="2"/>
        <v>1</v>
      </c>
      <c r="I15" s="32">
        <f>VLOOKUP(C15,'Referensi(H)'!$F$2:$H$7,3)</f>
        <v>5</v>
      </c>
    </row>
    <row r="16" spans="1:13" ht="31" x14ac:dyDescent="0.35">
      <c r="A16" s="10" t="s">
        <v>51</v>
      </c>
      <c r="B16" s="6" t="s">
        <v>40</v>
      </c>
      <c r="C16" s="37" t="s">
        <v>307</v>
      </c>
      <c r="D16" s="75" t="s">
        <v>627</v>
      </c>
      <c r="F16" s="27">
        <v>4</v>
      </c>
      <c r="G16" s="28">
        <f>VLOOKUP(C16,'Referensi(H)'!$F$2:$H$7,2)</f>
        <v>4</v>
      </c>
      <c r="H16" s="28">
        <f t="shared" si="2"/>
        <v>1</v>
      </c>
      <c r="I16" s="29">
        <f>VLOOKUP(C16,'Referensi(H)'!$F$2:$H$7,3)</f>
        <v>3</v>
      </c>
      <c r="J16" s="25">
        <v>4</v>
      </c>
      <c r="K16" s="25">
        <f>SUM(H16:H17)</f>
        <v>2</v>
      </c>
      <c r="L16" s="25">
        <f>SUM(I16:I17)</f>
        <v>6</v>
      </c>
      <c r="M16" s="26">
        <f t="shared" ref="M16:M18" si="3">IF(K16=0,5,L16/K16)</f>
        <v>3</v>
      </c>
    </row>
    <row r="17" spans="1:17" ht="46.5" x14ac:dyDescent="0.35">
      <c r="A17" s="10" t="s">
        <v>52</v>
      </c>
      <c r="B17" s="6" t="s">
        <v>41</v>
      </c>
      <c r="C17" s="37" t="s">
        <v>307</v>
      </c>
      <c r="D17" s="75" t="s">
        <v>628</v>
      </c>
      <c r="F17" s="30">
        <v>4</v>
      </c>
      <c r="G17" s="31">
        <f>VLOOKUP(C17,'Referensi(H)'!$F$2:$H$7,2)</f>
        <v>4</v>
      </c>
      <c r="H17" s="31">
        <f t="shared" si="2"/>
        <v>1</v>
      </c>
      <c r="I17" s="32">
        <f>VLOOKUP(C17,'Referensi(H)'!$F$2:$H$7,3)</f>
        <v>3</v>
      </c>
    </row>
    <row r="18" spans="1:17" ht="31" x14ac:dyDescent="0.35">
      <c r="A18" s="10" t="s">
        <v>53</v>
      </c>
      <c r="B18" s="6" t="s">
        <v>42</v>
      </c>
      <c r="C18" s="37" t="s">
        <v>29</v>
      </c>
      <c r="D18" s="75" t="s">
        <v>629</v>
      </c>
      <c r="F18" s="27">
        <v>5</v>
      </c>
      <c r="G18" s="28">
        <f>VLOOKUP(C18,'Referensi(H)'!$F$2:$H$7,2)</f>
        <v>5</v>
      </c>
      <c r="H18" s="28">
        <f t="shared" si="2"/>
        <v>1</v>
      </c>
      <c r="I18" s="29">
        <f>VLOOKUP(C18,'Referensi(H)'!$F$2:$H$7,3)</f>
        <v>5</v>
      </c>
      <c r="J18" s="24">
        <v>5</v>
      </c>
      <c r="K18" s="25">
        <f>SUM(G18:G20)</f>
        <v>12</v>
      </c>
      <c r="L18" s="25">
        <f>SUM(I18:I20)</f>
        <v>9</v>
      </c>
      <c r="M18" s="26">
        <f t="shared" si="3"/>
        <v>0.75</v>
      </c>
    </row>
    <row r="19" spans="1:17" ht="31" x14ac:dyDescent="0.35">
      <c r="A19" s="10" t="s">
        <v>54</v>
      </c>
      <c r="B19" s="6" t="s">
        <v>43</v>
      </c>
      <c r="C19" s="37" t="s">
        <v>307</v>
      </c>
      <c r="D19" s="75" t="s">
        <v>630</v>
      </c>
      <c r="F19" s="33">
        <v>5</v>
      </c>
      <c r="G19" s="34">
        <f>VLOOKUP(C19,'Referensi(H)'!$F$2:$H$7,2)</f>
        <v>4</v>
      </c>
      <c r="H19" s="34">
        <f t="shared" si="2"/>
        <v>1</v>
      </c>
      <c r="I19" s="35">
        <f>VLOOKUP(C19,'Referensi(H)'!$F$2:$H$7,3)</f>
        <v>3</v>
      </c>
    </row>
    <row r="20" spans="1:17" x14ac:dyDescent="0.35">
      <c r="A20" s="10" t="s">
        <v>55</v>
      </c>
      <c r="B20" s="6" t="s">
        <v>44</v>
      </c>
      <c r="C20" s="37" t="s">
        <v>449</v>
      </c>
      <c r="D20" s="75" t="s">
        <v>630</v>
      </c>
      <c r="F20" s="30">
        <v>5</v>
      </c>
      <c r="G20" s="31">
        <f>VLOOKUP(C20,'Referensi(H)'!$F$2:$H$7,2)</f>
        <v>3</v>
      </c>
      <c r="H20" s="31">
        <f t="shared" si="2"/>
        <v>1</v>
      </c>
      <c r="I20" s="32">
        <f>VLOOKUP(C20,'Referensi(H)'!$F$2:$H$7,3)</f>
        <v>1</v>
      </c>
    </row>
    <row r="21" spans="1:17" x14ac:dyDescent="0.35">
      <c r="A21" s="7" t="s">
        <v>34</v>
      </c>
      <c r="B21" s="7"/>
      <c r="C21" s="79"/>
      <c r="D21" s="80"/>
    </row>
    <row r="22" spans="1:17" x14ac:dyDescent="0.35">
      <c r="A22" s="12"/>
      <c r="B22" s="11" t="s">
        <v>49</v>
      </c>
      <c r="C22" s="37"/>
      <c r="D22" s="75"/>
      <c r="N22" s="4" t="s">
        <v>150</v>
      </c>
      <c r="O22" s="4" t="s">
        <v>47</v>
      </c>
      <c r="P22" s="4" t="s">
        <v>48</v>
      </c>
      <c r="Q22" s="4" t="s">
        <v>151</v>
      </c>
    </row>
    <row r="23" spans="1:17" ht="31" x14ac:dyDescent="0.35">
      <c r="A23" s="13" t="s">
        <v>57</v>
      </c>
      <c r="B23" s="6" t="s">
        <v>56</v>
      </c>
      <c r="C23" s="37" t="s">
        <v>29</v>
      </c>
      <c r="D23" s="75" t="s">
        <v>631</v>
      </c>
      <c r="F23" s="24">
        <v>1</v>
      </c>
      <c r="G23" s="25">
        <f>VLOOKUP(C23,'Referensi(H)'!$F$2:$H$7,2)</f>
        <v>5</v>
      </c>
      <c r="H23" s="25">
        <f t="shared" ref="H23:H48" si="4">IF(G23=6,0,1)</f>
        <v>1</v>
      </c>
      <c r="I23" s="26">
        <f>VLOOKUP(C23,'Referensi(H)'!$F$2:$H$7,3)</f>
        <v>5</v>
      </c>
      <c r="J23" s="24">
        <v>1</v>
      </c>
      <c r="K23" s="25">
        <f>H23</f>
        <v>1</v>
      </c>
      <c r="L23" s="25">
        <f>I23</f>
        <v>5</v>
      </c>
      <c r="M23" s="25">
        <f t="shared" ref="M23:M24" si="5">IF(K23=0,5,L23/K23)</f>
        <v>5</v>
      </c>
      <c r="N23" s="23">
        <v>1</v>
      </c>
      <c r="O23" s="23">
        <f>K57+K23+K38+K50</f>
        <v>4</v>
      </c>
      <c r="P23" s="23">
        <f>L23+L38+L50+L57</f>
        <v>16</v>
      </c>
      <c r="Q23" s="23">
        <f t="shared" ref="Q23:Q27" si="6">IF(O23=0,5,P23/O23)</f>
        <v>4</v>
      </c>
    </row>
    <row r="24" spans="1:17" x14ac:dyDescent="0.35">
      <c r="A24" s="13" t="s">
        <v>70</v>
      </c>
      <c r="B24" s="6" t="s">
        <v>58</v>
      </c>
      <c r="C24" s="37" t="s">
        <v>29</v>
      </c>
      <c r="D24" s="75" t="s">
        <v>631</v>
      </c>
      <c r="F24" s="27">
        <v>2</v>
      </c>
      <c r="G24" s="28">
        <f>VLOOKUP(C24,'Referensi(H)'!$F$2:$H$7,2)</f>
        <v>5</v>
      </c>
      <c r="H24" s="28">
        <f t="shared" si="4"/>
        <v>1</v>
      </c>
      <c r="I24" s="29">
        <f>VLOOKUP(C24,'Referensi(H)'!$F$2:$H$7,3)</f>
        <v>5</v>
      </c>
      <c r="J24" s="24">
        <v>2</v>
      </c>
      <c r="K24" s="25">
        <f>SUM(H24:H28)</f>
        <v>5</v>
      </c>
      <c r="L24" s="25">
        <f>SUM(I24:I28)</f>
        <v>21</v>
      </c>
      <c r="M24" s="25">
        <f t="shared" si="5"/>
        <v>4.2</v>
      </c>
      <c r="N24" s="23">
        <v>2</v>
      </c>
      <c r="O24" s="23">
        <f>K24+K39+K51+K58</f>
        <v>9</v>
      </c>
      <c r="P24" s="23">
        <f>L24+L39+L51+L58</f>
        <v>39</v>
      </c>
      <c r="Q24" s="23">
        <f t="shared" si="6"/>
        <v>4.333333333333333</v>
      </c>
    </row>
    <row r="25" spans="1:17" ht="31" x14ac:dyDescent="0.35">
      <c r="A25" s="13" t="s">
        <v>71</v>
      </c>
      <c r="B25" s="6" t="s">
        <v>59</v>
      </c>
      <c r="C25" s="37" t="s">
        <v>29</v>
      </c>
      <c r="D25" s="75" t="s">
        <v>590</v>
      </c>
      <c r="F25" s="33">
        <v>2</v>
      </c>
      <c r="G25" s="34">
        <f>VLOOKUP(C25,'Referensi(H)'!$F$2:$H$7,2)</f>
        <v>5</v>
      </c>
      <c r="H25" s="34">
        <f t="shared" si="4"/>
        <v>1</v>
      </c>
      <c r="I25" s="35">
        <f>VLOOKUP(C25,'Referensi(H)'!$F$2:$H$7,3)</f>
        <v>5</v>
      </c>
      <c r="N25" s="23">
        <v>3</v>
      </c>
      <c r="O25" s="23">
        <f>K29+K40+K53+K59</f>
        <v>12</v>
      </c>
      <c r="P25" s="23">
        <f>L29+L40+L53+L59</f>
        <v>50</v>
      </c>
      <c r="Q25" s="23">
        <f t="shared" si="6"/>
        <v>4.166666666666667</v>
      </c>
    </row>
    <row r="26" spans="1:17" ht="46.5" x14ac:dyDescent="0.35">
      <c r="A26" s="13" t="s">
        <v>72</v>
      </c>
      <c r="B26" s="6" t="s">
        <v>60</v>
      </c>
      <c r="C26" s="37" t="s">
        <v>307</v>
      </c>
      <c r="D26" s="75" t="s">
        <v>632</v>
      </c>
      <c r="F26" s="33">
        <v>2</v>
      </c>
      <c r="G26" s="34">
        <f>VLOOKUP(C26,'Referensi(H)'!$F$2:$H$7,2)</f>
        <v>4</v>
      </c>
      <c r="H26" s="34">
        <f t="shared" si="4"/>
        <v>1</v>
      </c>
      <c r="I26" s="35">
        <f>VLOOKUP(C26,'Referensi(H)'!$F$2:$H$7,3)</f>
        <v>3</v>
      </c>
      <c r="N26" s="23">
        <v>4</v>
      </c>
      <c r="O26" s="23">
        <f>K33+K43+K55+K62</f>
        <v>10</v>
      </c>
      <c r="P26" s="23">
        <f>L33+L43+L55+L62</f>
        <v>34</v>
      </c>
      <c r="Q26" s="23">
        <f t="shared" si="6"/>
        <v>3.4</v>
      </c>
    </row>
    <row r="27" spans="1:17" ht="31" x14ac:dyDescent="0.35">
      <c r="A27" s="13" t="s">
        <v>73</v>
      </c>
      <c r="B27" s="6" t="s">
        <v>61</v>
      </c>
      <c r="C27" s="37" t="s">
        <v>29</v>
      </c>
      <c r="D27" s="75" t="s">
        <v>591</v>
      </c>
      <c r="F27" s="33">
        <v>2</v>
      </c>
      <c r="G27" s="34">
        <f>VLOOKUP(C27,'Referensi(H)'!$F$2:$H$7,2)</f>
        <v>5</v>
      </c>
      <c r="H27" s="34">
        <f t="shared" si="4"/>
        <v>1</v>
      </c>
      <c r="I27" s="35">
        <f>VLOOKUP(C27,'Referensi(H)'!$F$2:$H$7,3)</f>
        <v>5</v>
      </c>
      <c r="N27" s="23">
        <v>5</v>
      </c>
      <c r="O27" s="23">
        <f>K35+K47+K65</f>
        <v>6</v>
      </c>
      <c r="P27" s="23">
        <f>L35+L47+L65</f>
        <v>18</v>
      </c>
      <c r="Q27" s="23">
        <f t="shared" si="6"/>
        <v>3</v>
      </c>
    </row>
    <row r="28" spans="1:17" ht="31" x14ac:dyDescent="0.35">
      <c r="A28" s="13" t="s">
        <v>74</v>
      </c>
      <c r="B28" s="6" t="s">
        <v>62</v>
      </c>
      <c r="C28" s="37" t="s">
        <v>307</v>
      </c>
      <c r="D28" s="75" t="s">
        <v>592</v>
      </c>
      <c r="F28" s="30">
        <v>2</v>
      </c>
      <c r="G28" s="31">
        <f>VLOOKUP(C28,'Referensi(H)'!$F$2:$H$7,2)</f>
        <v>4</v>
      </c>
      <c r="H28" s="31">
        <f t="shared" si="4"/>
        <v>1</v>
      </c>
      <c r="I28" s="32">
        <f>VLOOKUP(C28,'Referensi(H)'!$F$2:$H$7,3)</f>
        <v>3</v>
      </c>
    </row>
    <row r="29" spans="1:17" ht="31" x14ac:dyDescent="0.35">
      <c r="A29" s="13" t="s">
        <v>75</v>
      </c>
      <c r="B29" s="6" t="s">
        <v>63</v>
      </c>
      <c r="C29" s="37" t="s">
        <v>29</v>
      </c>
      <c r="D29" s="75" t="s">
        <v>633</v>
      </c>
      <c r="F29" s="27">
        <v>3</v>
      </c>
      <c r="G29" s="28">
        <f>VLOOKUP(C29,'Referensi(H)'!$F$2:$H$7,2)</f>
        <v>5</v>
      </c>
      <c r="H29" s="28">
        <f t="shared" si="4"/>
        <v>1</v>
      </c>
      <c r="I29" s="29">
        <f>VLOOKUP(C29,'Referensi(H)'!$F$2:$H$7,3)</f>
        <v>5</v>
      </c>
      <c r="J29" s="24">
        <v>3</v>
      </c>
      <c r="K29" s="25">
        <f>SUM(H29:H32)</f>
        <v>4</v>
      </c>
      <c r="L29" s="25">
        <f>SUM(I29:I32)</f>
        <v>18</v>
      </c>
      <c r="M29" s="26">
        <f t="shared" ref="M29" si="7">IF(K29=0,5,L29/K29)</f>
        <v>4.5</v>
      </c>
    </row>
    <row r="30" spans="1:17" x14ac:dyDescent="0.35">
      <c r="A30" s="13" t="s">
        <v>76</v>
      </c>
      <c r="B30" s="6" t="s">
        <v>64</v>
      </c>
      <c r="C30" s="37" t="s">
        <v>29</v>
      </c>
      <c r="D30" s="75" t="s">
        <v>634</v>
      </c>
      <c r="F30" s="33">
        <v>3</v>
      </c>
      <c r="G30" s="34">
        <f>VLOOKUP(C30,'Referensi(H)'!$F$2:$H$7,2)</f>
        <v>5</v>
      </c>
      <c r="H30" s="34">
        <f t="shared" si="4"/>
        <v>1</v>
      </c>
      <c r="I30" s="35">
        <f>VLOOKUP(C30,'Referensi(H)'!$F$2:$H$7,3)</f>
        <v>5</v>
      </c>
    </row>
    <row r="31" spans="1:17" ht="31" x14ac:dyDescent="0.35">
      <c r="A31" s="13" t="s">
        <v>77</v>
      </c>
      <c r="B31" s="6" t="s">
        <v>65</v>
      </c>
      <c r="C31" s="37" t="s">
        <v>307</v>
      </c>
      <c r="D31" s="75" t="s">
        <v>632</v>
      </c>
      <c r="F31" s="33">
        <v>3</v>
      </c>
      <c r="G31" s="34">
        <f>VLOOKUP(C31,'Referensi(H)'!$F$2:$H$7,2)</f>
        <v>4</v>
      </c>
      <c r="H31" s="34">
        <f t="shared" si="4"/>
        <v>1</v>
      </c>
      <c r="I31" s="35">
        <f>VLOOKUP(C31,'Referensi(H)'!$F$2:$H$7,3)</f>
        <v>3</v>
      </c>
    </row>
    <row r="32" spans="1:17" ht="46.5" x14ac:dyDescent="0.35">
      <c r="A32" s="13" t="s">
        <v>78</v>
      </c>
      <c r="B32" s="6" t="s">
        <v>66</v>
      </c>
      <c r="C32" s="37" t="s">
        <v>29</v>
      </c>
      <c r="D32" s="75" t="s">
        <v>593</v>
      </c>
      <c r="F32" s="30">
        <v>3</v>
      </c>
      <c r="G32" s="31">
        <f>VLOOKUP(C32,'Referensi(H)'!$F$2:$H$7,2)</f>
        <v>5</v>
      </c>
      <c r="H32" s="31">
        <f t="shared" si="4"/>
        <v>1</v>
      </c>
      <c r="I32" s="32">
        <f>VLOOKUP(C32,'Referensi(H)'!$F$2:$H$7,3)</f>
        <v>5</v>
      </c>
    </row>
    <row r="33" spans="1:13" ht="46.5" x14ac:dyDescent="0.35">
      <c r="A33" s="13" t="s">
        <v>79</v>
      </c>
      <c r="B33" s="6" t="s">
        <v>67</v>
      </c>
      <c r="C33" s="37" t="s">
        <v>29</v>
      </c>
      <c r="D33" s="75" t="s">
        <v>635</v>
      </c>
      <c r="F33" s="27">
        <v>4</v>
      </c>
      <c r="G33" s="28">
        <f>VLOOKUP(C33,'Referensi(H)'!$F$2:$H$7,2)</f>
        <v>5</v>
      </c>
      <c r="H33" s="28">
        <f t="shared" si="4"/>
        <v>1</v>
      </c>
      <c r="I33" s="29">
        <f>VLOOKUP(C33,'Referensi(H)'!$F$2:$H$7,3)</f>
        <v>5</v>
      </c>
      <c r="J33" s="24">
        <v>4</v>
      </c>
      <c r="K33" s="25">
        <f>SUM(H33:H34)</f>
        <v>2</v>
      </c>
      <c r="L33" s="25">
        <f>SUM(I33:I34)</f>
        <v>8</v>
      </c>
      <c r="M33" s="26">
        <f t="shared" ref="M33" si="8">IF(K33=0,5,L33/K33)</f>
        <v>4</v>
      </c>
    </row>
    <row r="34" spans="1:13" ht="46.5" x14ac:dyDescent="0.35">
      <c r="A34" s="13" t="s">
        <v>80</v>
      </c>
      <c r="B34" s="6" t="s">
        <v>68</v>
      </c>
      <c r="C34" s="37" t="s">
        <v>307</v>
      </c>
      <c r="D34" s="75" t="s">
        <v>636</v>
      </c>
      <c r="F34" s="30">
        <v>4</v>
      </c>
      <c r="G34" s="31">
        <f>VLOOKUP(C34,'Referensi(H)'!$F$2:$H$7,2)</f>
        <v>4</v>
      </c>
      <c r="H34" s="31">
        <f t="shared" si="4"/>
        <v>1</v>
      </c>
      <c r="I34" s="32">
        <f>VLOOKUP(C34,'Referensi(H)'!$F$2:$H$7,3)</f>
        <v>3</v>
      </c>
    </row>
    <row r="35" spans="1:13" ht="46.5" x14ac:dyDescent="0.35">
      <c r="A35" s="13" t="s">
        <v>81</v>
      </c>
      <c r="B35" s="6" t="s">
        <v>444</v>
      </c>
      <c r="C35" s="37" t="s">
        <v>594</v>
      </c>
      <c r="D35" s="75"/>
      <c r="F35" s="27">
        <v>5</v>
      </c>
      <c r="G35" s="28">
        <f>VLOOKUP(C35,'Referensi(H)'!$F$2:$H$7,2)</f>
        <v>0</v>
      </c>
      <c r="H35" s="28">
        <f t="shared" si="4"/>
        <v>1</v>
      </c>
      <c r="I35" s="29">
        <f>VLOOKUP(C35,'Referensi(H)'!$F$2:$H$7,3)</f>
        <v>0</v>
      </c>
      <c r="J35" s="24">
        <v>5</v>
      </c>
      <c r="K35" s="25">
        <f>SUM(H35:H36)</f>
        <v>2</v>
      </c>
      <c r="L35" s="25">
        <f>SUM(I35:I36)</f>
        <v>0</v>
      </c>
      <c r="M35" s="26">
        <f t="shared" ref="M35" si="9">IF(K35=0,5,L35/K35)</f>
        <v>0</v>
      </c>
    </row>
    <row r="36" spans="1:13" x14ac:dyDescent="0.35">
      <c r="A36" s="13" t="s">
        <v>82</v>
      </c>
      <c r="B36" s="6" t="s">
        <v>69</v>
      </c>
      <c r="C36" s="37" t="s">
        <v>594</v>
      </c>
      <c r="D36" s="75"/>
      <c r="F36" s="30">
        <v>5</v>
      </c>
      <c r="G36" s="31">
        <f>VLOOKUP(C36,'Referensi(H)'!$F$2:$H$7,2)</f>
        <v>0</v>
      </c>
      <c r="H36" s="31">
        <f t="shared" si="4"/>
        <v>1</v>
      </c>
      <c r="I36" s="32">
        <f>VLOOKUP(C36,'Referensi(H)'!$F$2:$H$7,3)</f>
        <v>0</v>
      </c>
    </row>
    <row r="37" spans="1:13" x14ac:dyDescent="0.35">
      <c r="A37" s="12"/>
      <c r="B37" s="11" t="s">
        <v>83</v>
      </c>
      <c r="C37" s="37"/>
      <c r="D37" s="75"/>
    </row>
    <row r="38" spans="1:13" ht="31" x14ac:dyDescent="0.35">
      <c r="A38" s="13" t="s">
        <v>296</v>
      </c>
      <c r="B38" s="6" t="s">
        <v>287</v>
      </c>
      <c r="C38" s="37" t="s">
        <v>29</v>
      </c>
      <c r="D38" s="75" t="s">
        <v>595</v>
      </c>
      <c r="F38" s="24">
        <v>1</v>
      </c>
      <c r="G38" s="25">
        <f>VLOOKUP(C38,'Referensi(H)'!$F$2:$H$7,2)</f>
        <v>5</v>
      </c>
      <c r="H38" s="25">
        <f t="shared" si="4"/>
        <v>1</v>
      </c>
      <c r="I38" s="26">
        <f>VLOOKUP(C38,'Referensi(H)'!$F$2:$H$7,3)</f>
        <v>5</v>
      </c>
      <c r="J38" s="24">
        <v>1</v>
      </c>
      <c r="K38" s="25">
        <f>H38</f>
        <v>1</v>
      </c>
      <c r="L38" s="25">
        <f>I38</f>
        <v>5</v>
      </c>
      <c r="M38" s="26">
        <f t="shared" ref="M38:M40" si="10">IF(K38=0,5,L38/K38)</f>
        <v>5</v>
      </c>
    </row>
    <row r="39" spans="1:13" ht="31" x14ac:dyDescent="0.35">
      <c r="A39" s="13" t="s">
        <v>297</v>
      </c>
      <c r="B39" s="6" t="s">
        <v>288</v>
      </c>
      <c r="C39" s="37" t="s">
        <v>307</v>
      </c>
      <c r="D39" s="75" t="s">
        <v>637</v>
      </c>
      <c r="F39" s="24">
        <v>2</v>
      </c>
      <c r="G39" s="25">
        <f>VLOOKUP(C39,'Referensi(H)'!$F$2:$H$7,2)</f>
        <v>4</v>
      </c>
      <c r="H39" s="25">
        <f t="shared" si="4"/>
        <v>1</v>
      </c>
      <c r="I39" s="26">
        <f>VLOOKUP(C39,'Referensi(H)'!$F$2:$H$7,3)</f>
        <v>3</v>
      </c>
      <c r="J39" s="24">
        <v>2</v>
      </c>
      <c r="K39" s="25">
        <f>H39</f>
        <v>1</v>
      </c>
      <c r="L39" s="25">
        <f>I39</f>
        <v>3</v>
      </c>
      <c r="M39" s="26">
        <f t="shared" si="10"/>
        <v>3</v>
      </c>
    </row>
    <row r="40" spans="1:13" ht="31" x14ac:dyDescent="0.35">
      <c r="A40" s="13" t="s">
        <v>298</v>
      </c>
      <c r="B40" s="6" t="s">
        <v>445</v>
      </c>
      <c r="C40" s="37" t="s">
        <v>307</v>
      </c>
      <c r="D40" s="75" t="s">
        <v>638</v>
      </c>
      <c r="F40" s="27">
        <v>3</v>
      </c>
      <c r="G40" s="28">
        <f>VLOOKUP(C40,'Referensi(H)'!$F$2:$H$7,2)</f>
        <v>4</v>
      </c>
      <c r="H40" s="28">
        <f t="shared" si="4"/>
        <v>1</v>
      </c>
      <c r="I40" s="29">
        <f>VLOOKUP(C40,'Referensi(H)'!$F$2:$H$7,3)</f>
        <v>3</v>
      </c>
      <c r="J40" s="24">
        <v>3</v>
      </c>
      <c r="K40" s="25">
        <f>SUM(H40:H42)</f>
        <v>3</v>
      </c>
      <c r="L40" s="25">
        <f>SUM(I40:I42)</f>
        <v>9</v>
      </c>
      <c r="M40" s="26">
        <f t="shared" si="10"/>
        <v>3</v>
      </c>
    </row>
    <row r="41" spans="1:13" ht="62" x14ac:dyDescent="0.35">
      <c r="A41" s="13" t="s">
        <v>299</v>
      </c>
      <c r="B41" s="6" t="s">
        <v>446</v>
      </c>
      <c r="C41" s="37" t="s">
        <v>307</v>
      </c>
      <c r="D41" s="75" t="s">
        <v>596</v>
      </c>
      <c r="F41" s="33">
        <v>3</v>
      </c>
      <c r="G41" s="34">
        <f>VLOOKUP(C41,'Referensi(H)'!$F$2:$H$7,2)</f>
        <v>4</v>
      </c>
      <c r="H41" s="34">
        <f t="shared" si="4"/>
        <v>1</v>
      </c>
      <c r="I41" s="35">
        <f>VLOOKUP(C41,'Referensi(H)'!$F$2:$H$7,3)</f>
        <v>3</v>
      </c>
    </row>
    <row r="42" spans="1:13" ht="31" x14ac:dyDescent="0.35">
      <c r="A42" s="13" t="s">
        <v>300</v>
      </c>
      <c r="B42" s="38" t="s">
        <v>289</v>
      </c>
      <c r="C42" s="37" t="s">
        <v>307</v>
      </c>
      <c r="D42" s="75" t="s">
        <v>639</v>
      </c>
      <c r="F42" s="30">
        <v>3</v>
      </c>
      <c r="G42" s="31">
        <f>VLOOKUP(C42,'Referensi(H)'!$F$2:$H$7,2)</f>
        <v>4</v>
      </c>
      <c r="H42" s="31">
        <f t="shared" si="4"/>
        <v>1</v>
      </c>
      <c r="I42" s="32">
        <f>VLOOKUP(C42,'Referensi(H)'!$F$2:$H$7,3)</f>
        <v>3</v>
      </c>
    </row>
    <row r="43" spans="1:13" ht="46.5" x14ac:dyDescent="0.35">
      <c r="A43" s="13" t="s">
        <v>301</v>
      </c>
      <c r="B43" s="6" t="s">
        <v>293</v>
      </c>
      <c r="C43" s="37" t="s">
        <v>29</v>
      </c>
      <c r="D43" s="75" t="s">
        <v>596</v>
      </c>
      <c r="F43" s="27">
        <v>4</v>
      </c>
      <c r="G43" s="28">
        <f>VLOOKUP(C43,'Referensi(H)'!$F$2:$H$7,2)</f>
        <v>5</v>
      </c>
      <c r="H43" s="28">
        <f t="shared" si="4"/>
        <v>1</v>
      </c>
      <c r="I43" s="29">
        <f>VLOOKUP(C43,'Referensi(H)'!$F$2:$H$7,3)</f>
        <v>5</v>
      </c>
      <c r="J43" s="24">
        <v>4</v>
      </c>
      <c r="K43" s="25">
        <f>SUM(H43:H46)</f>
        <v>4</v>
      </c>
      <c r="L43" s="25">
        <f>SUM(I43:I46)</f>
        <v>10</v>
      </c>
      <c r="M43" s="26">
        <f t="shared" ref="M43" si="11">IF(K43=0,5,L43/K43)</f>
        <v>2.5</v>
      </c>
    </row>
    <row r="44" spans="1:13" ht="31" x14ac:dyDescent="0.35">
      <c r="A44" s="13" t="s">
        <v>302</v>
      </c>
      <c r="B44" s="6" t="s">
        <v>292</v>
      </c>
      <c r="C44" s="37" t="s">
        <v>29</v>
      </c>
      <c r="D44" s="75" t="s">
        <v>596</v>
      </c>
      <c r="F44" s="33">
        <v>4</v>
      </c>
      <c r="G44" s="34">
        <f>VLOOKUP(C44,'Referensi(H)'!$F$2:$H$7,2)</f>
        <v>5</v>
      </c>
      <c r="H44" s="34">
        <f t="shared" si="4"/>
        <v>1</v>
      </c>
      <c r="I44" s="35">
        <f>VLOOKUP(C44,'Referensi(H)'!$F$2:$H$7,3)</f>
        <v>5</v>
      </c>
    </row>
    <row r="45" spans="1:13" x14ac:dyDescent="0.35">
      <c r="A45" s="13" t="s">
        <v>303</v>
      </c>
      <c r="B45" s="6" t="s">
        <v>291</v>
      </c>
      <c r="C45" s="37" t="s">
        <v>27</v>
      </c>
      <c r="D45" s="75"/>
      <c r="F45" s="33">
        <v>4</v>
      </c>
      <c r="G45" s="34">
        <f>VLOOKUP(C45,'Referensi(H)'!$F$2:$H$7,2)</f>
        <v>2</v>
      </c>
      <c r="H45" s="34">
        <f t="shared" si="4"/>
        <v>1</v>
      </c>
      <c r="I45" s="35">
        <f>VLOOKUP(C45,'Referensi(H)'!$F$2:$H$7,3)</f>
        <v>0</v>
      </c>
    </row>
    <row r="46" spans="1:13" x14ac:dyDescent="0.35">
      <c r="A46" s="13" t="s">
        <v>304</v>
      </c>
      <c r="B46" s="6" t="s">
        <v>290</v>
      </c>
      <c r="C46" s="37" t="s">
        <v>27</v>
      </c>
      <c r="D46" s="75"/>
      <c r="F46" s="30">
        <v>4</v>
      </c>
      <c r="G46" s="31">
        <f>VLOOKUP(C46,'Referensi(H)'!$F$2:$H$7,2)</f>
        <v>2</v>
      </c>
      <c r="H46" s="31">
        <f t="shared" si="4"/>
        <v>1</v>
      </c>
      <c r="I46" s="32">
        <f>VLOOKUP(C46,'Referensi(H)'!$F$2:$H$7,3)</f>
        <v>0</v>
      </c>
    </row>
    <row r="47" spans="1:13" ht="31" x14ac:dyDescent="0.35">
      <c r="A47" s="13" t="s">
        <v>305</v>
      </c>
      <c r="B47" s="6" t="s">
        <v>294</v>
      </c>
      <c r="C47" s="37" t="s">
        <v>29</v>
      </c>
      <c r="D47" s="75" t="s">
        <v>640</v>
      </c>
      <c r="F47" s="27">
        <v>5</v>
      </c>
      <c r="G47" s="28">
        <f>VLOOKUP(C47,'Referensi(H)'!$F$2:$H$7,2)</f>
        <v>5</v>
      </c>
      <c r="H47" s="28">
        <f t="shared" si="4"/>
        <v>1</v>
      </c>
      <c r="I47" s="29">
        <f>VLOOKUP(C47,'Referensi(H)'!$F$2:$H$7,3)</f>
        <v>5</v>
      </c>
      <c r="J47" s="24">
        <v>5</v>
      </c>
      <c r="K47" s="25">
        <f>SUM(H47:H48)</f>
        <v>2</v>
      </c>
      <c r="L47" s="25">
        <f>SUM(I47:I48)</f>
        <v>10</v>
      </c>
      <c r="M47" s="26">
        <f t="shared" ref="M47" si="12">IF(K47=0,5,L47/K47)</f>
        <v>5</v>
      </c>
    </row>
    <row r="48" spans="1:13" ht="31" x14ac:dyDescent="0.35">
      <c r="A48" s="13" t="s">
        <v>306</v>
      </c>
      <c r="B48" s="6" t="s">
        <v>295</v>
      </c>
      <c r="C48" s="37" t="s">
        <v>29</v>
      </c>
      <c r="D48" s="75" t="s">
        <v>641</v>
      </c>
      <c r="F48" s="30">
        <v>5</v>
      </c>
      <c r="G48" s="31">
        <f>VLOOKUP(C48,'Referensi(H)'!$F$2:$H$7,2)</f>
        <v>5</v>
      </c>
      <c r="H48" s="31">
        <f t="shared" si="4"/>
        <v>1</v>
      </c>
      <c r="I48" s="32">
        <f>VLOOKUP(C48,'Referensi(H)'!$F$2:$H$7,3)</f>
        <v>5</v>
      </c>
    </row>
    <row r="49" spans="1:13" x14ac:dyDescent="0.35">
      <c r="A49" s="12"/>
      <c r="B49" s="11" t="s">
        <v>84</v>
      </c>
      <c r="C49" s="37"/>
      <c r="D49" s="75"/>
    </row>
    <row r="50" spans="1:13" ht="31" x14ac:dyDescent="0.35">
      <c r="A50" s="13" t="s">
        <v>100</v>
      </c>
      <c r="B50" s="14" t="s">
        <v>87</v>
      </c>
      <c r="C50" s="37" t="s">
        <v>307</v>
      </c>
      <c r="D50" s="75" t="s">
        <v>642</v>
      </c>
      <c r="F50" s="24">
        <v>1</v>
      </c>
      <c r="G50" s="25">
        <f>VLOOKUP(C50,'Referensi(H)'!$F$2:$H$7,2)</f>
        <v>4</v>
      </c>
      <c r="H50" s="25">
        <f t="shared" ref="H50:H55" si="13">IF(G50=6,0,1)</f>
        <v>1</v>
      </c>
      <c r="I50" s="26">
        <f>VLOOKUP(C50,'Referensi(H)'!$F$2:$H$7,3)</f>
        <v>3</v>
      </c>
      <c r="J50" s="24">
        <v>1</v>
      </c>
      <c r="K50" s="25">
        <f>H50</f>
        <v>1</v>
      </c>
      <c r="L50" s="25">
        <f>I50</f>
        <v>3</v>
      </c>
      <c r="M50" s="26">
        <f t="shared" ref="M50:M51" si="14">IF(K50=0,5,L50/K50)</f>
        <v>3</v>
      </c>
    </row>
    <row r="51" spans="1:13" s="15" customFormat="1" ht="31" x14ac:dyDescent="0.35">
      <c r="A51" s="13" t="s">
        <v>101</v>
      </c>
      <c r="B51" s="14" t="s">
        <v>85</v>
      </c>
      <c r="C51" s="37" t="s">
        <v>29</v>
      </c>
      <c r="D51" s="75"/>
      <c r="F51" s="39">
        <v>2</v>
      </c>
      <c r="G51" s="28">
        <f>VLOOKUP(C51,'Referensi(H)'!$F$2:$H$7,2)</f>
        <v>5</v>
      </c>
      <c r="H51" s="28">
        <f t="shared" si="13"/>
        <v>1</v>
      </c>
      <c r="I51" s="29">
        <f>VLOOKUP(C51,'Referensi(H)'!$F$2:$H$7,3)</f>
        <v>5</v>
      </c>
      <c r="J51" s="41">
        <v>2</v>
      </c>
      <c r="K51" s="43">
        <f>SUM(H51:H52)</f>
        <v>2</v>
      </c>
      <c r="L51" s="43">
        <f>SUM(I51:I52)</f>
        <v>10</v>
      </c>
      <c r="M51" s="26">
        <f t="shared" si="14"/>
        <v>5</v>
      </c>
    </row>
    <row r="52" spans="1:13" s="15" customFormat="1" ht="31" x14ac:dyDescent="0.35">
      <c r="A52" s="13" t="s">
        <v>102</v>
      </c>
      <c r="B52" s="14" t="s">
        <v>86</v>
      </c>
      <c r="C52" s="37" t="s">
        <v>29</v>
      </c>
      <c r="D52" s="75"/>
      <c r="F52" s="40">
        <v>2</v>
      </c>
      <c r="G52" s="31">
        <f>VLOOKUP(C52,'Referensi(H)'!$F$2:$H$7,2)</f>
        <v>5</v>
      </c>
      <c r="H52" s="31">
        <f t="shared" si="13"/>
        <v>1</v>
      </c>
      <c r="I52" s="32">
        <f>VLOOKUP(C52,'Referensi(H)'!$F$2:$H$7,3)</f>
        <v>5</v>
      </c>
    </row>
    <row r="53" spans="1:13" s="15" customFormat="1" ht="31" x14ac:dyDescent="0.35">
      <c r="A53" s="13" t="s">
        <v>103</v>
      </c>
      <c r="B53" s="14" t="s">
        <v>88</v>
      </c>
      <c r="C53" s="37" t="s">
        <v>29</v>
      </c>
      <c r="D53" s="75" t="s">
        <v>643</v>
      </c>
      <c r="F53" s="39">
        <v>3</v>
      </c>
      <c r="G53" s="28">
        <f>VLOOKUP(C53,'Referensi(H)'!$F$2:$H$7,2)</f>
        <v>5</v>
      </c>
      <c r="H53" s="28">
        <f t="shared" si="13"/>
        <v>1</v>
      </c>
      <c r="I53" s="29">
        <f>VLOOKUP(C53,'Referensi(H)'!$F$2:$H$7,3)</f>
        <v>5</v>
      </c>
      <c r="J53" s="41">
        <v>3</v>
      </c>
      <c r="K53" s="43">
        <f>SUM(H53:H54)</f>
        <v>2</v>
      </c>
      <c r="L53" s="43">
        <f>SUM(I53:I54)</f>
        <v>10</v>
      </c>
      <c r="M53" s="26">
        <f t="shared" ref="M53" si="15">IF(K53=0,5,L53/K53)</f>
        <v>5</v>
      </c>
    </row>
    <row r="54" spans="1:13" s="15" customFormat="1" ht="31" x14ac:dyDescent="0.35">
      <c r="A54" s="13" t="s">
        <v>104</v>
      </c>
      <c r="B54" s="14" t="s">
        <v>89</v>
      </c>
      <c r="C54" s="37" t="s">
        <v>29</v>
      </c>
      <c r="D54" s="75" t="s">
        <v>597</v>
      </c>
      <c r="F54" s="40">
        <v>3</v>
      </c>
      <c r="G54" s="31">
        <f>VLOOKUP(C54,'Referensi(H)'!$F$2:$H$7,2)</f>
        <v>5</v>
      </c>
      <c r="H54" s="31">
        <f t="shared" si="13"/>
        <v>1</v>
      </c>
      <c r="I54" s="32">
        <f>VLOOKUP(C54,'Referensi(H)'!$F$2:$H$7,3)</f>
        <v>5</v>
      </c>
    </row>
    <row r="55" spans="1:13" s="15" customFormat="1" ht="31" x14ac:dyDescent="0.35">
      <c r="A55" s="13" t="s">
        <v>105</v>
      </c>
      <c r="B55" s="14" t="s">
        <v>90</v>
      </c>
      <c r="C55" s="37" t="s">
        <v>307</v>
      </c>
      <c r="D55" s="75" t="s">
        <v>644</v>
      </c>
      <c r="F55" s="41">
        <v>4</v>
      </c>
      <c r="G55" s="25">
        <f>VLOOKUP(C55,'Referensi(H)'!$F$2:$H$7,2)</f>
        <v>4</v>
      </c>
      <c r="H55" s="25">
        <f t="shared" si="13"/>
        <v>1</v>
      </c>
      <c r="I55" s="26">
        <f>VLOOKUP(C55,'Referensi(H)'!$F$2:$H$7,3)</f>
        <v>3</v>
      </c>
      <c r="J55" s="41">
        <v>4</v>
      </c>
      <c r="K55" s="43">
        <f>H55</f>
        <v>1</v>
      </c>
      <c r="L55" s="43">
        <f>I55</f>
        <v>3</v>
      </c>
      <c r="M55" s="26">
        <f t="shared" ref="M55" si="16">IF(K55=0,5,L55/K55)</f>
        <v>3</v>
      </c>
    </row>
    <row r="56" spans="1:13" s="15" customFormat="1" x14ac:dyDescent="0.35">
      <c r="B56" s="11" t="s">
        <v>91</v>
      </c>
      <c r="C56" s="81"/>
      <c r="D56" s="82"/>
    </row>
    <row r="57" spans="1:13" s="15" customFormat="1" ht="31" x14ac:dyDescent="0.35">
      <c r="A57" s="13" t="s">
        <v>106</v>
      </c>
      <c r="B57" s="14" t="s">
        <v>565</v>
      </c>
      <c r="C57" s="37" t="s">
        <v>307</v>
      </c>
      <c r="D57" s="82" t="s">
        <v>645</v>
      </c>
      <c r="F57" s="41">
        <v>1</v>
      </c>
      <c r="G57" s="25">
        <f>VLOOKUP(C57,'Referensi(H)'!$F$2:$H$7,2)</f>
        <v>4</v>
      </c>
      <c r="H57" s="25">
        <f t="shared" ref="H57" si="17">IF(G57=6,0,1)</f>
        <v>1</v>
      </c>
      <c r="I57" s="26">
        <f>VLOOKUP(C57,'Referensi(H)'!$F$2:$H$7,3)</f>
        <v>3</v>
      </c>
      <c r="J57" s="41">
        <v>1</v>
      </c>
      <c r="K57" s="43">
        <f>H57</f>
        <v>1</v>
      </c>
      <c r="L57" s="43">
        <f>I57</f>
        <v>3</v>
      </c>
      <c r="M57" s="26">
        <f t="shared" ref="M57" si="18">IF(K57=0,5,L57/K57)</f>
        <v>3</v>
      </c>
    </row>
    <row r="58" spans="1:13" s="15" customFormat="1" ht="46.5" x14ac:dyDescent="0.35">
      <c r="A58" s="13" t="s">
        <v>107</v>
      </c>
      <c r="B58" s="14" t="s">
        <v>456</v>
      </c>
      <c r="C58" s="37" t="s">
        <v>29</v>
      </c>
      <c r="D58" s="75" t="s">
        <v>646</v>
      </c>
      <c r="F58" s="41">
        <v>2</v>
      </c>
      <c r="G58" s="25">
        <f>VLOOKUP(C58,'Referensi(H)'!$F$2:$H$7,2)</f>
        <v>5</v>
      </c>
      <c r="H58" s="25">
        <f t="shared" ref="H58:H66" si="19">IF(G58=6,0,1)</f>
        <v>1</v>
      </c>
      <c r="I58" s="26">
        <f>VLOOKUP(C58,'Referensi(H)'!$F$2:$H$7,3)</f>
        <v>5</v>
      </c>
      <c r="J58" s="41">
        <v>2</v>
      </c>
      <c r="K58" s="43">
        <f>H58</f>
        <v>1</v>
      </c>
      <c r="L58" s="43">
        <f>I58</f>
        <v>5</v>
      </c>
      <c r="M58" s="26">
        <f t="shared" ref="M58" si="20">IF(K58=0,5,L58/K58)</f>
        <v>5</v>
      </c>
    </row>
    <row r="59" spans="1:13" s="15" customFormat="1" ht="31" x14ac:dyDescent="0.35">
      <c r="A59" s="13" t="s">
        <v>108</v>
      </c>
      <c r="B59" s="14" t="s">
        <v>92</v>
      </c>
      <c r="C59" s="37" t="s">
        <v>29</v>
      </c>
      <c r="D59" s="75" t="s">
        <v>647</v>
      </c>
      <c r="F59" s="39">
        <v>3</v>
      </c>
      <c r="G59" s="28">
        <f>VLOOKUP(C59,'Referensi(H)'!$F$2:$H$7,2)</f>
        <v>5</v>
      </c>
      <c r="H59" s="28">
        <f t="shared" si="19"/>
        <v>1</v>
      </c>
      <c r="I59" s="29">
        <f>VLOOKUP(C59,'Referensi(H)'!$F$2:$H$7,3)</f>
        <v>5</v>
      </c>
      <c r="J59" s="41">
        <v>3</v>
      </c>
      <c r="K59" s="43">
        <f>SUM(H59:H61)</f>
        <v>3</v>
      </c>
      <c r="L59" s="43">
        <f>SUM(I59:I61)</f>
        <v>13</v>
      </c>
      <c r="M59" s="26">
        <f t="shared" ref="M59" si="21">IF(K59=0,5,L59/K59)</f>
        <v>4.333333333333333</v>
      </c>
    </row>
    <row r="60" spans="1:13" s="15" customFormat="1" ht="31" x14ac:dyDescent="0.35">
      <c r="A60" s="13" t="s">
        <v>109</v>
      </c>
      <c r="B60" s="14" t="s">
        <v>93</v>
      </c>
      <c r="C60" s="37" t="s">
        <v>29</v>
      </c>
      <c r="D60" s="75" t="s">
        <v>648</v>
      </c>
      <c r="F60" s="42">
        <v>3</v>
      </c>
      <c r="G60" s="34">
        <f>VLOOKUP(C60,'Referensi(H)'!$F$2:$H$7,2)</f>
        <v>5</v>
      </c>
      <c r="H60" s="34">
        <f t="shared" si="19"/>
        <v>1</v>
      </c>
      <c r="I60" s="35">
        <f>VLOOKUP(C60,'Referensi(H)'!$F$2:$H$7,3)</f>
        <v>5</v>
      </c>
    </row>
    <row r="61" spans="1:13" s="15" customFormat="1" ht="31" x14ac:dyDescent="0.35">
      <c r="A61" s="13" t="s">
        <v>110</v>
      </c>
      <c r="B61" s="14" t="s">
        <v>94</v>
      </c>
      <c r="C61" s="37" t="s">
        <v>307</v>
      </c>
      <c r="D61" s="75" t="s">
        <v>649</v>
      </c>
      <c r="F61" s="40">
        <v>3</v>
      </c>
      <c r="G61" s="31">
        <f>VLOOKUP(C61,'Referensi(H)'!$F$2:$H$7,2)</f>
        <v>4</v>
      </c>
      <c r="H61" s="31">
        <f t="shared" si="19"/>
        <v>1</v>
      </c>
      <c r="I61" s="32">
        <f>VLOOKUP(C61,'Referensi(H)'!$F$2:$H$7,3)</f>
        <v>3</v>
      </c>
    </row>
    <row r="62" spans="1:13" s="15" customFormat="1" x14ac:dyDescent="0.35">
      <c r="A62" s="13" t="s">
        <v>111</v>
      </c>
      <c r="B62" s="14" t="s">
        <v>95</v>
      </c>
      <c r="C62" s="37" t="s">
        <v>29</v>
      </c>
      <c r="D62" s="75" t="s">
        <v>650</v>
      </c>
      <c r="F62" s="39">
        <v>4</v>
      </c>
      <c r="G62" s="28">
        <f>VLOOKUP(C62,'Referensi(H)'!$F$2:$H$7,2)</f>
        <v>5</v>
      </c>
      <c r="H62" s="28">
        <f t="shared" si="19"/>
        <v>1</v>
      </c>
      <c r="I62" s="29">
        <f>VLOOKUP(C62,'Referensi(H)'!$F$2:$H$7,3)</f>
        <v>5</v>
      </c>
      <c r="J62" s="41">
        <v>4</v>
      </c>
      <c r="K62" s="43">
        <f>SUM(H62:H64)</f>
        <v>3</v>
      </c>
      <c r="L62" s="43">
        <f>SUM(I62:I64)</f>
        <v>13</v>
      </c>
      <c r="M62" s="26">
        <f t="shared" ref="M62" si="22">IF(K62=0,5,L62/K62)</f>
        <v>4.333333333333333</v>
      </c>
    </row>
    <row r="63" spans="1:13" s="15" customFormat="1" ht="31" x14ac:dyDescent="0.35">
      <c r="A63" s="13" t="s">
        <v>112</v>
      </c>
      <c r="B63" s="14" t="s">
        <v>96</v>
      </c>
      <c r="C63" s="37" t="s">
        <v>307</v>
      </c>
      <c r="D63" s="75" t="s">
        <v>598</v>
      </c>
      <c r="F63" s="42">
        <v>4</v>
      </c>
      <c r="G63" s="34">
        <f>VLOOKUP(C63,'Referensi(H)'!$F$2:$H$7,2)</f>
        <v>4</v>
      </c>
      <c r="H63" s="34">
        <f t="shared" si="19"/>
        <v>1</v>
      </c>
      <c r="I63" s="35">
        <f>VLOOKUP(C63,'Referensi(H)'!$F$2:$H$7,3)</f>
        <v>3</v>
      </c>
    </row>
    <row r="64" spans="1:13" s="15" customFormat="1" ht="31" x14ac:dyDescent="0.35">
      <c r="A64" s="13" t="s">
        <v>113</v>
      </c>
      <c r="B64" s="14" t="s">
        <v>97</v>
      </c>
      <c r="C64" s="37" t="s">
        <v>29</v>
      </c>
      <c r="D64" s="75" t="s">
        <v>651</v>
      </c>
      <c r="F64" s="40">
        <v>4</v>
      </c>
      <c r="G64" s="31">
        <f>VLOOKUP(C64,'Referensi(H)'!$F$2:$H$7,2)</f>
        <v>5</v>
      </c>
      <c r="H64" s="31">
        <f t="shared" si="19"/>
        <v>1</v>
      </c>
      <c r="I64" s="32">
        <f>VLOOKUP(C64,'Referensi(H)'!$F$2:$H$7,3)</f>
        <v>5</v>
      </c>
    </row>
    <row r="65" spans="1:14" s="15" customFormat="1" ht="31" x14ac:dyDescent="0.35">
      <c r="A65" s="13" t="s">
        <v>114</v>
      </c>
      <c r="B65" s="14" t="s">
        <v>98</v>
      </c>
      <c r="C65" s="37" t="s">
        <v>29</v>
      </c>
      <c r="D65" s="75" t="s">
        <v>650</v>
      </c>
      <c r="F65" s="39">
        <v>5</v>
      </c>
      <c r="G65" s="28">
        <f>VLOOKUP(C65,'Referensi(H)'!$F$2:$H$7,2)</f>
        <v>5</v>
      </c>
      <c r="H65" s="28">
        <f t="shared" si="19"/>
        <v>1</v>
      </c>
      <c r="I65" s="29">
        <f>VLOOKUP(C65,'Referensi(H)'!$F$2:$H$7,3)</f>
        <v>5</v>
      </c>
      <c r="J65" s="41">
        <v>5</v>
      </c>
      <c r="K65" s="43">
        <f>SUM(H65:H66)</f>
        <v>2</v>
      </c>
      <c r="L65" s="43">
        <f>SUM(I65:I66)</f>
        <v>8</v>
      </c>
      <c r="M65" s="26">
        <f t="shared" ref="M65" si="23">IF(K65=0,5,L65/K65)</f>
        <v>4</v>
      </c>
    </row>
    <row r="66" spans="1:14" s="126" customFormat="1" ht="36" customHeight="1" x14ac:dyDescent="0.35">
      <c r="A66" s="122" t="s">
        <v>564</v>
      </c>
      <c r="B66" s="123" t="s">
        <v>99</v>
      </c>
      <c r="C66" s="124" t="s">
        <v>307</v>
      </c>
      <c r="D66" s="125"/>
      <c r="F66" s="127">
        <v>5</v>
      </c>
      <c r="G66" s="128">
        <f>VLOOKUP(C66,'Referensi(H)'!$F$2:$H$7,2)</f>
        <v>4</v>
      </c>
      <c r="H66" s="128">
        <f t="shared" si="19"/>
        <v>1</v>
      </c>
      <c r="I66" s="129">
        <f>VLOOKUP(C66,'Referensi(H)'!$F$2:$H$7,3)</f>
        <v>3</v>
      </c>
    </row>
    <row r="67" spans="1:14" x14ac:dyDescent="0.35">
      <c r="A67" s="7" t="s">
        <v>35</v>
      </c>
      <c r="B67" s="7"/>
      <c r="C67" s="79"/>
      <c r="D67" s="80"/>
      <c r="J67" s="24"/>
      <c r="K67" s="25"/>
      <c r="L67" s="25"/>
      <c r="M67" s="26"/>
    </row>
    <row r="68" spans="1:14" ht="31" x14ac:dyDescent="0.35">
      <c r="A68" s="10" t="s">
        <v>126</v>
      </c>
      <c r="B68" s="6" t="s">
        <v>118</v>
      </c>
      <c r="C68" s="37" t="s">
        <v>29</v>
      </c>
      <c r="D68" s="75" t="s">
        <v>599</v>
      </c>
      <c r="F68" s="24">
        <v>1</v>
      </c>
      <c r="G68" s="25">
        <f>VLOOKUP(C68,'Referensi(H)'!$F$2:$H$7,2)</f>
        <v>5</v>
      </c>
      <c r="H68" s="25">
        <f t="shared" ref="H68:H77" si="24">IF(G68=6,0,1)</f>
        <v>1</v>
      </c>
      <c r="I68" s="26">
        <f>VLOOKUP(C68,'Referensi(H)'!$F$2:$H$7,3)</f>
        <v>5</v>
      </c>
      <c r="J68" s="24">
        <v>1</v>
      </c>
      <c r="K68" s="25">
        <f>SUM(H68)</f>
        <v>1</v>
      </c>
      <c r="L68" s="25">
        <f>SUM(I68)</f>
        <v>5</v>
      </c>
      <c r="M68" s="26">
        <f t="shared" ref="M68" si="25">IF(K68=0,5,L68/K68)</f>
        <v>5</v>
      </c>
    </row>
    <row r="69" spans="1:14" ht="31" x14ac:dyDescent="0.35">
      <c r="A69" s="10" t="s">
        <v>127</v>
      </c>
      <c r="B69" s="6" t="s">
        <v>119</v>
      </c>
      <c r="C69" s="37" t="s">
        <v>29</v>
      </c>
      <c r="D69" s="75" t="s">
        <v>600</v>
      </c>
      <c r="F69" s="30">
        <v>2</v>
      </c>
      <c r="G69" s="31">
        <f>VLOOKUP(C69,'Referensi(H)'!$F$2:$H$7,2)</f>
        <v>5</v>
      </c>
      <c r="H69" s="31">
        <f t="shared" si="24"/>
        <v>1</v>
      </c>
      <c r="I69" s="32">
        <f>VLOOKUP(C69,'Referensi(H)'!$F$2:$H$7,3)</f>
        <v>5</v>
      </c>
      <c r="J69" s="4">
        <v>2</v>
      </c>
      <c r="K69" s="25">
        <f>SUM(H69)</f>
        <v>1</v>
      </c>
      <c r="L69" s="25">
        <f>SUM(I69)</f>
        <v>5</v>
      </c>
      <c r="M69" s="26">
        <f>IF(K69=0,5,L69/K69)</f>
        <v>5</v>
      </c>
    </row>
    <row r="70" spans="1:14" ht="31" x14ac:dyDescent="0.35">
      <c r="A70" s="10" t="s">
        <v>128</v>
      </c>
      <c r="B70" s="6" t="s">
        <v>120</v>
      </c>
      <c r="C70" s="37" t="s">
        <v>307</v>
      </c>
      <c r="D70" s="75"/>
      <c r="F70" s="27">
        <v>3</v>
      </c>
      <c r="G70" s="28">
        <f>VLOOKUP(C70,'Referensi(H)'!$F$2:$H$7,2)</f>
        <v>4</v>
      </c>
      <c r="H70" s="28">
        <f t="shared" si="24"/>
        <v>1</v>
      </c>
      <c r="I70" s="29">
        <f>VLOOKUP(C70,'Referensi(H)'!$F$2:$H$7,3)</f>
        <v>3</v>
      </c>
      <c r="J70" s="24">
        <v>3</v>
      </c>
      <c r="K70" s="25">
        <f>SUM(H70:H73)</f>
        <v>4</v>
      </c>
      <c r="L70" s="25">
        <f>SUM(I70:I73)</f>
        <v>12</v>
      </c>
      <c r="M70" s="26">
        <f t="shared" ref="M70" si="26">IF(K70=0,5,L70/K70)</f>
        <v>3</v>
      </c>
    </row>
    <row r="71" spans="1:14" ht="31" x14ac:dyDescent="0.35">
      <c r="A71" s="10" t="s">
        <v>129</v>
      </c>
      <c r="B71" s="6" t="s">
        <v>121</v>
      </c>
      <c r="C71" s="37" t="s">
        <v>29</v>
      </c>
      <c r="D71" s="75" t="s">
        <v>599</v>
      </c>
      <c r="F71" s="33">
        <v>3</v>
      </c>
      <c r="G71" s="34">
        <f>VLOOKUP(C71,'Referensi(H)'!$F$2:$H$7,2)</f>
        <v>5</v>
      </c>
      <c r="H71" s="34">
        <f t="shared" si="24"/>
        <v>1</v>
      </c>
      <c r="I71" s="35">
        <f>VLOOKUP(C71,'Referensi(H)'!$F$2:$H$7,3)</f>
        <v>5</v>
      </c>
    </row>
    <row r="72" spans="1:14" ht="31" x14ac:dyDescent="0.35">
      <c r="A72" s="10" t="s">
        <v>130</v>
      </c>
      <c r="B72" s="6" t="s">
        <v>122</v>
      </c>
      <c r="C72" s="37" t="s">
        <v>449</v>
      </c>
      <c r="D72" s="75" t="s">
        <v>601</v>
      </c>
      <c r="F72" s="33">
        <v>3</v>
      </c>
      <c r="G72" s="34">
        <f>VLOOKUP(C72,'Referensi(H)'!$F$2:$H$7,2)</f>
        <v>3</v>
      </c>
      <c r="H72" s="34">
        <f t="shared" si="24"/>
        <v>1</v>
      </c>
      <c r="I72" s="35">
        <f>VLOOKUP(C72,'Referensi(H)'!$F$2:$H$7,3)</f>
        <v>1</v>
      </c>
    </row>
    <row r="73" spans="1:14" ht="31" x14ac:dyDescent="0.35">
      <c r="A73" s="10" t="s">
        <v>131</v>
      </c>
      <c r="B73" s="6" t="s">
        <v>123</v>
      </c>
      <c r="C73" s="37" t="s">
        <v>307</v>
      </c>
      <c r="D73" s="75" t="s">
        <v>652</v>
      </c>
      <c r="F73" s="30">
        <v>3</v>
      </c>
      <c r="G73" s="31">
        <f>VLOOKUP(C73,'Referensi(H)'!$F$2:$H$7,2)</f>
        <v>4</v>
      </c>
      <c r="H73" s="31">
        <f t="shared" si="24"/>
        <v>1</v>
      </c>
      <c r="I73" s="32">
        <f>VLOOKUP(C73,'Referensi(H)'!$F$2:$H$7,3)</f>
        <v>3</v>
      </c>
    </row>
    <row r="74" spans="1:14" ht="31" x14ac:dyDescent="0.35">
      <c r="A74" s="10" t="s">
        <v>132</v>
      </c>
      <c r="B74" s="6" t="s">
        <v>448</v>
      </c>
      <c r="C74" s="37" t="s">
        <v>29</v>
      </c>
      <c r="D74" s="75" t="s">
        <v>653</v>
      </c>
      <c r="F74" s="27">
        <v>4</v>
      </c>
      <c r="G74" s="28">
        <f>VLOOKUP(C74,'Referensi(H)'!$F$2:$H$7,2)</f>
        <v>5</v>
      </c>
      <c r="H74" s="28">
        <f t="shared" si="24"/>
        <v>1</v>
      </c>
      <c r="I74" s="29">
        <f>VLOOKUP(C74,'Referensi(H)'!$F$2:$H$7,3)</f>
        <v>5</v>
      </c>
      <c r="J74" s="25">
        <v>4</v>
      </c>
      <c r="K74" s="25">
        <f>SUM(H74:H75)</f>
        <v>2</v>
      </c>
      <c r="L74" s="25">
        <f>SUM(I74:I75)</f>
        <v>10</v>
      </c>
      <c r="M74" s="26">
        <f t="shared" ref="M74" si="27">IF(K74=0,5,L74/K74)</f>
        <v>5</v>
      </c>
    </row>
    <row r="75" spans="1:14" ht="31" x14ac:dyDescent="0.35">
      <c r="A75" s="10" t="s">
        <v>133</v>
      </c>
      <c r="B75" s="6" t="s">
        <v>124</v>
      </c>
      <c r="C75" s="37" t="s">
        <v>29</v>
      </c>
      <c r="D75" s="75" t="s">
        <v>654</v>
      </c>
      <c r="F75" s="30">
        <v>4</v>
      </c>
      <c r="G75" s="31">
        <f>VLOOKUP(C75,'Referensi(H)'!$F$2:$H$7,2)</f>
        <v>5</v>
      </c>
      <c r="H75" s="31">
        <f t="shared" si="24"/>
        <v>1</v>
      </c>
      <c r="I75" s="32">
        <f>VLOOKUP(C75,'Referensi(H)'!$F$2:$H$7,3)</f>
        <v>5</v>
      </c>
    </row>
    <row r="76" spans="1:14" x14ac:dyDescent="0.35">
      <c r="A76" s="10" t="s">
        <v>134</v>
      </c>
      <c r="B76" s="6" t="s">
        <v>447</v>
      </c>
      <c r="C76" s="37" t="s">
        <v>29</v>
      </c>
      <c r="D76" s="75" t="s">
        <v>603</v>
      </c>
      <c r="F76" s="27">
        <v>5</v>
      </c>
      <c r="G76" s="28">
        <f>VLOOKUP(C76,'Referensi(H)'!$F$2:$H$7,2)</f>
        <v>5</v>
      </c>
      <c r="H76" s="28">
        <f t="shared" si="24"/>
        <v>1</v>
      </c>
      <c r="I76" s="29">
        <f>VLOOKUP(C76,'Referensi(H)'!$F$2:$H$7,3)</f>
        <v>5</v>
      </c>
      <c r="J76" s="25">
        <v>5</v>
      </c>
      <c r="K76" s="25">
        <f>SUM(H76:H77)</f>
        <v>2</v>
      </c>
      <c r="L76" s="25">
        <f>SUM(I76:I77)</f>
        <v>10</v>
      </c>
      <c r="M76" s="26">
        <f t="shared" ref="M76" si="28">IF(K76=0,5,L76/K76)</f>
        <v>5</v>
      </c>
    </row>
    <row r="77" spans="1:14" ht="31" x14ac:dyDescent="0.35">
      <c r="A77" s="10" t="s">
        <v>135</v>
      </c>
      <c r="B77" s="6" t="s">
        <v>125</v>
      </c>
      <c r="C77" s="37" t="s">
        <v>29</v>
      </c>
      <c r="D77" s="75" t="s">
        <v>602</v>
      </c>
      <c r="F77" s="30">
        <v>5</v>
      </c>
      <c r="G77" s="31">
        <f>VLOOKUP(C77,'Referensi(H)'!$F$2:$H$7,2)</f>
        <v>5</v>
      </c>
      <c r="H77" s="31">
        <f t="shared" si="24"/>
        <v>1</v>
      </c>
      <c r="I77" s="32">
        <f>VLOOKUP(C77,'Referensi(H)'!$F$2:$H$7,3)</f>
        <v>5</v>
      </c>
      <c r="J77" s="27"/>
      <c r="K77" s="28"/>
      <c r="L77" s="28"/>
      <c r="M77" s="28"/>
    </row>
    <row r="78" spans="1:14" x14ac:dyDescent="0.35">
      <c r="A78" s="7" t="s">
        <v>36</v>
      </c>
      <c r="B78" s="7"/>
      <c r="C78" s="79"/>
      <c r="D78" s="80"/>
      <c r="J78" s="31"/>
      <c r="K78" s="31"/>
      <c r="L78" s="31"/>
      <c r="M78" s="31"/>
      <c r="N78" s="34"/>
    </row>
    <row r="79" spans="1:14" s="132" customFormat="1" ht="31" x14ac:dyDescent="0.35">
      <c r="A79" s="130" t="s">
        <v>141</v>
      </c>
      <c r="B79" s="131" t="s">
        <v>563</v>
      </c>
      <c r="C79" s="124" t="s">
        <v>307</v>
      </c>
      <c r="D79" s="125" t="s">
        <v>655</v>
      </c>
      <c r="F79" s="133">
        <v>1</v>
      </c>
      <c r="G79" s="134">
        <f>VLOOKUP(C79,'Referensi(H)'!$F$2:$H$7,2)</f>
        <v>4</v>
      </c>
      <c r="H79" s="134">
        <f t="shared" ref="H79" si="29">IF(G79=6,0,1)</f>
        <v>1</v>
      </c>
      <c r="I79" s="135">
        <f>VLOOKUP(C79,'Referensi(H)'!$F$2:$H$7,3)</f>
        <v>3</v>
      </c>
      <c r="J79" s="133">
        <v>1</v>
      </c>
      <c r="K79" s="134">
        <f>H79</f>
        <v>1</v>
      </c>
      <c r="L79" s="134">
        <f>I79</f>
        <v>3</v>
      </c>
      <c r="M79" s="135">
        <f t="shared" ref="M79:M81" si="30">IF(K79=0,5,L79/K79)</f>
        <v>3</v>
      </c>
    </row>
    <row r="80" spans="1:14" ht="31" x14ac:dyDescent="0.35">
      <c r="A80" s="10" t="s">
        <v>142</v>
      </c>
      <c r="B80" s="6" t="s">
        <v>115</v>
      </c>
      <c r="C80" s="37" t="s">
        <v>449</v>
      </c>
      <c r="D80" s="75" t="s">
        <v>656</v>
      </c>
      <c r="F80" s="24">
        <v>2</v>
      </c>
      <c r="G80" s="25">
        <f>VLOOKUP(C80,'Referensi(H)'!$F$2:$H$7,2)</f>
        <v>3</v>
      </c>
      <c r="H80" s="25">
        <f t="shared" ref="H80:H88" si="31">IF(G80=6,0,1)</f>
        <v>1</v>
      </c>
      <c r="I80" s="26">
        <f>VLOOKUP(C80,'Referensi(H)'!$F$2:$H$7,3)</f>
        <v>1</v>
      </c>
      <c r="J80" s="24">
        <v>2</v>
      </c>
      <c r="K80" s="25">
        <f>H80</f>
        <v>1</v>
      </c>
      <c r="L80" s="25">
        <f>I80</f>
        <v>1</v>
      </c>
      <c r="M80" s="26">
        <f t="shared" si="30"/>
        <v>1</v>
      </c>
    </row>
    <row r="81" spans="1:13" ht="31" x14ac:dyDescent="0.35">
      <c r="A81" s="10" t="s">
        <v>143</v>
      </c>
      <c r="B81" s="6" t="s">
        <v>116</v>
      </c>
      <c r="C81" s="37" t="s">
        <v>449</v>
      </c>
      <c r="D81" s="75" t="s">
        <v>656</v>
      </c>
      <c r="F81" s="27">
        <v>3</v>
      </c>
      <c r="G81" s="28">
        <f>VLOOKUP(C81,'Referensi(H)'!$F$2:$H$7,2)</f>
        <v>3</v>
      </c>
      <c r="H81" s="28">
        <f t="shared" si="31"/>
        <v>1</v>
      </c>
      <c r="I81" s="29">
        <f>VLOOKUP(C81,'Referensi(H)'!$F$2:$H$7,3)</f>
        <v>1</v>
      </c>
      <c r="J81" s="25">
        <v>3</v>
      </c>
      <c r="K81" s="25">
        <f>SUM(H81:H82)</f>
        <v>2</v>
      </c>
      <c r="L81" s="25">
        <f>SUM(I81:I82)</f>
        <v>6</v>
      </c>
      <c r="M81" s="26">
        <f t="shared" si="30"/>
        <v>3</v>
      </c>
    </row>
    <row r="82" spans="1:13" ht="31" x14ac:dyDescent="0.35">
      <c r="A82" s="10" t="s">
        <v>144</v>
      </c>
      <c r="B82" s="6" t="s">
        <v>117</v>
      </c>
      <c r="C82" s="37" t="s">
        <v>29</v>
      </c>
      <c r="D82" s="75" t="s">
        <v>657</v>
      </c>
      <c r="F82" s="30">
        <v>3</v>
      </c>
      <c r="G82" s="31">
        <f>VLOOKUP(C82,'Referensi(H)'!$F$2:$H$7,2)</f>
        <v>5</v>
      </c>
      <c r="H82" s="31">
        <f t="shared" si="31"/>
        <v>1</v>
      </c>
      <c r="I82" s="32">
        <f>VLOOKUP(C82,'Referensi(H)'!$F$2:$H$7,3)</f>
        <v>5</v>
      </c>
    </row>
    <row r="83" spans="1:13" ht="31" x14ac:dyDescent="0.35">
      <c r="A83" s="10" t="s">
        <v>145</v>
      </c>
      <c r="B83" s="6" t="s">
        <v>136</v>
      </c>
      <c r="C83" s="37" t="s">
        <v>449</v>
      </c>
      <c r="D83" s="75" t="s">
        <v>656</v>
      </c>
      <c r="F83" s="27">
        <v>4</v>
      </c>
      <c r="G83" s="28">
        <f>VLOOKUP(C83,'Referensi(H)'!$F$2:$H$7,2)</f>
        <v>3</v>
      </c>
      <c r="H83" s="28">
        <f t="shared" si="31"/>
        <v>1</v>
      </c>
      <c r="I83" s="29">
        <f>VLOOKUP(C83,'Referensi(H)'!$F$2:$H$7,3)</f>
        <v>1</v>
      </c>
      <c r="J83" s="25">
        <v>4</v>
      </c>
      <c r="K83" s="25">
        <f>SUM(H83:H86)</f>
        <v>4</v>
      </c>
      <c r="L83" s="25">
        <f>SUM(I83:I86)</f>
        <v>14</v>
      </c>
      <c r="M83" s="26">
        <f t="shared" ref="M83" si="32">IF(K83=0,5,L83/K83)</f>
        <v>3.5</v>
      </c>
    </row>
    <row r="84" spans="1:13" ht="31" x14ac:dyDescent="0.35">
      <c r="A84" s="10" t="s">
        <v>146</v>
      </c>
      <c r="B84" s="6" t="s">
        <v>450</v>
      </c>
      <c r="C84" s="37" t="s">
        <v>29</v>
      </c>
      <c r="D84" s="75" t="s">
        <v>658</v>
      </c>
      <c r="F84" s="33">
        <v>4</v>
      </c>
      <c r="G84" s="34">
        <f>VLOOKUP(C84,'Referensi(H)'!$F$2:$H$7,2)</f>
        <v>5</v>
      </c>
      <c r="H84" s="34">
        <f t="shared" si="31"/>
        <v>1</v>
      </c>
      <c r="I84" s="35">
        <f>VLOOKUP(C84,'Referensi(H)'!$F$2:$H$7,3)</f>
        <v>5</v>
      </c>
    </row>
    <row r="85" spans="1:13" ht="31" x14ac:dyDescent="0.35">
      <c r="A85" s="10" t="s">
        <v>147</v>
      </c>
      <c r="B85" s="6" t="s">
        <v>137</v>
      </c>
      <c r="C85" s="37" t="s">
        <v>29</v>
      </c>
      <c r="D85" s="75" t="s">
        <v>659</v>
      </c>
      <c r="F85" s="33">
        <v>4</v>
      </c>
      <c r="G85" s="34">
        <f>VLOOKUP(C85,'Referensi(H)'!$F$2:$H$7,2)</f>
        <v>5</v>
      </c>
      <c r="H85" s="34">
        <f t="shared" si="31"/>
        <v>1</v>
      </c>
      <c r="I85" s="35">
        <f>VLOOKUP(C85,'Referensi(H)'!$F$2:$H$7,3)</f>
        <v>5</v>
      </c>
    </row>
    <row r="86" spans="1:13" x14ac:dyDescent="0.35">
      <c r="A86" s="10" t="s">
        <v>148</v>
      </c>
      <c r="B86" s="6" t="s">
        <v>138</v>
      </c>
      <c r="C86" s="37" t="s">
        <v>307</v>
      </c>
      <c r="D86" s="75"/>
      <c r="F86" s="30">
        <v>4</v>
      </c>
      <c r="G86" s="31">
        <f>VLOOKUP(C86,'Referensi(H)'!$F$2:$H$7,2)</f>
        <v>4</v>
      </c>
      <c r="H86" s="31">
        <f t="shared" si="31"/>
        <v>1</v>
      </c>
      <c r="I86" s="32">
        <f>VLOOKUP(C86,'Referensi(H)'!$F$2:$H$7,3)</f>
        <v>3</v>
      </c>
    </row>
    <row r="87" spans="1:13" ht="31" x14ac:dyDescent="0.35">
      <c r="A87" s="10" t="s">
        <v>149</v>
      </c>
      <c r="B87" s="6" t="s">
        <v>139</v>
      </c>
      <c r="C87" s="37" t="s">
        <v>307</v>
      </c>
      <c r="D87" s="75" t="s">
        <v>655</v>
      </c>
      <c r="F87" s="27">
        <v>5</v>
      </c>
      <c r="G87" s="28">
        <f>VLOOKUP(C87,'Referensi(H)'!$F$2:$H$7,2)</f>
        <v>4</v>
      </c>
      <c r="H87" s="28">
        <f t="shared" si="31"/>
        <v>1</v>
      </c>
      <c r="I87" s="29">
        <f>VLOOKUP(C87,'Referensi(H)'!$F$2:$H$7,3)</f>
        <v>3</v>
      </c>
      <c r="J87" s="25">
        <v>5</v>
      </c>
      <c r="K87" s="25">
        <f>SUM(H87:H88)</f>
        <v>2</v>
      </c>
      <c r="L87" s="25">
        <f>SUM(I87:I88)</f>
        <v>6</v>
      </c>
      <c r="M87" s="26">
        <f t="shared" ref="M87" si="33">IF(K87=0,5,L87/K87)</f>
        <v>3</v>
      </c>
    </row>
    <row r="88" spans="1:13" ht="31" x14ac:dyDescent="0.35">
      <c r="A88" s="10" t="s">
        <v>562</v>
      </c>
      <c r="B88" s="6" t="s">
        <v>140</v>
      </c>
      <c r="C88" s="37" t="s">
        <v>307</v>
      </c>
      <c r="D88" s="75"/>
      <c r="F88" s="30">
        <v>5</v>
      </c>
      <c r="G88" s="31">
        <f>VLOOKUP(C88,'Referensi(H)'!$F$2:$H$7,2)</f>
        <v>4</v>
      </c>
      <c r="H88" s="31">
        <f t="shared" si="31"/>
        <v>1</v>
      </c>
      <c r="I88" s="32">
        <f>VLOOKUP(C88,'Referensi(H)'!$F$2:$H$7,3)</f>
        <v>3</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errorTitle="Peringatan" error="Isi kolom ini hanya dengan pilihan yang tersedia">
          <x14:formula1>
            <xm:f>'Referensi(H)'!$F$2:$F$6</xm:f>
          </x14:formula1>
          <xm:sqref>C4:C10 C72:C77 C12:C20 C23:C34 C66 C38:C41 C44:C55 C57:C63 C79:C88</xm:sqref>
        </x14:dataValidation>
        <x14:dataValidation type="list" allowBlank="1" showErrorMessage="1" errorTitle="Peringatan" error="Isi kolom ini hanya dengan pilihan yang tersedia">
          <x14:formula1>
            <xm:f>'Referensi(H)'!$F$2:$F$7</xm:f>
          </x14:formula1>
          <xm:sqref>C35:C36 C42:C43 C64:C65 C68:C71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zoomScale="110" zoomScaleNormal="110" workbookViewId="0">
      <pane xSplit="1" ySplit="2" topLeftCell="B57" activePane="bottomRight" state="frozen"/>
      <selection pane="topRight" activeCell="B1" sqref="B1"/>
      <selection pane="bottomLeft" activeCell="A3" sqref="A3"/>
      <selection pane="bottomRight" activeCell="A59" sqref="A59:XFD59"/>
    </sheetView>
  </sheetViews>
  <sheetFormatPr defaultColWidth="10.83203125" defaultRowHeight="15.5" x14ac:dyDescent="0.35"/>
  <cols>
    <col min="1" max="1" width="10.83203125" style="4"/>
    <col min="2" max="2" width="77.33203125" style="6" customWidth="1"/>
    <col min="3" max="3" width="28.83203125" style="4" customWidth="1"/>
    <col min="4" max="4" width="48.5" style="4" customWidth="1"/>
    <col min="5" max="5" width="5.83203125" style="4" customWidth="1"/>
    <col min="6" max="10" width="5.33203125" style="4" customWidth="1"/>
    <col min="11" max="16384" width="10.83203125" style="4"/>
  </cols>
  <sheetData>
    <row r="1" spans="1:13" ht="21" x14ac:dyDescent="0.35">
      <c r="A1" s="113" t="s">
        <v>154</v>
      </c>
      <c r="B1" s="113"/>
      <c r="C1" s="113"/>
      <c r="D1" s="63"/>
    </row>
    <row r="2" spans="1:13" x14ac:dyDescent="0.35">
      <c r="A2" s="8" t="s">
        <v>18</v>
      </c>
      <c r="B2" s="9" t="s">
        <v>19</v>
      </c>
      <c r="C2" s="8" t="s">
        <v>20</v>
      </c>
      <c r="D2" s="8" t="s">
        <v>464</v>
      </c>
      <c r="F2" s="4" t="s">
        <v>33</v>
      </c>
      <c r="G2" s="4" t="s">
        <v>24</v>
      </c>
      <c r="H2" s="4" t="s">
        <v>25</v>
      </c>
      <c r="I2" s="4" t="s">
        <v>26</v>
      </c>
      <c r="J2" s="4" t="s">
        <v>150</v>
      </c>
      <c r="K2" s="4" t="s">
        <v>47</v>
      </c>
      <c r="L2" s="4" t="s">
        <v>48</v>
      </c>
      <c r="M2" s="4" t="s">
        <v>151</v>
      </c>
    </row>
    <row r="3" spans="1:13" x14ac:dyDescent="0.35">
      <c r="A3" s="20" t="s">
        <v>155</v>
      </c>
      <c r="B3" s="20"/>
      <c r="C3" s="20"/>
      <c r="D3" s="20"/>
    </row>
    <row r="4" spans="1:13" x14ac:dyDescent="0.35">
      <c r="A4" s="5" t="s">
        <v>153</v>
      </c>
      <c r="B4" s="22" t="s">
        <v>159</v>
      </c>
      <c r="C4" s="37" t="s">
        <v>307</v>
      </c>
      <c r="D4" s="37" t="s">
        <v>604</v>
      </c>
      <c r="F4" s="27">
        <v>1</v>
      </c>
      <c r="G4" s="28">
        <f>VLOOKUP(C4,'Referensi(H)'!$F$2:$H$7,2)</f>
        <v>4</v>
      </c>
      <c r="H4" s="28">
        <f>IF(G4=6,0,1)</f>
        <v>1</v>
      </c>
      <c r="I4" s="29">
        <f>VLOOKUP(C4,'Referensi(H)'!$F$2:$H$7,3)</f>
        <v>3</v>
      </c>
      <c r="J4" s="24">
        <v>1</v>
      </c>
      <c r="K4" s="25">
        <f>SUM(H4:H7)</f>
        <v>4</v>
      </c>
      <c r="L4" s="25">
        <f>SUM(I4:I7)</f>
        <v>12</v>
      </c>
      <c r="M4" s="26">
        <f>IF(K4=0,5,L4/K4)</f>
        <v>3</v>
      </c>
    </row>
    <row r="5" spans="1:13" x14ac:dyDescent="0.35">
      <c r="A5" s="5" t="s">
        <v>165</v>
      </c>
      <c r="B5" s="22" t="s">
        <v>160</v>
      </c>
      <c r="C5" s="37" t="s">
        <v>307</v>
      </c>
      <c r="D5" s="37" t="s">
        <v>605</v>
      </c>
      <c r="F5" s="33">
        <v>1</v>
      </c>
      <c r="G5" s="34">
        <f>VLOOKUP(C5,'Referensi(H)'!$F$2:$H$7,2)</f>
        <v>4</v>
      </c>
      <c r="H5" s="34">
        <f t="shared" ref="H5:H12" si="0">IF(G5=6,0,1)</f>
        <v>1</v>
      </c>
      <c r="I5" s="35">
        <f>VLOOKUP(C5,'Referensi(H)'!$F$2:$H$7,3)</f>
        <v>3</v>
      </c>
    </row>
    <row r="6" spans="1:13" ht="31" x14ac:dyDescent="0.35">
      <c r="A6" s="5" t="s">
        <v>166</v>
      </c>
      <c r="B6" s="22" t="s">
        <v>161</v>
      </c>
      <c r="C6" s="37" t="s">
        <v>307</v>
      </c>
      <c r="D6" s="37" t="s">
        <v>606</v>
      </c>
      <c r="F6" s="33">
        <v>1</v>
      </c>
      <c r="G6" s="34">
        <f>VLOOKUP(C6,'Referensi(H)'!$F$2:$H$7,2)</f>
        <v>4</v>
      </c>
      <c r="H6" s="34">
        <f t="shared" si="0"/>
        <v>1</v>
      </c>
      <c r="I6" s="35">
        <f>VLOOKUP(C6,'Referensi(H)'!$F$2:$H$7,3)</f>
        <v>3</v>
      </c>
    </row>
    <row r="7" spans="1:13" ht="31" x14ac:dyDescent="0.35">
      <c r="A7" s="5" t="s">
        <v>167</v>
      </c>
      <c r="B7" s="6" t="s">
        <v>451</v>
      </c>
      <c r="C7" s="37" t="s">
        <v>307</v>
      </c>
      <c r="D7" s="37" t="s">
        <v>607</v>
      </c>
      <c r="F7" s="30">
        <v>1</v>
      </c>
      <c r="G7" s="31">
        <f>VLOOKUP(C7,'Referensi(H)'!$F$2:$H$7,2)</f>
        <v>4</v>
      </c>
      <c r="H7" s="31">
        <f t="shared" si="0"/>
        <v>1</v>
      </c>
      <c r="I7" s="32">
        <f>VLOOKUP(C7,'Referensi(H)'!$F$2:$H$7,3)</f>
        <v>3</v>
      </c>
    </row>
    <row r="8" spans="1:13" x14ac:dyDescent="0.35">
      <c r="A8" s="5" t="s">
        <v>168</v>
      </c>
      <c r="B8" s="22" t="s">
        <v>162</v>
      </c>
      <c r="C8" s="37" t="s">
        <v>449</v>
      </c>
      <c r="D8" s="37" t="s">
        <v>608</v>
      </c>
      <c r="F8" s="27">
        <v>2</v>
      </c>
      <c r="G8" s="28">
        <f>VLOOKUP(C8,'Referensi(H)'!$F$2:$H$7,2)</f>
        <v>3</v>
      </c>
      <c r="H8" s="28">
        <f t="shared" si="0"/>
        <v>1</v>
      </c>
      <c r="I8" s="29">
        <f>VLOOKUP(C8,'Referensi(H)'!$F$2:$H$7,3)</f>
        <v>1</v>
      </c>
      <c r="J8" s="25">
        <v>2</v>
      </c>
      <c r="K8" s="25">
        <f>SUM(H8:H9)</f>
        <v>2</v>
      </c>
      <c r="L8" s="25">
        <f>SUM(I8:I9)</f>
        <v>2</v>
      </c>
      <c r="M8" s="26">
        <f>IF(K8=0,5,L8/K8)</f>
        <v>1</v>
      </c>
    </row>
    <row r="9" spans="1:13" ht="31" x14ac:dyDescent="0.35">
      <c r="A9" s="5" t="s">
        <v>169</v>
      </c>
      <c r="B9" s="22" t="s">
        <v>163</v>
      </c>
      <c r="C9" s="37" t="s">
        <v>449</v>
      </c>
      <c r="D9" s="37" t="s">
        <v>609</v>
      </c>
      <c r="F9" s="30">
        <v>2</v>
      </c>
      <c r="G9" s="31">
        <f>VLOOKUP(C9,'Referensi(H)'!$F$2:$H$7,2)</f>
        <v>3</v>
      </c>
      <c r="H9" s="31">
        <f t="shared" si="0"/>
        <v>1</v>
      </c>
      <c r="I9" s="32">
        <f>VLOOKUP(C9,'Referensi(H)'!$F$2:$H$7,3)</f>
        <v>1</v>
      </c>
    </row>
    <row r="10" spans="1:13" ht="31" x14ac:dyDescent="0.35">
      <c r="A10" s="5" t="s">
        <v>170</v>
      </c>
      <c r="B10" s="22" t="s">
        <v>452</v>
      </c>
      <c r="C10" s="37" t="s">
        <v>449</v>
      </c>
      <c r="D10" s="37"/>
      <c r="F10" s="27">
        <v>3</v>
      </c>
      <c r="G10" s="28">
        <f>VLOOKUP(C10,'Referensi(H)'!$F$2:$H$7,2)</f>
        <v>3</v>
      </c>
      <c r="H10" s="28">
        <f t="shared" si="0"/>
        <v>1</v>
      </c>
      <c r="I10" s="29">
        <f>VLOOKUP(C10,'Referensi(H)'!$F$2:$H$7,3)</f>
        <v>1</v>
      </c>
      <c r="J10" s="25">
        <v>3</v>
      </c>
      <c r="K10" s="25">
        <f>SUM(H10:H11)</f>
        <v>2</v>
      </c>
      <c r="L10" s="25">
        <f>SUM(I10:I11)</f>
        <v>6</v>
      </c>
      <c r="M10" s="26">
        <f>IF(K10=0,5,L10/K10)</f>
        <v>3</v>
      </c>
    </row>
    <row r="11" spans="1:13" ht="31" x14ac:dyDescent="0.35">
      <c r="A11" s="5" t="s">
        <v>171</v>
      </c>
      <c r="B11" s="22" t="s">
        <v>453</v>
      </c>
      <c r="C11" s="37" t="s">
        <v>29</v>
      </c>
      <c r="D11" s="37" t="s">
        <v>660</v>
      </c>
      <c r="F11" s="30">
        <v>3</v>
      </c>
      <c r="G11" s="31">
        <f>VLOOKUP(C11,'Referensi(H)'!$F$2:$H$7,2)</f>
        <v>5</v>
      </c>
      <c r="H11" s="31">
        <f t="shared" si="0"/>
        <v>1</v>
      </c>
      <c r="I11" s="32">
        <f>VLOOKUP(C11,'Referensi(H)'!$F$2:$H$7,3)</f>
        <v>5</v>
      </c>
    </row>
    <row r="12" spans="1:13" ht="31" x14ac:dyDescent="0.35">
      <c r="A12" s="5" t="s">
        <v>172</v>
      </c>
      <c r="B12" s="22" t="s">
        <v>164</v>
      </c>
      <c r="C12" s="37" t="s">
        <v>307</v>
      </c>
      <c r="D12" s="37" t="s">
        <v>610</v>
      </c>
      <c r="F12" s="24">
        <v>4</v>
      </c>
      <c r="G12" s="25">
        <f>VLOOKUP(C12,'Referensi(H)'!$F$2:$H$7,2)</f>
        <v>4</v>
      </c>
      <c r="H12" s="25">
        <f t="shared" si="0"/>
        <v>1</v>
      </c>
      <c r="I12" s="26">
        <f>VLOOKUP(C12,'Referensi(H)'!$F$2:$H$7,3)</f>
        <v>3</v>
      </c>
      <c r="J12" s="24">
        <v>4</v>
      </c>
      <c r="K12" s="25">
        <f>H12</f>
        <v>1</v>
      </c>
      <c r="L12" s="25">
        <f>I12</f>
        <v>3</v>
      </c>
      <c r="M12" s="26">
        <f>IF(K12=0,5,L12/K12)</f>
        <v>3</v>
      </c>
    </row>
    <row r="13" spans="1:13" x14ac:dyDescent="0.35">
      <c r="A13" s="20" t="s">
        <v>156</v>
      </c>
      <c r="B13" s="20"/>
      <c r="C13" s="76"/>
      <c r="D13" s="76"/>
      <c r="F13" s="24">
        <v>5</v>
      </c>
      <c r="G13" s="25"/>
      <c r="H13" s="25"/>
      <c r="I13" s="26"/>
      <c r="J13" s="24">
        <v>5</v>
      </c>
      <c r="K13" s="25"/>
      <c r="L13" s="25"/>
      <c r="M13" s="26"/>
    </row>
    <row r="14" spans="1:13" x14ac:dyDescent="0.35">
      <c r="A14" s="5" t="s">
        <v>322</v>
      </c>
      <c r="B14" s="6" t="s">
        <v>308</v>
      </c>
      <c r="C14" s="37" t="s">
        <v>307</v>
      </c>
      <c r="D14" s="37"/>
      <c r="F14" s="24">
        <v>1</v>
      </c>
      <c r="G14" s="25">
        <f>VLOOKUP(C14,'Referensi(H)'!$F$2:$H$7,2)</f>
        <v>4</v>
      </c>
      <c r="H14" s="25">
        <f t="shared" ref="H14:H30" si="1">IF(G14=6,0,1)</f>
        <v>1</v>
      </c>
      <c r="I14" s="26">
        <f>VLOOKUP(C14,'Referensi(H)'!$F$2:$H$7,3)</f>
        <v>3</v>
      </c>
      <c r="J14" s="24">
        <v>1</v>
      </c>
      <c r="K14" s="25">
        <f>H14</f>
        <v>1</v>
      </c>
      <c r="L14" s="25">
        <f>I14</f>
        <v>3</v>
      </c>
      <c r="M14" s="26">
        <f>IF(K14=0,5,L14/K14)</f>
        <v>3</v>
      </c>
    </row>
    <row r="15" spans="1:13" x14ac:dyDescent="0.35">
      <c r="A15" s="5" t="s">
        <v>323</v>
      </c>
      <c r="B15" s="6" t="s">
        <v>312</v>
      </c>
      <c r="C15" s="37" t="s">
        <v>307</v>
      </c>
      <c r="D15" s="37" t="s">
        <v>661</v>
      </c>
      <c r="F15" s="27">
        <v>2</v>
      </c>
      <c r="G15" s="28">
        <f>VLOOKUP(C15,'Referensi(H)'!$F$2:$H$7,2)</f>
        <v>4</v>
      </c>
      <c r="H15" s="28">
        <f t="shared" si="1"/>
        <v>1</v>
      </c>
      <c r="I15" s="29">
        <f>VLOOKUP(C15,'Referensi(H)'!$F$2:$H$7,3)</f>
        <v>3</v>
      </c>
      <c r="J15" s="24">
        <v>2</v>
      </c>
      <c r="K15" s="25">
        <f>SUM(H15:H18)</f>
        <v>4</v>
      </c>
      <c r="L15" s="25">
        <f>SUM(I15:I18)</f>
        <v>16</v>
      </c>
      <c r="M15" s="26">
        <f>IF(K15=0,5,L15/K15)</f>
        <v>4</v>
      </c>
    </row>
    <row r="16" spans="1:13" ht="31" x14ac:dyDescent="0.35">
      <c r="A16" s="5" t="s">
        <v>324</v>
      </c>
      <c r="B16" s="6" t="s">
        <v>311</v>
      </c>
      <c r="C16" s="37" t="s">
        <v>307</v>
      </c>
      <c r="D16" s="37" t="s">
        <v>662</v>
      </c>
      <c r="F16" s="33">
        <v>2</v>
      </c>
      <c r="G16" s="34">
        <f>VLOOKUP(C16,'Referensi(H)'!$F$2:$H$7,2)</f>
        <v>4</v>
      </c>
      <c r="H16" s="34">
        <f t="shared" si="1"/>
        <v>1</v>
      </c>
      <c r="I16" s="35">
        <f>VLOOKUP(C16,'Referensi(H)'!$F$2:$H$7,3)</f>
        <v>3</v>
      </c>
    </row>
    <row r="17" spans="1:13" x14ac:dyDescent="0.35">
      <c r="A17" s="5" t="s">
        <v>325</v>
      </c>
      <c r="B17" s="6" t="s">
        <v>310</v>
      </c>
      <c r="C17" s="37" t="s">
        <v>29</v>
      </c>
      <c r="D17" s="37" t="s">
        <v>661</v>
      </c>
      <c r="F17" s="33">
        <v>2</v>
      </c>
      <c r="G17" s="34">
        <f>VLOOKUP(C17,'Referensi(H)'!$F$2:$H$7,2)</f>
        <v>5</v>
      </c>
      <c r="H17" s="34">
        <f t="shared" si="1"/>
        <v>1</v>
      </c>
      <c r="I17" s="35">
        <f>VLOOKUP(C17,'Referensi(H)'!$F$2:$H$7,3)</f>
        <v>5</v>
      </c>
    </row>
    <row r="18" spans="1:13" x14ac:dyDescent="0.35">
      <c r="A18" s="5" t="s">
        <v>326</v>
      </c>
      <c r="B18" s="6" t="s">
        <v>309</v>
      </c>
      <c r="C18" s="37" t="s">
        <v>29</v>
      </c>
      <c r="D18" s="37"/>
      <c r="F18" s="30">
        <v>2</v>
      </c>
      <c r="G18" s="31">
        <f>VLOOKUP(C18,'Referensi(H)'!$F$2:$H$7,2)</f>
        <v>5</v>
      </c>
      <c r="H18" s="31">
        <f t="shared" si="1"/>
        <v>1</v>
      </c>
      <c r="I18" s="32">
        <f>VLOOKUP(C18,'Referensi(H)'!$F$2:$H$7,3)</f>
        <v>5</v>
      </c>
    </row>
    <row r="19" spans="1:13" x14ac:dyDescent="0.35">
      <c r="A19" s="5" t="s">
        <v>327</v>
      </c>
      <c r="B19" s="6" t="s">
        <v>316</v>
      </c>
      <c r="C19" s="37" t="s">
        <v>27</v>
      </c>
      <c r="D19" s="37"/>
      <c r="F19" s="27">
        <v>3</v>
      </c>
      <c r="G19" s="28">
        <f>VLOOKUP(C19,'Referensi(H)'!$F$2:$H$7,2)</f>
        <v>2</v>
      </c>
      <c r="H19" s="28">
        <f t="shared" si="1"/>
        <v>1</v>
      </c>
      <c r="I19" s="29">
        <f>VLOOKUP(C19,'Referensi(H)'!$F$2:$H$7,3)</f>
        <v>0</v>
      </c>
      <c r="J19" s="24">
        <v>3</v>
      </c>
      <c r="K19" s="25">
        <f>SUM(H19:H22)</f>
        <v>4</v>
      </c>
      <c r="L19" s="25">
        <f>SUM(I19:I22)</f>
        <v>15</v>
      </c>
      <c r="M19" s="26">
        <f>IF(K19=0,5,L19/K19)</f>
        <v>3.75</v>
      </c>
    </row>
    <row r="20" spans="1:13" x14ac:dyDescent="0.35">
      <c r="A20" s="5" t="s">
        <v>328</v>
      </c>
      <c r="B20" s="6" t="s">
        <v>315</v>
      </c>
      <c r="C20" s="37" t="s">
        <v>29</v>
      </c>
      <c r="D20" s="37" t="s">
        <v>662</v>
      </c>
      <c r="F20" s="33">
        <v>3</v>
      </c>
      <c r="G20" s="34">
        <f>VLOOKUP(C20,'Referensi(H)'!$F$2:$H$7,2)</f>
        <v>5</v>
      </c>
      <c r="H20" s="34">
        <f t="shared" si="1"/>
        <v>1</v>
      </c>
      <c r="I20" s="35">
        <f>VLOOKUP(C20,'Referensi(H)'!$F$2:$H$7,3)</f>
        <v>5</v>
      </c>
    </row>
    <row r="21" spans="1:13" ht="31" x14ac:dyDescent="0.35">
      <c r="A21" s="5" t="s">
        <v>329</v>
      </c>
      <c r="B21" s="6" t="s">
        <v>314</v>
      </c>
      <c r="C21" s="37" t="s">
        <v>29</v>
      </c>
      <c r="D21" s="37" t="s">
        <v>612</v>
      </c>
      <c r="F21" s="33">
        <v>3</v>
      </c>
      <c r="G21" s="34">
        <f>VLOOKUP(C21,'Referensi(H)'!$F$2:$H$7,2)</f>
        <v>5</v>
      </c>
      <c r="H21" s="34">
        <f t="shared" si="1"/>
        <v>1</v>
      </c>
      <c r="I21" s="35">
        <f>VLOOKUP(C21,'Referensi(H)'!$F$2:$H$7,3)</f>
        <v>5</v>
      </c>
    </row>
    <row r="22" spans="1:13" x14ac:dyDescent="0.35">
      <c r="A22" s="5" t="s">
        <v>330</v>
      </c>
      <c r="B22" s="6" t="s">
        <v>313</v>
      </c>
      <c r="C22" s="37" t="s">
        <v>29</v>
      </c>
      <c r="D22" s="37" t="s">
        <v>611</v>
      </c>
      <c r="F22" s="30">
        <v>3</v>
      </c>
      <c r="G22" s="31">
        <f>VLOOKUP(C22,'Referensi(H)'!$F$2:$H$7,2)</f>
        <v>5</v>
      </c>
      <c r="H22" s="31">
        <f t="shared" si="1"/>
        <v>1</v>
      </c>
      <c r="I22" s="32">
        <f>VLOOKUP(C22,'Referensi(H)'!$F$2:$H$7,3)</f>
        <v>5</v>
      </c>
    </row>
    <row r="23" spans="1:13" ht="31" x14ac:dyDescent="0.35">
      <c r="A23" s="5" t="s">
        <v>331</v>
      </c>
      <c r="B23" s="6" t="s">
        <v>321</v>
      </c>
      <c r="C23" s="37" t="s">
        <v>307</v>
      </c>
      <c r="D23" s="37"/>
      <c r="F23" s="27">
        <v>4</v>
      </c>
      <c r="G23" s="28">
        <f>VLOOKUP(C23,'Referensi(H)'!$F$2:$H$7,2)</f>
        <v>4</v>
      </c>
      <c r="H23" s="28">
        <f t="shared" si="1"/>
        <v>1</v>
      </c>
      <c r="I23" s="29">
        <f>VLOOKUP(C23,'Referensi(H)'!$F$2:$H$7,3)</f>
        <v>3</v>
      </c>
      <c r="J23" s="24">
        <v>4</v>
      </c>
      <c r="K23" s="25">
        <f>SUM(H23:H27)</f>
        <v>5</v>
      </c>
      <c r="L23" s="25">
        <f>SUM(I23:I27)</f>
        <v>17</v>
      </c>
      <c r="M23" s="26">
        <f>IF(K23=0,5,L23/K23)</f>
        <v>3.4</v>
      </c>
    </row>
    <row r="24" spans="1:13" x14ac:dyDescent="0.35">
      <c r="A24" s="5" t="s">
        <v>332</v>
      </c>
      <c r="B24" s="6" t="s">
        <v>320</v>
      </c>
      <c r="C24" s="37" t="s">
        <v>307</v>
      </c>
      <c r="D24" s="37" t="s">
        <v>662</v>
      </c>
      <c r="F24" s="33">
        <v>4</v>
      </c>
      <c r="G24" s="34">
        <f>VLOOKUP(C24,'Referensi(H)'!$F$2:$H$7,2)</f>
        <v>4</v>
      </c>
      <c r="H24" s="34">
        <f t="shared" ref="H24:H26" si="2">IF(G24=6,0,1)</f>
        <v>1</v>
      </c>
      <c r="I24" s="35">
        <f>VLOOKUP(C24,'Referensi(H)'!$F$2:$H$7,3)</f>
        <v>3</v>
      </c>
      <c r="J24" s="34"/>
      <c r="K24" s="34"/>
      <c r="L24" s="34"/>
      <c r="M24" s="34"/>
    </row>
    <row r="25" spans="1:13" x14ac:dyDescent="0.35">
      <c r="A25" s="5" t="s">
        <v>333</v>
      </c>
      <c r="B25" s="6" t="s">
        <v>319</v>
      </c>
      <c r="C25" s="37" t="s">
        <v>29</v>
      </c>
      <c r="D25" s="37" t="s">
        <v>663</v>
      </c>
      <c r="F25" s="33">
        <v>4</v>
      </c>
      <c r="G25" s="34">
        <f>VLOOKUP(C25,'Referensi(H)'!$F$2:$H$7,2)</f>
        <v>5</v>
      </c>
      <c r="H25" s="34">
        <f t="shared" si="2"/>
        <v>1</v>
      </c>
      <c r="I25" s="35">
        <f>VLOOKUP(C25,'Referensi(H)'!$F$2:$H$7,3)</f>
        <v>5</v>
      </c>
      <c r="J25" s="34"/>
      <c r="K25" s="34"/>
      <c r="L25" s="34"/>
      <c r="M25" s="34"/>
    </row>
    <row r="26" spans="1:13" ht="31" x14ac:dyDescent="0.35">
      <c r="A26" s="5" t="s">
        <v>334</v>
      </c>
      <c r="B26" s="6" t="s">
        <v>318</v>
      </c>
      <c r="C26" s="37" t="s">
        <v>307</v>
      </c>
      <c r="D26" s="37" t="s">
        <v>612</v>
      </c>
      <c r="F26" s="33">
        <v>4</v>
      </c>
      <c r="G26" s="34">
        <f>VLOOKUP(C26,'Referensi(H)'!$F$2:$H$7,2)</f>
        <v>4</v>
      </c>
      <c r="H26" s="34">
        <f t="shared" si="2"/>
        <v>1</v>
      </c>
      <c r="I26" s="35">
        <f>VLOOKUP(C26,'Referensi(H)'!$F$2:$H$7,3)</f>
        <v>3</v>
      </c>
      <c r="J26" s="34"/>
      <c r="K26" s="34"/>
      <c r="L26" s="34"/>
      <c r="M26" s="34"/>
    </row>
    <row r="27" spans="1:13" x14ac:dyDescent="0.35">
      <c r="A27" s="5" t="s">
        <v>335</v>
      </c>
      <c r="B27" s="6" t="s">
        <v>317</v>
      </c>
      <c r="C27" s="37" t="s">
        <v>307</v>
      </c>
      <c r="D27" s="37" t="s">
        <v>613</v>
      </c>
      <c r="F27" s="30">
        <v>4</v>
      </c>
      <c r="G27" s="31">
        <f>VLOOKUP(C27,'Referensi(H)'!$F$2:$H$7,2)</f>
        <v>4</v>
      </c>
      <c r="H27" s="31">
        <f t="shared" si="1"/>
        <v>1</v>
      </c>
      <c r="I27" s="32">
        <f>VLOOKUP(C27,'Referensi(H)'!$F$2:$H$7,3)</f>
        <v>3</v>
      </c>
    </row>
    <row r="28" spans="1:13" ht="31" x14ac:dyDescent="0.35">
      <c r="A28" s="5" t="s">
        <v>339</v>
      </c>
      <c r="B28" s="6" t="s">
        <v>338</v>
      </c>
      <c r="C28" s="37" t="s">
        <v>27</v>
      </c>
      <c r="D28" s="37"/>
      <c r="F28" s="27">
        <v>5</v>
      </c>
      <c r="G28" s="28">
        <f>VLOOKUP(C28,'Referensi(H)'!$F$2:$H$7,2)</f>
        <v>2</v>
      </c>
      <c r="H28" s="28">
        <f t="shared" si="1"/>
        <v>1</v>
      </c>
      <c r="I28" s="29">
        <f>VLOOKUP(C28,'Referensi(H)'!$F$2:$H$7,3)</f>
        <v>0</v>
      </c>
      <c r="J28" s="24">
        <v>5</v>
      </c>
      <c r="K28" s="25">
        <f>SUM(H28:H30)</f>
        <v>3</v>
      </c>
      <c r="L28" s="25">
        <f>SUM(I28:I30)</f>
        <v>8</v>
      </c>
      <c r="M28" s="26">
        <f>IF(K28=0,5,L28/K28)</f>
        <v>2.6666666666666665</v>
      </c>
    </row>
    <row r="29" spans="1:13" x14ac:dyDescent="0.35">
      <c r="A29" s="5" t="s">
        <v>340</v>
      </c>
      <c r="B29" s="6" t="s">
        <v>337</v>
      </c>
      <c r="C29" s="37" t="s">
        <v>29</v>
      </c>
      <c r="D29" s="37" t="s">
        <v>664</v>
      </c>
      <c r="F29" s="33">
        <v>5</v>
      </c>
      <c r="G29" s="34">
        <f>VLOOKUP(C29,'Referensi(H)'!$F$2:$H$7,2)</f>
        <v>5</v>
      </c>
      <c r="H29" s="34">
        <f t="shared" si="1"/>
        <v>1</v>
      </c>
      <c r="I29" s="35">
        <f>VLOOKUP(C29,'Referensi(H)'!$F$2:$H$7,3)</f>
        <v>5</v>
      </c>
    </row>
    <row r="30" spans="1:13" ht="31" x14ac:dyDescent="0.35">
      <c r="A30" s="5" t="s">
        <v>341</v>
      </c>
      <c r="B30" s="6" t="s">
        <v>336</v>
      </c>
      <c r="C30" s="37" t="s">
        <v>307</v>
      </c>
      <c r="D30" s="37"/>
      <c r="F30" s="30">
        <v>5</v>
      </c>
      <c r="G30" s="31">
        <f>VLOOKUP(C30,'Referensi(H)'!$F$2:$H$7,2)</f>
        <v>4</v>
      </c>
      <c r="H30" s="31">
        <f t="shared" si="1"/>
        <v>1</v>
      </c>
      <c r="I30" s="32">
        <f>VLOOKUP(C30,'Referensi(H)'!$F$2:$H$7,3)</f>
        <v>3</v>
      </c>
    </row>
    <row r="31" spans="1:13" x14ac:dyDescent="0.35">
      <c r="A31" s="20" t="s">
        <v>157</v>
      </c>
      <c r="B31" s="20"/>
      <c r="C31" s="76"/>
      <c r="D31" s="76"/>
    </row>
    <row r="32" spans="1:13" ht="31" x14ac:dyDescent="0.35">
      <c r="A32" s="13" t="s">
        <v>189</v>
      </c>
      <c r="B32" s="6" t="s">
        <v>173</v>
      </c>
      <c r="C32" s="37" t="s">
        <v>29</v>
      </c>
      <c r="D32" s="37"/>
      <c r="F32" s="27">
        <v>1</v>
      </c>
      <c r="G32" s="28">
        <f>VLOOKUP(C32,'Referensi(H)'!$F$2:$H$7,2)</f>
        <v>5</v>
      </c>
      <c r="H32" s="28">
        <f t="shared" ref="H32:H49" si="3">IF(G32=6,0,1)</f>
        <v>1</v>
      </c>
      <c r="I32" s="29">
        <f>VLOOKUP(C32,'Referensi(H)'!$F$2:$H$7,3)</f>
        <v>5</v>
      </c>
      <c r="J32" s="24">
        <v>1</v>
      </c>
      <c r="K32" s="25">
        <f>SUM(H32:H34)</f>
        <v>3</v>
      </c>
      <c r="L32" s="25">
        <f>SUM(I32:I34)</f>
        <v>15</v>
      </c>
      <c r="M32" s="26">
        <f>IF(K32=0,5,L32/K32)</f>
        <v>5</v>
      </c>
    </row>
    <row r="33" spans="1:13" ht="31" x14ac:dyDescent="0.35">
      <c r="A33" s="13" t="s">
        <v>190</v>
      </c>
      <c r="B33" s="6" t="s">
        <v>174</v>
      </c>
      <c r="C33" s="37" t="s">
        <v>29</v>
      </c>
      <c r="D33" s="37"/>
      <c r="F33" s="33">
        <v>1</v>
      </c>
      <c r="G33" s="34">
        <f>VLOOKUP(C33,'Referensi(H)'!$F$2:$H$7,2)</f>
        <v>5</v>
      </c>
      <c r="H33" s="34">
        <f t="shared" si="3"/>
        <v>1</v>
      </c>
      <c r="I33" s="35">
        <f>VLOOKUP(C33,'Referensi(H)'!$F$2:$H$7,3)</f>
        <v>5</v>
      </c>
    </row>
    <row r="34" spans="1:13" ht="31" x14ac:dyDescent="0.35">
      <c r="A34" s="13" t="s">
        <v>191</v>
      </c>
      <c r="B34" s="6" t="s">
        <v>175</v>
      </c>
      <c r="C34" s="37" t="s">
        <v>29</v>
      </c>
      <c r="D34" s="37"/>
      <c r="F34" s="30">
        <v>1</v>
      </c>
      <c r="G34" s="31">
        <f>VLOOKUP(C34,'Referensi(H)'!$F$2:$H$7,2)</f>
        <v>5</v>
      </c>
      <c r="H34" s="31">
        <f t="shared" si="3"/>
        <v>1</v>
      </c>
      <c r="I34" s="32">
        <f>VLOOKUP(C34,'Referensi(H)'!$F$2:$H$7,3)</f>
        <v>5</v>
      </c>
    </row>
    <row r="35" spans="1:13" ht="31" x14ac:dyDescent="0.35">
      <c r="A35" s="13" t="s">
        <v>192</v>
      </c>
      <c r="B35" s="6" t="s">
        <v>177</v>
      </c>
      <c r="C35" s="37" t="s">
        <v>29</v>
      </c>
      <c r="D35" s="37"/>
      <c r="F35" s="27">
        <v>2</v>
      </c>
      <c r="G35" s="28">
        <f>VLOOKUP(C35,'Referensi(H)'!$F$2:$H$7,2)</f>
        <v>5</v>
      </c>
      <c r="H35" s="28">
        <f t="shared" si="3"/>
        <v>1</v>
      </c>
      <c r="I35" s="29">
        <f>VLOOKUP(C35,'Referensi(H)'!$F$2:$H$7,3)</f>
        <v>5</v>
      </c>
      <c r="J35" s="24">
        <v>2</v>
      </c>
      <c r="K35" s="25">
        <f>SUM(H35:H38)</f>
        <v>4</v>
      </c>
      <c r="L35" s="25">
        <f>SUM(I35:I38)</f>
        <v>18</v>
      </c>
      <c r="M35" s="26">
        <f>IF(K35=0,5,L35/K35)</f>
        <v>4.5</v>
      </c>
    </row>
    <row r="36" spans="1:13" ht="31" x14ac:dyDescent="0.35">
      <c r="A36" s="13" t="s">
        <v>193</v>
      </c>
      <c r="B36" s="6" t="s">
        <v>178</v>
      </c>
      <c r="C36" s="37" t="s">
        <v>29</v>
      </c>
      <c r="D36" s="37"/>
      <c r="F36" s="33">
        <v>2</v>
      </c>
      <c r="G36" s="34">
        <f>VLOOKUP(C36,'Referensi(H)'!$F$2:$H$7,2)</f>
        <v>5</v>
      </c>
      <c r="H36" s="34">
        <f t="shared" si="3"/>
        <v>1</v>
      </c>
      <c r="I36" s="35">
        <f>VLOOKUP(C36,'Referensi(H)'!$F$2:$H$7,3)</f>
        <v>5</v>
      </c>
    </row>
    <row r="37" spans="1:13" ht="31" x14ac:dyDescent="0.35">
      <c r="A37" s="13" t="s">
        <v>194</v>
      </c>
      <c r="B37" s="6" t="s">
        <v>454</v>
      </c>
      <c r="C37" s="37" t="s">
        <v>29</v>
      </c>
      <c r="D37" s="37" t="s">
        <v>614</v>
      </c>
      <c r="F37" s="33">
        <v>2</v>
      </c>
      <c r="G37" s="34">
        <f>VLOOKUP(C37,'Referensi(H)'!$F$2:$H$7,2)</f>
        <v>5</v>
      </c>
      <c r="H37" s="34">
        <f t="shared" si="3"/>
        <v>1</v>
      </c>
      <c r="I37" s="35">
        <f>VLOOKUP(C37,'Referensi(H)'!$F$2:$H$7,3)</f>
        <v>5</v>
      </c>
    </row>
    <row r="38" spans="1:13" ht="31" x14ac:dyDescent="0.35">
      <c r="A38" s="13" t="s">
        <v>195</v>
      </c>
      <c r="B38" s="6" t="s">
        <v>176</v>
      </c>
      <c r="C38" s="37" t="s">
        <v>307</v>
      </c>
      <c r="D38" s="37" t="s">
        <v>615</v>
      </c>
      <c r="F38" s="30">
        <v>2</v>
      </c>
      <c r="G38" s="31">
        <f>VLOOKUP(C38,'Referensi(H)'!$F$2:$H$7,2)</f>
        <v>4</v>
      </c>
      <c r="H38" s="31">
        <f t="shared" si="3"/>
        <v>1</v>
      </c>
      <c r="I38" s="32">
        <f>VLOOKUP(C38,'Referensi(H)'!$F$2:$H$7,3)</f>
        <v>3</v>
      </c>
    </row>
    <row r="39" spans="1:13" ht="31" x14ac:dyDescent="0.35">
      <c r="A39" s="13" t="s">
        <v>196</v>
      </c>
      <c r="B39" s="6" t="s">
        <v>187</v>
      </c>
      <c r="C39" s="37" t="s">
        <v>307</v>
      </c>
      <c r="D39" s="37"/>
      <c r="F39" s="27">
        <v>3</v>
      </c>
      <c r="G39" s="28">
        <f>VLOOKUP(C39,'Referensi(H)'!$F$2:$H$7,2)</f>
        <v>4</v>
      </c>
      <c r="H39" s="28">
        <f t="shared" si="3"/>
        <v>1</v>
      </c>
      <c r="I39" s="29">
        <f>VLOOKUP(C39,'Referensi(H)'!$F$2:$H$7,3)</f>
        <v>3</v>
      </c>
      <c r="J39" s="24">
        <v>3</v>
      </c>
      <c r="K39" s="25">
        <f>SUM(H39:H42)</f>
        <v>4</v>
      </c>
      <c r="L39" s="25">
        <f>SUM(I39:I42)</f>
        <v>14</v>
      </c>
      <c r="M39" s="26">
        <f>IF(K39=0,5,L39/K39)</f>
        <v>3.5</v>
      </c>
    </row>
    <row r="40" spans="1:13" ht="31" x14ac:dyDescent="0.35">
      <c r="A40" s="13" t="s">
        <v>197</v>
      </c>
      <c r="B40" s="6" t="s">
        <v>186</v>
      </c>
      <c r="C40" s="37" t="s">
        <v>29</v>
      </c>
      <c r="D40" s="37"/>
      <c r="F40" s="33">
        <v>3</v>
      </c>
      <c r="G40" s="34">
        <f>VLOOKUP(C40,'Referensi(H)'!$F$2:$H$7,2)</f>
        <v>5</v>
      </c>
      <c r="H40" s="34">
        <f t="shared" si="3"/>
        <v>1</v>
      </c>
      <c r="I40" s="35">
        <f>VLOOKUP(C40,'Referensi(H)'!$F$2:$H$7,3)</f>
        <v>5</v>
      </c>
    </row>
    <row r="41" spans="1:13" ht="46.5" x14ac:dyDescent="0.35">
      <c r="A41" s="13" t="s">
        <v>198</v>
      </c>
      <c r="B41" s="6" t="s">
        <v>185</v>
      </c>
      <c r="C41" s="37" t="s">
        <v>307</v>
      </c>
      <c r="D41" s="37"/>
      <c r="F41" s="33">
        <v>3</v>
      </c>
      <c r="G41" s="34">
        <f>VLOOKUP(C41,'Referensi(H)'!$F$2:$H$7,2)</f>
        <v>4</v>
      </c>
      <c r="H41" s="34">
        <f t="shared" si="3"/>
        <v>1</v>
      </c>
      <c r="I41" s="35">
        <f>VLOOKUP(C41,'Referensi(H)'!$F$2:$H$7,3)</f>
        <v>3</v>
      </c>
    </row>
    <row r="42" spans="1:13" x14ac:dyDescent="0.35">
      <c r="A42" s="13" t="s">
        <v>199</v>
      </c>
      <c r="B42" s="6" t="s">
        <v>179</v>
      </c>
      <c r="C42" s="37" t="s">
        <v>307</v>
      </c>
      <c r="D42" s="37"/>
      <c r="F42" s="30">
        <v>3</v>
      </c>
      <c r="G42" s="31">
        <f>VLOOKUP(C42,'Referensi(H)'!$F$2:$H$7,2)</f>
        <v>4</v>
      </c>
      <c r="H42" s="31">
        <f t="shared" si="3"/>
        <v>1</v>
      </c>
      <c r="I42" s="32">
        <f>VLOOKUP(C42,'Referensi(H)'!$F$2:$H$7,3)</f>
        <v>3</v>
      </c>
    </row>
    <row r="43" spans="1:13" ht="31" x14ac:dyDescent="0.35">
      <c r="A43" s="13" t="s">
        <v>200</v>
      </c>
      <c r="B43" s="6" t="s">
        <v>184</v>
      </c>
      <c r="C43" s="37" t="s">
        <v>307</v>
      </c>
      <c r="D43" s="37"/>
      <c r="F43" s="27">
        <v>4</v>
      </c>
      <c r="G43" s="28">
        <f>VLOOKUP(C43,'Referensi(H)'!$F$2:$H$7,2)</f>
        <v>4</v>
      </c>
      <c r="H43" s="28">
        <f t="shared" si="3"/>
        <v>1</v>
      </c>
      <c r="I43" s="29">
        <f>VLOOKUP(C43,'Referensi(H)'!$F$2:$H$7,3)</f>
        <v>3</v>
      </c>
      <c r="J43" s="24">
        <v>4</v>
      </c>
      <c r="K43" s="25">
        <f>SUM(H43:H47)</f>
        <v>5</v>
      </c>
      <c r="L43" s="25">
        <f>SUM(I43:I47)</f>
        <v>16</v>
      </c>
      <c r="M43" s="26">
        <f>IF(K43=0,5,L43/K43)</f>
        <v>3.2</v>
      </c>
    </row>
    <row r="44" spans="1:13" ht="31" x14ac:dyDescent="0.35">
      <c r="A44" s="13" t="s">
        <v>201</v>
      </c>
      <c r="B44" s="6" t="s">
        <v>183</v>
      </c>
      <c r="C44" s="37" t="s">
        <v>29</v>
      </c>
      <c r="D44" s="37"/>
      <c r="F44" s="33">
        <v>4</v>
      </c>
      <c r="G44" s="34">
        <f>VLOOKUP(C44,'Referensi(H)'!$F$2:$H$7,2)</f>
        <v>5</v>
      </c>
      <c r="H44" s="34">
        <f t="shared" si="3"/>
        <v>1</v>
      </c>
      <c r="I44" s="35">
        <f>VLOOKUP(C44,'Referensi(H)'!$F$2:$H$7,3)</f>
        <v>5</v>
      </c>
    </row>
    <row r="45" spans="1:13" ht="31" x14ac:dyDescent="0.35">
      <c r="A45" s="13" t="s">
        <v>202</v>
      </c>
      <c r="B45" s="6" t="s">
        <v>182</v>
      </c>
      <c r="C45" s="37" t="s">
        <v>29</v>
      </c>
      <c r="D45" s="37" t="s">
        <v>616</v>
      </c>
      <c r="F45" s="33">
        <v>4</v>
      </c>
      <c r="G45" s="34">
        <f>VLOOKUP(C45,'Referensi(H)'!$F$2:$H$7,2)</f>
        <v>5</v>
      </c>
      <c r="H45" s="34">
        <f t="shared" si="3"/>
        <v>1</v>
      </c>
      <c r="I45" s="35">
        <f>VLOOKUP(C45,'Referensi(H)'!$F$2:$H$7,3)</f>
        <v>5</v>
      </c>
    </row>
    <row r="46" spans="1:13" x14ac:dyDescent="0.35">
      <c r="A46" s="13" t="s">
        <v>203</v>
      </c>
      <c r="B46" s="6" t="s">
        <v>181</v>
      </c>
      <c r="C46" s="37" t="s">
        <v>27</v>
      </c>
      <c r="D46" s="37"/>
      <c r="F46" s="33">
        <v>4</v>
      </c>
      <c r="G46" s="34">
        <f>VLOOKUP(C46,'Referensi(H)'!$F$2:$H$7,2)</f>
        <v>2</v>
      </c>
      <c r="H46" s="34">
        <f t="shared" si="3"/>
        <v>1</v>
      </c>
      <c r="I46" s="35">
        <f>VLOOKUP(C46,'Referensi(H)'!$F$2:$H$7,3)</f>
        <v>0</v>
      </c>
    </row>
    <row r="47" spans="1:13" x14ac:dyDescent="0.35">
      <c r="A47" s="13" t="s">
        <v>204</v>
      </c>
      <c r="B47" s="6" t="s">
        <v>180</v>
      </c>
      <c r="C47" s="37" t="s">
        <v>307</v>
      </c>
      <c r="D47" s="37"/>
      <c r="F47" s="30">
        <v>4</v>
      </c>
      <c r="G47" s="31">
        <f>VLOOKUP(C47,'Referensi(H)'!$F$2:$H$7,2)</f>
        <v>4</v>
      </c>
      <c r="H47" s="31">
        <f t="shared" si="3"/>
        <v>1</v>
      </c>
      <c r="I47" s="32">
        <f>VLOOKUP(C47,'Referensi(H)'!$F$2:$H$7,3)</f>
        <v>3</v>
      </c>
    </row>
    <row r="48" spans="1:13" ht="31" x14ac:dyDescent="0.35">
      <c r="A48" s="13" t="s">
        <v>205</v>
      </c>
      <c r="B48" s="6" t="s">
        <v>455</v>
      </c>
      <c r="C48" s="37" t="s">
        <v>29</v>
      </c>
      <c r="D48" s="37" t="s">
        <v>617</v>
      </c>
      <c r="F48" s="27">
        <v>5</v>
      </c>
      <c r="G48" s="28">
        <f>VLOOKUP(C48,'Referensi(H)'!$F$2:$H$7,2)</f>
        <v>5</v>
      </c>
      <c r="H48" s="28">
        <f t="shared" si="3"/>
        <v>1</v>
      </c>
      <c r="I48" s="29">
        <f>VLOOKUP(C48,'Referensi(H)'!$F$2:$H$7,3)</f>
        <v>5</v>
      </c>
      <c r="J48" s="24">
        <v>5</v>
      </c>
      <c r="K48" s="25">
        <f>SUM(H48:H49)</f>
        <v>2</v>
      </c>
      <c r="L48" s="25">
        <f>SUM(I48:I49)</f>
        <v>5</v>
      </c>
      <c r="M48" s="26">
        <f>IF(K48=0,5,L48/K48)</f>
        <v>2.5</v>
      </c>
    </row>
    <row r="49" spans="1:13" ht="31" x14ac:dyDescent="0.35">
      <c r="A49" s="13" t="s">
        <v>206</v>
      </c>
      <c r="B49" s="6" t="s">
        <v>188</v>
      </c>
      <c r="C49" s="37" t="s">
        <v>27</v>
      </c>
      <c r="D49" s="37"/>
      <c r="F49" s="30">
        <v>5</v>
      </c>
      <c r="G49" s="31">
        <f>VLOOKUP(C49,'Referensi(H)'!$F$2:$H$7,2)</f>
        <v>2</v>
      </c>
      <c r="H49" s="31">
        <f t="shared" si="3"/>
        <v>1</v>
      </c>
      <c r="I49" s="32">
        <f>VLOOKUP(C49,'Referensi(H)'!$F$2:$H$7,3)</f>
        <v>0</v>
      </c>
    </row>
    <row r="50" spans="1:13" x14ac:dyDescent="0.35">
      <c r="A50" s="20" t="s">
        <v>158</v>
      </c>
      <c r="B50" s="20"/>
      <c r="C50" s="76"/>
      <c r="D50" s="76"/>
    </row>
    <row r="51" spans="1:13" ht="31" x14ac:dyDescent="0.35">
      <c r="A51" s="10" t="s">
        <v>223</v>
      </c>
      <c r="B51" s="6" t="s">
        <v>207</v>
      </c>
      <c r="C51" s="37" t="s">
        <v>29</v>
      </c>
      <c r="D51" s="37"/>
      <c r="F51" s="24">
        <v>1</v>
      </c>
      <c r="G51" s="25">
        <f>VLOOKUP(C51,'Referensi(H)'!$F$2:$H$7,2)</f>
        <v>5</v>
      </c>
      <c r="H51" s="25">
        <f t="shared" ref="H51:H66" si="4">IF(G51=6,0,1)</f>
        <v>1</v>
      </c>
      <c r="I51" s="26">
        <f>VLOOKUP(C51,'Referensi(H)'!$F$2:$H$7,3)</f>
        <v>5</v>
      </c>
      <c r="J51" s="24">
        <v>1</v>
      </c>
      <c r="K51" s="25">
        <f>H51</f>
        <v>1</v>
      </c>
      <c r="L51" s="25">
        <f>I51</f>
        <v>5</v>
      </c>
      <c r="M51" s="26">
        <f>IF(K51=0,5,L51/K51)</f>
        <v>5</v>
      </c>
    </row>
    <row r="52" spans="1:13" ht="31" x14ac:dyDescent="0.35">
      <c r="A52" s="10" t="s">
        <v>224</v>
      </c>
      <c r="B52" s="6" t="s">
        <v>212</v>
      </c>
      <c r="C52" s="37" t="s">
        <v>29</v>
      </c>
      <c r="D52" s="37"/>
      <c r="F52" s="27">
        <v>2</v>
      </c>
      <c r="G52" s="28">
        <f>VLOOKUP(C52,'Referensi(H)'!$F$2:$H$7,2)</f>
        <v>5</v>
      </c>
      <c r="H52" s="28">
        <f t="shared" si="4"/>
        <v>1</v>
      </c>
      <c r="I52" s="29">
        <f>VLOOKUP(C52,'Referensi(H)'!$F$2:$H$7,3)</f>
        <v>5</v>
      </c>
      <c r="J52" s="24">
        <v>2</v>
      </c>
      <c r="K52" s="25">
        <f>SUM(H52:H56)</f>
        <v>5</v>
      </c>
      <c r="L52" s="25">
        <f>SUM(I52:I56)</f>
        <v>21</v>
      </c>
      <c r="M52" s="26">
        <f>IF(K52=0,5,L52/K52)</f>
        <v>4.2</v>
      </c>
    </row>
    <row r="53" spans="1:13" ht="31" x14ac:dyDescent="0.35">
      <c r="A53" s="10" t="s">
        <v>225</v>
      </c>
      <c r="B53" s="6" t="s">
        <v>211</v>
      </c>
      <c r="C53" s="37" t="s">
        <v>29</v>
      </c>
      <c r="D53" s="37"/>
      <c r="F53" s="33">
        <v>2</v>
      </c>
      <c r="G53" s="34">
        <f>VLOOKUP(C53,'Referensi(H)'!$F$2:$H$7,2)</f>
        <v>5</v>
      </c>
      <c r="H53" s="34">
        <f t="shared" si="4"/>
        <v>1</v>
      </c>
      <c r="I53" s="35">
        <f>VLOOKUP(C53,'Referensi(H)'!$F$2:$H$7,3)</f>
        <v>5</v>
      </c>
    </row>
    <row r="54" spans="1:13" x14ac:dyDescent="0.35">
      <c r="A54" s="10" t="s">
        <v>226</v>
      </c>
      <c r="B54" s="6" t="s">
        <v>210</v>
      </c>
      <c r="C54" s="37" t="s">
        <v>29</v>
      </c>
      <c r="D54" s="37" t="s">
        <v>665</v>
      </c>
      <c r="F54" s="33">
        <v>2</v>
      </c>
      <c r="G54" s="34">
        <f>VLOOKUP(C54,'Referensi(H)'!$F$2:$H$7,2)</f>
        <v>5</v>
      </c>
      <c r="H54" s="34">
        <f t="shared" si="4"/>
        <v>1</v>
      </c>
      <c r="I54" s="35">
        <f>VLOOKUP(C54,'Referensi(H)'!$F$2:$H$7,3)</f>
        <v>5</v>
      </c>
    </row>
    <row r="55" spans="1:13" x14ac:dyDescent="0.35">
      <c r="A55" s="10" t="s">
        <v>227</v>
      </c>
      <c r="B55" s="6" t="s">
        <v>209</v>
      </c>
      <c r="C55" s="37" t="s">
        <v>307</v>
      </c>
      <c r="D55" s="37"/>
      <c r="F55" s="33">
        <v>2</v>
      </c>
      <c r="G55" s="34">
        <f>VLOOKUP(C55,'Referensi(H)'!$F$2:$H$7,2)</f>
        <v>4</v>
      </c>
      <c r="H55" s="34">
        <f t="shared" si="4"/>
        <v>1</v>
      </c>
      <c r="I55" s="35">
        <f>VLOOKUP(C55,'Referensi(H)'!$F$2:$H$7,3)</f>
        <v>3</v>
      </c>
    </row>
    <row r="56" spans="1:13" x14ac:dyDescent="0.35">
      <c r="A56" s="10" t="s">
        <v>228</v>
      </c>
      <c r="B56" s="6" t="s">
        <v>208</v>
      </c>
      <c r="C56" s="37" t="s">
        <v>307</v>
      </c>
      <c r="D56" s="37"/>
      <c r="F56" s="30">
        <v>2</v>
      </c>
      <c r="G56" s="31">
        <f>VLOOKUP(C56,'Referensi(H)'!$F$2:$H$7,2)</f>
        <v>4</v>
      </c>
      <c r="H56" s="31">
        <f t="shared" si="4"/>
        <v>1</v>
      </c>
      <c r="I56" s="32">
        <f>VLOOKUP(C56,'Referensi(H)'!$F$2:$H$7,3)</f>
        <v>3</v>
      </c>
    </row>
    <row r="57" spans="1:13" ht="31" x14ac:dyDescent="0.35">
      <c r="A57" s="10" t="s">
        <v>229</v>
      </c>
      <c r="B57" s="6" t="s">
        <v>218</v>
      </c>
      <c r="C57" s="37" t="s">
        <v>29</v>
      </c>
      <c r="D57" s="37"/>
      <c r="F57" s="27">
        <v>3</v>
      </c>
      <c r="G57" s="28">
        <f>VLOOKUP(C57,'Referensi(H)'!$F$2:$H$7,2)</f>
        <v>5</v>
      </c>
      <c r="H57" s="28">
        <f t="shared" si="4"/>
        <v>1</v>
      </c>
      <c r="I57" s="29">
        <f>VLOOKUP(C57,'Referensi(H)'!$F$2:$H$7,3)</f>
        <v>5</v>
      </c>
      <c r="J57" s="24">
        <v>3</v>
      </c>
      <c r="K57" s="25">
        <f>SUM(H57:H62)</f>
        <v>6</v>
      </c>
      <c r="L57" s="25">
        <f>SUM(I57:I62)</f>
        <v>18</v>
      </c>
      <c r="M57" s="26">
        <f>IF(K57=0,5,L57/K57)</f>
        <v>3</v>
      </c>
    </row>
    <row r="58" spans="1:13" x14ac:dyDescent="0.35">
      <c r="A58" s="10" t="s">
        <v>230</v>
      </c>
      <c r="B58" s="6" t="s">
        <v>217</v>
      </c>
      <c r="C58" s="37" t="s">
        <v>29</v>
      </c>
      <c r="D58" s="37"/>
      <c r="F58" s="33">
        <v>3</v>
      </c>
      <c r="G58" s="34">
        <f>VLOOKUP(C58,'Referensi(H)'!$F$2:$H$7,2)</f>
        <v>5</v>
      </c>
      <c r="H58" s="34">
        <f t="shared" si="4"/>
        <v>1</v>
      </c>
      <c r="I58" s="35">
        <f>VLOOKUP(C58,'Referensi(H)'!$F$2:$H$7,3)</f>
        <v>5</v>
      </c>
    </row>
    <row r="59" spans="1:13" x14ac:dyDescent="0.35">
      <c r="A59" s="10" t="s">
        <v>231</v>
      </c>
      <c r="B59" s="6" t="s">
        <v>216</v>
      </c>
      <c r="C59" s="37" t="s">
        <v>449</v>
      </c>
      <c r="D59" s="37"/>
      <c r="F59" s="33">
        <v>3</v>
      </c>
      <c r="G59" s="34">
        <f>VLOOKUP(C59,'Referensi(H)'!$F$2:$H$7,2)</f>
        <v>3</v>
      </c>
      <c r="H59" s="34">
        <f t="shared" si="4"/>
        <v>1</v>
      </c>
      <c r="I59" s="35">
        <f>VLOOKUP(C59,'Referensi(H)'!$F$2:$H$7,3)</f>
        <v>1</v>
      </c>
    </row>
    <row r="60" spans="1:13" x14ac:dyDescent="0.35">
      <c r="A60" s="10" t="s">
        <v>232</v>
      </c>
      <c r="B60" s="6" t="s">
        <v>215</v>
      </c>
      <c r="C60" s="37" t="s">
        <v>307</v>
      </c>
      <c r="D60" s="37"/>
      <c r="F60" s="33">
        <v>3</v>
      </c>
      <c r="G60" s="34">
        <f>VLOOKUP(C60,'Referensi(H)'!$F$2:$H$7,2)</f>
        <v>4</v>
      </c>
      <c r="H60" s="34">
        <f t="shared" si="4"/>
        <v>1</v>
      </c>
      <c r="I60" s="35">
        <f>VLOOKUP(C60,'Referensi(H)'!$F$2:$H$7,3)</f>
        <v>3</v>
      </c>
    </row>
    <row r="61" spans="1:13" x14ac:dyDescent="0.35">
      <c r="A61" s="10" t="s">
        <v>233</v>
      </c>
      <c r="B61" s="6" t="s">
        <v>214</v>
      </c>
      <c r="C61" s="37" t="s">
        <v>449</v>
      </c>
      <c r="D61" s="37"/>
      <c r="F61" s="33">
        <v>3</v>
      </c>
      <c r="G61" s="34">
        <f>VLOOKUP(C61,'Referensi(H)'!$F$2:$H$7,2)</f>
        <v>3</v>
      </c>
      <c r="H61" s="34">
        <f t="shared" si="4"/>
        <v>1</v>
      </c>
      <c r="I61" s="35">
        <f>VLOOKUP(C61,'Referensi(H)'!$F$2:$H$7,3)</f>
        <v>1</v>
      </c>
    </row>
    <row r="62" spans="1:13" x14ac:dyDescent="0.35">
      <c r="A62" s="10" t="s">
        <v>234</v>
      </c>
      <c r="B62" s="6" t="s">
        <v>213</v>
      </c>
      <c r="C62" s="37" t="s">
        <v>307</v>
      </c>
      <c r="D62" s="37" t="s">
        <v>618</v>
      </c>
      <c r="F62" s="30">
        <v>3</v>
      </c>
      <c r="G62" s="31">
        <f>VLOOKUP(C62,'Referensi(H)'!$F$2:$H$7,2)</f>
        <v>4</v>
      </c>
      <c r="H62" s="31">
        <f t="shared" si="4"/>
        <v>1</v>
      </c>
      <c r="I62" s="32">
        <f>VLOOKUP(C62,'Referensi(H)'!$F$2:$H$7,3)</f>
        <v>3</v>
      </c>
    </row>
    <row r="63" spans="1:13" x14ac:dyDescent="0.35">
      <c r="A63" s="10" t="s">
        <v>235</v>
      </c>
      <c r="B63" s="6" t="s">
        <v>219</v>
      </c>
      <c r="C63" s="37" t="s">
        <v>307</v>
      </c>
      <c r="D63" s="37"/>
      <c r="F63" s="27">
        <v>4</v>
      </c>
      <c r="G63" s="28">
        <f>VLOOKUP(C63,'Referensi(H)'!$F$2:$H$7,2)</f>
        <v>4</v>
      </c>
      <c r="H63" s="28">
        <f t="shared" si="4"/>
        <v>1</v>
      </c>
      <c r="I63" s="29">
        <f>VLOOKUP(C63,'Referensi(H)'!$F$2:$H$7,3)</f>
        <v>3</v>
      </c>
      <c r="J63" s="24">
        <v>4</v>
      </c>
      <c r="K63" s="25">
        <f>SUM(H63:H64)</f>
        <v>2</v>
      </c>
      <c r="L63" s="25">
        <f>SUM(I63:I64)</f>
        <v>6</v>
      </c>
      <c r="M63" s="26">
        <f>IF(K63=0,5,L63/K63)</f>
        <v>3</v>
      </c>
    </row>
    <row r="64" spans="1:13" ht="31" x14ac:dyDescent="0.35">
      <c r="A64" s="10" t="s">
        <v>236</v>
      </c>
      <c r="B64" s="6" t="s">
        <v>457</v>
      </c>
      <c r="C64" s="37" t="s">
        <v>307</v>
      </c>
      <c r="D64" s="37" t="s">
        <v>619</v>
      </c>
      <c r="F64" s="30">
        <v>4</v>
      </c>
      <c r="G64" s="31">
        <f>VLOOKUP(C64,'Referensi(H)'!$F$2:$H$7,2)</f>
        <v>4</v>
      </c>
      <c r="H64" s="31">
        <f t="shared" si="4"/>
        <v>1</v>
      </c>
      <c r="I64" s="32">
        <f>VLOOKUP(C64,'Referensi(H)'!$F$2:$H$7,3)</f>
        <v>3</v>
      </c>
    </row>
    <row r="65" spans="1:13" x14ac:dyDescent="0.35">
      <c r="A65" s="10" t="s">
        <v>237</v>
      </c>
      <c r="B65" s="6" t="s">
        <v>221</v>
      </c>
      <c r="C65" s="37" t="s">
        <v>27</v>
      </c>
      <c r="D65" s="37"/>
      <c r="F65" s="27">
        <v>5</v>
      </c>
      <c r="G65" s="28">
        <f>VLOOKUP(C65,'Referensi(H)'!$F$2:$H$7,2)</f>
        <v>2</v>
      </c>
      <c r="H65" s="28">
        <f t="shared" si="4"/>
        <v>1</v>
      </c>
      <c r="I65" s="29">
        <f>VLOOKUP(C65,'Referensi(H)'!$F$2:$H$7,3)</f>
        <v>0</v>
      </c>
      <c r="J65" s="24">
        <v>5</v>
      </c>
      <c r="K65" s="25">
        <f>SUM(H65:H66)</f>
        <v>2</v>
      </c>
      <c r="L65" s="25">
        <f>SUM(I65:I66)</f>
        <v>5</v>
      </c>
      <c r="M65" s="26">
        <f>IF(K65=0,5,L65/K65)</f>
        <v>2.5</v>
      </c>
    </row>
    <row r="66" spans="1:13" x14ac:dyDescent="0.35">
      <c r="A66" s="10" t="s">
        <v>238</v>
      </c>
      <c r="B66" s="6" t="s">
        <v>220</v>
      </c>
      <c r="C66" s="37" t="s">
        <v>29</v>
      </c>
      <c r="D66" s="37" t="s">
        <v>666</v>
      </c>
      <c r="F66" s="30">
        <v>5</v>
      </c>
      <c r="G66" s="31">
        <f>VLOOKUP(C66,'Referensi(H)'!$F$2:$H$7,2)</f>
        <v>5</v>
      </c>
      <c r="H66" s="31">
        <f t="shared" si="4"/>
        <v>1</v>
      </c>
      <c r="I66" s="32">
        <f>VLOOKUP(C66,'Referensi(H)'!$F$2:$H$7,3)</f>
        <v>5</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errorTitle="Peringatan" error="Isi kolom ini hanya dengan pilihan yang tersedia">
          <x14:formula1>
            <xm:f>'Referensi(H)'!$F$2:$F$6</xm:f>
          </x14:formula1>
          <xm:sqref>C47:C48 C4:C12 C29 C21:C22 C25:C27 C32:C45 C51:C64</xm:sqref>
        </x14:dataValidation>
        <x14:dataValidation type="list" allowBlank="1" showErrorMessage="1" errorTitle="Peringatan" error="Isi kolom ini hanya dengan pilihan yang tersedia">
          <x14:formula1>
            <xm:f>'Referensi(H)'!$F$2:$F$7</xm:f>
          </x14:formula1>
          <xm:sqref>C14:C20 C23:C24 C28 C30 C46 C49 C65:C66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zoomScaleNormal="100" workbookViewId="0">
      <pane xSplit="1" ySplit="2" topLeftCell="B48" activePane="bottomRight" state="frozen"/>
      <selection pane="topRight" activeCell="B1" sqref="B1"/>
      <selection pane="bottomLeft" activeCell="A3" sqref="A3"/>
      <selection pane="bottomRight" activeCell="D54" sqref="D54"/>
    </sheetView>
  </sheetViews>
  <sheetFormatPr defaultColWidth="10.83203125" defaultRowHeight="15.5" x14ac:dyDescent="0.35"/>
  <cols>
    <col min="1" max="1" width="10.83203125" style="4"/>
    <col min="2" max="2" width="77.33203125" style="6" customWidth="1"/>
    <col min="3" max="3" width="28.83203125" style="4" customWidth="1"/>
    <col min="4" max="4" width="69.33203125" style="6" customWidth="1"/>
    <col min="5" max="5" width="5.83203125" style="4" customWidth="1"/>
    <col min="6" max="10" width="5.33203125" style="4" customWidth="1"/>
    <col min="11" max="16384" width="10.83203125" style="4"/>
  </cols>
  <sheetData>
    <row r="1" spans="1:13" ht="21" x14ac:dyDescent="0.35">
      <c r="A1" s="114" t="s">
        <v>246</v>
      </c>
      <c r="B1" s="114"/>
      <c r="C1" s="114"/>
      <c r="D1" s="73"/>
    </row>
    <row r="2" spans="1:13" x14ac:dyDescent="0.35">
      <c r="A2" s="8" t="s">
        <v>18</v>
      </c>
      <c r="B2" s="9" t="s">
        <v>19</v>
      </c>
      <c r="C2" s="8" t="s">
        <v>20</v>
      </c>
      <c r="D2" s="9" t="s">
        <v>464</v>
      </c>
      <c r="F2" s="4" t="s">
        <v>33</v>
      </c>
      <c r="G2" s="4" t="s">
        <v>24</v>
      </c>
      <c r="H2" s="4" t="s">
        <v>25</v>
      </c>
      <c r="I2" s="4" t="s">
        <v>26</v>
      </c>
      <c r="J2" s="4" t="s">
        <v>150</v>
      </c>
      <c r="K2" s="4" t="s">
        <v>47</v>
      </c>
      <c r="L2" s="4" t="s">
        <v>48</v>
      </c>
      <c r="M2" s="4" t="s">
        <v>151</v>
      </c>
    </row>
    <row r="3" spans="1:13" x14ac:dyDescent="0.35">
      <c r="A3" s="36" t="s">
        <v>155</v>
      </c>
      <c r="B3" s="36"/>
      <c r="C3" s="36"/>
      <c r="D3" s="74"/>
    </row>
    <row r="4" spans="1:13" ht="31" x14ac:dyDescent="0.35">
      <c r="A4" s="5" t="s">
        <v>251</v>
      </c>
      <c r="B4" s="22" t="s">
        <v>243</v>
      </c>
      <c r="C4" s="37" t="s">
        <v>307</v>
      </c>
      <c r="D4" s="75"/>
      <c r="F4" s="24">
        <v>1</v>
      </c>
      <c r="G4" s="25">
        <f>VLOOKUP(C4,'Referensi(H)'!$F$2:$H$7,2)</f>
        <v>4</v>
      </c>
      <c r="H4" s="25">
        <f>IF(G4=6,0,1)</f>
        <v>1</v>
      </c>
      <c r="I4" s="26">
        <f>VLOOKUP(C4,'Referensi(H)'!$F$2:$H$7,3)</f>
        <v>3</v>
      </c>
      <c r="J4" s="24">
        <v>1</v>
      </c>
      <c r="K4" s="25">
        <f>SUM(H4)</f>
        <v>1</v>
      </c>
      <c r="L4" s="25">
        <f>SUM(I4)</f>
        <v>3</v>
      </c>
      <c r="M4" s="26">
        <f>IF(K4=0,5,L4/K4)</f>
        <v>3</v>
      </c>
    </row>
    <row r="5" spans="1:13" ht="31" x14ac:dyDescent="0.35">
      <c r="A5" s="5" t="s">
        <v>252</v>
      </c>
      <c r="B5" s="22" t="s">
        <v>245</v>
      </c>
      <c r="C5" s="37" t="s">
        <v>449</v>
      </c>
      <c r="D5" s="37" t="s">
        <v>619</v>
      </c>
      <c r="F5" s="27">
        <v>2</v>
      </c>
      <c r="G5" s="28">
        <f>VLOOKUP(C5,'Referensi(H)'!$F$2:$H$7,2)</f>
        <v>3</v>
      </c>
      <c r="H5" s="28">
        <f t="shared" ref="H5:H10" si="0">IF(G5=6,0,1)</f>
        <v>1</v>
      </c>
      <c r="I5" s="29">
        <f>VLOOKUP(C5,'Referensi(H)'!$F$2:$H$7,3)</f>
        <v>1</v>
      </c>
      <c r="J5" s="25">
        <v>2</v>
      </c>
      <c r="K5" s="25">
        <f>SUM(H5:H6)</f>
        <v>2</v>
      </c>
      <c r="L5" s="25">
        <f>SUM(I5:I6)</f>
        <v>4</v>
      </c>
      <c r="M5" s="26">
        <f>IF(K5=0,5,L5/K5)</f>
        <v>2</v>
      </c>
    </row>
    <row r="6" spans="1:13" x14ac:dyDescent="0.25">
      <c r="A6" s="5" t="s">
        <v>253</v>
      </c>
      <c r="B6" s="21" t="s">
        <v>244</v>
      </c>
      <c r="C6" s="37" t="s">
        <v>307</v>
      </c>
      <c r="D6" s="75"/>
      <c r="F6" s="30">
        <v>2</v>
      </c>
      <c r="G6" s="31">
        <f>VLOOKUP(C6,'Referensi(H)'!$F$2:$H$7,2)</f>
        <v>4</v>
      </c>
      <c r="H6" s="31">
        <f t="shared" si="0"/>
        <v>1</v>
      </c>
      <c r="I6" s="32">
        <f>VLOOKUP(C6,'Referensi(H)'!$F$2:$H$7,3)</f>
        <v>3</v>
      </c>
    </row>
    <row r="7" spans="1:13" x14ac:dyDescent="0.25">
      <c r="A7" s="5" t="s">
        <v>254</v>
      </c>
      <c r="B7" s="21" t="s">
        <v>247</v>
      </c>
      <c r="C7" s="37" t="s">
        <v>307</v>
      </c>
      <c r="D7" s="75" t="s">
        <v>667</v>
      </c>
      <c r="F7" s="24">
        <v>3</v>
      </c>
      <c r="G7" s="25">
        <f>VLOOKUP(C7,'Referensi(H)'!$F$2:$H$7,2)</f>
        <v>4</v>
      </c>
      <c r="H7" s="25">
        <f t="shared" si="0"/>
        <v>1</v>
      </c>
      <c r="I7" s="26">
        <f>VLOOKUP(C7,'Referensi(H)'!$F$2:$H$7,3)</f>
        <v>3</v>
      </c>
      <c r="J7" s="25">
        <v>3</v>
      </c>
      <c r="K7" s="25">
        <f>H7</f>
        <v>1</v>
      </c>
      <c r="L7" s="25">
        <f>I7</f>
        <v>3</v>
      </c>
      <c r="M7" s="26">
        <f>IF(K7=0,5,L7/K7)</f>
        <v>3</v>
      </c>
    </row>
    <row r="8" spans="1:13" ht="25" x14ac:dyDescent="0.25">
      <c r="A8" s="5" t="s">
        <v>255</v>
      </c>
      <c r="B8" s="21" t="s">
        <v>249</v>
      </c>
      <c r="C8" s="37" t="s">
        <v>27</v>
      </c>
      <c r="D8" s="75"/>
      <c r="F8" s="27">
        <v>4</v>
      </c>
      <c r="G8" s="28">
        <f>VLOOKUP(C8,'Referensi(H)'!$F$2:$H$7,2)</f>
        <v>2</v>
      </c>
      <c r="H8" s="28">
        <f t="shared" si="0"/>
        <v>1</v>
      </c>
      <c r="I8" s="29">
        <f>VLOOKUP(C8,'Referensi(H)'!$F$2:$H$7,3)</f>
        <v>0</v>
      </c>
      <c r="J8" s="25">
        <v>4</v>
      </c>
      <c r="K8" s="25">
        <f>SUM(H8:H9)</f>
        <v>2</v>
      </c>
      <c r="L8" s="25">
        <f>SUM(I8:I9)</f>
        <v>1</v>
      </c>
      <c r="M8" s="26">
        <f>IF(K8=0,5,L8/K8)</f>
        <v>0.5</v>
      </c>
    </row>
    <row r="9" spans="1:13" ht="25" x14ac:dyDescent="0.25">
      <c r="A9" s="5" t="s">
        <v>256</v>
      </c>
      <c r="B9" s="21" t="s">
        <v>248</v>
      </c>
      <c r="C9" s="37" t="s">
        <v>449</v>
      </c>
      <c r="D9" s="75" t="s">
        <v>667</v>
      </c>
      <c r="F9" s="30">
        <v>4</v>
      </c>
      <c r="G9" s="31">
        <f>VLOOKUP(C9,'Referensi(H)'!$F$2:$H$7,2)</f>
        <v>3</v>
      </c>
      <c r="H9" s="31">
        <f t="shared" si="0"/>
        <v>1</v>
      </c>
      <c r="I9" s="32">
        <f>VLOOKUP(C9,'Referensi(H)'!$F$2:$H$7,3)</f>
        <v>1</v>
      </c>
      <c r="J9" s="34"/>
      <c r="K9" s="34"/>
      <c r="L9" s="34"/>
      <c r="M9" s="34"/>
    </row>
    <row r="10" spans="1:13" ht="31" x14ac:dyDescent="0.35">
      <c r="A10" s="5" t="s">
        <v>257</v>
      </c>
      <c r="B10" s="22" t="s">
        <v>250</v>
      </c>
      <c r="C10" s="37" t="s">
        <v>27</v>
      </c>
      <c r="D10" s="75"/>
      <c r="F10" s="24">
        <v>5</v>
      </c>
      <c r="G10" s="25">
        <f>VLOOKUP(C10,'Referensi(H)'!$F$2:$H$7,2)</f>
        <v>2</v>
      </c>
      <c r="H10" s="25">
        <f t="shared" si="0"/>
        <v>1</v>
      </c>
      <c r="I10" s="26">
        <f>VLOOKUP(C10,'Referensi(H)'!$F$2:$H$7,3)</f>
        <v>0</v>
      </c>
      <c r="J10" s="25">
        <v>5</v>
      </c>
      <c r="K10" s="25">
        <f>H10</f>
        <v>1</v>
      </c>
      <c r="L10" s="25">
        <f>I10</f>
        <v>0</v>
      </c>
      <c r="M10" s="26">
        <f>IF(K10=0,5,L10/K10)</f>
        <v>0</v>
      </c>
    </row>
    <row r="11" spans="1:13" x14ac:dyDescent="0.35">
      <c r="A11" s="36" t="s">
        <v>222</v>
      </c>
      <c r="B11" s="36"/>
      <c r="C11" s="36"/>
      <c r="D11" s="74"/>
      <c r="F11" s="34"/>
      <c r="G11" s="34"/>
      <c r="H11" s="34"/>
      <c r="I11" s="34"/>
      <c r="J11" s="34"/>
      <c r="K11" s="34"/>
      <c r="L11" s="34"/>
      <c r="M11" s="34"/>
    </row>
    <row r="12" spans="1:13" x14ac:dyDescent="0.35">
      <c r="A12" s="5" t="s">
        <v>350</v>
      </c>
      <c r="B12" s="6" t="s">
        <v>342</v>
      </c>
      <c r="C12" s="37" t="s">
        <v>307</v>
      </c>
      <c r="D12" s="75"/>
      <c r="F12" s="24">
        <v>1</v>
      </c>
      <c r="G12" s="25">
        <f>VLOOKUP(C12,'Referensi(H)'!$F$2:$H$7,2)</f>
        <v>4</v>
      </c>
      <c r="H12" s="25">
        <f t="shared" ref="H12:H19" si="1">IF(G12=6,0,1)</f>
        <v>1</v>
      </c>
      <c r="I12" s="26">
        <f>VLOOKUP(C12,'Referensi(H)'!$F$2:$H$7,3)</f>
        <v>3</v>
      </c>
      <c r="J12" s="24">
        <v>1</v>
      </c>
      <c r="K12" s="25">
        <f t="shared" ref="K12:L14" si="2">H12</f>
        <v>1</v>
      </c>
      <c r="L12" s="25">
        <f t="shared" si="2"/>
        <v>3</v>
      </c>
      <c r="M12" s="26">
        <f>IF(K12=0,5,L12/K12)</f>
        <v>3</v>
      </c>
    </row>
    <row r="13" spans="1:13" x14ac:dyDescent="0.25">
      <c r="A13" s="5" t="s">
        <v>351</v>
      </c>
      <c r="B13" s="21" t="s">
        <v>343</v>
      </c>
      <c r="C13" s="37" t="s">
        <v>307</v>
      </c>
      <c r="D13" s="75" t="s">
        <v>620</v>
      </c>
      <c r="F13" s="24">
        <v>2</v>
      </c>
      <c r="G13" s="25">
        <f>VLOOKUP(C13,'Referensi(H)'!$F$2:$H$7,2)</f>
        <v>4</v>
      </c>
      <c r="H13" s="25">
        <f t="shared" si="1"/>
        <v>1</v>
      </c>
      <c r="I13" s="26">
        <f>VLOOKUP(C13,'Referensi(H)'!$F$2:$H$7,3)</f>
        <v>3</v>
      </c>
      <c r="J13" s="24">
        <v>2</v>
      </c>
      <c r="K13" s="25">
        <f t="shared" si="2"/>
        <v>1</v>
      </c>
      <c r="L13" s="25">
        <f t="shared" si="2"/>
        <v>3</v>
      </c>
      <c r="M13" s="26">
        <f>IF(K13=0,5,L13/K13)</f>
        <v>3</v>
      </c>
    </row>
    <row r="14" spans="1:13" ht="25" x14ac:dyDescent="0.25">
      <c r="A14" s="5" t="s">
        <v>352</v>
      </c>
      <c r="B14" s="21" t="s">
        <v>344</v>
      </c>
      <c r="C14" s="37" t="s">
        <v>307</v>
      </c>
      <c r="D14" s="75"/>
      <c r="F14" s="24">
        <v>3</v>
      </c>
      <c r="G14" s="25">
        <f>VLOOKUP(C14,'Referensi(H)'!$F$2:$H$7,2)</f>
        <v>4</v>
      </c>
      <c r="H14" s="25">
        <f t="shared" si="1"/>
        <v>1</v>
      </c>
      <c r="I14" s="26">
        <f>VLOOKUP(C14,'Referensi(H)'!$F$2:$H$7,3)</f>
        <v>3</v>
      </c>
      <c r="J14" s="24">
        <v>3</v>
      </c>
      <c r="K14" s="25">
        <f t="shared" si="2"/>
        <v>1</v>
      </c>
      <c r="L14" s="25">
        <f t="shared" si="2"/>
        <v>3</v>
      </c>
      <c r="M14" s="26">
        <f>IF(K14=0,5,L14/K14)</f>
        <v>3</v>
      </c>
    </row>
    <row r="15" spans="1:13" x14ac:dyDescent="0.25">
      <c r="A15" s="5" t="s">
        <v>353</v>
      </c>
      <c r="B15" s="21" t="s">
        <v>347</v>
      </c>
      <c r="C15" s="37" t="s">
        <v>27</v>
      </c>
      <c r="D15" s="75"/>
      <c r="F15" s="27">
        <v>4</v>
      </c>
      <c r="G15" s="28">
        <f>VLOOKUP(C15,'Referensi(H)'!$F$2:$H$7,2)</f>
        <v>2</v>
      </c>
      <c r="H15" s="28">
        <f t="shared" si="1"/>
        <v>1</v>
      </c>
      <c r="I15" s="29">
        <f>VLOOKUP(C15,'Referensi(H)'!$F$2:$H$7,3)</f>
        <v>0</v>
      </c>
      <c r="J15" s="24">
        <v>4</v>
      </c>
      <c r="K15" s="25">
        <f>SUM(H15:H17)</f>
        <v>3</v>
      </c>
      <c r="L15" s="25">
        <f>SUM(I15:I17)</f>
        <v>6</v>
      </c>
      <c r="M15" s="26">
        <f>IF(K15=0,5,L15/K15)</f>
        <v>2</v>
      </c>
    </row>
    <row r="16" spans="1:13" x14ac:dyDescent="0.25">
      <c r="A16" s="5" t="s">
        <v>354</v>
      </c>
      <c r="B16" s="21" t="s">
        <v>346</v>
      </c>
      <c r="C16" s="37" t="s">
        <v>29</v>
      </c>
      <c r="D16" s="75"/>
      <c r="F16" s="33">
        <v>4</v>
      </c>
      <c r="G16" s="34">
        <f>VLOOKUP(C16,'Referensi(H)'!$F$2:$H$7,2)</f>
        <v>5</v>
      </c>
      <c r="H16" s="34">
        <f t="shared" si="1"/>
        <v>1</v>
      </c>
      <c r="I16" s="35">
        <f>VLOOKUP(C16,'Referensi(H)'!$F$2:$H$7,3)</f>
        <v>5</v>
      </c>
    </row>
    <row r="17" spans="1:13" ht="25" x14ac:dyDescent="0.25">
      <c r="A17" s="5" t="s">
        <v>355</v>
      </c>
      <c r="B17" s="21" t="s">
        <v>345</v>
      </c>
      <c r="C17" s="37" t="s">
        <v>449</v>
      </c>
      <c r="D17" s="75"/>
      <c r="F17" s="30">
        <v>4</v>
      </c>
      <c r="G17" s="31">
        <f>VLOOKUP(C17,'Referensi(H)'!$F$2:$H$7,2)</f>
        <v>3</v>
      </c>
      <c r="H17" s="31">
        <f t="shared" si="1"/>
        <v>1</v>
      </c>
      <c r="I17" s="32">
        <f>VLOOKUP(C17,'Referensi(H)'!$F$2:$H$7,3)</f>
        <v>1</v>
      </c>
    </row>
    <row r="18" spans="1:13" ht="25" x14ac:dyDescent="0.25">
      <c r="A18" s="5" t="s">
        <v>356</v>
      </c>
      <c r="B18" s="21" t="s">
        <v>348</v>
      </c>
      <c r="C18" s="37" t="s">
        <v>27</v>
      </c>
      <c r="D18" s="75"/>
      <c r="F18" s="27">
        <v>5</v>
      </c>
      <c r="G18" s="28">
        <f>VLOOKUP(C18,'Referensi(H)'!$F$2:$H$7,2)</f>
        <v>2</v>
      </c>
      <c r="H18" s="28">
        <f t="shared" si="1"/>
        <v>1</v>
      </c>
      <c r="I18" s="29">
        <f>VLOOKUP(C18,'Referensi(H)'!$F$2:$H$7,3)</f>
        <v>0</v>
      </c>
      <c r="J18" s="24">
        <v>5</v>
      </c>
      <c r="K18" s="25">
        <f>SUM(H18:H19)</f>
        <v>2</v>
      </c>
      <c r="L18" s="25">
        <f>SUM(I18:I19)</f>
        <v>3</v>
      </c>
      <c r="M18" s="26">
        <f>IF(K18=0,5,L18/K18)</f>
        <v>1.5</v>
      </c>
    </row>
    <row r="19" spans="1:13" ht="31" x14ac:dyDescent="0.35">
      <c r="A19" s="5" t="s">
        <v>357</v>
      </c>
      <c r="B19" s="6" t="s">
        <v>349</v>
      </c>
      <c r="C19" s="37" t="s">
        <v>307</v>
      </c>
      <c r="D19" s="75" t="s">
        <v>668</v>
      </c>
      <c r="F19" s="30">
        <v>5</v>
      </c>
      <c r="G19" s="31">
        <f>VLOOKUP(C19,'Referensi(H)'!$F$2:$H$7,2)</f>
        <v>4</v>
      </c>
      <c r="H19" s="31">
        <f t="shared" si="1"/>
        <v>1</v>
      </c>
      <c r="I19" s="32">
        <f>VLOOKUP(C19,'Referensi(H)'!$F$2:$H$7,3)</f>
        <v>3</v>
      </c>
      <c r="J19" s="34"/>
      <c r="K19" s="34"/>
      <c r="L19" s="34"/>
      <c r="M19" s="34"/>
    </row>
    <row r="20" spans="1:13" x14ac:dyDescent="0.35">
      <c r="A20" s="36" t="s">
        <v>239</v>
      </c>
      <c r="B20" s="36"/>
      <c r="C20" s="36"/>
      <c r="D20" s="74"/>
      <c r="F20" s="34"/>
      <c r="G20" s="34"/>
      <c r="H20" s="34"/>
      <c r="I20" s="34"/>
      <c r="J20" s="34"/>
      <c r="K20" s="34"/>
      <c r="L20" s="34"/>
      <c r="M20" s="34"/>
    </row>
    <row r="21" spans="1:13" x14ac:dyDescent="0.35">
      <c r="A21" s="13" t="s">
        <v>370</v>
      </c>
      <c r="B21" s="6" t="s">
        <v>359</v>
      </c>
      <c r="C21" s="37" t="s">
        <v>29</v>
      </c>
      <c r="D21" s="75" t="s">
        <v>669</v>
      </c>
      <c r="F21" s="27">
        <v>1</v>
      </c>
      <c r="G21" s="28">
        <f>VLOOKUP(C21,'Referensi(H)'!$F$2:$H$7,2)</f>
        <v>5</v>
      </c>
      <c r="H21" s="28">
        <f t="shared" ref="H21:H32" si="3">IF(G21=6,0,1)</f>
        <v>1</v>
      </c>
      <c r="I21" s="29">
        <f>VLOOKUP(C21,'Referensi(H)'!$F$2:$H$7,3)</f>
        <v>5</v>
      </c>
      <c r="J21" s="24">
        <v>1</v>
      </c>
      <c r="K21" s="25">
        <f>SUM(H21:H22)</f>
        <v>2</v>
      </c>
      <c r="L21" s="25">
        <f>SUM(I21:I22)</f>
        <v>10</v>
      </c>
      <c r="M21" s="26">
        <f>IF(K21=0,5,L21/K21)</f>
        <v>5</v>
      </c>
    </row>
    <row r="22" spans="1:13" x14ac:dyDescent="0.35">
      <c r="A22" s="13" t="s">
        <v>371</v>
      </c>
      <c r="B22" s="6" t="s">
        <v>358</v>
      </c>
      <c r="C22" s="37" t="s">
        <v>29</v>
      </c>
      <c r="D22" s="75" t="s">
        <v>670</v>
      </c>
      <c r="F22" s="30">
        <v>1</v>
      </c>
      <c r="G22" s="31">
        <f>VLOOKUP(C22,'Referensi(H)'!$F$2:$H$7,2)</f>
        <v>5</v>
      </c>
      <c r="H22" s="31">
        <f t="shared" si="3"/>
        <v>1</v>
      </c>
      <c r="I22" s="32">
        <f>VLOOKUP(C22,'Referensi(H)'!$F$2:$H$7,3)</f>
        <v>5</v>
      </c>
      <c r="J22" s="34"/>
      <c r="K22" s="34"/>
      <c r="L22" s="34"/>
      <c r="M22" s="34"/>
    </row>
    <row r="23" spans="1:13" ht="31" x14ac:dyDescent="0.35">
      <c r="A23" s="13" t="s">
        <v>372</v>
      </c>
      <c r="B23" s="6" t="s">
        <v>360</v>
      </c>
      <c r="C23" s="37" t="s">
        <v>29</v>
      </c>
      <c r="D23" s="75" t="s">
        <v>671</v>
      </c>
      <c r="F23" s="27">
        <v>2</v>
      </c>
      <c r="G23" s="28">
        <f>VLOOKUP(C23,'Referensi(H)'!$F$2:$H$7,2)</f>
        <v>5</v>
      </c>
      <c r="H23" s="28">
        <f t="shared" si="3"/>
        <v>1</v>
      </c>
      <c r="I23" s="29">
        <f>VLOOKUP(C23,'Referensi(H)'!$F$2:$H$7,3)</f>
        <v>5</v>
      </c>
      <c r="J23" s="24">
        <v>2</v>
      </c>
      <c r="K23" s="25">
        <f>SUM(H23:H24)</f>
        <v>2</v>
      </c>
      <c r="L23" s="25">
        <f>SUM(I23:I24)</f>
        <v>5</v>
      </c>
      <c r="M23" s="26">
        <f>IF(K23=0,5,L23/K23)</f>
        <v>2.5</v>
      </c>
    </row>
    <row r="24" spans="1:13" ht="31" x14ac:dyDescent="0.35">
      <c r="A24" s="13" t="s">
        <v>373</v>
      </c>
      <c r="B24" s="6" t="s">
        <v>361</v>
      </c>
      <c r="C24" s="37" t="s">
        <v>27</v>
      </c>
      <c r="D24" s="75"/>
      <c r="F24" s="30">
        <v>2</v>
      </c>
      <c r="G24" s="31">
        <f>VLOOKUP(C24,'Referensi(H)'!$F$2:$H$7,2)</f>
        <v>2</v>
      </c>
      <c r="H24" s="31">
        <f t="shared" si="3"/>
        <v>1</v>
      </c>
      <c r="I24" s="32">
        <f>VLOOKUP(C24,'Referensi(H)'!$F$2:$H$7,3)</f>
        <v>0</v>
      </c>
      <c r="J24" s="34"/>
      <c r="K24" s="34"/>
      <c r="L24" s="34"/>
      <c r="M24" s="34"/>
    </row>
    <row r="25" spans="1:13" x14ac:dyDescent="0.35">
      <c r="A25" s="13" t="s">
        <v>374</v>
      </c>
      <c r="B25" s="6" t="s">
        <v>363</v>
      </c>
      <c r="C25" s="37" t="s">
        <v>29</v>
      </c>
      <c r="D25" s="75"/>
      <c r="F25" s="27">
        <v>3</v>
      </c>
      <c r="G25" s="28">
        <f>VLOOKUP(C25,'Referensi(H)'!$F$2:$H$7,2)</f>
        <v>5</v>
      </c>
      <c r="H25" s="28">
        <f t="shared" si="3"/>
        <v>1</v>
      </c>
      <c r="I25" s="29">
        <f>VLOOKUP(C25,'Referensi(H)'!$F$2:$H$7,3)</f>
        <v>5</v>
      </c>
      <c r="J25" s="24">
        <v>3</v>
      </c>
      <c r="K25" s="25">
        <f>SUM(H25:H27)</f>
        <v>3</v>
      </c>
      <c r="L25" s="25">
        <f>SUM(I25:I27)</f>
        <v>11</v>
      </c>
      <c r="M25" s="26">
        <f>IF(K25=0,5,L25/K25)</f>
        <v>3.6666666666666665</v>
      </c>
    </row>
    <row r="26" spans="1:13" ht="31" x14ac:dyDescent="0.35">
      <c r="A26" s="13" t="s">
        <v>375</v>
      </c>
      <c r="B26" s="6" t="s">
        <v>362</v>
      </c>
      <c r="C26" s="37" t="s">
        <v>449</v>
      </c>
      <c r="D26" s="75"/>
      <c r="F26" s="33">
        <v>3</v>
      </c>
      <c r="G26" s="34">
        <f>VLOOKUP(C26,'Referensi(H)'!$F$2:$H$7,2)</f>
        <v>3</v>
      </c>
      <c r="H26" s="34">
        <f t="shared" si="3"/>
        <v>1</v>
      </c>
      <c r="I26" s="35">
        <f>VLOOKUP(C26,'Referensi(H)'!$F$2:$H$7,3)</f>
        <v>1</v>
      </c>
      <c r="J26" s="34"/>
      <c r="K26" s="34"/>
      <c r="L26" s="34"/>
      <c r="M26" s="34"/>
    </row>
    <row r="27" spans="1:13" ht="31" x14ac:dyDescent="0.35">
      <c r="A27" s="13" t="s">
        <v>376</v>
      </c>
      <c r="B27" s="6" t="s">
        <v>364</v>
      </c>
      <c r="C27" s="37" t="s">
        <v>29</v>
      </c>
      <c r="D27" s="75"/>
      <c r="F27" s="30">
        <v>3</v>
      </c>
      <c r="G27" s="31">
        <f>VLOOKUP(C27,'Referensi(H)'!$F$2:$H$7,2)</f>
        <v>5</v>
      </c>
      <c r="H27" s="31">
        <f t="shared" si="3"/>
        <v>1</v>
      </c>
      <c r="I27" s="32">
        <f>VLOOKUP(C27,'Referensi(H)'!$F$2:$H$7,3)</f>
        <v>5</v>
      </c>
      <c r="J27" s="34"/>
      <c r="K27" s="34"/>
      <c r="L27" s="34"/>
      <c r="M27" s="34"/>
    </row>
    <row r="28" spans="1:13" x14ac:dyDescent="0.35">
      <c r="A28" s="13" t="s">
        <v>377</v>
      </c>
      <c r="B28" s="6" t="s">
        <v>367</v>
      </c>
      <c r="C28" s="37" t="s">
        <v>29</v>
      </c>
      <c r="D28" s="75"/>
      <c r="F28" s="27">
        <v>4</v>
      </c>
      <c r="G28" s="28">
        <f>VLOOKUP(C28,'Referensi(H)'!$F$2:$H$7,2)</f>
        <v>5</v>
      </c>
      <c r="H28" s="28">
        <f t="shared" si="3"/>
        <v>1</v>
      </c>
      <c r="I28" s="29">
        <f>VLOOKUP(C28,'Referensi(H)'!$F$2:$H$7,3)</f>
        <v>5</v>
      </c>
      <c r="J28" s="24">
        <v>4</v>
      </c>
      <c r="K28" s="25">
        <f>SUM(H28:H30)</f>
        <v>3</v>
      </c>
      <c r="L28" s="25">
        <f>SUM(I28:I30)</f>
        <v>15</v>
      </c>
      <c r="M28" s="26">
        <f>IF(K28=0,5,L28/K28)</f>
        <v>5</v>
      </c>
    </row>
    <row r="29" spans="1:13" x14ac:dyDescent="0.35">
      <c r="A29" s="13" t="s">
        <v>376</v>
      </c>
      <c r="B29" s="6" t="s">
        <v>366</v>
      </c>
      <c r="C29" s="37" t="s">
        <v>29</v>
      </c>
      <c r="D29" s="75"/>
      <c r="F29" s="33">
        <v>4</v>
      </c>
      <c r="G29" s="34">
        <f>VLOOKUP(C29,'Referensi(H)'!$F$2:$H$7,2)</f>
        <v>5</v>
      </c>
      <c r="H29" s="34">
        <f t="shared" si="3"/>
        <v>1</v>
      </c>
      <c r="I29" s="35">
        <f>VLOOKUP(C29,'Referensi(H)'!$F$2:$H$7,3)</f>
        <v>5</v>
      </c>
      <c r="J29" s="34"/>
      <c r="K29" s="34"/>
      <c r="L29" s="34"/>
      <c r="M29" s="34"/>
    </row>
    <row r="30" spans="1:13" x14ac:dyDescent="0.35">
      <c r="A30" s="13" t="s">
        <v>377</v>
      </c>
      <c r="B30" s="6" t="s">
        <v>365</v>
      </c>
      <c r="C30" s="37" t="s">
        <v>29</v>
      </c>
      <c r="D30" s="75"/>
      <c r="F30" s="30">
        <v>4</v>
      </c>
      <c r="G30" s="31">
        <f>VLOOKUP(C30,'Referensi(H)'!$F$2:$H$7,2)</f>
        <v>5</v>
      </c>
      <c r="H30" s="31">
        <f t="shared" si="3"/>
        <v>1</v>
      </c>
      <c r="I30" s="32">
        <f>VLOOKUP(C30,'Referensi(H)'!$F$2:$H$7,3)</f>
        <v>5</v>
      </c>
      <c r="J30" s="34"/>
      <c r="K30" s="34"/>
      <c r="L30" s="34"/>
      <c r="M30" s="34"/>
    </row>
    <row r="31" spans="1:13" ht="46.5" x14ac:dyDescent="0.35">
      <c r="A31" s="13" t="s">
        <v>378</v>
      </c>
      <c r="B31" s="6" t="s">
        <v>369</v>
      </c>
      <c r="C31" s="37" t="s">
        <v>27</v>
      </c>
      <c r="D31" s="75"/>
      <c r="F31" s="27">
        <v>5</v>
      </c>
      <c r="G31" s="28">
        <f>VLOOKUP(C31,'Referensi(H)'!$F$2:$H$7,2)</f>
        <v>2</v>
      </c>
      <c r="H31" s="28">
        <f t="shared" si="3"/>
        <v>1</v>
      </c>
      <c r="I31" s="29">
        <f>VLOOKUP(C31,'Referensi(H)'!$F$2:$H$7,3)</f>
        <v>0</v>
      </c>
      <c r="J31" s="24">
        <v>5</v>
      </c>
      <c r="K31" s="25">
        <f>SUM(H31:H32)</f>
        <v>2</v>
      </c>
      <c r="L31" s="25">
        <f>SUM(I31:I32)</f>
        <v>5</v>
      </c>
      <c r="M31" s="26">
        <f>IF(K31=0,5,L31/K31)</f>
        <v>2.5</v>
      </c>
    </row>
    <row r="32" spans="1:13" x14ac:dyDescent="0.35">
      <c r="A32" s="13" t="s">
        <v>379</v>
      </c>
      <c r="B32" s="6" t="s">
        <v>368</v>
      </c>
      <c r="C32" s="37" t="s">
        <v>29</v>
      </c>
      <c r="D32" s="75"/>
      <c r="F32" s="30">
        <v>5</v>
      </c>
      <c r="G32" s="31">
        <f>VLOOKUP(C32,'Referensi(H)'!$F$2:$H$7,2)</f>
        <v>5</v>
      </c>
      <c r="H32" s="31">
        <f t="shared" si="3"/>
        <v>1</v>
      </c>
      <c r="I32" s="32">
        <f>VLOOKUP(C32,'Referensi(H)'!$F$2:$H$7,3)</f>
        <v>5</v>
      </c>
      <c r="J32" s="34"/>
      <c r="K32" s="34"/>
      <c r="L32" s="34"/>
      <c r="M32" s="34"/>
    </row>
    <row r="33" spans="1:13" x14ac:dyDescent="0.35">
      <c r="A33" s="36" t="s">
        <v>240</v>
      </c>
      <c r="B33" s="36"/>
      <c r="C33" s="36"/>
      <c r="D33" s="74"/>
      <c r="F33" s="34"/>
      <c r="G33" s="34"/>
      <c r="H33" s="34"/>
      <c r="I33" s="34"/>
      <c r="J33" s="34"/>
      <c r="K33" s="34"/>
      <c r="L33" s="34"/>
      <c r="M33" s="34"/>
    </row>
    <row r="34" spans="1:13" x14ac:dyDescent="0.35">
      <c r="A34" s="44" t="s">
        <v>393</v>
      </c>
      <c r="B34" s="6" t="s">
        <v>380</v>
      </c>
      <c r="C34" s="37" t="s">
        <v>29</v>
      </c>
      <c r="D34" s="75"/>
      <c r="F34" s="24">
        <v>1</v>
      </c>
      <c r="G34" s="25">
        <f>VLOOKUP(C34,'Referensi(H)'!$F$2:$H$7,2)</f>
        <v>5</v>
      </c>
      <c r="H34" s="25">
        <f t="shared" ref="H34:H40" si="4">IF(G34=6,0,1)</f>
        <v>1</v>
      </c>
      <c r="I34" s="26">
        <f>VLOOKUP(C34,'Referensi(H)'!$F$2:$H$7,3)</f>
        <v>5</v>
      </c>
      <c r="J34" s="24">
        <v>1</v>
      </c>
      <c r="K34" s="25">
        <f>H34</f>
        <v>1</v>
      </c>
      <c r="L34" s="25">
        <f>I34</f>
        <v>5</v>
      </c>
      <c r="M34" s="26">
        <f>IF(K34=0,5,L34/K34)</f>
        <v>5</v>
      </c>
    </row>
    <row r="35" spans="1:13" x14ac:dyDescent="0.35">
      <c r="A35" s="44" t="s">
        <v>394</v>
      </c>
      <c r="B35" s="6" t="s">
        <v>383</v>
      </c>
      <c r="C35" s="37" t="s">
        <v>307</v>
      </c>
      <c r="D35" s="75" t="s">
        <v>672</v>
      </c>
      <c r="F35" s="27">
        <v>2</v>
      </c>
      <c r="G35" s="28">
        <f>VLOOKUP(C35,'Referensi(H)'!$F$2:$H$7,2)</f>
        <v>4</v>
      </c>
      <c r="H35" s="28">
        <f t="shared" si="4"/>
        <v>1</v>
      </c>
      <c r="I35" s="29">
        <f>VLOOKUP(C35,'Referensi(H)'!$F$2:$H$7,3)</f>
        <v>3</v>
      </c>
      <c r="J35" s="25">
        <v>2</v>
      </c>
      <c r="K35" s="25">
        <f>SUM(H35:H37)</f>
        <v>3</v>
      </c>
      <c r="L35" s="25">
        <f>SUM(I35:I37)</f>
        <v>8</v>
      </c>
      <c r="M35" s="26">
        <f>IF(K35=0,5,L35/K35)</f>
        <v>2.6666666666666665</v>
      </c>
    </row>
    <row r="36" spans="1:13" x14ac:dyDescent="0.35">
      <c r="A36" s="44" t="s">
        <v>395</v>
      </c>
      <c r="B36" s="6" t="s">
        <v>382</v>
      </c>
      <c r="C36" s="37" t="s">
        <v>27</v>
      </c>
      <c r="D36" s="75"/>
      <c r="F36" s="33">
        <v>2</v>
      </c>
      <c r="G36" s="34">
        <f>VLOOKUP(C36,'Referensi(H)'!$F$2:$H$7,2)</f>
        <v>2</v>
      </c>
      <c r="H36" s="34">
        <f t="shared" si="4"/>
        <v>1</v>
      </c>
      <c r="I36" s="35">
        <f>VLOOKUP(C36,'Referensi(H)'!$F$2:$H$7,3)</f>
        <v>0</v>
      </c>
      <c r="J36" s="34"/>
      <c r="K36" s="34"/>
      <c r="L36" s="34"/>
      <c r="M36" s="34"/>
    </row>
    <row r="37" spans="1:13" x14ac:dyDescent="0.35">
      <c r="A37" s="44" t="s">
        <v>396</v>
      </c>
      <c r="B37" s="6" t="s">
        <v>381</v>
      </c>
      <c r="C37" s="37" t="s">
        <v>29</v>
      </c>
      <c r="D37" s="75"/>
      <c r="F37" s="30">
        <v>2</v>
      </c>
      <c r="G37" s="31">
        <f>VLOOKUP(C37,'Referensi(H)'!$F$2:$H$7,2)</f>
        <v>5</v>
      </c>
      <c r="H37" s="31">
        <f t="shared" si="4"/>
        <v>1</v>
      </c>
      <c r="I37" s="32">
        <f>VLOOKUP(C37,'Referensi(H)'!$F$2:$H$7,3)</f>
        <v>5</v>
      </c>
      <c r="J37" s="34"/>
      <c r="K37" s="34"/>
      <c r="L37" s="34"/>
      <c r="M37" s="34"/>
    </row>
    <row r="38" spans="1:13" ht="31" x14ac:dyDescent="0.35">
      <c r="A38" s="44" t="s">
        <v>397</v>
      </c>
      <c r="B38" s="6" t="s">
        <v>384</v>
      </c>
      <c r="C38" s="37" t="s">
        <v>29</v>
      </c>
      <c r="D38" s="75"/>
      <c r="F38" s="24">
        <v>3</v>
      </c>
      <c r="G38" s="25">
        <f>VLOOKUP(C38,'Referensi(H)'!$F$2:$H$7,2)</f>
        <v>5</v>
      </c>
      <c r="H38" s="25">
        <f t="shared" si="4"/>
        <v>1</v>
      </c>
      <c r="I38" s="26">
        <f>VLOOKUP(C38,'Referensi(H)'!$F$2:$H$7,3)</f>
        <v>5</v>
      </c>
      <c r="J38" s="24">
        <v>3</v>
      </c>
      <c r="K38" s="25">
        <f t="shared" ref="K38:L40" si="5">H38</f>
        <v>1</v>
      </c>
      <c r="L38" s="25">
        <f t="shared" si="5"/>
        <v>5</v>
      </c>
      <c r="M38" s="26">
        <f>IF(K38=0,5,L38/K38)</f>
        <v>5</v>
      </c>
    </row>
    <row r="39" spans="1:13" x14ac:dyDescent="0.35">
      <c r="A39" s="44" t="s">
        <v>398</v>
      </c>
      <c r="B39" s="6" t="s">
        <v>463</v>
      </c>
      <c r="C39" s="37" t="s">
        <v>27</v>
      </c>
      <c r="D39" s="75"/>
      <c r="F39" s="24">
        <v>4</v>
      </c>
      <c r="G39" s="25">
        <f>VLOOKUP(C39,'Referensi(H)'!$F$2:$H$7,2)</f>
        <v>2</v>
      </c>
      <c r="H39" s="25">
        <f t="shared" si="4"/>
        <v>1</v>
      </c>
      <c r="I39" s="26">
        <f>VLOOKUP(C39,'Referensi(H)'!$F$2:$H$7,3)</f>
        <v>0</v>
      </c>
      <c r="J39" s="24">
        <v>4</v>
      </c>
      <c r="K39" s="25">
        <f t="shared" si="5"/>
        <v>1</v>
      </c>
      <c r="L39" s="25">
        <f t="shared" si="5"/>
        <v>0</v>
      </c>
      <c r="M39" s="26">
        <f>IF(K39=0,5,L39/K39)</f>
        <v>0</v>
      </c>
    </row>
    <row r="40" spans="1:13" ht="31" x14ac:dyDescent="0.35">
      <c r="A40" s="44" t="s">
        <v>399</v>
      </c>
      <c r="B40" s="6" t="s">
        <v>385</v>
      </c>
      <c r="C40" s="37" t="s">
        <v>27</v>
      </c>
      <c r="D40" s="75"/>
      <c r="F40" s="24">
        <v>5</v>
      </c>
      <c r="G40" s="25">
        <f>VLOOKUP(C40,'Referensi(H)'!$F$2:$H$7,2)</f>
        <v>2</v>
      </c>
      <c r="H40" s="25">
        <f t="shared" si="4"/>
        <v>1</v>
      </c>
      <c r="I40" s="26">
        <f>VLOOKUP(C40,'Referensi(H)'!$F$2:$H$7,3)</f>
        <v>0</v>
      </c>
      <c r="J40" s="24">
        <v>5</v>
      </c>
      <c r="K40" s="25">
        <f t="shared" si="5"/>
        <v>1</v>
      </c>
      <c r="L40" s="25">
        <f t="shared" si="5"/>
        <v>0</v>
      </c>
      <c r="M40" s="26">
        <f>IF(K40=0,5,L40/K40)</f>
        <v>0</v>
      </c>
    </row>
    <row r="41" spans="1:13" x14ac:dyDescent="0.35">
      <c r="A41" s="36" t="s">
        <v>241</v>
      </c>
      <c r="B41" s="36"/>
      <c r="C41" s="36"/>
      <c r="D41" s="74"/>
      <c r="F41" s="34"/>
      <c r="G41" s="34"/>
      <c r="H41" s="34"/>
      <c r="I41" s="34"/>
      <c r="J41" s="34"/>
    </row>
    <row r="42" spans="1:13" ht="31" x14ac:dyDescent="0.35">
      <c r="A42" s="10" t="s">
        <v>400</v>
      </c>
      <c r="B42" s="6" t="s">
        <v>386</v>
      </c>
      <c r="C42" s="37" t="s">
        <v>27</v>
      </c>
      <c r="D42" s="75"/>
      <c r="F42" s="24">
        <v>1</v>
      </c>
      <c r="G42" s="25">
        <f>VLOOKUP(C42,'Referensi(H)'!$F$2:$H$7,2)</f>
        <v>2</v>
      </c>
      <c r="H42" s="25">
        <f t="shared" ref="H42:H48" si="6">IF(G42=6,0,1)</f>
        <v>1</v>
      </c>
      <c r="I42" s="26">
        <f>VLOOKUP(C42,'Referensi(H)'!$F$2:$H$7,3)</f>
        <v>0</v>
      </c>
      <c r="J42" s="24">
        <v>1</v>
      </c>
      <c r="K42" s="25">
        <f>H42</f>
        <v>1</v>
      </c>
      <c r="L42" s="25">
        <f>I42</f>
        <v>0</v>
      </c>
      <c r="M42" s="26">
        <f>IF(K42=0,5,L42/K42)</f>
        <v>0</v>
      </c>
    </row>
    <row r="43" spans="1:13" x14ac:dyDescent="0.35">
      <c r="A43" s="10" t="s">
        <v>401</v>
      </c>
      <c r="B43" s="6" t="s">
        <v>388</v>
      </c>
      <c r="C43" s="37" t="s">
        <v>27</v>
      </c>
      <c r="D43" s="75"/>
      <c r="F43" s="27">
        <v>2</v>
      </c>
      <c r="G43" s="28">
        <f>VLOOKUP(C43,'Referensi(H)'!$F$2:$H$7,2)</f>
        <v>2</v>
      </c>
      <c r="H43" s="28">
        <f t="shared" si="6"/>
        <v>1</v>
      </c>
      <c r="I43" s="29">
        <f>VLOOKUP(C43,'Referensi(H)'!$F$2:$H$7,3)</f>
        <v>0</v>
      </c>
      <c r="J43" s="25">
        <v>2</v>
      </c>
      <c r="K43" s="25">
        <f>SUM(H43:H44)</f>
        <v>2</v>
      </c>
      <c r="L43" s="25">
        <f>SUM(I43:I44)</f>
        <v>1</v>
      </c>
      <c r="M43" s="26">
        <f>IF(K43=0,5,L43/K43)</f>
        <v>0.5</v>
      </c>
    </row>
    <row r="44" spans="1:13" x14ac:dyDescent="0.35">
      <c r="A44" s="10" t="s">
        <v>402</v>
      </c>
      <c r="B44" s="6" t="s">
        <v>387</v>
      </c>
      <c r="C44" s="37" t="s">
        <v>449</v>
      </c>
      <c r="D44" s="75"/>
      <c r="F44" s="30">
        <v>2</v>
      </c>
      <c r="G44" s="31">
        <f>VLOOKUP(C44,'Referensi(H)'!$F$2:$H$7,2)</f>
        <v>3</v>
      </c>
      <c r="H44" s="31">
        <f t="shared" si="6"/>
        <v>1</v>
      </c>
      <c r="I44" s="32">
        <f>VLOOKUP(C44,'Referensi(H)'!$F$2:$H$7,3)</f>
        <v>1</v>
      </c>
      <c r="J44" s="34"/>
    </row>
    <row r="45" spans="1:13" x14ac:dyDescent="0.35">
      <c r="A45" s="10" t="s">
        <v>403</v>
      </c>
      <c r="B45" s="6" t="s">
        <v>389</v>
      </c>
      <c r="C45" s="37" t="s">
        <v>27</v>
      </c>
      <c r="D45" s="75"/>
      <c r="F45" s="27">
        <v>3</v>
      </c>
      <c r="G45" s="28">
        <f>VLOOKUP(C45,'Referensi(H)'!$F$2:$H$7,2)</f>
        <v>2</v>
      </c>
      <c r="H45" s="28">
        <f t="shared" si="6"/>
        <v>1</v>
      </c>
      <c r="I45" s="29">
        <f>VLOOKUP(C45,'Referensi(H)'!$F$2:$H$7,3)</f>
        <v>0</v>
      </c>
      <c r="J45" s="25">
        <v>3</v>
      </c>
      <c r="K45" s="25">
        <f>SUM(H45:H46)</f>
        <v>2</v>
      </c>
      <c r="L45" s="25">
        <f>SUM(I45:I46)</f>
        <v>1</v>
      </c>
      <c r="M45" s="26">
        <f>IF(K45=0,5,L45/K45)</f>
        <v>0.5</v>
      </c>
    </row>
    <row r="46" spans="1:13" x14ac:dyDescent="0.35">
      <c r="A46" s="10" t="s">
        <v>404</v>
      </c>
      <c r="B46" s="6" t="s">
        <v>391</v>
      </c>
      <c r="C46" s="37" t="s">
        <v>449</v>
      </c>
      <c r="D46" s="75"/>
      <c r="F46" s="30">
        <v>3</v>
      </c>
      <c r="G46" s="31">
        <f>VLOOKUP(C46,'Referensi(H)'!$F$2:$H$7,2)</f>
        <v>3</v>
      </c>
      <c r="H46" s="31">
        <f t="shared" si="6"/>
        <v>1</v>
      </c>
      <c r="I46" s="32">
        <f>VLOOKUP(C46,'Referensi(H)'!$F$2:$H$7,3)</f>
        <v>1</v>
      </c>
      <c r="J46" s="34"/>
    </row>
    <row r="47" spans="1:13" x14ac:dyDescent="0.35">
      <c r="A47" s="10" t="s">
        <v>405</v>
      </c>
      <c r="B47" s="6" t="s">
        <v>390</v>
      </c>
      <c r="C47" s="37" t="s">
        <v>27</v>
      </c>
      <c r="D47" s="75"/>
      <c r="F47" s="24">
        <v>4</v>
      </c>
      <c r="G47" s="25">
        <f>VLOOKUP(C47,'Referensi(H)'!$F$2:$H$7,2)</f>
        <v>2</v>
      </c>
      <c r="H47" s="25">
        <f t="shared" si="6"/>
        <v>1</v>
      </c>
      <c r="I47" s="26">
        <f>VLOOKUP(C47,'Referensi(H)'!$F$2:$H$7,3)</f>
        <v>0</v>
      </c>
      <c r="J47" s="24">
        <v>4</v>
      </c>
      <c r="K47" s="25">
        <f>H47</f>
        <v>1</v>
      </c>
      <c r="L47" s="25">
        <f>I47</f>
        <v>0</v>
      </c>
      <c r="M47" s="26">
        <f>IF(K47=0,5,L47/K47)</f>
        <v>0</v>
      </c>
    </row>
    <row r="48" spans="1:13" x14ac:dyDescent="0.35">
      <c r="A48" s="10" t="s">
        <v>406</v>
      </c>
      <c r="B48" s="6" t="s">
        <v>392</v>
      </c>
      <c r="C48" s="37" t="s">
        <v>27</v>
      </c>
      <c r="D48" s="75"/>
      <c r="F48" s="24">
        <v>5</v>
      </c>
      <c r="G48" s="25">
        <f>VLOOKUP(C48,'Referensi(H)'!$F$2:$H$7,2)</f>
        <v>2</v>
      </c>
      <c r="H48" s="25">
        <f t="shared" si="6"/>
        <v>1</v>
      </c>
      <c r="I48" s="26">
        <f>VLOOKUP(C48,'Referensi(H)'!$F$2:$H$7,3)</f>
        <v>0</v>
      </c>
      <c r="J48" s="24">
        <v>5</v>
      </c>
      <c r="K48" s="25">
        <f>H48</f>
        <v>1</v>
      </c>
      <c r="L48" s="25">
        <f>I48</f>
        <v>0</v>
      </c>
      <c r="M48" s="26">
        <f>IF(K48=0,5,L48/K48)</f>
        <v>0</v>
      </c>
    </row>
    <row r="49" spans="1:13" x14ac:dyDescent="0.35">
      <c r="A49" s="36" t="s">
        <v>242</v>
      </c>
      <c r="B49" s="36"/>
      <c r="C49" s="36"/>
      <c r="D49" s="74"/>
    </row>
    <row r="50" spans="1:13" x14ac:dyDescent="0.35">
      <c r="A50" s="10" t="s">
        <v>413</v>
      </c>
      <c r="B50" s="6" t="s">
        <v>407</v>
      </c>
      <c r="C50" s="37" t="s">
        <v>29</v>
      </c>
      <c r="D50" s="75"/>
      <c r="F50" s="24">
        <v>1</v>
      </c>
      <c r="G50" s="25">
        <f>VLOOKUP(C50,'Referensi(H)'!$F$2:$H$7,2)</f>
        <v>5</v>
      </c>
      <c r="H50" s="25">
        <f t="shared" ref="H50:H53" si="7">IF(G50=6,0,1)</f>
        <v>1</v>
      </c>
      <c r="I50" s="26">
        <f>VLOOKUP(C50,'Referensi(H)'!$F$2:$H$7,3)</f>
        <v>5</v>
      </c>
      <c r="J50" s="24">
        <v>1</v>
      </c>
      <c r="K50" s="25">
        <f>H50</f>
        <v>1</v>
      </c>
      <c r="L50" s="25">
        <f>I50</f>
        <v>5</v>
      </c>
      <c r="M50" s="26">
        <f>IF(K50=0,5,L50/K50)</f>
        <v>5</v>
      </c>
    </row>
    <row r="51" spans="1:13" ht="31" x14ac:dyDescent="0.35">
      <c r="A51" s="10" t="s">
        <v>414</v>
      </c>
      <c r="B51" s="6" t="s">
        <v>408</v>
      </c>
      <c r="C51" s="37" t="s">
        <v>449</v>
      </c>
      <c r="D51" s="75"/>
      <c r="F51" s="24">
        <v>2</v>
      </c>
      <c r="G51" s="25">
        <f>VLOOKUP(C51,'Referensi(H)'!$F$2:$H$7,2)</f>
        <v>3</v>
      </c>
      <c r="H51" s="25">
        <f t="shared" si="7"/>
        <v>1</v>
      </c>
      <c r="I51" s="26">
        <f>VLOOKUP(C51,'Referensi(H)'!$F$2:$H$7,3)</f>
        <v>1</v>
      </c>
      <c r="J51" s="4">
        <v>2</v>
      </c>
      <c r="K51" s="34">
        <f>H51</f>
        <v>1</v>
      </c>
      <c r="L51" s="34">
        <f>I51</f>
        <v>1</v>
      </c>
      <c r="M51" s="35">
        <f>IF(K51=0,5,L51/K51)</f>
        <v>1</v>
      </c>
    </row>
    <row r="52" spans="1:13" ht="31" x14ac:dyDescent="0.35">
      <c r="A52" s="10" t="s">
        <v>415</v>
      </c>
      <c r="B52" s="6" t="s">
        <v>410</v>
      </c>
      <c r="C52" s="37" t="s">
        <v>449</v>
      </c>
      <c r="D52" s="75"/>
      <c r="F52" s="27">
        <v>3</v>
      </c>
      <c r="G52" s="28">
        <f>VLOOKUP(C52,'Referensi(H)'!$F$2:$H$7,2)</f>
        <v>3</v>
      </c>
      <c r="H52" s="28">
        <f t="shared" si="7"/>
        <v>1</v>
      </c>
      <c r="I52" s="29">
        <f>VLOOKUP(C52,'Referensi(H)'!$F$2:$H$7,3)</f>
        <v>1</v>
      </c>
      <c r="J52" s="24">
        <v>3</v>
      </c>
      <c r="K52" s="25">
        <f>SUM(H52:H53)</f>
        <v>2</v>
      </c>
      <c r="L52" s="25">
        <f>SUM(I52:I53)</f>
        <v>2</v>
      </c>
      <c r="M52" s="26">
        <f>IF(K52=0,5,L52/K52)</f>
        <v>1</v>
      </c>
    </row>
    <row r="53" spans="1:13" ht="31" x14ac:dyDescent="0.35">
      <c r="A53" s="10" t="s">
        <v>416</v>
      </c>
      <c r="B53" s="6" t="s">
        <v>409</v>
      </c>
      <c r="C53" s="37" t="s">
        <v>449</v>
      </c>
      <c r="D53" s="75"/>
      <c r="F53" s="30">
        <v>3</v>
      </c>
      <c r="G53" s="31">
        <f>VLOOKUP(C53,'Referensi(H)'!$F$2:$H$7,2)</f>
        <v>3</v>
      </c>
      <c r="H53" s="31">
        <f t="shared" si="7"/>
        <v>1</v>
      </c>
      <c r="I53" s="32">
        <f>VLOOKUP(C53,'Referensi(H)'!$F$2:$H$7,3)</f>
        <v>1</v>
      </c>
    </row>
    <row r="54" spans="1:13" ht="46.5" x14ac:dyDescent="0.35">
      <c r="A54" s="10" t="s">
        <v>417</v>
      </c>
      <c r="B54" s="6" t="s">
        <v>411</v>
      </c>
      <c r="C54" s="37" t="s">
        <v>27</v>
      </c>
      <c r="D54" s="75"/>
      <c r="F54" s="24">
        <v>4</v>
      </c>
      <c r="G54" s="25">
        <f>VLOOKUP(C54,'Referensi(H)'!$F$2:$H$7,2)</f>
        <v>2</v>
      </c>
      <c r="H54" s="25">
        <f t="shared" ref="H54:H55" si="8">IF(G54=6,0,1)</f>
        <v>1</v>
      </c>
      <c r="I54" s="26">
        <f>VLOOKUP(C54,'Referensi(H)'!$F$2:$H$7,3)</f>
        <v>0</v>
      </c>
      <c r="J54" s="24">
        <v>4</v>
      </c>
      <c r="K54" s="25">
        <f>H54</f>
        <v>1</v>
      </c>
      <c r="L54" s="25">
        <f>I54</f>
        <v>0</v>
      </c>
      <c r="M54" s="26">
        <f>IF(K54=0,5,L54/K54)</f>
        <v>0</v>
      </c>
    </row>
    <row r="55" spans="1:13" x14ac:dyDescent="0.35">
      <c r="A55" s="10" t="s">
        <v>418</v>
      </c>
      <c r="B55" s="6" t="s">
        <v>412</v>
      </c>
      <c r="C55" s="37" t="s">
        <v>27</v>
      </c>
      <c r="D55" s="75"/>
      <c r="F55" s="24">
        <v>5</v>
      </c>
      <c r="G55" s="25">
        <f>VLOOKUP(C55,'Referensi(H)'!$F$2:$H$7,2)</f>
        <v>2</v>
      </c>
      <c r="H55" s="25">
        <f t="shared" si="8"/>
        <v>1</v>
      </c>
      <c r="I55" s="26">
        <f>VLOOKUP(C55,'Referensi(H)'!$F$2:$H$7,3)</f>
        <v>0</v>
      </c>
      <c r="J55" s="24">
        <v>5</v>
      </c>
      <c r="K55" s="25">
        <f>H55</f>
        <v>1</v>
      </c>
      <c r="L55" s="25">
        <f>I55</f>
        <v>0</v>
      </c>
      <c r="M55" s="26">
        <f>IF(K55=0,5,L55/K55)</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errorTitle="Peringatan" error="Isi kolom ini hanya dengan pilihan yang tersedia">
          <x14:formula1>
            <xm:f>'Referensi(H)'!$F$2:$F$6</xm:f>
          </x14:formula1>
          <xm:sqref>C42:C48 C10 C12:C19 C21:C32 C34:C40 C4:C8 C50:C55</xm:sqref>
        </x14:dataValidation>
        <x14:dataValidation type="list" allowBlank="1" showErrorMessage="1" errorTitle="Peringatan" error="Isi kolom ini hanya dengan pilihan yang tersedia">
          <x14:formula1>
            <xm:f>'Referensi(H)'!$F$2:$F$7</xm:f>
          </x14:formula1>
          <xm:sqref>C9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tabSelected="1" topLeftCell="A7" zoomScale="93" zoomScaleNormal="93" workbookViewId="0">
      <selection activeCell="I26" sqref="I26"/>
    </sheetView>
  </sheetViews>
  <sheetFormatPr defaultColWidth="11" defaultRowHeight="15.5" x14ac:dyDescent="0.35"/>
  <cols>
    <col min="1" max="1" width="5.33203125" customWidth="1"/>
    <col min="2" max="2" width="4.33203125" customWidth="1"/>
    <col min="3" max="3" width="33" customWidth="1"/>
    <col min="10" max="10" width="15.5" customWidth="1"/>
    <col min="12" max="12" width="42.83203125" bestFit="1" customWidth="1"/>
    <col min="13" max="15" width="6.5" customWidth="1"/>
  </cols>
  <sheetData>
    <row r="1" spans="1:15" ht="21" x14ac:dyDescent="0.5">
      <c r="A1" s="49" t="s">
        <v>429</v>
      </c>
    </row>
    <row r="2" spans="1:15" x14ac:dyDescent="0.35">
      <c r="A2" s="54" t="s">
        <v>1</v>
      </c>
      <c r="B2" s="115" t="s">
        <v>2</v>
      </c>
      <c r="C2" s="116"/>
      <c r="D2" s="58" t="s">
        <v>434</v>
      </c>
      <c r="E2" s="58" t="s">
        <v>435</v>
      </c>
      <c r="F2" s="58" t="s">
        <v>436</v>
      </c>
      <c r="G2" s="58" t="s">
        <v>437</v>
      </c>
      <c r="H2" s="58" t="s">
        <v>438</v>
      </c>
      <c r="I2" s="59" t="s">
        <v>152</v>
      </c>
      <c r="J2" s="61" t="s">
        <v>458</v>
      </c>
      <c r="L2" s="3" t="s">
        <v>273</v>
      </c>
      <c r="M2">
        <v>1</v>
      </c>
      <c r="N2">
        <v>2</v>
      </c>
      <c r="O2">
        <v>3</v>
      </c>
    </row>
    <row r="3" spans="1:15" x14ac:dyDescent="0.35">
      <c r="A3" s="17">
        <v>1</v>
      </c>
      <c r="B3" s="17">
        <v>1</v>
      </c>
      <c r="C3" s="17" t="s">
        <v>3</v>
      </c>
      <c r="D3" s="68">
        <f>'Fase 1'!M4</f>
        <v>3</v>
      </c>
      <c r="E3" s="68">
        <f>'Fase 1'!M5</f>
        <v>3</v>
      </c>
      <c r="F3" s="68">
        <f>'Fase 1'!M7</f>
        <v>4</v>
      </c>
      <c r="G3" s="68">
        <f>'Fase 1'!M9</f>
        <v>3</v>
      </c>
      <c r="H3" s="68">
        <f>'Fase 1'!M10</f>
        <v>5</v>
      </c>
      <c r="I3" s="69">
        <f t="shared" ref="I3" si="0">AVERAGE(D3:H3)</f>
        <v>3.6</v>
      </c>
      <c r="J3" s="119">
        <f>AVERAGE(I3:I7)</f>
        <v>3.6859999999999999</v>
      </c>
      <c r="L3" t="s">
        <v>258</v>
      </c>
      <c r="M3" s="19">
        <f>I3</f>
        <v>3.6</v>
      </c>
    </row>
    <row r="4" spans="1:15" x14ac:dyDescent="0.35">
      <c r="A4" s="17">
        <v>1</v>
      </c>
      <c r="B4" s="17">
        <v>2</v>
      </c>
      <c r="C4" s="17" t="s">
        <v>4</v>
      </c>
      <c r="D4" s="68">
        <f>'Fase 1'!M12</f>
        <v>5</v>
      </c>
      <c r="E4" s="68">
        <f>'Fase 1'!M13</f>
        <v>5</v>
      </c>
      <c r="F4" s="68">
        <f>'Fase 1'!M14</f>
        <v>5</v>
      </c>
      <c r="G4" s="68">
        <f>'Fase 1'!M16</f>
        <v>3</v>
      </c>
      <c r="H4" s="68">
        <f>'Fase 1'!M18</f>
        <v>0.75</v>
      </c>
      <c r="I4" s="69">
        <f>AVERAGE(D4:H4)</f>
        <v>3.75</v>
      </c>
      <c r="J4" s="119"/>
      <c r="L4" t="s">
        <v>259</v>
      </c>
      <c r="M4" s="19">
        <f>I4</f>
        <v>3.75</v>
      </c>
    </row>
    <row r="5" spans="1:15" x14ac:dyDescent="0.35">
      <c r="A5" s="17">
        <v>1</v>
      </c>
      <c r="B5" s="17">
        <v>3</v>
      </c>
      <c r="C5" s="17" t="s">
        <v>5</v>
      </c>
      <c r="D5" s="68">
        <f>'Fase 1'!Q23</f>
        <v>4</v>
      </c>
      <c r="E5" s="68">
        <f>'Fase 1'!Q24</f>
        <v>4.333333333333333</v>
      </c>
      <c r="F5" s="68">
        <f>'Fase 1'!Q25</f>
        <v>4.166666666666667</v>
      </c>
      <c r="G5" s="68">
        <f>'Fase 1'!Q26</f>
        <v>3.4</v>
      </c>
      <c r="H5" s="68">
        <f>'Fase 1'!Q27</f>
        <v>3</v>
      </c>
      <c r="I5" s="69">
        <f t="shared" ref="I5:I17" si="1">AVERAGE(D5:H5)</f>
        <v>3.78</v>
      </c>
      <c r="J5" s="119"/>
      <c r="L5" t="s">
        <v>260</v>
      </c>
      <c r="M5" s="19">
        <f>I5</f>
        <v>3.78</v>
      </c>
    </row>
    <row r="6" spans="1:15" x14ac:dyDescent="0.35">
      <c r="A6" s="17">
        <v>1</v>
      </c>
      <c r="B6" s="17">
        <v>4</v>
      </c>
      <c r="C6" s="17" t="s">
        <v>6</v>
      </c>
      <c r="D6" s="68">
        <f>'Fase 1'!M68</f>
        <v>5</v>
      </c>
      <c r="E6" s="68">
        <f>'Fase 1'!M69</f>
        <v>5</v>
      </c>
      <c r="F6" s="68">
        <f>'Fase 1'!M70</f>
        <v>3</v>
      </c>
      <c r="G6" s="68">
        <f>'Fase 1'!M74</f>
        <v>5</v>
      </c>
      <c r="H6" s="68">
        <f>'Fase 1'!M76</f>
        <v>5</v>
      </c>
      <c r="I6" s="69">
        <f t="shared" si="1"/>
        <v>4.5999999999999996</v>
      </c>
      <c r="J6" s="119"/>
      <c r="L6" t="s">
        <v>261</v>
      </c>
      <c r="M6" s="19">
        <f>I6</f>
        <v>4.5999999999999996</v>
      </c>
    </row>
    <row r="7" spans="1:15" x14ac:dyDescent="0.35">
      <c r="A7" s="17">
        <v>1</v>
      </c>
      <c r="B7" s="17">
        <v>5</v>
      </c>
      <c r="C7" s="17" t="s">
        <v>7</v>
      </c>
      <c r="D7" s="68">
        <f>'Fase 1'!M79</f>
        <v>3</v>
      </c>
      <c r="E7" s="68">
        <f>'Fase 1'!M80</f>
        <v>1</v>
      </c>
      <c r="F7" s="68">
        <f>'Fase 1'!M81</f>
        <v>3</v>
      </c>
      <c r="G7" s="68">
        <f>'Fase 1'!M83</f>
        <v>3.5</v>
      </c>
      <c r="H7" s="68">
        <f>'Fase 1'!M87</f>
        <v>3</v>
      </c>
      <c r="I7" s="69">
        <f t="shared" si="1"/>
        <v>2.7</v>
      </c>
      <c r="J7" s="119"/>
      <c r="L7" t="s">
        <v>262</v>
      </c>
      <c r="M7" s="19">
        <f>I7</f>
        <v>2.7</v>
      </c>
    </row>
    <row r="8" spans="1:15" x14ac:dyDescent="0.35">
      <c r="A8" s="18">
        <v>2</v>
      </c>
      <c r="B8" s="18">
        <v>1</v>
      </c>
      <c r="C8" s="18" t="s">
        <v>8</v>
      </c>
      <c r="D8" s="66">
        <f>'Fase 2'!M4</f>
        <v>3</v>
      </c>
      <c r="E8" s="66">
        <f>'Fase 2'!M8</f>
        <v>1</v>
      </c>
      <c r="F8" s="66">
        <f>'Fase 2'!M10</f>
        <v>3</v>
      </c>
      <c r="G8" s="66">
        <f>'Fase 2'!M12</f>
        <v>3</v>
      </c>
      <c r="H8" s="66">
        <f>'Fase 2'!M13</f>
        <v>0</v>
      </c>
      <c r="I8" s="67">
        <f t="shared" si="1"/>
        <v>2</v>
      </c>
      <c r="J8" s="120">
        <f>AVERAGE(I8:I11)</f>
        <v>3.1608333333333336</v>
      </c>
      <c r="L8" t="s">
        <v>263</v>
      </c>
      <c r="N8" s="19">
        <f>I8</f>
        <v>2</v>
      </c>
    </row>
    <row r="9" spans="1:15" x14ac:dyDescent="0.35">
      <c r="A9" s="18">
        <v>2</v>
      </c>
      <c r="B9" s="18">
        <v>2</v>
      </c>
      <c r="C9" s="18" t="s">
        <v>9</v>
      </c>
      <c r="D9" s="66">
        <f>'Fase 2'!M14</f>
        <v>3</v>
      </c>
      <c r="E9" s="66">
        <f>'Fase 2'!M15</f>
        <v>4</v>
      </c>
      <c r="F9" s="66">
        <f>'Fase 2'!M19</f>
        <v>3.75</v>
      </c>
      <c r="G9" s="66">
        <f>'Fase 2'!M23</f>
        <v>3.4</v>
      </c>
      <c r="H9" s="66">
        <f>'Fase 2'!M28</f>
        <v>2.6666666666666665</v>
      </c>
      <c r="I9" s="67">
        <f t="shared" si="1"/>
        <v>3.3633333333333333</v>
      </c>
      <c r="J9" s="120"/>
      <c r="L9" t="s">
        <v>264</v>
      </c>
      <c r="N9" s="19">
        <f>I9</f>
        <v>3.3633333333333333</v>
      </c>
    </row>
    <row r="10" spans="1:15" x14ac:dyDescent="0.35">
      <c r="A10" s="18">
        <v>2</v>
      </c>
      <c r="B10" s="18">
        <v>3</v>
      </c>
      <c r="C10" s="18" t="s">
        <v>10</v>
      </c>
      <c r="D10" s="66">
        <f>'Fase 2'!M32</f>
        <v>5</v>
      </c>
      <c r="E10" s="66">
        <f>'Fase 2'!M35</f>
        <v>4.5</v>
      </c>
      <c r="F10" s="66">
        <f>'Fase 2'!M39</f>
        <v>3.5</v>
      </c>
      <c r="G10" s="66">
        <f>'Fase 2'!M43</f>
        <v>3.2</v>
      </c>
      <c r="H10" s="66">
        <f>'Fase 2'!M48</f>
        <v>2.5</v>
      </c>
      <c r="I10" s="67">
        <f t="shared" si="1"/>
        <v>3.7399999999999998</v>
      </c>
      <c r="J10" s="120"/>
      <c r="L10" t="s">
        <v>265</v>
      </c>
      <c r="N10" s="19">
        <f>I10</f>
        <v>3.7399999999999998</v>
      </c>
    </row>
    <row r="11" spans="1:15" x14ac:dyDescent="0.35">
      <c r="A11" s="18">
        <v>2</v>
      </c>
      <c r="B11" s="18">
        <v>4</v>
      </c>
      <c r="C11" s="18" t="s">
        <v>11</v>
      </c>
      <c r="D11" s="66">
        <f>'Fase 2'!M51</f>
        <v>5</v>
      </c>
      <c r="E11" s="66">
        <f>'Fase 2'!M52</f>
        <v>4.2</v>
      </c>
      <c r="F11" s="66">
        <f>'Fase 2'!M57</f>
        <v>3</v>
      </c>
      <c r="G11" s="66">
        <f>'Fase 2'!M63</f>
        <v>3</v>
      </c>
      <c r="H11" s="66">
        <f>'Fase 2'!M65</f>
        <v>2.5</v>
      </c>
      <c r="I11" s="67">
        <f t="shared" si="1"/>
        <v>3.54</v>
      </c>
      <c r="J11" s="120"/>
      <c r="L11" t="s">
        <v>266</v>
      </c>
      <c r="N11" s="19">
        <f>I11</f>
        <v>3.54</v>
      </c>
    </row>
    <row r="12" spans="1:15" x14ac:dyDescent="0.35">
      <c r="A12" s="57">
        <v>3</v>
      </c>
      <c r="B12" s="57">
        <v>1</v>
      </c>
      <c r="C12" s="57" t="s">
        <v>8</v>
      </c>
      <c r="D12" s="64">
        <f>'Fase 3'!M4</f>
        <v>3</v>
      </c>
      <c r="E12" s="64">
        <f>'Fase 3'!M5</f>
        <v>2</v>
      </c>
      <c r="F12" s="64">
        <f>'Fase 3'!M7</f>
        <v>3</v>
      </c>
      <c r="G12" s="64">
        <f>'Fase 3'!M8</f>
        <v>0.5</v>
      </c>
      <c r="H12" s="64">
        <f>'Fase 3'!M10</f>
        <v>0</v>
      </c>
      <c r="I12" s="65">
        <f t="shared" si="1"/>
        <v>1.7</v>
      </c>
      <c r="J12" s="121">
        <f>AVERAGE(I12:I17)</f>
        <v>2.0111111111111111</v>
      </c>
      <c r="L12" t="s">
        <v>267</v>
      </c>
      <c r="O12" s="19">
        <f t="shared" ref="O12:O17" si="2">I12</f>
        <v>1.7</v>
      </c>
    </row>
    <row r="13" spans="1:15" x14ac:dyDescent="0.35">
      <c r="A13" s="57">
        <v>3</v>
      </c>
      <c r="B13" s="57">
        <v>2</v>
      </c>
      <c r="C13" s="57" t="s">
        <v>12</v>
      </c>
      <c r="D13" s="64">
        <f>'Fase 3'!M12</f>
        <v>3</v>
      </c>
      <c r="E13" s="64">
        <f>'Fase 3'!M13</f>
        <v>3</v>
      </c>
      <c r="F13" s="64">
        <f>'Fase 3'!M14</f>
        <v>3</v>
      </c>
      <c r="G13" s="64">
        <f>'Fase 3'!M15</f>
        <v>2</v>
      </c>
      <c r="H13" s="64">
        <f>'Fase 3'!M18</f>
        <v>1.5</v>
      </c>
      <c r="I13" s="65">
        <f t="shared" si="1"/>
        <v>2.5</v>
      </c>
      <c r="J13" s="121"/>
      <c r="L13" t="s">
        <v>268</v>
      </c>
      <c r="O13" s="19">
        <f t="shared" si="2"/>
        <v>2.5</v>
      </c>
    </row>
    <row r="14" spans="1:15" x14ac:dyDescent="0.35">
      <c r="A14" s="57">
        <v>3</v>
      </c>
      <c r="B14" s="57">
        <v>3</v>
      </c>
      <c r="C14" s="57" t="s">
        <v>13</v>
      </c>
      <c r="D14" s="64">
        <f>'Fase 3'!M21</f>
        <v>5</v>
      </c>
      <c r="E14" s="64">
        <f>'Fase 3'!M23</f>
        <v>2.5</v>
      </c>
      <c r="F14" s="64">
        <f>'Fase 3'!M25</f>
        <v>3.6666666666666665</v>
      </c>
      <c r="G14" s="64">
        <f>'Fase 3'!M28</f>
        <v>5</v>
      </c>
      <c r="H14" s="64">
        <f>'Fase 3'!M31</f>
        <v>2.5</v>
      </c>
      <c r="I14" s="65">
        <f t="shared" si="1"/>
        <v>3.7333333333333329</v>
      </c>
      <c r="J14" s="121"/>
      <c r="L14" t="s">
        <v>269</v>
      </c>
      <c r="O14" s="19">
        <f t="shared" si="2"/>
        <v>3.7333333333333329</v>
      </c>
    </row>
    <row r="15" spans="1:15" x14ac:dyDescent="0.35">
      <c r="A15" s="57">
        <v>3</v>
      </c>
      <c r="B15" s="57">
        <v>4</v>
      </c>
      <c r="C15" s="57" t="s">
        <v>14</v>
      </c>
      <c r="D15" s="64">
        <f>'Fase 3'!M34</f>
        <v>5</v>
      </c>
      <c r="E15" s="64">
        <f>'Fase 3'!M35</f>
        <v>2.6666666666666665</v>
      </c>
      <c r="F15" s="64">
        <f>'Fase 3'!M38</f>
        <v>5</v>
      </c>
      <c r="G15" s="64">
        <f>'Fase 3'!M39</f>
        <v>0</v>
      </c>
      <c r="H15" s="64">
        <f>'Fase 3'!M40</f>
        <v>0</v>
      </c>
      <c r="I15" s="65">
        <f t="shared" si="1"/>
        <v>2.5333333333333332</v>
      </c>
      <c r="J15" s="121"/>
      <c r="L15" t="s">
        <v>270</v>
      </c>
      <c r="O15" s="19">
        <f t="shared" si="2"/>
        <v>2.5333333333333332</v>
      </c>
    </row>
    <row r="16" spans="1:15" x14ac:dyDescent="0.35">
      <c r="A16" s="57">
        <v>3</v>
      </c>
      <c r="B16" s="57">
        <v>5</v>
      </c>
      <c r="C16" s="57" t="s">
        <v>15</v>
      </c>
      <c r="D16" s="64">
        <f>'Fase 3'!M42</f>
        <v>0</v>
      </c>
      <c r="E16" s="64">
        <f>'Fase 3'!M43</f>
        <v>0.5</v>
      </c>
      <c r="F16" s="64">
        <f>'Fase 3'!M45</f>
        <v>0.5</v>
      </c>
      <c r="G16" s="64">
        <f>'Fase 3'!M47</f>
        <v>0</v>
      </c>
      <c r="H16" s="64">
        <f>'Fase 3'!M48</f>
        <v>0</v>
      </c>
      <c r="I16" s="65">
        <f t="shared" si="1"/>
        <v>0.2</v>
      </c>
      <c r="J16" s="121"/>
      <c r="L16" t="s">
        <v>271</v>
      </c>
      <c r="O16" s="19">
        <f t="shared" si="2"/>
        <v>0.2</v>
      </c>
    </row>
    <row r="17" spans="1:15" x14ac:dyDescent="0.35">
      <c r="A17" s="57">
        <v>3</v>
      </c>
      <c r="B17" s="57">
        <v>6</v>
      </c>
      <c r="C17" s="57" t="s">
        <v>16</v>
      </c>
      <c r="D17" s="64">
        <f>'Fase 3'!M50</f>
        <v>5</v>
      </c>
      <c r="E17" s="64">
        <f>'Fase 3'!M51</f>
        <v>1</v>
      </c>
      <c r="F17" s="64">
        <f>'Fase 3'!M52</f>
        <v>1</v>
      </c>
      <c r="G17" s="64">
        <f>'Fase 3'!M54</f>
        <v>0</v>
      </c>
      <c r="H17" s="64">
        <f>'Fase 3'!M55</f>
        <v>0</v>
      </c>
      <c r="I17" s="65">
        <f t="shared" si="1"/>
        <v>1.4</v>
      </c>
      <c r="J17" s="121"/>
      <c r="L17" t="s">
        <v>272</v>
      </c>
      <c r="O17" s="19">
        <f t="shared" si="2"/>
        <v>1.4</v>
      </c>
    </row>
    <row r="18" spans="1:15" ht="21" x14ac:dyDescent="0.5">
      <c r="I18" s="46" t="s">
        <v>459</v>
      </c>
      <c r="J18" s="72">
        <f>AVERAGE(J3:J17)</f>
        <v>2.9526481481481484</v>
      </c>
    </row>
    <row r="19" spans="1:15" ht="21" x14ac:dyDescent="0.5">
      <c r="A19" s="49" t="s">
        <v>430</v>
      </c>
    </row>
    <row r="20" spans="1:15" s="56" customFormat="1" x14ac:dyDescent="0.35">
      <c r="A20" s="3"/>
      <c r="C20" s="118" t="s">
        <v>1</v>
      </c>
      <c r="D20" s="117" t="s">
        <v>461</v>
      </c>
      <c r="E20" s="117"/>
      <c r="F20" s="117"/>
      <c r="G20" s="117"/>
      <c r="H20" s="117"/>
      <c r="I20" s="118" t="s">
        <v>443</v>
      </c>
    </row>
    <row r="21" spans="1:15" x14ac:dyDescent="0.35">
      <c r="C21" s="118"/>
      <c r="D21" s="58" t="s">
        <v>434</v>
      </c>
      <c r="E21" s="58" t="s">
        <v>435</v>
      </c>
      <c r="F21" s="58" t="s">
        <v>436</v>
      </c>
      <c r="G21" s="58" t="s">
        <v>437</v>
      </c>
      <c r="H21" s="58" t="s">
        <v>438</v>
      </c>
      <c r="I21" s="118"/>
    </row>
    <row r="22" spans="1:15" x14ac:dyDescent="0.35">
      <c r="C22" s="60" t="s">
        <v>460</v>
      </c>
      <c r="D22" s="70">
        <f>'Referensi(H)'!K3</f>
        <v>0.3</v>
      </c>
      <c r="E22" s="70">
        <f>'Referensi(H)'!K4</f>
        <v>0.25</v>
      </c>
      <c r="F22" s="70">
        <f>'Referensi(H)'!K5</f>
        <v>0.2</v>
      </c>
      <c r="G22" s="70">
        <f>'Referensi(H)'!K6</f>
        <v>0.15000000000000002</v>
      </c>
      <c r="H22" s="70">
        <f>'Referensi(H)'!K7</f>
        <v>0.1</v>
      </c>
      <c r="I22" s="71">
        <f>SUM(D22:H22)</f>
        <v>1</v>
      </c>
    </row>
    <row r="23" spans="1:15" x14ac:dyDescent="0.35">
      <c r="C23" s="50" t="s">
        <v>431</v>
      </c>
      <c r="D23" s="51">
        <f>AVERAGE(D3:D7)*D22</f>
        <v>1.2</v>
      </c>
      <c r="E23" s="51">
        <f t="shared" ref="E23:H23" si="3">AVERAGE(E3:E7)*E22</f>
        <v>0.91666666666666663</v>
      </c>
      <c r="F23" s="51">
        <f t="shared" si="3"/>
        <v>0.76666666666666672</v>
      </c>
      <c r="G23" s="51">
        <f t="shared" si="3"/>
        <v>0.53700000000000003</v>
      </c>
      <c r="H23" s="51">
        <f t="shared" si="3"/>
        <v>0.33500000000000002</v>
      </c>
      <c r="I23" s="53">
        <f>SUM(D23:H23)</f>
        <v>3.7553333333333332</v>
      </c>
    </row>
    <row r="24" spans="1:15" x14ac:dyDescent="0.35">
      <c r="C24" s="50" t="s">
        <v>432</v>
      </c>
      <c r="D24" s="52">
        <f>AVERAGE(D8:D11)*D22</f>
        <v>1.2</v>
      </c>
      <c r="E24" s="52">
        <f t="shared" ref="E24:H24" si="4">AVERAGE(E8:E11)*E22</f>
        <v>0.85624999999999996</v>
      </c>
      <c r="F24" s="52">
        <f t="shared" si="4"/>
        <v>0.66250000000000009</v>
      </c>
      <c r="G24" s="52">
        <f t="shared" si="4"/>
        <v>0.47250000000000014</v>
      </c>
      <c r="H24" s="52">
        <f t="shared" si="4"/>
        <v>0.19166666666666665</v>
      </c>
      <c r="I24" s="53">
        <f t="shared" ref="I24:I25" si="5">SUM(D24:H24)</f>
        <v>3.3829166666666666</v>
      </c>
    </row>
    <row r="25" spans="1:15" x14ac:dyDescent="0.35">
      <c r="C25" s="50" t="s">
        <v>433</v>
      </c>
      <c r="D25" s="52">
        <f>AVERAGE(D12:D17)*D22</f>
        <v>1.05</v>
      </c>
      <c r="E25" s="52">
        <f t="shared" ref="E25:H25" si="6">AVERAGE(E12:E17)*E22</f>
        <v>0.4861111111111111</v>
      </c>
      <c r="F25" s="52">
        <f t="shared" si="6"/>
        <v>0.53888888888888886</v>
      </c>
      <c r="G25" s="52">
        <f t="shared" si="6"/>
        <v>0.18750000000000003</v>
      </c>
      <c r="H25" s="52">
        <f t="shared" si="6"/>
        <v>6.6666666666666666E-2</v>
      </c>
      <c r="I25" s="53">
        <f t="shared" si="5"/>
        <v>2.3291666666666671</v>
      </c>
    </row>
    <row r="26" spans="1:15" ht="21" x14ac:dyDescent="0.5">
      <c r="H26" s="55" t="s">
        <v>462</v>
      </c>
      <c r="I26" s="62">
        <f>AVERAGE(I23:I25)</f>
        <v>3.1558055555555558</v>
      </c>
    </row>
  </sheetData>
  <mergeCells count="7">
    <mergeCell ref="B2:C2"/>
    <mergeCell ref="D20:H20"/>
    <mergeCell ref="C20:C21"/>
    <mergeCell ref="I20:I21"/>
    <mergeCell ref="J3:J7"/>
    <mergeCell ref="J8:J11"/>
    <mergeCell ref="J12:J17"/>
  </mergeCells>
  <conditionalFormatting sqref="D3:I7">
    <cfRule type="dataBar" priority="16">
      <dataBar>
        <cfvo type="num" val="0"/>
        <cfvo type="num" val="5"/>
        <color rgb="FF638EC6"/>
      </dataBar>
      <extLst>
        <ext xmlns:x14="http://schemas.microsoft.com/office/spreadsheetml/2009/9/main" uri="{B025F937-C7B1-47D3-B67F-A62EFF666E3E}">
          <x14:id>{774240B1-768F-E84B-968A-61E0182BA112}</x14:id>
        </ext>
      </extLst>
    </cfRule>
  </conditionalFormatting>
  <conditionalFormatting sqref="D8:I11">
    <cfRule type="dataBar" priority="18">
      <dataBar>
        <cfvo type="num" val="0"/>
        <cfvo type="num" val="5"/>
        <color rgb="FF63C384"/>
      </dataBar>
      <extLst>
        <ext xmlns:x14="http://schemas.microsoft.com/office/spreadsheetml/2009/9/main" uri="{B025F937-C7B1-47D3-B67F-A62EFF666E3E}">
          <x14:id>{E391D28D-C6EA-3D4E-8B20-02629162869B}</x14:id>
        </ext>
      </extLst>
    </cfRule>
  </conditionalFormatting>
  <conditionalFormatting sqref="D12:I17">
    <cfRule type="dataBar" priority="20">
      <dataBar>
        <cfvo type="num" val="0"/>
        <cfvo type="num" val="5"/>
        <color rgb="FFFFB628"/>
      </dataBar>
      <extLst>
        <ext xmlns:x14="http://schemas.microsoft.com/office/spreadsheetml/2009/9/main" uri="{B025F937-C7B1-47D3-B67F-A62EFF666E3E}">
          <x14:id>{D2201FCC-2714-9143-AEBC-D4135FC8F10D}</x14:id>
        </ext>
      </extLst>
    </cfRule>
  </conditionalFormatting>
  <conditionalFormatting sqref="D3:I17">
    <cfRule type="iconSet" priority="21">
      <iconSet>
        <cfvo type="percent" val="0"/>
        <cfvo type="percent" val="33"/>
        <cfvo type="percent" val="67"/>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74240B1-768F-E84B-968A-61E0182BA112}">
            <x14:dataBar minLength="0" maxLength="100" border="1" gradient="0" negativeBarBorderColorSameAsPositive="0">
              <x14:cfvo type="num">
                <xm:f>0</xm:f>
              </x14:cfvo>
              <x14:cfvo type="num">
                <xm:f>5</xm:f>
              </x14:cfvo>
              <x14:borderColor rgb="FF638EC6"/>
              <x14:negativeFillColor rgb="FFFF0000"/>
              <x14:negativeBorderColor rgb="FFFF0000"/>
              <x14:axisColor rgb="FF000000"/>
            </x14:dataBar>
          </x14:cfRule>
          <xm:sqref>D3:I7</xm:sqref>
        </x14:conditionalFormatting>
        <x14:conditionalFormatting xmlns:xm="http://schemas.microsoft.com/office/excel/2006/main">
          <x14:cfRule type="dataBar" id="{E391D28D-C6EA-3D4E-8B20-02629162869B}">
            <x14:dataBar minLength="0" maxLength="100" border="1" gradient="0" negativeBarBorderColorSameAsPositive="0">
              <x14:cfvo type="num">
                <xm:f>0</xm:f>
              </x14:cfvo>
              <x14:cfvo type="num">
                <xm:f>5</xm:f>
              </x14:cfvo>
              <x14:borderColor rgb="FF63C384"/>
              <x14:negativeFillColor rgb="FFFF0000"/>
              <x14:negativeBorderColor rgb="FFFF0000"/>
              <x14:axisColor rgb="FF000000"/>
            </x14:dataBar>
          </x14:cfRule>
          <xm:sqref>D8:I11</xm:sqref>
        </x14:conditionalFormatting>
        <x14:conditionalFormatting xmlns:xm="http://schemas.microsoft.com/office/excel/2006/main">
          <x14:cfRule type="dataBar" id="{D2201FCC-2714-9143-AEBC-D4135FC8F10D}">
            <x14:dataBar minLength="0" maxLength="100" border="1" gradient="0" negativeBarBorderColorSameAsPositive="0">
              <x14:cfvo type="num">
                <xm:f>0</xm:f>
              </x14:cfvo>
              <x14:cfvo type="num">
                <xm:f>5</xm:f>
              </x14:cfvo>
              <x14:borderColor rgb="FFFFB628"/>
              <x14:negativeFillColor rgb="FFFF0000"/>
              <x14:negativeBorderColor rgb="FFFF0000"/>
              <x14:axisColor rgb="FF000000"/>
            </x14:dataBar>
          </x14:cfRule>
          <xm:sqref>D12:I17</xm:sqref>
        </x14:conditionalFormatting>
        <x14:conditionalFormatting xmlns:xm="http://schemas.microsoft.com/office/excel/2006/main">
          <x14:cfRule type="dataBar" priority="9" id="{8211B364-2F75-E346-8906-B397E5855641}">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J26</xm:sqref>
        </x14:conditionalFormatting>
        <x14:conditionalFormatting xmlns:xm="http://schemas.microsoft.com/office/excel/2006/main">
          <x14:cfRule type="dataBar" priority="8" id="{D867104F-0DC7-2848-8D3A-3CFB623DA56D}">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D23:D25 E23:H24</xm:sqref>
        </x14:conditionalFormatting>
        <x14:conditionalFormatting xmlns:xm="http://schemas.microsoft.com/office/excel/2006/main">
          <x14:cfRule type="dataBar" priority="1" id="{2415DBCC-E911-1543-91F3-EB77D69F4539}">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E25:H25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zoomScaleNormal="100" workbookViewId="0">
      <selection activeCell="F8" sqref="F8"/>
    </sheetView>
  </sheetViews>
  <sheetFormatPr defaultColWidth="11" defaultRowHeight="15.5" x14ac:dyDescent="0.35"/>
  <cols>
    <col min="1" max="2" width="4.5" customWidth="1"/>
    <col min="3" max="3" width="37.08203125" customWidth="1"/>
    <col min="5" max="5" width="6" customWidth="1"/>
    <col min="6" max="6" width="29" customWidth="1"/>
    <col min="7" max="7" width="5.33203125" customWidth="1"/>
    <col min="8" max="8" width="7.58203125" style="16" customWidth="1"/>
  </cols>
  <sheetData>
    <row r="1" spans="1:14" x14ac:dyDescent="0.35">
      <c r="A1" s="3" t="s">
        <v>17</v>
      </c>
      <c r="E1" s="2" t="s">
        <v>0</v>
      </c>
      <c r="F1" s="1"/>
      <c r="G1" s="1"/>
      <c r="H1" s="16" t="s">
        <v>419</v>
      </c>
      <c r="J1" s="3" t="s">
        <v>420</v>
      </c>
    </row>
    <row r="2" spans="1:14" x14ac:dyDescent="0.35">
      <c r="A2" s="1" t="s">
        <v>1</v>
      </c>
      <c r="B2" s="1" t="s">
        <v>2</v>
      </c>
      <c r="E2" s="1"/>
      <c r="F2" s="1" t="s">
        <v>28</v>
      </c>
      <c r="G2" s="1">
        <v>1</v>
      </c>
      <c r="H2" s="16">
        <v>0</v>
      </c>
      <c r="K2" t="s">
        <v>439</v>
      </c>
      <c r="L2" t="s">
        <v>440</v>
      </c>
      <c r="M2" t="s">
        <v>441</v>
      </c>
      <c r="N2" t="s">
        <v>442</v>
      </c>
    </row>
    <row r="3" spans="1:14" x14ac:dyDescent="0.35">
      <c r="A3" s="1">
        <v>1</v>
      </c>
      <c r="B3" s="1">
        <v>1</v>
      </c>
      <c r="C3" s="1" t="s">
        <v>3</v>
      </c>
      <c r="E3" s="1"/>
      <c r="F3" s="1" t="s">
        <v>27</v>
      </c>
      <c r="G3" s="1">
        <v>2</v>
      </c>
      <c r="H3" s="16">
        <v>0</v>
      </c>
      <c r="J3" t="s">
        <v>421</v>
      </c>
      <c r="K3" s="47">
        <v>0.3</v>
      </c>
      <c r="L3" s="47">
        <f>K4-K3</f>
        <v>-4.9999999999999989E-2</v>
      </c>
      <c r="M3">
        <v>0</v>
      </c>
      <c r="N3">
        <f>5*K3</f>
        <v>1.5</v>
      </c>
    </row>
    <row r="4" spans="1:14" x14ac:dyDescent="0.35">
      <c r="A4" s="1">
        <v>1</v>
      </c>
      <c r="B4" s="1">
        <v>2</v>
      </c>
      <c r="C4" s="1" t="s">
        <v>4</v>
      </c>
      <c r="E4" s="1"/>
      <c r="F4" s="1" t="s">
        <v>449</v>
      </c>
      <c r="G4" s="1">
        <v>3</v>
      </c>
      <c r="H4" s="16">
        <v>1</v>
      </c>
      <c r="J4" t="s">
        <v>422</v>
      </c>
      <c r="K4" s="47">
        <f>K3-L12</f>
        <v>0.25</v>
      </c>
      <c r="L4" s="47">
        <f t="shared" ref="L4:L6" si="0">K5-K4</f>
        <v>-4.9999999999999989E-2</v>
      </c>
      <c r="M4">
        <v>0</v>
      </c>
      <c r="N4">
        <f t="shared" ref="N4:N7" si="1">5*K4</f>
        <v>1.25</v>
      </c>
    </row>
    <row r="5" spans="1:14" x14ac:dyDescent="0.35">
      <c r="A5" s="1">
        <v>1</v>
      </c>
      <c r="B5" s="1">
        <v>3</v>
      </c>
      <c r="C5" s="1" t="s">
        <v>5</v>
      </c>
      <c r="E5" s="1"/>
      <c r="F5" s="1" t="s">
        <v>307</v>
      </c>
      <c r="G5" s="1">
        <v>4</v>
      </c>
      <c r="H5" s="16">
        <v>3</v>
      </c>
      <c r="J5" t="s">
        <v>423</v>
      </c>
      <c r="K5" s="47">
        <f>K4-L12</f>
        <v>0.2</v>
      </c>
      <c r="L5" s="47">
        <f t="shared" si="0"/>
        <v>-4.9999999999999989E-2</v>
      </c>
      <c r="M5">
        <v>0</v>
      </c>
      <c r="N5">
        <f t="shared" si="1"/>
        <v>1</v>
      </c>
    </row>
    <row r="6" spans="1:14" x14ac:dyDescent="0.35">
      <c r="A6" s="1">
        <v>1</v>
      </c>
      <c r="B6" s="1">
        <v>4</v>
      </c>
      <c r="C6" s="1" t="s">
        <v>6</v>
      </c>
      <c r="E6" s="1"/>
      <c r="F6" s="1" t="s">
        <v>29</v>
      </c>
      <c r="G6" s="1">
        <v>5</v>
      </c>
      <c r="H6" s="16">
        <v>5</v>
      </c>
      <c r="J6" t="s">
        <v>424</v>
      </c>
      <c r="K6" s="47">
        <f>K5-L12</f>
        <v>0.15000000000000002</v>
      </c>
      <c r="L6" s="47">
        <f t="shared" si="0"/>
        <v>-5.0000000000000017E-2</v>
      </c>
      <c r="M6">
        <v>0</v>
      </c>
      <c r="N6">
        <f t="shared" si="1"/>
        <v>0.75000000000000011</v>
      </c>
    </row>
    <row r="7" spans="1:14" x14ac:dyDescent="0.35">
      <c r="A7" s="1">
        <v>1</v>
      </c>
      <c r="B7" s="1">
        <v>5</v>
      </c>
      <c r="C7" s="1" t="s">
        <v>7</v>
      </c>
      <c r="E7" s="1"/>
      <c r="F7" s="1" t="s">
        <v>594</v>
      </c>
      <c r="G7" s="1"/>
      <c r="J7" t="s">
        <v>425</v>
      </c>
      <c r="K7" s="47">
        <v>0.1</v>
      </c>
      <c r="M7">
        <v>0</v>
      </c>
      <c r="N7">
        <f t="shared" si="1"/>
        <v>0.5</v>
      </c>
    </row>
    <row r="8" spans="1:14" x14ac:dyDescent="0.35">
      <c r="A8" s="1">
        <v>2</v>
      </c>
      <c r="B8" s="1">
        <v>1</v>
      </c>
      <c r="C8" s="1" t="s">
        <v>8</v>
      </c>
      <c r="J8" s="46" t="s">
        <v>428</v>
      </c>
      <c r="K8" s="45">
        <f>SUM(K3:K7)</f>
        <v>1</v>
      </c>
      <c r="M8" s="46" t="s">
        <v>428</v>
      </c>
      <c r="N8">
        <f>SUM(N3:N7)</f>
        <v>5</v>
      </c>
    </row>
    <row r="9" spans="1:14" x14ac:dyDescent="0.35">
      <c r="A9" s="1">
        <v>2</v>
      </c>
      <c r="B9" s="1">
        <v>2</v>
      </c>
      <c r="C9" s="1" t="s">
        <v>9</v>
      </c>
    </row>
    <row r="10" spans="1:14" x14ac:dyDescent="0.35">
      <c r="A10" s="1">
        <v>2</v>
      </c>
      <c r="B10" s="1">
        <v>3</v>
      </c>
      <c r="C10" s="1" t="s">
        <v>10</v>
      </c>
    </row>
    <row r="11" spans="1:14" x14ac:dyDescent="0.35">
      <c r="A11" s="1">
        <v>2</v>
      </c>
      <c r="B11" s="1">
        <v>4</v>
      </c>
      <c r="C11" s="1" t="s">
        <v>11</v>
      </c>
      <c r="K11" s="46" t="s">
        <v>426</v>
      </c>
      <c r="L11" s="45">
        <f>K3-K7</f>
        <v>0.19999999999999998</v>
      </c>
    </row>
    <row r="12" spans="1:14" x14ac:dyDescent="0.35">
      <c r="A12" s="1">
        <v>3</v>
      </c>
      <c r="B12" s="1">
        <v>1</v>
      </c>
      <c r="C12" s="1" t="s">
        <v>8</v>
      </c>
      <c r="K12" s="46" t="s">
        <v>427</v>
      </c>
      <c r="L12" s="48">
        <f>L11/4</f>
        <v>4.9999999999999996E-2</v>
      </c>
    </row>
    <row r="13" spans="1:14" x14ac:dyDescent="0.35">
      <c r="A13" s="1">
        <v>3</v>
      </c>
      <c r="B13" s="1">
        <v>2</v>
      </c>
      <c r="C13" s="1" t="s">
        <v>12</v>
      </c>
    </row>
    <row r="14" spans="1:14" x14ac:dyDescent="0.35">
      <c r="A14" s="1">
        <v>3</v>
      </c>
      <c r="B14" s="1">
        <v>3</v>
      </c>
      <c r="C14" s="1" t="s">
        <v>13</v>
      </c>
    </row>
    <row r="15" spans="1:14" x14ac:dyDescent="0.35">
      <c r="A15" s="1">
        <v>3</v>
      </c>
      <c r="B15" s="1">
        <v>4</v>
      </c>
      <c r="C15" s="1" t="s">
        <v>14</v>
      </c>
    </row>
    <row r="16" spans="1:14" x14ac:dyDescent="0.35">
      <c r="A16" s="1">
        <v>3</v>
      </c>
      <c r="B16" s="1">
        <v>5</v>
      </c>
      <c r="C16" s="1" t="s">
        <v>15</v>
      </c>
    </row>
    <row r="17" spans="1:6" x14ac:dyDescent="0.35">
      <c r="A17" s="1">
        <v>3</v>
      </c>
      <c r="B17" s="1">
        <v>6</v>
      </c>
      <c r="C17" s="1" t="s">
        <v>16</v>
      </c>
    </row>
    <row r="21" spans="1:6" x14ac:dyDescent="0.35">
      <c r="A21" s="3" t="s">
        <v>532</v>
      </c>
      <c r="E21" s="3" t="s">
        <v>533</v>
      </c>
    </row>
    <row r="22" spans="1:6" x14ac:dyDescent="0.35">
      <c r="B22">
        <v>0</v>
      </c>
      <c r="C22" s="97" t="s">
        <v>534</v>
      </c>
      <c r="E22">
        <v>0</v>
      </c>
      <c r="F22" s="97" t="s">
        <v>535</v>
      </c>
    </row>
    <row r="23" spans="1:6" x14ac:dyDescent="0.35">
      <c r="B23">
        <v>1</v>
      </c>
      <c r="C23" t="s">
        <v>536</v>
      </c>
      <c r="E23">
        <v>1</v>
      </c>
      <c r="F23" t="s">
        <v>537</v>
      </c>
    </row>
    <row r="24" spans="1:6" x14ac:dyDescent="0.35">
      <c r="B24">
        <v>2</v>
      </c>
      <c r="C24" t="s">
        <v>538</v>
      </c>
      <c r="E24">
        <v>2</v>
      </c>
      <c r="F24" t="s">
        <v>539</v>
      </c>
    </row>
    <row r="25" spans="1:6" x14ac:dyDescent="0.35">
      <c r="B25">
        <v>3</v>
      </c>
      <c r="C25" t="s">
        <v>540</v>
      </c>
      <c r="E25">
        <v>3</v>
      </c>
      <c r="F25" t="s">
        <v>541</v>
      </c>
    </row>
    <row r="26" spans="1:6" x14ac:dyDescent="0.35">
      <c r="B26">
        <v>4</v>
      </c>
      <c r="C26" t="s">
        <v>542</v>
      </c>
      <c r="E26">
        <v>4</v>
      </c>
      <c r="F26" t="s">
        <v>542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8" sqref="B8"/>
    </sheetView>
  </sheetViews>
  <sheetFormatPr defaultColWidth="10.83203125" defaultRowHeight="15.5" x14ac:dyDescent="0.35"/>
  <cols>
    <col min="1" max="1" width="10.83203125" style="4"/>
    <col min="2" max="2" width="57.5" style="6" customWidth="1"/>
    <col min="3" max="16384" width="10.83203125" style="4"/>
  </cols>
  <sheetData>
    <row r="1" spans="1:2" x14ac:dyDescent="0.35">
      <c r="A1" s="4" t="s">
        <v>465</v>
      </c>
      <c r="B1" s="6" t="s">
        <v>467</v>
      </c>
    </row>
    <row r="2" spans="1:2" x14ac:dyDescent="0.35">
      <c r="A2" s="83" t="s">
        <v>466</v>
      </c>
      <c r="B2" s="6" t="s">
        <v>468</v>
      </c>
    </row>
    <row r="3" spans="1:2" x14ac:dyDescent="0.35">
      <c r="B3" s="6" t="s">
        <v>469</v>
      </c>
    </row>
    <row r="4" spans="1:2" x14ac:dyDescent="0.35">
      <c r="B4" s="6" t="s">
        <v>470</v>
      </c>
    </row>
    <row r="5" spans="1:2" x14ac:dyDescent="0.35">
      <c r="B5" s="6" t="s">
        <v>471</v>
      </c>
    </row>
    <row r="6" spans="1:2" x14ac:dyDescent="0.35">
      <c r="B6" s="6" t="s">
        <v>566</v>
      </c>
    </row>
    <row r="7" spans="1:2" x14ac:dyDescent="0.35">
      <c r="B7" s="6" t="s">
        <v>577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8"/>
  <sheetViews>
    <sheetView topLeftCell="A184" workbookViewId="0">
      <selection activeCell="B201" sqref="B201"/>
    </sheetView>
  </sheetViews>
  <sheetFormatPr defaultColWidth="10.83203125" defaultRowHeight="15.5" x14ac:dyDescent="0.35"/>
  <cols>
    <col min="1" max="1" width="17.5" style="15" bestFit="1" customWidth="1"/>
    <col min="2" max="2" width="52.5" style="99" customWidth="1"/>
    <col min="3" max="16384" width="10.83203125" style="4"/>
  </cols>
  <sheetData>
    <row r="1" spans="1:2" x14ac:dyDescent="0.35">
      <c r="A1" s="15" t="s">
        <v>567</v>
      </c>
      <c r="B1" s="99" t="str">
        <f>Responder!B5</f>
        <v>Satuan Kerja</v>
      </c>
    </row>
    <row r="2" spans="1:2" x14ac:dyDescent="0.35">
      <c r="A2" s="15" t="s">
        <v>545</v>
      </c>
      <c r="B2" s="99" t="str">
        <f>Responder!B6</f>
        <v>Bagian</v>
      </c>
    </row>
    <row r="3" spans="1:2" x14ac:dyDescent="0.35">
      <c r="A3" s="15" t="s">
        <v>546</v>
      </c>
      <c r="B3" s="99" t="str">
        <f>Responder!B7</f>
        <v>Direktorat</v>
      </c>
    </row>
    <row r="4" spans="1:2" x14ac:dyDescent="0.35">
      <c r="A4" s="15" t="s">
        <v>568</v>
      </c>
      <c r="B4" s="99" t="str">
        <f>Responder!B9</f>
        <v>Alamat 1</v>
      </c>
    </row>
    <row r="5" spans="1:2" x14ac:dyDescent="0.35">
      <c r="A5" s="15" t="s">
        <v>569</v>
      </c>
      <c r="B5" s="99" t="str">
        <f>Responder!B10</f>
        <v>Alamat 2</v>
      </c>
    </row>
    <row r="6" spans="1:2" x14ac:dyDescent="0.35">
      <c r="A6" s="15" t="s">
        <v>570</v>
      </c>
      <c r="B6" s="99" t="str">
        <f>Responder!B11</f>
        <v>Kota, kode pos</v>
      </c>
    </row>
    <row r="7" spans="1:2" x14ac:dyDescent="0.35">
      <c r="A7" s="15" t="s">
        <v>571</v>
      </c>
      <c r="B7" s="99" t="str">
        <f>Responder!B13</f>
        <v>: (031) 8294608</v>
      </c>
    </row>
    <row r="8" spans="1:2" x14ac:dyDescent="0.35">
      <c r="A8" s="4" t="s">
        <v>552</v>
      </c>
      <c r="B8" s="99" t="str">
        <f>Responder!B15</f>
        <v>: auliabahar@jatimprov.go.id</v>
      </c>
    </row>
    <row r="9" spans="1:2" x14ac:dyDescent="0.35">
      <c r="A9" s="4" t="s">
        <v>572</v>
      </c>
      <c r="B9" s="99" t="str">
        <f>Responder!B17</f>
        <v>Nama Staf atau Pejabat</v>
      </c>
    </row>
    <row r="10" spans="1:2" x14ac:dyDescent="0.35">
      <c r="A10" s="4" t="s">
        <v>554</v>
      </c>
      <c r="B10" s="99" t="str">
        <f>Responder!B18</f>
        <v>Jabatan Struktural/Fungsional</v>
      </c>
    </row>
    <row r="11" spans="1:2" x14ac:dyDescent="0.35">
      <c r="A11" s="4" t="s">
        <v>573</v>
      </c>
      <c r="B11" s="99" t="str">
        <f>Responder!B20</f>
        <v>HH/BB/TTTT</v>
      </c>
    </row>
    <row r="12" spans="1:2" x14ac:dyDescent="0.35">
      <c r="A12" s="4" t="s">
        <v>574</v>
      </c>
      <c r="B12" s="99" t="str">
        <f>Responder!B22</f>
        <v>Pemerintah</v>
      </c>
    </row>
    <row r="13" spans="1:2" x14ac:dyDescent="0.35">
      <c r="A13" s="4" t="s">
        <v>575</v>
      </c>
      <c r="B13" s="99" t="str">
        <f>Responder!B24</f>
        <v>Pilih Ruang Lingkup</v>
      </c>
    </row>
    <row r="14" spans="1:2" ht="31" x14ac:dyDescent="0.35">
      <c r="A14" s="4" t="s">
        <v>576</v>
      </c>
      <c r="B14" s="99" t="str">
        <f>Responder!A27</f>
        <v xml:space="preserve">Isi dengan deskripsi ruang lingkup, struktur organisasi (Departemen, Bagian atau Satuan Kerja), Infrastruktur IT	</v>
      </c>
    </row>
    <row r="15" spans="1:2" x14ac:dyDescent="0.35">
      <c r="A15" s="5" t="s">
        <v>21</v>
      </c>
      <c r="B15" s="99">
        <f>'Fase 1'!G4</f>
        <v>4</v>
      </c>
    </row>
    <row r="16" spans="1:2" x14ac:dyDescent="0.35">
      <c r="A16" s="5" t="s">
        <v>281</v>
      </c>
      <c r="B16" s="99">
        <f>'Fase 1'!G5</f>
        <v>4</v>
      </c>
    </row>
    <row r="17" spans="1:2" x14ac:dyDescent="0.35">
      <c r="A17" s="5" t="s">
        <v>282</v>
      </c>
      <c r="B17" s="99">
        <f>'Fase 1'!G6</f>
        <v>4</v>
      </c>
    </row>
    <row r="18" spans="1:2" x14ac:dyDescent="0.35">
      <c r="A18" s="5" t="s">
        <v>283</v>
      </c>
      <c r="B18" s="99">
        <f>'Fase 1'!G7</f>
        <v>4</v>
      </c>
    </row>
    <row r="19" spans="1:2" x14ac:dyDescent="0.35">
      <c r="A19" s="5" t="s">
        <v>284</v>
      </c>
      <c r="B19" s="99">
        <f>'Fase 1'!G8</f>
        <v>5</v>
      </c>
    </row>
    <row r="20" spans="1:2" x14ac:dyDescent="0.35">
      <c r="A20" s="5" t="s">
        <v>285</v>
      </c>
      <c r="B20" s="99">
        <f>'Fase 1'!G9</f>
        <v>4</v>
      </c>
    </row>
    <row r="21" spans="1:2" x14ac:dyDescent="0.35">
      <c r="A21" s="5" t="s">
        <v>286</v>
      </c>
      <c r="B21" s="99">
        <f>'Fase 1'!G10</f>
        <v>5</v>
      </c>
    </row>
    <row r="22" spans="1:2" x14ac:dyDescent="0.35">
      <c r="A22" s="5" t="s">
        <v>22</v>
      </c>
      <c r="B22" s="99">
        <f>'Fase 1'!G12</f>
        <v>5</v>
      </c>
    </row>
    <row r="23" spans="1:2" x14ac:dyDescent="0.35">
      <c r="A23" s="10" t="s">
        <v>45</v>
      </c>
      <c r="B23" s="99">
        <f>'Fase 1'!G13</f>
        <v>5</v>
      </c>
    </row>
    <row r="24" spans="1:2" x14ac:dyDescent="0.35">
      <c r="A24" s="10" t="s">
        <v>46</v>
      </c>
      <c r="B24" s="99">
        <f>'Fase 1'!G14</f>
        <v>5</v>
      </c>
    </row>
    <row r="25" spans="1:2" x14ac:dyDescent="0.35">
      <c r="A25" s="10" t="s">
        <v>50</v>
      </c>
      <c r="B25" s="99">
        <f>'Fase 1'!G15</f>
        <v>5</v>
      </c>
    </row>
    <row r="26" spans="1:2" x14ac:dyDescent="0.35">
      <c r="A26" s="10" t="s">
        <v>51</v>
      </c>
      <c r="B26" s="99">
        <f>'Fase 1'!G16</f>
        <v>4</v>
      </c>
    </row>
    <row r="27" spans="1:2" x14ac:dyDescent="0.35">
      <c r="A27" s="10" t="s">
        <v>52</v>
      </c>
      <c r="B27" s="99">
        <f>'Fase 1'!G17</f>
        <v>4</v>
      </c>
    </row>
    <row r="28" spans="1:2" x14ac:dyDescent="0.35">
      <c r="A28" s="10" t="s">
        <v>53</v>
      </c>
      <c r="B28" s="99">
        <f>'Fase 1'!G18</f>
        <v>5</v>
      </c>
    </row>
    <row r="29" spans="1:2" x14ac:dyDescent="0.35">
      <c r="A29" s="10" t="s">
        <v>54</v>
      </c>
      <c r="B29" s="99">
        <f>'Fase 1'!G19</f>
        <v>4</v>
      </c>
    </row>
    <row r="30" spans="1:2" x14ac:dyDescent="0.35">
      <c r="A30" s="10" t="s">
        <v>55</v>
      </c>
      <c r="B30" s="99">
        <f>'Fase 1'!G20</f>
        <v>3</v>
      </c>
    </row>
    <row r="31" spans="1:2" x14ac:dyDescent="0.35">
      <c r="A31" s="13" t="s">
        <v>57</v>
      </c>
      <c r="B31" s="99">
        <f>'Fase 1'!G23</f>
        <v>5</v>
      </c>
    </row>
    <row r="32" spans="1:2" x14ac:dyDescent="0.35">
      <c r="A32" s="13" t="s">
        <v>70</v>
      </c>
      <c r="B32" s="99">
        <f>'Fase 1'!G24</f>
        <v>5</v>
      </c>
    </row>
    <row r="33" spans="1:2" x14ac:dyDescent="0.35">
      <c r="A33" s="13" t="s">
        <v>71</v>
      </c>
      <c r="B33" s="99">
        <f>'Fase 1'!G25</f>
        <v>5</v>
      </c>
    </row>
    <row r="34" spans="1:2" x14ac:dyDescent="0.35">
      <c r="A34" s="13" t="s">
        <v>72</v>
      </c>
      <c r="B34" s="99">
        <f>'Fase 1'!G26</f>
        <v>4</v>
      </c>
    </row>
    <row r="35" spans="1:2" x14ac:dyDescent="0.35">
      <c r="A35" s="13" t="s">
        <v>73</v>
      </c>
      <c r="B35" s="99">
        <f>'Fase 1'!G27</f>
        <v>5</v>
      </c>
    </row>
    <row r="36" spans="1:2" x14ac:dyDescent="0.35">
      <c r="A36" s="13" t="s">
        <v>74</v>
      </c>
      <c r="B36" s="99">
        <f>'Fase 1'!G28</f>
        <v>4</v>
      </c>
    </row>
    <row r="37" spans="1:2" x14ac:dyDescent="0.35">
      <c r="A37" s="13" t="s">
        <v>75</v>
      </c>
      <c r="B37" s="99">
        <f>'Fase 1'!G29</f>
        <v>5</v>
      </c>
    </row>
    <row r="38" spans="1:2" x14ac:dyDescent="0.35">
      <c r="A38" s="13" t="s">
        <v>76</v>
      </c>
      <c r="B38" s="99">
        <f>'Fase 1'!G30</f>
        <v>5</v>
      </c>
    </row>
    <row r="39" spans="1:2" x14ac:dyDescent="0.35">
      <c r="A39" s="13" t="s">
        <v>77</v>
      </c>
      <c r="B39" s="99">
        <f>'Fase 1'!G31</f>
        <v>4</v>
      </c>
    </row>
    <row r="40" spans="1:2" x14ac:dyDescent="0.35">
      <c r="A40" s="13" t="s">
        <v>78</v>
      </c>
      <c r="B40" s="99">
        <f>'Fase 1'!G32</f>
        <v>5</v>
      </c>
    </row>
    <row r="41" spans="1:2" x14ac:dyDescent="0.35">
      <c r="A41" s="13" t="s">
        <v>79</v>
      </c>
      <c r="B41" s="99">
        <f>'Fase 1'!G33</f>
        <v>5</v>
      </c>
    </row>
    <row r="42" spans="1:2" x14ac:dyDescent="0.35">
      <c r="A42" s="13" t="s">
        <v>80</v>
      </c>
      <c r="B42" s="99">
        <f>'Fase 1'!G34</f>
        <v>4</v>
      </c>
    </row>
    <row r="43" spans="1:2" x14ac:dyDescent="0.35">
      <c r="A43" s="13" t="s">
        <v>81</v>
      </c>
      <c r="B43" s="99">
        <f>'Fase 1'!G35</f>
        <v>0</v>
      </c>
    </row>
    <row r="44" spans="1:2" x14ac:dyDescent="0.35">
      <c r="A44" s="13" t="s">
        <v>82</v>
      </c>
      <c r="B44" s="99">
        <f>'Fase 1'!G36</f>
        <v>0</v>
      </c>
    </row>
    <row r="45" spans="1:2" x14ac:dyDescent="0.35">
      <c r="A45" s="13" t="s">
        <v>296</v>
      </c>
      <c r="B45" s="99">
        <f>'Fase 1'!G38</f>
        <v>5</v>
      </c>
    </row>
    <row r="46" spans="1:2" x14ac:dyDescent="0.35">
      <c r="A46" s="13" t="s">
        <v>297</v>
      </c>
      <c r="B46" s="99">
        <f>'Fase 1'!G39</f>
        <v>4</v>
      </c>
    </row>
    <row r="47" spans="1:2" x14ac:dyDescent="0.35">
      <c r="A47" s="13" t="s">
        <v>298</v>
      </c>
      <c r="B47" s="99">
        <f>'Fase 1'!G40</f>
        <v>4</v>
      </c>
    </row>
    <row r="48" spans="1:2" x14ac:dyDescent="0.35">
      <c r="A48" s="13" t="s">
        <v>299</v>
      </c>
      <c r="B48" s="99">
        <f>'Fase 1'!G41</f>
        <v>4</v>
      </c>
    </row>
    <row r="49" spans="1:2" x14ac:dyDescent="0.35">
      <c r="A49" s="13" t="s">
        <v>300</v>
      </c>
      <c r="B49" s="99">
        <f>'Fase 1'!G42</f>
        <v>4</v>
      </c>
    </row>
    <row r="50" spans="1:2" x14ac:dyDescent="0.35">
      <c r="A50" s="13" t="s">
        <v>301</v>
      </c>
      <c r="B50" s="99">
        <f>'Fase 1'!G43</f>
        <v>5</v>
      </c>
    </row>
    <row r="51" spans="1:2" x14ac:dyDescent="0.35">
      <c r="A51" s="13" t="s">
        <v>302</v>
      </c>
      <c r="B51" s="99">
        <f>'Fase 1'!G44</f>
        <v>5</v>
      </c>
    </row>
    <row r="52" spans="1:2" x14ac:dyDescent="0.35">
      <c r="A52" s="13" t="s">
        <v>303</v>
      </c>
      <c r="B52" s="99">
        <f>'Fase 1'!G45</f>
        <v>2</v>
      </c>
    </row>
    <row r="53" spans="1:2" x14ac:dyDescent="0.35">
      <c r="A53" s="13" t="s">
        <v>304</v>
      </c>
      <c r="B53" s="99">
        <f>'Fase 1'!G46</f>
        <v>2</v>
      </c>
    </row>
    <row r="54" spans="1:2" x14ac:dyDescent="0.35">
      <c r="A54" s="13" t="s">
        <v>305</v>
      </c>
      <c r="B54" s="99">
        <f>'Fase 1'!G47</f>
        <v>5</v>
      </c>
    </row>
    <row r="55" spans="1:2" x14ac:dyDescent="0.35">
      <c r="A55" s="13" t="s">
        <v>306</v>
      </c>
      <c r="B55" s="99">
        <f>'Fase 1'!G48</f>
        <v>5</v>
      </c>
    </row>
    <row r="56" spans="1:2" x14ac:dyDescent="0.35">
      <c r="A56" s="13" t="s">
        <v>100</v>
      </c>
      <c r="B56" s="99">
        <f>'Fase 1'!G50</f>
        <v>4</v>
      </c>
    </row>
    <row r="57" spans="1:2" x14ac:dyDescent="0.35">
      <c r="A57" s="13" t="s">
        <v>101</v>
      </c>
      <c r="B57" s="99">
        <f>'Fase 1'!G51</f>
        <v>5</v>
      </c>
    </row>
    <row r="58" spans="1:2" x14ac:dyDescent="0.35">
      <c r="A58" s="13" t="s">
        <v>102</v>
      </c>
      <c r="B58" s="99">
        <f>'Fase 1'!G52</f>
        <v>5</v>
      </c>
    </row>
    <row r="59" spans="1:2" x14ac:dyDescent="0.35">
      <c r="A59" s="13" t="s">
        <v>103</v>
      </c>
      <c r="B59" s="99">
        <f>'Fase 1'!G53</f>
        <v>5</v>
      </c>
    </row>
    <row r="60" spans="1:2" x14ac:dyDescent="0.35">
      <c r="A60" s="13" t="s">
        <v>104</v>
      </c>
      <c r="B60" s="99">
        <f>'Fase 1'!G54</f>
        <v>5</v>
      </c>
    </row>
    <row r="61" spans="1:2" x14ac:dyDescent="0.35">
      <c r="A61" s="13" t="s">
        <v>105</v>
      </c>
      <c r="B61" s="99">
        <f>'Fase 1'!G55</f>
        <v>4</v>
      </c>
    </row>
    <row r="62" spans="1:2" x14ac:dyDescent="0.35">
      <c r="A62" s="13" t="s">
        <v>106</v>
      </c>
      <c r="B62" s="99">
        <f>'Fase 1'!G57</f>
        <v>4</v>
      </c>
    </row>
    <row r="63" spans="1:2" x14ac:dyDescent="0.35">
      <c r="A63" s="13" t="s">
        <v>107</v>
      </c>
      <c r="B63" s="99">
        <f>'Fase 1'!G58</f>
        <v>5</v>
      </c>
    </row>
    <row r="64" spans="1:2" x14ac:dyDescent="0.35">
      <c r="A64" s="13" t="s">
        <v>108</v>
      </c>
      <c r="B64" s="99">
        <f>'Fase 1'!G59</f>
        <v>5</v>
      </c>
    </row>
    <row r="65" spans="1:2" x14ac:dyDescent="0.35">
      <c r="A65" s="13" t="s">
        <v>109</v>
      </c>
      <c r="B65" s="99">
        <f>'Fase 1'!G60</f>
        <v>5</v>
      </c>
    </row>
    <row r="66" spans="1:2" x14ac:dyDescent="0.35">
      <c r="A66" s="13" t="s">
        <v>110</v>
      </c>
      <c r="B66" s="99">
        <f>'Fase 1'!G61</f>
        <v>4</v>
      </c>
    </row>
    <row r="67" spans="1:2" x14ac:dyDescent="0.35">
      <c r="A67" s="13" t="s">
        <v>111</v>
      </c>
      <c r="B67" s="99">
        <f>'Fase 1'!G62</f>
        <v>5</v>
      </c>
    </row>
    <row r="68" spans="1:2" x14ac:dyDescent="0.35">
      <c r="A68" s="13" t="s">
        <v>112</v>
      </c>
      <c r="B68" s="99">
        <f>'Fase 1'!G63</f>
        <v>4</v>
      </c>
    </row>
    <row r="69" spans="1:2" x14ac:dyDescent="0.35">
      <c r="A69" s="13" t="s">
        <v>113</v>
      </c>
      <c r="B69" s="99">
        <f>'Fase 1'!G64</f>
        <v>5</v>
      </c>
    </row>
    <row r="70" spans="1:2" x14ac:dyDescent="0.35">
      <c r="A70" s="13" t="s">
        <v>114</v>
      </c>
      <c r="B70" s="99">
        <f>'Fase 1'!G65</f>
        <v>5</v>
      </c>
    </row>
    <row r="71" spans="1:2" x14ac:dyDescent="0.35">
      <c r="A71" s="13" t="s">
        <v>564</v>
      </c>
      <c r="B71" s="99">
        <f>'Fase 1'!G66</f>
        <v>4</v>
      </c>
    </row>
    <row r="72" spans="1:2" x14ac:dyDescent="0.35">
      <c r="A72" s="10" t="s">
        <v>126</v>
      </c>
      <c r="B72" s="99">
        <f>'Fase 1'!G68</f>
        <v>5</v>
      </c>
    </row>
    <row r="73" spans="1:2" x14ac:dyDescent="0.35">
      <c r="A73" s="10" t="s">
        <v>127</v>
      </c>
      <c r="B73" s="99">
        <f>'Fase 1'!G69</f>
        <v>5</v>
      </c>
    </row>
    <row r="74" spans="1:2" x14ac:dyDescent="0.35">
      <c r="A74" s="10" t="s">
        <v>128</v>
      </c>
      <c r="B74" s="99">
        <f>'Fase 1'!G70</f>
        <v>4</v>
      </c>
    </row>
    <row r="75" spans="1:2" x14ac:dyDescent="0.35">
      <c r="A75" s="10" t="s">
        <v>129</v>
      </c>
      <c r="B75" s="99">
        <f>'Fase 1'!G71</f>
        <v>5</v>
      </c>
    </row>
    <row r="76" spans="1:2" x14ac:dyDescent="0.35">
      <c r="A76" s="10" t="s">
        <v>130</v>
      </c>
      <c r="B76" s="99">
        <f>'Fase 1'!G72</f>
        <v>3</v>
      </c>
    </row>
    <row r="77" spans="1:2" x14ac:dyDescent="0.35">
      <c r="A77" s="10" t="s">
        <v>131</v>
      </c>
      <c r="B77" s="99">
        <f>'Fase 1'!G73</f>
        <v>4</v>
      </c>
    </row>
    <row r="78" spans="1:2" x14ac:dyDescent="0.35">
      <c r="A78" s="10" t="s">
        <v>132</v>
      </c>
      <c r="B78" s="99">
        <f>'Fase 1'!G74</f>
        <v>5</v>
      </c>
    </row>
    <row r="79" spans="1:2" x14ac:dyDescent="0.35">
      <c r="A79" s="10" t="s">
        <v>133</v>
      </c>
      <c r="B79" s="99">
        <f>'Fase 1'!G75</f>
        <v>5</v>
      </c>
    </row>
    <row r="80" spans="1:2" x14ac:dyDescent="0.35">
      <c r="A80" s="10" t="s">
        <v>134</v>
      </c>
      <c r="B80" s="99">
        <f>'Fase 1'!G76</f>
        <v>5</v>
      </c>
    </row>
    <row r="81" spans="1:2" x14ac:dyDescent="0.35">
      <c r="A81" s="10" t="s">
        <v>135</v>
      </c>
      <c r="B81" s="99">
        <f>'Fase 1'!G77</f>
        <v>5</v>
      </c>
    </row>
    <row r="82" spans="1:2" x14ac:dyDescent="0.35">
      <c r="A82" s="10" t="s">
        <v>141</v>
      </c>
      <c r="B82" s="99">
        <f>'Fase 1'!G79</f>
        <v>4</v>
      </c>
    </row>
    <row r="83" spans="1:2" x14ac:dyDescent="0.35">
      <c r="A83" s="10" t="s">
        <v>142</v>
      </c>
      <c r="B83" s="99">
        <f>'Fase 1'!G80</f>
        <v>3</v>
      </c>
    </row>
    <row r="84" spans="1:2" x14ac:dyDescent="0.35">
      <c r="A84" s="10" t="s">
        <v>143</v>
      </c>
      <c r="B84" s="99">
        <f>'Fase 1'!G81</f>
        <v>3</v>
      </c>
    </row>
    <row r="85" spans="1:2" x14ac:dyDescent="0.35">
      <c r="A85" s="10" t="s">
        <v>144</v>
      </c>
      <c r="B85" s="99">
        <f>'Fase 1'!G82</f>
        <v>5</v>
      </c>
    </row>
    <row r="86" spans="1:2" x14ac:dyDescent="0.35">
      <c r="A86" s="10" t="s">
        <v>145</v>
      </c>
      <c r="B86" s="99">
        <f>'Fase 1'!G83</f>
        <v>3</v>
      </c>
    </row>
    <row r="87" spans="1:2" x14ac:dyDescent="0.35">
      <c r="A87" s="10" t="s">
        <v>146</v>
      </c>
      <c r="B87" s="99">
        <f>'Fase 1'!G84</f>
        <v>5</v>
      </c>
    </row>
    <row r="88" spans="1:2" x14ac:dyDescent="0.35">
      <c r="A88" s="10" t="s">
        <v>147</v>
      </c>
      <c r="B88" s="99">
        <f>'Fase 1'!G85</f>
        <v>5</v>
      </c>
    </row>
    <row r="89" spans="1:2" x14ac:dyDescent="0.35">
      <c r="A89" s="10" t="s">
        <v>148</v>
      </c>
      <c r="B89" s="99">
        <f>'Fase 1'!G86</f>
        <v>4</v>
      </c>
    </row>
    <row r="90" spans="1:2" x14ac:dyDescent="0.35">
      <c r="A90" s="10" t="s">
        <v>149</v>
      </c>
      <c r="B90" s="99">
        <f>'Fase 1'!G87</f>
        <v>4</v>
      </c>
    </row>
    <row r="91" spans="1:2" x14ac:dyDescent="0.35">
      <c r="A91" s="10" t="s">
        <v>562</v>
      </c>
      <c r="B91" s="99">
        <f>'Fase 1'!G88</f>
        <v>4</v>
      </c>
    </row>
    <row r="92" spans="1:2" x14ac:dyDescent="0.35">
      <c r="A92" s="15" t="s">
        <v>153</v>
      </c>
      <c r="B92" s="99">
        <f>'Fase 2'!G4</f>
        <v>4</v>
      </c>
    </row>
    <row r="93" spans="1:2" x14ac:dyDescent="0.35">
      <c r="A93" s="15" t="s">
        <v>165</v>
      </c>
      <c r="B93" s="99">
        <f>'Fase 2'!G5</f>
        <v>4</v>
      </c>
    </row>
    <row r="94" spans="1:2" x14ac:dyDescent="0.35">
      <c r="A94" s="15" t="s">
        <v>166</v>
      </c>
      <c r="B94" s="99">
        <f>'Fase 2'!G6</f>
        <v>4</v>
      </c>
    </row>
    <row r="95" spans="1:2" x14ac:dyDescent="0.35">
      <c r="A95" s="15" t="s">
        <v>167</v>
      </c>
      <c r="B95" s="99">
        <f>'Fase 2'!G7</f>
        <v>4</v>
      </c>
    </row>
    <row r="96" spans="1:2" x14ac:dyDescent="0.35">
      <c r="A96" s="15" t="s">
        <v>168</v>
      </c>
      <c r="B96" s="99">
        <f>'Fase 2'!G8</f>
        <v>3</v>
      </c>
    </row>
    <row r="97" spans="1:2" x14ac:dyDescent="0.35">
      <c r="A97" s="15" t="s">
        <v>169</v>
      </c>
      <c r="B97" s="99">
        <f>'Fase 2'!G9</f>
        <v>3</v>
      </c>
    </row>
    <row r="98" spans="1:2" x14ac:dyDescent="0.35">
      <c r="A98" s="15" t="s">
        <v>170</v>
      </c>
      <c r="B98" s="99">
        <f>'Fase 2'!G10</f>
        <v>3</v>
      </c>
    </row>
    <row r="99" spans="1:2" x14ac:dyDescent="0.35">
      <c r="A99" s="15" t="s">
        <v>171</v>
      </c>
      <c r="B99" s="99">
        <f>'Fase 2'!G11</f>
        <v>5</v>
      </c>
    </row>
    <row r="100" spans="1:2" x14ac:dyDescent="0.35">
      <c r="A100" s="15" t="s">
        <v>172</v>
      </c>
      <c r="B100" s="99">
        <f>'Fase 2'!G12</f>
        <v>4</v>
      </c>
    </row>
    <row r="101" spans="1:2" x14ac:dyDescent="0.35">
      <c r="A101" s="15" t="s">
        <v>322</v>
      </c>
      <c r="B101" s="99">
        <f>'Fase 2'!G14</f>
        <v>4</v>
      </c>
    </row>
    <row r="102" spans="1:2" x14ac:dyDescent="0.35">
      <c r="A102" s="15" t="s">
        <v>323</v>
      </c>
      <c r="B102" s="99">
        <f>'Fase 2'!G15</f>
        <v>4</v>
      </c>
    </row>
    <row r="103" spans="1:2" x14ac:dyDescent="0.35">
      <c r="A103" s="15" t="s">
        <v>324</v>
      </c>
      <c r="B103" s="99">
        <f>'Fase 2'!G16</f>
        <v>4</v>
      </c>
    </row>
    <row r="104" spans="1:2" x14ac:dyDescent="0.35">
      <c r="A104" s="15" t="s">
        <v>325</v>
      </c>
      <c r="B104" s="99">
        <f>'Fase 2'!G17</f>
        <v>5</v>
      </c>
    </row>
    <row r="105" spans="1:2" x14ac:dyDescent="0.35">
      <c r="A105" s="15" t="s">
        <v>326</v>
      </c>
      <c r="B105" s="99">
        <f>'Fase 2'!G18</f>
        <v>5</v>
      </c>
    </row>
    <row r="106" spans="1:2" x14ac:dyDescent="0.35">
      <c r="A106" s="15" t="s">
        <v>327</v>
      </c>
      <c r="B106" s="99">
        <f>'Fase 2'!G19</f>
        <v>2</v>
      </c>
    </row>
    <row r="107" spans="1:2" x14ac:dyDescent="0.35">
      <c r="A107" s="15" t="s">
        <v>328</v>
      </c>
      <c r="B107" s="99">
        <f>'Fase 2'!G20</f>
        <v>5</v>
      </c>
    </row>
    <row r="108" spans="1:2" x14ac:dyDescent="0.35">
      <c r="A108" s="15" t="s">
        <v>329</v>
      </c>
      <c r="B108" s="99">
        <f>'Fase 2'!G21</f>
        <v>5</v>
      </c>
    </row>
    <row r="109" spans="1:2" x14ac:dyDescent="0.35">
      <c r="A109" s="15" t="s">
        <v>330</v>
      </c>
      <c r="B109" s="99">
        <f>'Fase 2'!G22</f>
        <v>5</v>
      </c>
    </row>
    <row r="110" spans="1:2" x14ac:dyDescent="0.35">
      <c r="A110" s="15" t="s">
        <v>331</v>
      </c>
      <c r="B110" s="99">
        <f>'Fase 2'!G23</f>
        <v>4</v>
      </c>
    </row>
    <row r="111" spans="1:2" x14ac:dyDescent="0.35">
      <c r="A111" s="15" t="s">
        <v>332</v>
      </c>
      <c r="B111" s="99">
        <f>'Fase 2'!G24</f>
        <v>4</v>
      </c>
    </row>
    <row r="112" spans="1:2" x14ac:dyDescent="0.35">
      <c r="A112" s="15" t="s">
        <v>333</v>
      </c>
      <c r="B112" s="99">
        <f>'Fase 2'!G25</f>
        <v>5</v>
      </c>
    </row>
    <row r="113" spans="1:2" x14ac:dyDescent="0.35">
      <c r="A113" s="15" t="s">
        <v>334</v>
      </c>
      <c r="B113" s="99">
        <f>'Fase 2'!G26</f>
        <v>4</v>
      </c>
    </row>
    <row r="114" spans="1:2" x14ac:dyDescent="0.35">
      <c r="A114" s="15" t="s">
        <v>335</v>
      </c>
      <c r="B114" s="99">
        <f>'Fase 2'!G27</f>
        <v>4</v>
      </c>
    </row>
    <row r="115" spans="1:2" x14ac:dyDescent="0.35">
      <c r="A115" s="15" t="s">
        <v>339</v>
      </c>
      <c r="B115" s="99">
        <f>'Fase 2'!G28</f>
        <v>2</v>
      </c>
    </row>
    <row r="116" spans="1:2" x14ac:dyDescent="0.35">
      <c r="A116" s="15" t="s">
        <v>340</v>
      </c>
      <c r="B116" s="99">
        <f>'Fase 2'!G29</f>
        <v>5</v>
      </c>
    </row>
    <row r="117" spans="1:2" x14ac:dyDescent="0.35">
      <c r="A117" s="15" t="s">
        <v>341</v>
      </c>
      <c r="B117" s="99">
        <f>'Fase 2'!G30</f>
        <v>4</v>
      </c>
    </row>
    <row r="118" spans="1:2" x14ac:dyDescent="0.35">
      <c r="A118" s="15" t="s">
        <v>189</v>
      </c>
      <c r="B118" s="99">
        <f>'Fase 2'!G32</f>
        <v>5</v>
      </c>
    </row>
    <row r="119" spans="1:2" x14ac:dyDescent="0.35">
      <c r="A119" s="15" t="s">
        <v>190</v>
      </c>
      <c r="B119" s="99">
        <f>'Fase 2'!G33</f>
        <v>5</v>
      </c>
    </row>
    <row r="120" spans="1:2" x14ac:dyDescent="0.35">
      <c r="A120" s="15" t="s">
        <v>191</v>
      </c>
      <c r="B120" s="99">
        <f>'Fase 2'!G34</f>
        <v>5</v>
      </c>
    </row>
    <row r="121" spans="1:2" x14ac:dyDescent="0.35">
      <c r="A121" s="15" t="s">
        <v>192</v>
      </c>
      <c r="B121" s="99">
        <f>'Fase 2'!G35</f>
        <v>5</v>
      </c>
    </row>
    <row r="122" spans="1:2" x14ac:dyDescent="0.35">
      <c r="A122" s="15" t="s">
        <v>193</v>
      </c>
      <c r="B122" s="99">
        <f>'Fase 2'!G36</f>
        <v>5</v>
      </c>
    </row>
    <row r="123" spans="1:2" x14ac:dyDescent="0.35">
      <c r="A123" s="15" t="s">
        <v>194</v>
      </c>
      <c r="B123" s="99">
        <f>'Fase 2'!G37</f>
        <v>5</v>
      </c>
    </row>
    <row r="124" spans="1:2" x14ac:dyDescent="0.35">
      <c r="A124" s="15" t="s">
        <v>195</v>
      </c>
      <c r="B124" s="99">
        <f>'Fase 2'!G38</f>
        <v>4</v>
      </c>
    </row>
    <row r="125" spans="1:2" x14ac:dyDescent="0.35">
      <c r="A125" s="15" t="s">
        <v>196</v>
      </c>
      <c r="B125" s="99">
        <f>'Fase 2'!G39</f>
        <v>4</v>
      </c>
    </row>
    <row r="126" spans="1:2" x14ac:dyDescent="0.35">
      <c r="A126" s="15" t="s">
        <v>197</v>
      </c>
      <c r="B126" s="99">
        <f>'Fase 2'!G40</f>
        <v>5</v>
      </c>
    </row>
    <row r="127" spans="1:2" x14ac:dyDescent="0.35">
      <c r="A127" s="15" t="s">
        <v>198</v>
      </c>
      <c r="B127" s="99">
        <f>'Fase 2'!G41</f>
        <v>4</v>
      </c>
    </row>
    <row r="128" spans="1:2" x14ac:dyDescent="0.35">
      <c r="A128" s="15" t="s">
        <v>199</v>
      </c>
      <c r="B128" s="99">
        <f>'Fase 2'!G42</f>
        <v>4</v>
      </c>
    </row>
    <row r="129" spans="1:2" x14ac:dyDescent="0.35">
      <c r="A129" s="15" t="s">
        <v>200</v>
      </c>
      <c r="B129" s="99">
        <f>'Fase 2'!G43</f>
        <v>4</v>
      </c>
    </row>
    <row r="130" spans="1:2" x14ac:dyDescent="0.35">
      <c r="A130" s="15" t="s">
        <v>201</v>
      </c>
      <c r="B130" s="99">
        <f>'Fase 2'!G44</f>
        <v>5</v>
      </c>
    </row>
    <row r="131" spans="1:2" x14ac:dyDescent="0.35">
      <c r="A131" s="15" t="s">
        <v>202</v>
      </c>
      <c r="B131" s="99">
        <f>'Fase 2'!G45</f>
        <v>5</v>
      </c>
    </row>
    <row r="132" spans="1:2" x14ac:dyDescent="0.35">
      <c r="A132" s="15" t="s">
        <v>203</v>
      </c>
      <c r="B132" s="99">
        <f>'Fase 2'!G46</f>
        <v>2</v>
      </c>
    </row>
    <row r="133" spans="1:2" x14ac:dyDescent="0.35">
      <c r="A133" s="15" t="s">
        <v>204</v>
      </c>
      <c r="B133" s="99">
        <f>'Fase 2'!G47</f>
        <v>4</v>
      </c>
    </row>
    <row r="134" spans="1:2" x14ac:dyDescent="0.35">
      <c r="A134" s="15" t="s">
        <v>205</v>
      </c>
      <c r="B134" s="99">
        <f>'Fase 2'!G48</f>
        <v>5</v>
      </c>
    </row>
    <row r="135" spans="1:2" x14ac:dyDescent="0.35">
      <c r="A135" s="15" t="s">
        <v>206</v>
      </c>
      <c r="B135" s="99">
        <f>'Fase 2'!G49</f>
        <v>2</v>
      </c>
    </row>
    <row r="136" spans="1:2" x14ac:dyDescent="0.35">
      <c r="A136" s="15" t="s">
        <v>223</v>
      </c>
      <c r="B136" s="99">
        <f>'Fase 2'!G51</f>
        <v>5</v>
      </c>
    </row>
    <row r="137" spans="1:2" x14ac:dyDescent="0.35">
      <c r="A137" s="15" t="s">
        <v>224</v>
      </c>
      <c r="B137" s="99">
        <f>'Fase 2'!G52</f>
        <v>5</v>
      </c>
    </row>
    <row r="138" spans="1:2" x14ac:dyDescent="0.35">
      <c r="A138" s="15" t="s">
        <v>225</v>
      </c>
      <c r="B138" s="99">
        <f>'Fase 2'!G53</f>
        <v>5</v>
      </c>
    </row>
    <row r="139" spans="1:2" x14ac:dyDescent="0.35">
      <c r="A139" s="15" t="s">
        <v>226</v>
      </c>
      <c r="B139" s="99">
        <f>'Fase 2'!G54</f>
        <v>5</v>
      </c>
    </row>
    <row r="140" spans="1:2" x14ac:dyDescent="0.35">
      <c r="A140" s="15" t="s">
        <v>227</v>
      </c>
      <c r="B140" s="99">
        <f>'Fase 2'!G55</f>
        <v>4</v>
      </c>
    </row>
    <row r="141" spans="1:2" x14ac:dyDescent="0.35">
      <c r="A141" s="15" t="s">
        <v>228</v>
      </c>
      <c r="B141" s="99">
        <f>'Fase 2'!G56</f>
        <v>4</v>
      </c>
    </row>
    <row r="142" spans="1:2" x14ac:dyDescent="0.35">
      <c r="A142" s="15" t="s">
        <v>229</v>
      </c>
      <c r="B142" s="99">
        <f>'Fase 2'!G57</f>
        <v>5</v>
      </c>
    </row>
    <row r="143" spans="1:2" x14ac:dyDescent="0.35">
      <c r="A143" s="15" t="s">
        <v>230</v>
      </c>
      <c r="B143" s="99">
        <f>'Fase 2'!G58</f>
        <v>5</v>
      </c>
    </row>
    <row r="144" spans="1:2" x14ac:dyDescent="0.35">
      <c r="A144" s="15" t="s">
        <v>231</v>
      </c>
      <c r="B144" s="99">
        <f>'Fase 2'!G59</f>
        <v>3</v>
      </c>
    </row>
    <row r="145" spans="1:2" x14ac:dyDescent="0.35">
      <c r="A145" s="15" t="s">
        <v>232</v>
      </c>
      <c r="B145" s="99">
        <f>'Fase 2'!G60</f>
        <v>4</v>
      </c>
    </row>
    <row r="146" spans="1:2" x14ac:dyDescent="0.35">
      <c r="A146" s="15" t="s">
        <v>233</v>
      </c>
      <c r="B146" s="99">
        <f>'Fase 2'!G61</f>
        <v>3</v>
      </c>
    </row>
    <row r="147" spans="1:2" x14ac:dyDescent="0.35">
      <c r="A147" s="15" t="s">
        <v>234</v>
      </c>
      <c r="B147" s="99">
        <f>'Fase 2'!G62</f>
        <v>4</v>
      </c>
    </row>
    <row r="148" spans="1:2" x14ac:dyDescent="0.35">
      <c r="A148" s="15" t="s">
        <v>235</v>
      </c>
      <c r="B148" s="99">
        <f>'Fase 2'!G63</f>
        <v>4</v>
      </c>
    </row>
    <row r="149" spans="1:2" x14ac:dyDescent="0.35">
      <c r="A149" s="15" t="s">
        <v>236</v>
      </c>
      <c r="B149" s="99">
        <f>'Fase 2'!G64</f>
        <v>4</v>
      </c>
    </row>
    <row r="150" spans="1:2" x14ac:dyDescent="0.35">
      <c r="A150" s="15" t="s">
        <v>237</v>
      </c>
      <c r="B150" s="99">
        <f>'Fase 2'!G65</f>
        <v>2</v>
      </c>
    </row>
    <row r="151" spans="1:2" x14ac:dyDescent="0.35">
      <c r="A151" s="15" t="s">
        <v>238</v>
      </c>
      <c r="B151" s="99">
        <f>'Fase 2'!G66</f>
        <v>5</v>
      </c>
    </row>
    <row r="152" spans="1:2" x14ac:dyDescent="0.35">
      <c r="A152" s="15" t="s">
        <v>251</v>
      </c>
      <c r="B152" s="99">
        <f>'Fase 3'!G4</f>
        <v>4</v>
      </c>
    </row>
    <row r="153" spans="1:2" x14ac:dyDescent="0.35">
      <c r="A153" s="15" t="s">
        <v>252</v>
      </c>
      <c r="B153" s="99">
        <f>'Fase 3'!G5</f>
        <v>3</v>
      </c>
    </row>
    <row r="154" spans="1:2" x14ac:dyDescent="0.35">
      <c r="A154" s="15" t="s">
        <v>253</v>
      </c>
      <c r="B154" s="99">
        <f>'Fase 3'!G6</f>
        <v>4</v>
      </c>
    </row>
    <row r="155" spans="1:2" x14ac:dyDescent="0.35">
      <c r="A155" s="15" t="s">
        <v>254</v>
      </c>
      <c r="B155" s="99">
        <f>'Fase 3'!G7</f>
        <v>4</v>
      </c>
    </row>
    <row r="156" spans="1:2" x14ac:dyDescent="0.35">
      <c r="A156" s="15" t="s">
        <v>255</v>
      </c>
      <c r="B156" s="99">
        <f>'Fase 3'!G8</f>
        <v>2</v>
      </c>
    </row>
    <row r="157" spans="1:2" x14ac:dyDescent="0.35">
      <c r="A157" s="15" t="s">
        <v>256</v>
      </c>
      <c r="B157" s="99">
        <f>'Fase 3'!G9</f>
        <v>3</v>
      </c>
    </row>
    <row r="158" spans="1:2" x14ac:dyDescent="0.35">
      <c r="A158" s="15" t="s">
        <v>257</v>
      </c>
      <c r="B158" s="99">
        <f>'Fase 3'!G10</f>
        <v>2</v>
      </c>
    </row>
    <row r="159" spans="1:2" x14ac:dyDescent="0.35">
      <c r="A159" s="15" t="s">
        <v>350</v>
      </c>
      <c r="B159" s="99">
        <f>'Fase 3'!G12</f>
        <v>4</v>
      </c>
    </row>
    <row r="160" spans="1:2" x14ac:dyDescent="0.35">
      <c r="A160" s="15" t="s">
        <v>351</v>
      </c>
      <c r="B160" s="99">
        <f>'Fase 3'!G13</f>
        <v>4</v>
      </c>
    </row>
    <row r="161" spans="1:2" x14ac:dyDescent="0.35">
      <c r="A161" s="15" t="s">
        <v>352</v>
      </c>
      <c r="B161" s="99">
        <f>'Fase 3'!G14</f>
        <v>4</v>
      </c>
    </row>
    <row r="162" spans="1:2" x14ac:dyDescent="0.35">
      <c r="A162" s="15" t="s">
        <v>353</v>
      </c>
      <c r="B162" s="99">
        <f>'Fase 3'!G15</f>
        <v>2</v>
      </c>
    </row>
    <row r="163" spans="1:2" x14ac:dyDescent="0.35">
      <c r="A163" s="15" t="s">
        <v>354</v>
      </c>
      <c r="B163" s="99">
        <f>'Fase 3'!G16</f>
        <v>5</v>
      </c>
    </row>
    <row r="164" spans="1:2" x14ac:dyDescent="0.35">
      <c r="A164" s="15" t="s">
        <v>355</v>
      </c>
      <c r="B164" s="99">
        <f>'Fase 3'!G17</f>
        <v>3</v>
      </c>
    </row>
    <row r="165" spans="1:2" x14ac:dyDescent="0.35">
      <c r="A165" s="15" t="s">
        <v>356</v>
      </c>
      <c r="B165" s="99">
        <f>'Fase 3'!G18</f>
        <v>2</v>
      </c>
    </row>
    <row r="166" spans="1:2" x14ac:dyDescent="0.35">
      <c r="A166" s="15" t="s">
        <v>357</v>
      </c>
      <c r="B166" s="99">
        <f>'Fase 3'!G19</f>
        <v>4</v>
      </c>
    </row>
    <row r="167" spans="1:2" x14ac:dyDescent="0.35">
      <c r="A167" s="15" t="s">
        <v>370</v>
      </c>
      <c r="B167" s="99">
        <f>'Fase 3'!G21</f>
        <v>5</v>
      </c>
    </row>
    <row r="168" spans="1:2" x14ac:dyDescent="0.35">
      <c r="A168" s="15" t="s">
        <v>371</v>
      </c>
      <c r="B168" s="99">
        <f>'Fase 3'!G22</f>
        <v>5</v>
      </c>
    </row>
    <row r="169" spans="1:2" x14ac:dyDescent="0.35">
      <c r="A169" s="15" t="s">
        <v>372</v>
      </c>
      <c r="B169" s="99">
        <f>'Fase 3'!G23</f>
        <v>5</v>
      </c>
    </row>
    <row r="170" spans="1:2" x14ac:dyDescent="0.35">
      <c r="A170" s="15" t="s">
        <v>373</v>
      </c>
      <c r="B170" s="99">
        <f>'Fase 3'!G24</f>
        <v>2</v>
      </c>
    </row>
    <row r="171" spans="1:2" x14ac:dyDescent="0.35">
      <c r="A171" s="15" t="s">
        <v>374</v>
      </c>
      <c r="B171" s="99">
        <f>'Fase 3'!G25</f>
        <v>5</v>
      </c>
    </row>
    <row r="172" spans="1:2" x14ac:dyDescent="0.35">
      <c r="A172" s="15" t="s">
        <v>375</v>
      </c>
      <c r="B172" s="99">
        <f>'Fase 3'!G26</f>
        <v>3</v>
      </c>
    </row>
    <row r="173" spans="1:2" x14ac:dyDescent="0.35">
      <c r="A173" s="15" t="s">
        <v>376</v>
      </c>
      <c r="B173" s="99">
        <f>'Fase 3'!G27</f>
        <v>5</v>
      </c>
    </row>
    <row r="174" spans="1:2" x14ac:dyDescent="0.35">
      <c r="A174" s="15" t="s">
        <v>377</v>
      </c>
      <c r="B174" s="99">
        <f>'Fase 3'!G28</f>
        <v>5</v>
      </c>
    </row>
    <row r="175" spans="1:2" x14ac:dyDescent="0.35">
      <c r="A175" s="15" t="s">
        <v>376</v>
      </c>
      <c r="B175" s="99">
        <f>'Fase 3'!G29</f>
        <v>5</v>
      </c>
    </row>
    <row r="176" spans="1:2" x14ac:dyDescent="0.35">
      <c r="A176" s="15" t="s">
        <v>377</v>
      </c>
      <c r="B176" s="99">
        <f>'Fase 3'!G30</f>
        <v>5</v>
      </c>
    </row>
    <row r="177" spans="1:2" x14ac:dyDescent="0.35">
      <c r="A177" s="15" t="s">
        <v>378</v>
      </c>
      <c r="B177" s="99">
        <f>'Fase 3'!G31</f>
        <v>2</v>
      </c>
    </row>
    <row r="178" spans="1:2" x14ac:dyDescent="0.35">
      <c r="A178" s="15" t="s">
        <v>379</v>
      </c>
      <c r="B178" s="99">
        <f>'Fase 3'!G32</f>
        <v>5</v>
      </c>
    </row>
    <row r="179" spans="1:2" x14ac:dyDescent="0.35">
      <c r="A179" s="15" t="s">
        <v>393</v>
      </c>
      <c r="B179" s="99">
        <f>'Fase 3'!G34</f>
        <v>5</v>
      </c>
    </row>
    <row r="180" spans="1:2" x14ac:dyDescent="0.35">
      <c r="A180" s="15" t="s">
        <v>394</v>
      </c>
      <c r="B180" s="99">
        <f>'Fase 3'!G35</f>
        <v>4</v>
      </c>
    </row>
    <row r="181" spans="1:2" x14ac:dyDescent="0.35">
      <c r="A181" s="15" t="s">
        <v>395</v>
      </c>
      <c r="B181" s="99">
        <f>'Fase 3'!G36</f>
        <v>2</v>
      </c>
    </row>
    <row r="182" spans="1:2" x14ac:dyDescent="0.35">
      <c r="A182" s="15" t="s">
        <v>396</v>
      </c>
      <c r="B182" s="99">
        <f>'Fase 3'!G37</f>
        <v>5</v>
      </c>
    </row>
    <row r="183" spans="1:2" x14ac:dyDescent="0.35">
      <c r="A183" s="15" t="s">
        <v>397</v>
      </c>
      <c r="B183" s="99">
        <f>'Fase 3'!G38</f>
        <v>5</v>
      </c>
    </row>
    <row r="184" spans="1:2" x14ac:dyDescent="0.35">
      <c r="A184" s="15" t="s">
        <v>398</v>
      </c>
      <c r="B184" s="99">
        <f>'Fase 3'!G39</f>
        <v>2</v>
      </c>
    </row>
    <row r="185" spans="1:2" x14ac:dyDescent="0.35">
      <c r="A185" s="15" t="s">
        <v>399</v>
      </c>
      <c r="B185" s="99">
        <f>'Fase 3'!G40</f>
        <v>2</v>
      </c>
    </row>
    <row r="186" spans="1:2" x14ac:dyDescent="0.35">
      <c r="A186" s="15" t="s">
        <v>400</v>
      </c>
      <c r="B186" s="99">
        <f>'Fase 3'!G42</f>
        <v>2</v>
      </c>
    </row>
    <row r="187" spans="1:2" x14ac:dyDescent="0.35">
      <c r="A187" s="15" t="s">
        <v>401</v>
      </c>
      <c r="B187" s="99">
        <f>'Fase 3'!G43</f>
        <v>2</v>
      </c>
    </row>
    <row r="188" spans="1:2" x14ac:dyDescent="0.35">
      <c r="A188" s="15" t="s">
        <v>402</v>
      </c>
      <c r="B188" s="99">
        <f>'Fase 3'!G44</f>
        <v>3</v>
      </c>
    </row>
    <row r="189" spans="1:2" x14ac:dyDescent="0.35">
      <c r="A189" s="15" t="s">
        <v>403</v>
      </c>
      <c r="B189" s="99">
        <f>'Fase 3'!G45</f>
        <v>2</v>
      </c>
    </row>
    <row r="190" spans="1:2" x14ac:dyDescent="0.35">
      <c r="A190" s="15" t="s">
        <v>404</v>
      </c>
      <c r="B190" s="99">
        <f>'Fase 3'!G46</f>
        <v>3</v>
      </c>
    </row>
    <row r="191" spans="1:2" x14ac:dyDescent="0.35">
      <c r="A191" s="15" t="s">
        <v>405</v>
      </c>
      <c r="B191" s="99">
        <f>'Fase 3'!G47</f>
        <v>2</v>
      </c>
    </row>
    <row r="192" spans="1:2" x14ac:dyDescent="0.35">
      <c r="A192" s="15" t="s">
        <v>406</v>
      </c>
      <c r="B192" s="99">
        <f>'Fase 3'!G48</f>
        <v>2</v>
      </c>
    </row>
    <row r="193" spans="1:2" x14ac:dyDescent="0.35">
      <c r="A193" s="15" t="s">
        <v>413</v>
      </c>
      <c r="B193" s="99">
        <f>'Fase 3'!G50</f>
        <v>5</v>
      </c>
    </row>
    <row r="194" spans="1:2" x14ac:dyDescent="0.35">
      <c r="A194" s="15" t="s">
        <v>414</v>
      </c>
      <c r="B194" s="99">
        <f>'Fase 3'!G51</f>
        <v>3</v>
      </c>
    </row>
    <row r="195" spans="1:2" x14ac:dyDescent="0.35">
      <c r="A195" s="15" t="s">
        <v>415</v>
      </c>
      <c r="B195" s="99">
        <f>'Fase 3'!G52</f>
        <v>3</v>
      </c>
    </row>
    <row r="196" spans="1:2" x14ac:dyDescent="0.35">
      <c r="A196" s="15" t="s">
        <v>416</v>
      </c>
      <c r="B196" s="99">
        <f>'Fase 3'!G53</f>
        <v>3</v>
      </c>
    </row>
    <row r="197" spans="1:2" x14ac:dyDescent="0.35">
      <c r="A197" s="15" t="s">
        <v>417</v>
      </c>
      <c r="B197" s="99">
        <f>'Fase 3'!G54</f>
        <v>2</v>
      </c>
    </row>
    <row r="198" spans="1:2" x14ac:dyDescent="0.35">
      <c r="A198" s="15" t="s">
        <v>418</v>
      </c>
      <c r="B198" s="99">
        <f>'Fase 3'!G55</f>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Pengantar</vt:lpstr>
      <vt:lpstr>Responder</vt:lpstr>
      <vt:lpstr>Fase 1</vt:lpstr>
      <vt:lpstr>Fase 2</vt:lpstr>
      <vt:lpstr>Fase 3</vt:lpstr>
      <vt:lpstr>Hasil</vt:lpstr>
      <vt:lpstr>Referensi(H)</vt:lpstr>
      <vt:lpstr>Catatan Revisi</vt:lpstr>
      <vt:lpstr>Coder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Ariyanto A Setyawan</dc:creator>
  <cp:lastModifiedBy>LENOVO</cp:lastModifiedBy>
  <dcterms:created xsi:type="dcterms:W3CDTF">2019-01-30T11:50:09Z</dcterms:created>
  <dcterms:modified xsi:type="dcterms:W3CDTF">2019-08-15T04:59:22Z</dcterms:modified>
</cp:coreProperties>
</file>