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BC02ED7-CEFB-4C54-B8C7-21A43DA5D3D5}" xr6:coauthVersionLast="47" xr6:coauthVersionMax="47" xr10:uidLastSave="{00000000-0000-0000-0000-000000000000}"/>
  <bookViews>
    <workbookView xWindow="-120" yWindow="-120" windowWidth="20730" windowHeight="11160" xr2:uid="{306A1582-4287-4E4F-8F4D-A47E2A704E48}"/>
  </bookViews>
  <sheets>
    <sheet name="Ver0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H28" i="2" s="1"/>
  <c r="H22" i="2"/>
  <c r="H21" i="2"/>
  <c r="H20" i="2"/>
  <c r="H19" i="2"/>
  <c r="H23" i="2" l="1"/>
  <c r="H15" i="2"/>
  <c r="G14" i="2"/>
  <c r="H14" i="2" s="1"/>
  <c r="H13" i="2"/>
  <c r="G12" i="2"/>
  <c r="H11" i="2"/>
  <c r="H10" i="2"/>
  <c r="H9" i="2"/>
  <c r="H8" i="2"/>
  <c r="E7" i="2"/>
  <c r="H7" i="2" s="1"/>
  <c r="H6" i="2"/>
  <c r="H17" i="2" l="1"/>
  <c r="H24" i="2" s="1"/>
  <c r="H30" i="2" l="1"/>
  <c r="H31" i="2" s="1"/>
  <c r="H26" i="2"/>
  <c r="H32" i="2" s="1"/>
  <c r="E48" i="2"/>
  <c r="E45" i="2"/>
  <c r="E54" i="2"/>
  <c r="E51" i="2"/>
  <c r="H3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 lan khanh</author>
  </authors>
  <commentList>
    <comment ref="E7" authorId="0" shapeId="0" xr:uid="{C36B7B6C-75CC-4E4F-9F5A-DD698DE9F3EB}">
      <text>
        <r>
          <rPr>
            <b/>
            <sz val="9"/>
            <color indexed="81"/>
            <rFont val="Tahoma"/>
            <family val="2"/>
          </rPr>
          <t>trinh lan khanh:</t>
        </r>
        <r>
          <rPr>
            <sz val="9"/>
            <color indexed="81"/>
            <rFont val="Tahoma"/>
            <family val="2"/>
          </rPr>
          <t xml:space="preserve">
165000 </t>
        </r>
      </text>
    </comment>
    <comment ref="F8" authorId="0" shapeId="0" xr:uid="{0D1D5A3A-F202-40FD-8235-0D527CC948BE}">
      <text>
        <r>
          <rPr>
            <b/>
            <sz val="9"/>
            <color indexed="81"/>
            <rFont val="Tahoma"/>
            <family val="2"/>
          </rPr>
          <t>trinh lan khanh:</t>
        </r>
        <r>
          <rPr>
            <sz val="9"/>
            <color indexed="81"/>
            <rFont val="Tahoma"/>
            <family val="2"/>
          </rPr>
          <t xml:space="preserve">
310000</t>
        </r>
      </text>
    </comment>
    <comment ref="E11" authorId="0" shapeId="0" xr:uid="{D584AF70-079B-4E7D-8119-9F212C873DFC}">
      <text>
        <r>
          <rPr>
            <b/>
            <sz val="9"/>
            <color indexed="81"/>
            <rFont val="Tahoma"/>
            <family val="2"/>
          </rPr>
          <t>trinh lan khanh:</t>
        </r>
        <r>
          <rPr>
            <sz val="9"/>
            <color indexed="81"/>
            <rFont val="Tahoma"/>
            <family val="2"/>
          </rPr>
          <t xml:space="preserve">
trao đổi giá 105K</t>
        </r>
      </text>
    </comment>
  </commentList>
</comments>
</file>

<file path=xl/sharedStrings.xml><?xml version="1.0" encoding="utf-8"?>
<sst xmlns="http://schemas.openxmlformats.org/spreadsheetml/2006/main" count="79" uniqueCount="72">
  <si>
    <t>CÁC HẠNG MỤC CÔNG VIỆC THỎA THUẬN</t>
  </si>
  <si>
    <t>Giai đoạn</t>
  </si>
  <si>
    <t xml:space="preserve">Hạng mục công việc </t>
  </si>
  <si>
    <t>Yêu cầu công việc chi tiết</t>
  </si>
  <si>
    <t>Thực tế</t>
  </si>
  <si>
    <t>Ghi chú</t>
  </si>
  <si>
    <t>Dự toán</t>
  </si>
  <si>
    <t>Đi đường điện nước</t>
  </si>
  <si>
    <t>Số lượng dự kiến</t>
  </si>
  <si>
    <t>Tính theo m sàn, đi đường điện nước cho tất cả các tầng</t>
  </si>
  <si>
    <t>Đi đường điện nước và Trát các tầng</t>
  </si>
  <si>
    <t>Ốp lát nhà vệ sinh</t>
  </si>
  <si>
    <t>Nhân công</t>
  </si>
  <si>
    <t>Xây ngăn phòng, xây nhà vệ sinh 110</t>
  </si>
  <si>
    <t>Thành viên tham gia</t>
  </si>
  <si>
    <t>Tên thi công: Tiến,Kỹ sư Huệ</t>
  </si>
  <si>
    <t>Bên chủ nhà : Anh Quyết, Khanh, Cường ( Giám sát của chủ nhà)</t>
  </si>
  <si>
    <t>Thống nhất:</t>
  </si>
  <si>
    <t>Xi măng đổ bê tông nền sử dụng xi măng  Hoàng Thạch PC30</t>
  </si>
  <si>
    <t>Lần thanh toán</t>
  </si>
  <si>
    <t>Số tiền</t>
  </si>
  <si>
    <t>Người nhận ký</t>
  </si>
  <si>
    <t>Xác nhận chủ</t>
  </si>
  <si>
    <t>Thanh toán lần 1 (25%)</t>
  </si>
  <si>
    <t>(Ngày…......tháng…..........năm 2024)</t>
  </si>
  <si>
    <r>
      <rPr>
        <b/>
        <u/>
        <sz val="14"/>
        <color theme="1"/>
        <rFont val="Aptos Narrow"/>
        <family val="2"/>
        <scheme val="minor"/>
      </rPr>
      <t xml:space="preserve">Giai đoạn 2 </t>
    </r>
    <r>
      <rPr>
        <sz val="11"/>
        <color theme="1"/>
        <rFont val="Aptos Narrow"/>
        <family val="2"/>
        <scheme val="minor"/>
      </rPr>
      <t xml:space="preserve">
-Các công việc thuê xe , giáo, khung, vận chuyển đồ nghề … bên thi công chịu trách nhiệm
-Liệt kê danh sách các vật liệu cần cho bên chủ nhà mua theo danh sách vật tư
</t>
    </r>
  </si>
  <si>
    <t>Ốp lát các phòng khách , phòng ngủ</t>
  </si>
  <si>
    <t>Vá nhà vệ sinh</t>
  </si>
  <si>
    <t>Trát tường các tầng 1.5 cm~2cm bao gồm đóng lưới mắt cáo</t>
  </si>
  <si>
    <t>Trọn gói</t>
  </si>
  <si>
    <t>Điều hòa</t>
  </si>
  <si>
    <t>Chống thấm nhà vệ sinh</t>
  </si>
  <si>
    <t>Chống thấm cổ ống</t>
  </si>
  <si>
    <t>Nhân công + vật liệu trọn gói , xi măng Hoàng Long PC30 và gạch đặc đỏ , sử dụng đóng lưới trát tường. Trọn gói không phát sinh</t>
  </si>
  <si>
    <t>Nhân công + vật liệu trọn gói (gạch đặc đỏ). Xi măng Hoàng Long PC30 và vật liệu phụ trợ. Trọn gói không phát sinh chi phí</t>
  </si>
  <si>
    <t>Nhân công Pha nửa xi PC30 nửa keo , ốp chắc và bền hơn. Giá trọn gói nhân công và vật liệu trừ gạch chủ nhà mua. Không phát sinh chi phí</t>
  </si>
  <si>
    <t>5 tầng</t>
  </si>
  <si>
    <t>Tầng 1 trước</t>
  </si>
  <si>
    <t>Cán nền các tầng 2,3,4</t>
  </si>
  <si>
    <t>Nhân công + vật liệu trọn gói (Cán dầy 2.5~3cm , xi măng Hoàng Long xi mác PC 30). Giá trọn gói không phát sinh chi phí</t>
  </si>
  <si>
    <t xml:space="preserve">Trao đổi giá 105K  trọn gói </t>
  </si>
  <si>
    <t>Trao đổi giá 310k trọn gói</t>
  </si>
  <si>
    <t>Trọn gói ( Sika top cell 107) , nền + vách tắm đứng
WC: Chống thấm Sika Membrane, quét 2 nước, dán lưới thủy
tinh chân tường. Giá trọn gói nhân công và vật tư, không phát sinh chi phí</t>
  </si>
  <si>
    <t>Trọn gói ( Sika top cell 107) , nền + vách tắm đứng
WC: Chống thấm Sika Membrane, quét 2 nước, dán lưới thủy tinh chân tường. Giá trọn gói nhân công và vật tư, không phát sinh chi phí</t>
  </si>
  <si>
    <t>Tổng giai đoạn 2</t>
  </si>
  <si>
    <t>Khoan cấy Gramset trên 10 thanh dưới 10 thanh , 40 lỗ gramset , đan A15 hai lớp ( Kích thước 90x90) , trọn gói nhân công và vật tư , không phát sinh chi phí. Đảm bảo chắc chắn an toàn bền vững</t>
  </si>
  <si>
    <t xml:space="preserve">Xi măng xây trát sử dụng loại Hoàng Long  </t>
  </si>
  <si>
    <t>Gạch sử dụng là gạch đỏ đặc, các loại keo chuyên dụng chính hãng, nghiêm cấm sử dụng hàng nhái kém chất lượng.</t>
  </si>
  <si>
    <t>Hạng mục hoàn thiện</t>
  </si>
  <si>
    <t>Hoàn thiện xong hết các mục của giai đoạn 2</t>
  </si>
  <si>
    <t>Tầng 1,2</t>
  </si>
  <si>
    <t>4 lỗ của 4 tầng</t>
  </si>
  <si>
    <t>Thanh toán lần 3(20%)</t>
  </si>
  <si>
    <t>Thanh toán lần 2 (25%)</t>
  </si>
  <si>
    <t>Thanh toán lần 4 (20%)</t>
  </si>
  <si>
    <t>Ngay sau khi kí hợp đồng</t>
  </si>
  <si>
    <t>Hoàn thiện điện nước, Hoàn thành xây tất cả các tầng và trát hết tầng 2</t>
  </si>
  <si>
    <t>Vá lỗ nhà vệ sinh,  Cán nền ,và hoàn thiện điện nước, trát tầng 3,4,5</t>
  </si>
  <si>
    <t>chi phí phát sinh</t>
  </si>
  <si>
    <t>hộp kĩ thuật</t>
  </si>
  <si>
    <t>lanh tô cửa</t>
  </si>
  <si>
    <t>cửa wc</t>
  </si>
  <si>
    <t>giá trị hợp đồng giai đoạn 1</t>
  </si>
  <si>
    <t>bồn hoa</t>
  </si>
  <si>
    <t>đã thanh toán giai đoạn 1</t>
  </si>
  <si>
    <t>còn lại</t>
  </si>
  <si>
    <t>tổng giá trị giai đoạn 2</t>
  </si>
  <si>
    <t>tổng chi phí công trình</t>
  </si>
  <si>
    <t>đã thanh toán giai đoạn 2</t>
  </si>
  <si>
    <t>còn lại gia đoạn 2</t>
  </si>
  <si>
    <t>tổng còn lại của 2 giai đoạn</t>
  </si>
  <si>
    <t>bảo hành 5% tổng giá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</si>
</sst>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0" xfId="0" applyFont="1"/>
    <xf numFmtId="164" fontId="0" fillId="0" borderId="1" xfId="1" applyNumberFormat="1" applyFont="1" applyBorder="1"/>
    <xf numFmtId="3" fontId="0" fillId="0" borderId="1" xfId="0" applyNumberFormat="1" applyBorder="1"/>
    <xf numFmtId="164" fontId="0" fillId="0" borderId="1" xfId="0" applyNumberFormat="1" applyBorder="1"/>
    <xf numFmtId="43" fontId="0" fillId="0" borderId="1" xfId="1" applyFont="1" applyBorder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165" fontId="0" fillId="0" borderId="10" xfId="0" applyNumberFormat="1" applyBorder="1"/>
    <xf numFmtId="0" fontId="7" fillId="2" borderId="13" xfId="0" applyFont="1" applyFill="1" applyBorder="1"/>
    <xf numFmtId="0" fontId="7" fillId="2" borderId="1" xfId="0" applyFont="1" applyFill="1" applyBorder="1"/>
    <xf numFmtId="0" fontId="7" fillId="0" borderId="2" xfId="0" applyFont="1" applyBorder="1"/>
    <xf numFmtId="0" fontId="7" fillId="0" borderId="5" xfId="0" applyFont="1" applyBorder="1"/>
    <xf numFmtId="0" fontId="7" fillId="0" borderId="7" xfId="0" applyFon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164" fontId="8" fillId="0" borderId="1" xfId="1" applyNumberFormat="1" applyFont="1" applyBorder="1"/>
    <xf numFmtId="164" fontId="6" fillId="0" borderId="1" xfId="1" applyNumberFormat="1" applyFont="1" applyBorder="1"/>
    <xf numFmtId="43" fontId="0" fillId="0" borderId="0" xfId="1" applyFont="1"/>
    <xf numFmtId="43" fontId="3" fillId="2" borderId="1" xfId="1" applyFont="1" applyFill="1" applyBorder="1"/>
    <xf numFmtId="43" fontId="7" fillId="2" borderId="14" xfId="1" applyFont="1" applyFill="1" applyBorder="1"/>
    <xf numFmtId="43" fontId="0" fillId="0" borderId="4" xfId="1" applyFont="1" applyBorder="1"/>
    <xf numFmtId="43" fontId="0" fillId="0" borderId="6" xfId="1" applyFont="1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" xfId="0" applyNumberFormat="1" applyBorder="1"/>
    <xf numFmtId="0" fontId="5" fillId="0" borderId="1" xfId="0" applyFont="1" applyBorder="1"/>
    <xf numFmtId="164" fontId="0" fillId="0" borderId="11" xfId="1" applyNumberFormat="1" applyFon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0" fillId="0" borderId="8" xfId="0" applyNumberFormat="1" applyBorder="1"/>
    <xf numFmtId="43" fontId="0" fillId="0" borderId="0" xfId="0" applyNumberFormat="1"/>
    <xf numFmtId="0" fontId="13" fillId="0" borderId="0" xfId="0" applyFont="1"/>
    <xf numFmtId="0" fontId="0" fillId="4" borderId="0" xfId="0" applyFill="1"/>
    <xf numFmtId="0" fontId="12" fillId="4" borderId="0" xfId="0" applyFont="1" applyFill="1"/>
    <xf numFmtId="43" fontId="0" fillId="4" borderId="0" xfId="1" applyFont="1" applyFill="1"/>
    <xf numFmtId="43" fontId="14" fillId="0" borderId="0" xfId="0" applyNumberFormat="1" applyFont="1"/>
    <xf numFmtId="164" fontId="15" fillId="0" borderId="1" xfId="1" applyNumberFormat="1" applyFont="1" applyBorder="1"/>
    <xf numFmtId="0" fontId="16" fillId="4" borderId="0" xfId="0" applyFont="1" applyFill="1"/>
    <xf numFmtId="43" fontId="7" fillId="0" borderId="0" xfId="0" applyNumberFormat="1" applyFont="1"/>
    <xf numFmtId="43" fontId="15" fillId="0" borderId="0" xfId="0" applyNumberFormat="1" applyFont="1"/>
    <xf numFmtId="43" fontId="17" fillId="5" borderId="0" xfId="0" applyNumberFormat="1" applyFont="1" applyFill="1"/>
    <xf numFmtId="0" fontId="0" fillId="3" borderId="1" xfId="0" applyFill="1" applyBorder="1" applyAlignment="1">
      <alignment horizontal="left" vertical="top" wrapText="1"/>
    </xf>
    <xf numFmtId="164" fontId="0" fillId="0" borderId="10" xfId="0" applyNumberFormat="1" applyBorder="1" applyAlignment="1">
      <alignment horizontal="left" vertical="top" wrapText="1"/>
    </xf>
    <xf numFmtId="164" fontId="0" fillId="0" borderId="11" xfId="0" applyNumberFormat="1" applyBorder="1" applyAlignment="1">
      <alignment horizontal="left" vertical="top" wrapText="1"/>
    </xf>
    <xf numFmtId="164" fontId="0" fillId="0" borderId="12" xfId="0" applyNumberForma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CB3A-65C8-4F7F-B97E-36A1F5A8593D}">
  <dimension ref="B2:J55"/>
  <sheetViews>
    <sheetView tabSelected="1" topLeftCell="B16" zoomScale="70" zoomScaleNormal="70" workbookViewId="0">
      <selection activeCell="H21" sqref="H21"/>
    </sheetView>
  </sheetViews>
  <sheetFormatPr defaultRowHeight="15" x14ac:dyDescent="0.25"/>
  <cols>
    <col min="2" max="2" width="27.7109375" customWidth="1"/>
    <col min="3" max="3" width="39.28515625" customWidth="1"/>
    <col min="4" max="4" width="43.42578125" customWidth="1"/>
    <col min="5" max="6" width="13.85546875" customWidth="1"/>
    <col min="7" max="7" width="13.5703125" style="28" customWidth="1"/>
    <col min="8" max="8" width="29.7109375" customWidth="1"/>
    <col min="9" max="9" width="50.42578125" customWidth="1"/>
    <col min="10" max="10" width="53.140625" customWidth="1"/>
  </cols>
  <sheetData>
    <row r="2" spans="2:10" ht="26.25" x14ac:dyDescent="0.4">
      <c r="D2" s="6" t="s">
        <v>0</v>
      </c>
    </row>
    <row r="4" spans="2:10" ht="21" x14ac:dyDescent="0.35">
      <c r="B4" s="1" t="s">
        <v>1</v>
      </c>
      <c r="C4" s="1" t="s">
        <v>2</v>
      </c>
      <c r="D4" s="2" t="s">
        <v>3</v>
      </c>
      <c r="E4" s="2" t="s">
        <v>29</v>
      </c>
      <c r="F4" s="2" t="s">
        <v>12</v>
      </c>
      <c r="G4" s="29" t="s">
        <v>8</v>
      </c>
      <c r="H4" s="1" t="s">
        <v>6</v>
      </c>
      <c r="I4" s="1" t="s">
        <v>4</v>
      </c>
      <c r="J4" s="1" t="s">
        <v>5</v>
      </c>
    </row>
    <row r="5" spans="2:10" ht="18.600000000000001" customHeight="1" x14ac:dyDescent="0.3">
      <c r="B5" s="56" t="s">
        <v>25</v>
      </c>
      <c r="C5" s="3" t="s">
        <v>10</v>
      </c>
      <c r="D5" s="5"/>
      <c r="E5" s="4"/>
      <c r="F5" s="4"/>
      <c r="G5" s="10"/>
      <c r="H5" s="4"/>
      <c r="I5" s="4"/>
      <c r="J5" s="4"/>
    </row>
    <row r="6" spans="2:10" x14ac:dyDescent="0.25">
      <c r="B6" s="56"/>
      <c r="C6" s="4" t="s">
        <v>7</v>
      </c>
      <c r="D6" s="5" t="s">
        <v>12</v>
      </c>
      <c r="E6" s="8"/>
      <c r="F6" s="8">
        <v>220000</v>
      </c>
      <c r="G6" s="10">
        <v>218</v>
      </c>
      <c r="H6" s="9">
        <f>G6*F6</f>
        <v>47960000</v>
      </c>
      <c r="I6" s="4"/>
      <c r="J6" s="5" t="s">
        <v>9</v>
      </c>
    </row>
    <row r="7" spans="2:10" ht="45" x14ac:dyDescent="0.25">
      <c r="B7" s="56"/>
      <c r="C7" s="5" t="s">
        <v>28</v>
      </c>
      <c r="D7" s="5" t="s">
        <v>33</v>
      </c>
      <c r="E7" s="7">
        <f>90000+50000+25000</f>
        <v>165000</v>
      </c>
      <c r="F7" s="7"/>
      <c r="G7" s="10">
        <v>644.41099999999994</v>
      </c>
      <c r="H7" s="7">
        <f>E7*G7</f>
        <v>106327814.99999999</v>
      </c>
      <c r="I7" s="9"/>
      <c r="J7" s="4"/>
    </row>
    <row r="8" spans="2:10" ht="45" x14ac:dyDescent="0.25">
      <c r="B8" s="56"/>
      <c r="C8" s="4" t="s">
        <v>13</v>
      </c>
      <c r="D8" s="5" t="s">
        <v>34</v>
      </c>
      <c r="E8" s="27">
        <v>330000</v>
      </c>
      <c r="F8" s="27"/>
      <c r="G8" s="10">
        <v>138.88900000000001</v>
      </c>
      <c r="H8" s="7">
        <f>G8*E8</f>
        <v>45833370</v>
      </c>
      <c r="I8" s="37"/>
      <c r="J8" s="37" t="s">
        <v>41</v>
      </c>
    </row>
    <row r="9" spans="2:10" ht="45" x14ac:dyDescent="0.25">
      <c r="B9" s="56"/>
      <c r="C9" s="4" t="s">
        <v>11</v>
      </c>
      <c r="D9" s="5" t="s">
        <v>35</v>
      </c>
      <c r="E9" s="7">
        <v>200000</v>
      </c>
      <c r="F9" s="7"/>
      <c r="G9" s="10">
        <v>66.37</v>
      </c>
      <c r="H9" s="7">
        <f>E9*G9</f>
        <v>13274000</v>
      </c>
      <c r="I9" s="4"/>
      <c r="J9" s="4" t="s">
        <v>36</v>
      </c>
    </row>
    <row r="10" spans="2:10" ht="45" x14ac:dyDescent="0.25">
      <c r="B10" s="56"/>
      <c r="C10" s="4" t="s">
        <v>26</v>
      </c>
      <c r="D10" s="5" t="s">
        <v>35</v>
      </c>
      <c r="E10" s="7">
        <v>180000</v>
      </c>
      <c r="F10" s="7"/>
      <c r="G10" s="10">
        <v>71.94</v>
      </c>
      <c r="H10" s="7">
        <f>G10*E10</f>
        <v>12949200</v>
      </c>
      <c r="I10" s="4"/>
      <c r="J10" s="4" t="s">
        <v>37</v>
      </c>
    </row>
    <row r="11" spans="2:10" ht="45" x14ac:dyDescent="0.25">
      <c r="B11" s="56"/>
      <c r="C11" s="4" t="s">
        <v>38</v>
      </c>
      <c r="D11" s="5" t="s">
        <v>39</v>
      </c>
      <c r="E11" s="27">
        <v>120000</v>
      </c>
      <c r="F11" s="4"/>
      <c r="G11" s="10">
        <v>193</v>
      </c>
      <c r="H11" s="7">
        <f>E11*G11</f>
        <v>23160000</v>
      </c>
      <c r="I11" s="4"/>
      <c r="J11" s="4" t="s">
        <v>40</v>
      </c>
    </row>
    <row r="12" spans="2:10" ht="75" x14ac:dyDescent="0.25">
      <c r="B12" s="56"/>
      <c r="C12" s="4" t="s">
        <v>27</v>
      </c>
      <c r="D12" s="5" t="s">
        <v>45</v>
      </c>
      <c r="E12" s="4"/>
      <c r="F12" s="26">
        <v>2250000</v>
      </c>
      <c r="G12" s="10">
        <f>0.9*0.9*4</f>
        <v>3.24</v>
      </c>
      <c r="H12" s="7">
        <v>9000000</v>
      </c>
      <c r="I12" s="4"/>
      <c r="J12" s="4" t="s">
        <v>51</v>
      </c>
    </row>
    <row r="13" spans="2:10" x14ac:dyDescent="0.25">
      <c r="B13" s="56"/>
      <c r="C13" s="4" t="s">
        <v>30</v>
      </c>
      <c r="D13" s="4" t="s">
        <v>12</v>
      </c>
      <c r="E13" s="27"/>
      <c r="F13" s="4">
        <v>130000</v>
      </c>
      <c r="G13" s="10">
        <v>0</v>
      </c>
      <c r="H13" s="7">
        <f>G13*F13</f>
        <v>0</v>
      </c>
      <c r="I13" s="4"/>
      <c r="J13" s="4" t="s">
        <v>50</v>
      </c>
    </row>
    <row r="14" spans="2:10" ht="90" x14ac:dyDescent="0.25">
      <c r="B14" s="56"/>
      <c r="C14" s="4" t="s">
        <v>31</v>
      </c>
      <c r="D14" s="5" t="s">
        <v>42</v>
      </c>
      <c r="E14" s="4">
        <v>280000</v>
      </c>
      <c r="F14" s="7"/>
      <c r="G14" s="10">
        <f>5.4*4</f>
        <v>21.6</v>
      </c>
      <c r="H14" s="7">
        <f>G14*E14</f>
        <v>6048000</v>
      </c>
      <c r="I14" s="4"/>
      <c r="J14" s="4"/>
    </row>
    <row r="15" spans="2:10" ht="59.45" customHeight="1" x14ac:dyDescent="0.25">
      <c r="B15" s="56"/>
      <c r="C15" s="4" t="s">
        <v>32</v>
      </c>
      <c r="D15" s="5" t="s">
        <v>43</v>
      </c>
      <c r="E15" s="7">
        <v>150000</v>
      </c>
      <c r="F15" s="4"/>
      <c r="G15" s="10">
        <v>21</v>
      </c>
      <c r="H15" s="7">
        <f>E15*G15</f>
        <v>3150000</v>
      </c>
      <c r="I15" s="4"/>
      <c r="J15" s="4"/>
    </row>
    <row r="16" spans="2:10" x14ac:dyDescent="0.25">
      <c r="B16" s="56"/>
      <c r="C16" s="4"/>
      <c r="D16" s="4"/>
      <c r="E16" s="4"/>
      <c r="F16" s="4"/>
      <c r="G16" s="10"/>
      <c r="H16" s="7"/>
      <c r="I16" s="4"/>
      <c r="J16" s="4"/>
    </row>
    <row r="17" spans="2:10" ht="26.25" x14ac:dyDescent="0.4">
      <c r="B17" s="56"/>
      <c r="C17" s="38" t="s">
        <v>44</v>
      </c>
      <c r="D17" s="4"/>
      <c r="E17" s="4"/>
      <c r="F17" s="4"/>
      <c r="G17" s="10"/>
      <c r="H17" s="51">
        <f>H6+H7+H8+H9+H10+H11+H12+H14+H15</f>
        <v>267702385</v>
      </c>
      <c r="I17" s="4"/>
      <c r="J17" s="4"/>
    </row>
    <row r="18" spans="2:10" s="47" customFormat="1" ht="34.5" customHeight="1" x14ac:dyDescent="0.45">
      <c r="C18" s="48" t="s">
        <v>58</v>
      </c>
      <c r="G18" s="49"/>
    </row>
    <row r="19" spans="2:10" ht="30.75" customHeight="1" x14ac:dyDescent="0.3">
      <c r="D19" s="46" t="s">
        <v>59</v>
      </c>
      <c r="E19">
        <v>1100000</v>
      </c>
      <c r="G19" s="28">
        <v>12</v>
      </c>
      <c r="H19" s="45">
        <f>G19*E19</f>
        <v>13200000</v>
      </c>
    </row>
    <row r="20" spans="2:10" ht="30.75" customHeight="1" x14ac:dyDescent="0.3">
      <c r="D20" s="46" t="s">
        <v>60</v>
      </c>
      <c r="E20">
        <v>400000</v>
      </c>
      <c r="G20" s="28">
        <v>11</v>
      </c>
      <c r="H20" s="45">
        <f>G20*E20</f>
        <v>4400000</v>
      </c>
    </row>
    <row r="21" spans="2:10" ht="30.75" customHeight="1" x14ac:dyDescent="0.3">
      <c r="D21" s="46" t="s">
        <v>61</v>
      </c>
      <c r="E21">
        <v>3080000</v>
      </c>
      <c r="G21" s="28">
        <v>1</v>
      </c>
      <c r="H21" s="45">
        <f>G21*E21</f>
        <v>3080000</v>
      </c>
    </row>
    <row r="22" spans="2:10" ht="30.75" customHeight="1" x14ac:dyDescent="0.3">
      <c r="D22" s="46" t="s">
        <v>63</v>
      </c>
      <c r="E22">
        <v>1200000</v>
      </c>
      <c r="G22" s="28">
        <v>1</v>
      </c>
      <c r="H22" s="45">
        <f>G22*E22</f>
        <v>1200000</v>
      </c>
    </row>
    <row r="23" spans="2:10" ht="30.75" customHeight="1" x14ac:dyDescent="0.25">
      <c r="H23" s="50">
        <f>H21+H20+H19+H22</f>
        <v>21880000</v>
      </c>
    </row>
    <row r="24" spans="2:10" ht="30.75" customHeight="1" x14ac:dyDescent="0.3">
      <c r="C24" s="52" t="s">
        <v>66</v>
      </c>
      <c r="H24" s="50">
        <f>H23+H17</f>
        <v>289582385</v>
      </c>
    </row>
    <row r="25" spans="2:10" ht="30.75" customHeight="1" x14ac:dyDescent="0.3">
      <c r="C25" s="52" t="s">
        <v>62</v>
      </c>
      <c r="H25" s="50">
        <v>158550000</v>
      </c>
    </row>
    <row r="26" spans="2:10" ht="30.75" customHeight="1" x14ac:dyDescent="0.3">
      <c r="C26" s="52" t="s">
        <v>67</v>
      </c>
      <c r="H26" s="50">
        <f>H25+H24</f>
        <v>448132385</v>
      </c>
    </row>
    <row r="27" spans="2:10" ht="30.75" customHeight="1" x14ac:dyDescent="0.3">
      <c r="C27" s="52" t="s">
        <v>64</v>
      </c>
      <c r="H27" s="53">
        <f>H25*0.9</f>
        <v>142695000</v>
      </c>
    </row>
    <row r="28" spans="2:10" ht="30.75" customHeight="1" x14ac:dyDescent="0.3">
      <c r="C28" s="52" t="s">
        <v>65</v>
      </c>
      <c r="H28" s="50">
        <f>H25-H27</f>
        <v>15855000</v>
      </c>
    </row>
    <row r="29" spans="2:10" ht="30.75" customHeight="1" x14ac:dyDescent="0.3">
      <c r="C29" s="52" t="s">
        <v>68</v>
      </c>
      <c r="H29" s="53">
        <v>184484600</v>
      </c>
    </row>
    <row r="30" spans="2:10" ht="30.75" customHeight="1" x14ac:dyDescent="0.3">
      <c r="C30" s="52" t="s">
        <v>69</v>
      </c>
      <c r="H30" s="50">
        <f>H24-H29</f>
        <v>105097785</v>
      </c>
    </row>
    <row r="31" spans="2:10" ht="30.75" customHeight="1" x14ac:dyDescent="0.3">
      <c r="C31" s="52" t="s">
        <v>70</v>
      </c>
      <c r="H31" s="54">
        <f>H30+H28</f>
        <v>120952785</v>
      </c>
    </row>
    <row r="32" spans="2:10" ht="30.75" customHeight="1" x14ac:dyDescent="0.3">
      <c r="C32" s="52" t="s">
        <v>71</v>
      </c>
      <c r="H32" s="54">
        <f>H26*0.05</f>
        <v>22406619.25</v>
      </c>
    </row>
    <row r="33" spans="2:8" ht="30.75" customHeight="1" x14ac:dyDescent="0.3">
      <c r="C33" s="52" t="s">
        <v>65</v>
      </c>
      <c r="H33" s="55">
        <f>H31-H32</f>
        <v>98546165.75</v>
      </c>
    </row>
    <row r="34" spans="2:8" ht="27.75" customHeight="1" x14ac:dyDescent="0.25">
      <c r="H34" s="45"/>
    </row>
    <row r="35" spans="2:8" ht="18.75" x14ac:dyDescent="0.3">
      <c r="B35" s="11" t="s">
        <v>14</v>
      </c>
    </row>
    <row r="36" spans="2:8" x14ac:dyDescent="0.25">
      <c r="C36" t="s">
        <v>15</v>
      </c>
    </row>
    <row r="37" spans="2:8" x14ac:dyDescent="0.25">
      <c r="C37" t="s">
        <v>16</v>
      </c>
    </row>
    <row r="38" spans="2:8" x14ac:dyDescent="0.25">
      <c r="B38" s="12" t="s">
        <v>17</v>
      </c>
    </row>
    <row r="39" spans="2:8" x14ac:dyDescent="0.25">
      <c r="C39" t="s">
        <v>18</v>
      </c>
    </row>
    <row r="40" spans="2:8" x14ac:dyDescent="0.25">
      <c r="C40" t="s">
        <v>46</v>
      </c>
    </row>
    <row r="41" spans="2:8" x14ac:dyDescent="0.25">
      <c r="C41" t="s">
        <v>47</v>
      </c>
    </row>
    <row r="43" spans="2:8" x14ac:dyDescent="0.25">
      <c r="C43" s="18" t="s">
        <v>19</v>
      </c>
      <c r="D43" s="19" t="s">
        <v>48</v>
      </c>
      <c r="E43" s="19" t="s">
        <v>20</v>
      </c>
      <c r="F43" s="19" t="s">
        <v>21</v>
      </c>
      <c r="G43" s="30" t="s">
        <v>22</v>
      </c>
    </row>
    <row r="44" spans="2:8" x14ac:dyDescent="0.25">
      <c r="C44" s="20" t="s">
        <v>23</v>
      </c>
      <c r="D44" s="57" t="s">
        <v>55</v>
      </c>
      <c r="E44" s="16"/>
      <c r="F44" s="23"/>
      <c r="G44" s="31"/>
    </row>
    <row r="45" spans="2:8" x14ac:dyDescent="0.25">
      <c r="C45" s="21" t="s">
        <v>24</v>
      </c>
      <c r="D45" s="58"/>
      <c r="E45" s="39">
        <f>H17*0.25</f>
        <v>66925596.25</v>
      </c>
      <c r="F45" s="24"/>
      <c r="G45" s="32"/>
    </row>
    <row r="46" spans="2:8" x14ac:dyDescent="0.25">
      <c r="C46" s="22"/>
      <c r="D46" s="59"/>
      <c r="E46" s="15"/>
      <c r="F46" s="25"/>
      <c r="G46" s="33"/>
    </row>
    <row r="47" spans="2:8" x14ac:dyDescent="0.25">
      <c r="C47" s="20" t="s">
        <v>53</v>
      </c>
      <c r="D47" s="57" t="s">
        <v>56</v>
      </c>
      <c r="E47" s="14"/>
      <c r="F47" s="24"/>
      <c r="G47" s="32"/>
    </row>
    <row r="48" spans="2:8" x14ac:dyDescent="0.25">
      <c r="C48" s="21" t="s">
        <v>24</v>
      </c>
      <c r="D48" s="58"/>
      <c r="E48" s="39">
        <f>H17*0.25</f>
        <v>66925596.25</v>
      </c>
      <c r="F48" s="24"/>
      <c r="G48" s="32"/>
    </row>
    <row r="49" spans="3:7" x14ac:dyDescent="0.25">
      <c r="C49" s="21"/>
      <c r="D49" s="59"/>
      <c r="E49" s="14"/>
      <c r="F49" s="24"/>
      <c r="G49" s="32"/>
    </row>
    <row r="50" spans="3:7" ht="15.95" customHeight="1" x14ac:dyDescent="0.25">
      <c r="C50" s="20" t="s">
        <v>52</v>
      </c>
      <c r="D50" s="57" t="s">
        <v>57</v>
      </c>
      <c r="E50" s="16"/>
      <c r="F50" s="23"/>
      <c r="G50" s="31"/>
    </row>
    <row r="51" spans="3:7" x14ac:dyDescent="0.25">
      <c r="C51" s="21" t="s">
        <v>24</v>
      </c>
      <c r="D51" s="58"/>
      <c r="E51" s="40">
        <f>H17*0.2</f>
        <v>53540477</v>
      </c>
      <c r="F51" s="24"/>
      <c r="G51" s="32"/>
    </row>
    <row r="52" spans="3:7" x14ac:dyDescent="0.25">
      <c r="C52" s="22"/>
      <c r="D52" s="59"/>
      <c r="E52" s="41"/>
      <c r="F52" s="25"/>
      <c r="G52" s="33"/>
    </row>
    <row r="53" spans="3:7" x14ac:dyDescent="0.25">
      <c r="C53" s="20" t="s">
        <v>54</v>
      </c>
      <c r="D53" s="17" t="s">
        <v>49</v>
      </c>
      <c r="E53" s="42"/>
      <c r="F53" s="16"/>
      <c r="G53" s="34"/>
    </row>
    <row r="54" spans="3:7" x14ac:dyDescent="0.25">
      <c r="C54" s="21" t="s">
        <v>24</v>
      </c>
      <c r="D54" s="14"/>
      <c r="E54" s="43">
        <f>H17*0.2</f>
        <v>53540477</v>
      </c>
      <c r="F54" s="14"/>
      <c r="G54" s="35"/>
    </row>
    <row r="55" spans="3:7" x14ac:dyDescent="0.25">
      <c r="C55" s="13"/>
      <c r="D55" s="15"/>
      <c r="E55" s="44"/>
      <c r="F55" s="15"/>
      <c r="G55" s="36"/>
    </row>
  </sheetData>
  <mergeCells count="4">
    <mergeCell ref="B5:B17"/>
    <mergeCell ref="D44:D46"/>
    <mergeCell ref="D47:D49"/>
    <mergeCell ref="D50:D5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lan khanh</dc:creator>
  <cp:lastModifiedBy>Administrator</cp:lastModifiedBy>
  <dcterms:created xsi:type="dcterms:W3CDTF">2024-07-09T13:15:07Z</dcterms:created>
  <dcterms:modified xsi:type="dcterms:W3CDTF">2025-01-15T16:09:56Z</dcterms:modified>
</cp:coreProperties>
</file>