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brophy/git-repositories/temperature-v2/WEO_scenarios/STEPS/"/>
    </mc:Choice>
  </mc:AlternateContent>
  <xr:revisionPtr revIDLastSave="0" documentId="13_ncr:1_{5334F308-FAE1-AB45-B4B8-B84EB816C7E5}" xr6:coauthVersionLast="47" xr6:coauthVersionMax="47" xr10:uidLastSave="{00000000-0000-0000-0000-000000000000}"/>
  <bookViews>
    <workbookView xWindow="14520" yWindow="600" windowWidth="10000" windowHeight="16080" xr2:uid="{00000000-000D-0000-FFFF-FFFF00000000}"/>
  </bookViews>
  <sheets>
    <sheet name="Scop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6" i="1"/>
  <c r="E8" i="1"/>
  <c r="E9" i="1"/>
  <c r="E10" i="1"/>
  <c r="E11" i="1"/>
  <c r="E12" i="1"/>
  <c r="E14" i="1"/>
  <c r="E15" i="1"/>
  <c r="F3" i="1"/>
  <c r="F4" i="1"/>
  <c r="F6" i="1"/>
  <c r="F8" i="1"/>
  <c r="F9" i="1"/>
  <c r="F10" i="1"/>
  <c r="F11" i="1"/>
  <c r="F12" i="1"/>
  <c r="F14" i="1"/>
  <c r="F15" i="1"/>
  <c r="G3" i="1"/>
  <c r="G4" i="1"/>
  <c r="G6" i="1"/>
  <c r="G8" i="1"/>
  <c r="G9" i="1"/>
  <c r="G10" i="1"/>
  <c r="G11" i="1"/>
  <c r="G12" i="1"/>
  <c r="G14" i="1"/>
  <c r="G15" i="1"/>
  <c r="H3" i="1"/>
  <c r="H4" i="1"/>
  <c r="H6" i="1"/>
  <c r="H8" i="1"/>
  <c r="H9" i="1"/>
  <c r="H10" i="1"/>
  <c r="H11" i="1"/>
  <c r="H12" i="1"/>
  <c r="H14" i="1"/>
  <c r="H15" i="1"/>
  <c r="D7" i="1"/>
  <c r="F7" i="1" s="1"/>
  <c r="C7" i="1"/>
  <c r="E7" i="1" s="1"/>
  <c r="B7" i="1"/>
  <c r="D13" i="1"/>
  <c r="H13" i="1" s="1"/>
  <c r="C13" i="1"/>
  <c r="E13" i="1" s="1"/>
  <c r="B13" i="1"/>
  <c r="D5" i="1"/>
  <c r="H5" i="1" s="1"/>
  <c r="G2" i="1"/>
  <c r="E2" i="1"/>
  <c r="D2" i="1"/>
  <c r="H2" i="1" s="1"/>
  <c r="C5" i="1"/>
  <c r="E5" i="1" s="1"/>
  <c r="B5" i="1"/>
  <c r="F13" i="1" l="1"/>
  <c r="F5" i="1"/>
  <c r="G7" i="1"/>
  <c r="F2" i="1"/>
  <c r="H7" i="1"/>
  <c r="G13" i="1"/>
  <c r="G5" i="1"/>
</calcChain>
</file>

<file path=xl/sharedStrings.xml><?xml version="1.0" encoding="utf-8"?>
<sst xmlns="http://schemas.openxmlformats.org/spreadsheetml/2006/main" count="22" uniqueCount="22">
  <si>
    <t>iea_sector</t>
  </si>
  <si>
    <t>Utilities</t>
  </si>
  <si>
    <t>Industry</t>
  </si>
  <si>
    <t>Iron and steel</t>
  </si>
  <si>
    <t>Chemicals</t>
  </si>
  <si>
    <t>Trucking transport</t>
  </si>
  <si>
    <t>Aviation transport</t>
  </si>
  <si>
    <t>Shipping transport</t>
  </si>
  <si>
    <t>Other transport</t>
  </si>
  <si>
    <t>Services buildings</t>
  </si>
  <si>
    <t>Oil</t>
  </si>
  <si>
    <t>Miscellaneous</t>
  </si>
  <si>
    <t>Gas</t>
  </si>
  <si>
    <t>Coal</t>
  </si>
  <si>
    <t>Oil and gas</t>
  </si>
  <si>
    <t>NZE_CAAGR_2030</t>
  </si>
  <si>
    <t>NZE_CAAGR_2050</t>
  </si>
  <si>
    <t>NZE_scaling_2030</t>
  </si>
  <si>
    <t>Emissions_2021</t>
  </si>
  <si>
    <t>NZE_Emissions_2030</t>
  </si>
  <si>
    <t>NZE_Emissions_2050</t>
  </si>
  <si>
    <t>NZE_scaling_2050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</si>
</sst>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te" xfId="15" builtinId="10" customBuiltin="1"/>
    <cellStyle name="Output" xfId="10" builtinId="21" customBuiltin="1"/>
    <cellStyle name="Per cent 2" xfId="42" xr:uid="{00000000-0005-0000-0000-00002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F7" sqref="F7"/>
    </sheetView>
  </sheetViews>
  <sheetFormatPr baseColWidth="10" defaultRowHeight="16" x14ac:dyDescent="0.2"/>
  <sheetData>
    <row r="1" spans="1:8" x14ac:dyDescent="0.2">
      <c r="A1" t="s">
        <v>0</v>
      </c>
      <c r="B1" t="s">
        <v>18</v>
      </c>
      <c r="C1" t="s">
        <v>19</v>
      </c>
      <c r="D1" t="s">
        <v>20</v>
      </c>
      <c r="E1" t="s">
        <v>15</v>
      </c>
      <c r="F1" t="s">
        <v>16</v>
      </c>
      <c r="G1" s="1" t="s">
        <v>17</v>
      </c>
      <c r="H1" t="s">
        <v>21</v>
      </c>
    </row>
    <row r="2" spans="1:8" x14ac:dyDescent="0.2">
      <c r="A2" t="s">
        <v>1</v>
      </c>
      <c r="B2">
        <v>14276.45</v>
      </c>
      <c r="C2">
        <v>7055.05</v>
      </c>
      <c r="D2">
        <f>-350.78+421.46</f>
        <v>70.680000000000007</v>
      </c>
      <c r="E2">
        <f>(C2/B2)^(1/9) -1</f>
        <v>-7.5330246290970959E-2</v>
      </c>
      <c r="F2">
        <f>(D2/B2)^(1/29) -1</f>
        <v>-0.16726641657847874</v>
      </c>
      <c r="G2">
        <f>C2/B2</f>
        <v>0.49417397182072575</v>
      </c>
      <c r="H2">
        <f>D2/B2</f>
        <v>4.9508106006745378E-3</v>
      </c>
    </row>
    <row r="3" spans="1:8" x14ac:dyDescent="0.2">
      <c r="A3" t="s">
        <v>10</v>
      </c>
      <c r="B3">
        <v>10850</v>
      </c>
      <c r="C3">
        <v>7710.44</v>
      </c>
      <c r="D3">
        <v>722.15</v>
      </c>
      <c r="E3">
        <f t="shared" ref="E3:E15" si="0">(C3/B3)^(1/9) -1</f>
        <v>-3.7243182498533312E-2</v>
      </c>
      <c r="F3">
        <f t="shared" ref="F3:F15" si="1">(D3/B3)^(1/29) -1</f>
        <v>-8.9205059211024285E-2</v>
      </c>
      <c r="G3">
        <f t="shared" ref="G3:G15" si="2">C3/B3</f>
        <v>0.71063963133640551</v>
      </c>
      <c r="H3">
        <f t="shared" ref="H3:H15" si="3">D3/B3</f>
        <v>6.6557603686635949E-2</v>
      </c>
    </row>
    <row r="4" spans="1:8" x14ac:dyDescent="0.2">
      <c r="A4" t="s">
        <v>12</v>
      </c>
      <c r="B4">
        <v>7519.99</v>
      </c>
      <c r="C4">
        <v>5282.33</v>
      </c>
      <c r="D4">
        <v>404.67</v>
      </c>
      <c r="E4">
        <f t="shared" si="0"/>
        <v>-3.8484091779941276E-2</v>
      </c>
      <c r="F4">
        <f t="shared" si="1"/>
        <v>-9.5856487272393154E-2</v>
      </c>
      <c r="G4">
        <f t="shared" si="2"/>
        <v>0.70243843409366236</v>
      </c>
      <c r="H4">
        <f t="shared" si="3"/>
        <v>5.3812571559270696E-2</v>
      </c>
    </row>
    <row r="5" spans="1:8" x14ac:dyDescent="0.2">
      <c r="A5" t="s">
        <v>14</v>
      </c>
      <c r="B5">
        <f>SUM(B3:B4)</f>
        <v>18369.989999999998</v>
      </c>
      <c r="C5">
        <f>SUM(C3:C4)</f>
        <v>12992.77</v>
      </c>
      <c r="D5">
        <f>D3+D4</f>
        <v>1126.82</v>
      </c>
      <c r="E5">
        <f t="shared" si="0"/>
        <v>-3.7749617729226248E-2</v>
      </c>
      <c r="F5">
        <f t="shared" si="1"/>
        <v>-9.1765227782131031E-2</v>
      </c>
      <c r="G5">
        <f t="shared" si="2"/>
        <v>0.70728236651190346</v>
      </c>
      <c r="H5">
        <f t="shared" si="3"/>
        <v>6.1340262025183466E-2</v>
      </c>
    </row>
    <row r="6" spans="1:8" x14ac:dyDescent="0.2">
      <c r="A6" t="s">
        <v>13</v>
      </c>
      <c r="B6">
        <v>15106.4</v>
      </c>
      <c r="C6">
        <v>7578.32</v>
      </c>
      <c r="D6">
        <v>114.27</v>
      </c>
      <c r="E6">
        <f t="shared" si="0"/>
        <v>-7.3783656692538946E-2</v>
      </c>
      <c r="F6">
        <f t="shared" si="1"/>
        <v>-0.15500491869527622</v>
      </c>
      <c r="G6">
        <f t="shared" si="2"/>
        <v>0.5016628713657787</v>
      </c>
      <c r="H6">
        <f t="shared" si="3"/>
        <v>7.5643435894720114E-3</v>
      </c>
    </row>
    <row r="7" spans="1:8" x14ac:dyDescent="0.2">
      <c r="A7" t="s">
        <v>2</v>
      </c>
      <c r="B7">
        <f>9315.54-SUM(B8:B9)</f>
        <v>5856.0600000000013</v>
      </c>
      <c r="C7">
        <f>7167.71-SUM(C8:C9)</f>
        <v>4495.95</v>
      </c>
      <c r="D7">
        <f>395.78-SUM(D8:D9)</f>
        <v>276.52999999999997</v>
      </c>
      <c r="E7">
        <f t="shared" si="0"/>
        <v>-2.8939659619644842E-2</v>
      </c>
      <c r="F7">
        <f t="shared" si="1"/>
        <v>-9.992110791888198E-2</v>
      </c>
      <c r="G7">
        <f t="shared" si="2"/>
        <v>0.76774315836927876</v>
      </c>
      <c r="H7">
        <f t="shared" si="3"/>
        <v>4.7221169182009734E-2</v>
      </c>
    </row>
    <row r="8" spans="1:8" x14ac:dyDescent="0.2">
      <c r="A8" t="s">
        <v>3</v>
      </c>
      <c r="B8">
        <v>2473.21</v>
      </c>
      <c r="C8">
        <v>1854.23</v>
      </c>
      <c r="D8">
        <v>99.65</v>
      </c>
      <c r="E8">
        <f t="shared" si="0"/>
        <v>-3.1498517255356906E-2</v>
      </c>
      <c r="F8">
        <f t="shared" si="1"/>
        <v>-0.10483310934176471</v>
      </c>
      <c r="G8">
        <f t="shared" si="2"/>
        <v>0.74972606450725976</v>
      </c>
      <c r="H8">
        <f t="shared" si="3"/>
        <v>4.029176657057023E-2</v>
      </c>
    </row>
    <row r="9" spans="1:8" x14ac:dyDescent="0.2">
      <c r="A9" t="s">
        <v>4</v>
      </c>
      <c r="B9">
        <v>986.27</v>
      </c>
      <c r="C9">
        <v>817.53</v>
      </c>
      <c r="D9">
        <v>19.600000000000001</v>
      </c>
      <c r="E9">
        <f t="shared" si="0"/>
        <v>-2.0633331028448443E-2</v>
      </c>
      <c r="F9">
        <f t="shared" si="1"/>
        <v>-0.12638653557535862</v>
      </c>
      <c r="G9">
        <f t="shared" si="2"/>
        <v>0.82891094730651849</v>
      </c>
      <c r="H9">
        <f t="shared" si="3"/>
        <v>1.9872854289393373E-2</v>
      </c>
    </row>
    <row r="10" spans="1:8" x14ac:dyDescent="0.2">
      <c r="A10" t="s">
        <v>5</v>
      </c>
      <c r="B10">
        <v>1791.14</v>
      </c>
      <c r="C10">
        <v>1574.26</v>
      </c>
      <c r="D10">
        <v>136.12</v>
      </c>
      <c r="E10">
        <f t="shared" si="0"/>
        <v>-1.4238435116126991E-2</v>
      </c>
      <c r="F10">
        <f t="shared" si="1"/>
        <v>-8.5030463329406447E-2</v>
      </c>
      <c r="G10">
        <f t="shared" si="2"/>
        <v>0.87891510434695219</v>
      </c>
      <c r="H10">
        <f t="shared" si="3"/>
        <v>7.5996292863762735E-2</v>
      </c>
    </row>
    <row r="11" spans="1:8" x14ac:dyDescent="0.2">
      <c r="A11" t="s">
        <v>6</v>
      </c>
      <c r="B11">
        <v>713.08</v>
      </c>
      <c r="C11">
        <v>884.21</v>
      </c>
      <c r="D11">
        <v>199.44</v>
      </c>
      <c r="E11">
        <f t="shared" si="0"/>
        <v>2.4188004922766737E-2</v>
      </c>
      <c r="F11">
        <f t="shared" si="1"/>
        <v>-4.2982689314667755E-2</v>
      </c>
      <c r="G11">
        <f t="shared" si="2"/>
        <v>1.2399870982217984</v>
      </c>
      <c r="H11">
        <f t="shared" si="3"/>
        <v>0.27968811353564815</v>
      </c>
    </row>
    <row r="12" spans="1:8" x14ac:dyDescent="0.2">
      <c r="A12" t="s">
        <v>7</v>
      </c>
      <c r="B12">
        <v>837.62</v>
      </c>
      <c r="C12">
        <v>673.37</v>
      </c>
      <c r="D12">
        <v>107.1</v>
      </c>
      <c r="E12">
        <f t="shared" si="0"/>
        <v>-2.3960454737637971E-2</v>
      </c>
      <c r="F12">
        <f t="shared" si="1"/>
        <v>-6.8467492661738794E-2</v>
      </c>
      <c r="G12">
        <f t="shared" si="2"/>
        <v>0.80390869367971152</v>
      </c>
      <c r="H12">
        <f t="shared" si="3"/>
        <v>0.1278622764499415</v>
      </c>
    </row>
    <row r="13" spans="1:8" x14ac:dyDescent="0.2">
      <c r="A13" t="s">
        <v>8</v>
      </c>
      <c r="B13">
        <f>7669.65-SUM(B10:B12)</f>
        <v>4327.8099999999995</v>
      </c>
      <c r="C13">
        <f>5687.01-SUM(C10:C12)</f>
        <v>2555.17</v>
      </c>
      <c r="D13">
        <f>535.16-SUM(D10:D12)</f>
        <v>92.5</v>
      </c>
      <c r="E13">
        <f t="shared" si="0"/>
        <v>-5.686817149979928E-2</v>
      </c>
      <c r="F13">
        <f t="shared" si="1"/>
        <v>-0.12419094179623624</v>
      </c>
      <c r="G13">
        <f t="shared" si="2"/>
        <v>0.59040715743066363</v>
      </c>
      <c r="H13">
        <f t="shared" si="3"/>
        <v>2.1373396706417337E-2</v>
      </c>
    </row>
    <row r="14" spans="1:8" x14ac:dyDescent="0.2">
      <c r="A14" t="s">
        <v>9</v>
      </c>
      <c r="B14">
        <v>979.44</v>
      </c>
      <c r="C14">
        <v>434.51</v>
      </c>
      <c r="D14">
        <v>0.75</v>
      </c>
      <c r="E14">
        <f t="shared" si="0"/>
        <v>-8.6349249089184288E-2</v>
      </c>
      <c r="F14">
        <f t="shared" si="1"/>
        <v>-0.21917339794939528</v>
      </c>
      <c r="G14">
        <f t="shared" si="2"/>
        <v>0.44363105448011103</v>
      </c>
      <c r="H14">
        <f t="shared" si="3"/>
        <v>7.6574369027199206E-4</v>
      </c>
    </row>
    <row r="15" spans="1:8" x14ac:dyDescent="0.2">
      <c r="A15" t="s">
        <v>11</v>
      </c>
      <c r="B15">
        <v>20468.3</v>
      </c>
      <c r="C15">
        <v>14765</v>
      </c>
      <c r="D15">
        <v>1004.68</v>
      </c>
      <c r="E15">
        <f t="shared" si="0"/>
        <v>-3.5640250921703864E-2</v>
      </c>
      <c r="F15">
        <f t="shared" si="1"/>
        <v>-9.8719019586352652E-2</v>
      </c>
      <c r="G15">
        <f t="shared" si="2"/>
        <v>0.72135937034340913</v>
      </c>
      <c r="H15">
        <f t="shared" si="3"/>
        <v>4.908468216705833E-2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2022-11-23T17:04:54Z</dcterms:created>
  <dcterms:modified xsi:type="dcterms:W3CDTF">2022-11-24T11:29:20Z</dcterms:modified>
</cp:coreProperties>
</file>