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gle_pressure_integr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<sst xmlns="http://schemas.openxmlformats.org/spreadsheetml/2006/main" count="39" uniqueCount="22">
  <si>
    <t xml:space="preserve">Theta</t>
  </si>
  <si>
    <t xml:space="preserve">10 m/s pressure</t>
  </si>
  <si>
    <t xml:space="preserve">20 m/s pressure</t>
  </si>
  <si>
    <t xml:space="preserve">(degrees)</t>
  </si>
  <si>
    <t xml:space="preserve">gauge (Pa)</t>
  </si>
  <si>
    <t xml:space="preserve">absolute (Pa)</t>
  </si>
  <si>
    <t xml:space="preserve">10 m/s step force</t>
  </si>
  <si>
    <t xml:space="preserve">20 m/s step force</t>
  </si>
  <si>
    <t xml:space="preserve">Force (N):</t>
  </si>
  <si>
    <t xml:space="preserve">upstream CV</t>
  </si>
  <si>
    <t xml:space="preserve">downstream CV</t>
  </si>
  <si>
    <t xml:space="preserve">position (m)</t>
  </si>
  <si>
    <t xml:space="preserve">width (m)</t>
  </si>
  <si>
    <t xml:space="preserve">velocity (m/s)</t>
  </si>
  <si>
    <t xml:space="preserve">gauge pressure (Pa)</t>
  </si>
  <si>
    <t xml:space="preserve">absolute pressure (Pa)</t>
  </si>
  <si>
    <t xml:space="preserve">momentum flow in (kg*m/s^2)</t>
  </si>
  <si>
    <t xml:space="preserve">pressure force (kg*m/s^2)</t>
  </si>
  <si>
    <t xml:space="preserve">position (in)</t>
  </si>
  <si>
    <t xml:space="preserve">ignore b/c drag from tunnel</t>
  </si>
  <si>
    <t xml:space="preserve">Total Drag (N):</t>
  </si>
  <si>
    <t xml:space="preserve">* if ignore position 10 &amp; 11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</si>
</sst>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2" min="2" style="0" width="12.55"/>
    <col collapsed="false" customWidth="true" hidden="false" outlineLevel="0" max="3" min="3" style="0" width="13.66"/>
    <col collapsed="false" customWidth="true" hidden="false" outlineLevel="0" max="4" min="4" style="0" width="21.22"/>
    <col collapsed="false" customWidth="true" hidden="false" outlineLevel="0" max="5" min="5" style="0" width="11.66"/>
    <col collapsed="false" customWidth="true" hidden="false" outlineLevel="0" max="6" min="6" style="0" width="17.33"/>
    <col collapsed="false" customWidth="true" hidden="false" outlineLevel="0" max="7" min="7" style="0" width="13.11"/>
    <col collapsed="false" customWidth="true" hidden="false" outlineLevel="0" max="8" min="8" style="0" width="17.67"/>
    <col collapsed="false" customWidth="true" hidden="false" outlineLevel="0" max="9" min="9" style="0" width="8.53"/>
    <col collapsed="false" customWidth="true" hidden="false" outlineLevel="0" max="10" min="10" style="0" width="10.55"/>
    <col collapsed="false" customWidth="true" hidden="false" outlineLevel="0" max="11" min="11" style="0" width="12"/>
    <col collapsed="false" customWidth="true" hidden="false" outlineLevel="0" max="12" min="12" style="0" width="8.53"/>
    <col collapsed="false" customWidth="true" hidden="false" outlineLevel="0" max="13" min="13" style="0" width="13.78"/>
    <col collapsed="false" customWidth="true" hidden="false" outlineLevel="0" max="14" min="14" style="0" width="11.89"/>
    <col collapsed="false" customWidth="true" hidden="false" outlineLevel="0" max="15" min="15" style="0" width="13.78"/>
    <col collapsed="false" customWidth="true" hidden="false" outlineLevel="0" max="16" min="16" style="0" width="16"/>
    <col collapsed="false" customWidth="true" hidden="false" outlineLevel="0" max="17" min="17" style="0" width="15.22"/>
    <col collapsed="false" customWidth="true" hidden="false" outlineLevel="0" max="1025" min="18" style="0" width="8.5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F1" s="1" t="s">
        <v>0</v>
      </c>
      <c r="G1" s="2" t="s">
        <v>2</v>
      </c>
      <c r="H1" s="2"/>
    </row>
    <row r="2" customFormat="false" ht="13.8" hidden="false" customHeight="false" outlineLevel="0" collapsed="false">
      <c r="A2" s="0" t="s">
        <v>3</v>
      </c>
      <c r="B2" s="1" t="s">
        <v>4</v>
      </c>
      <c r="C2" s="1" t="s">
        <v>5</v>
      </c>
      <c r="D2" s="1" t="s">
        <v>6</v>
      </c>
      <c r="F2" s="0" t="s">
        <v>3</v>
      </c>
      <c r="G2" s="1" t="s">
        <v>4</v>
      </c>
      <c r="H2" s="1" t="s">
        <v>5</v>
      </c>
      <c r="I2" s="1" t="s">
        <v>7</v>
      </c>
    </row>
    <row r="3" customFormat="false" ht="13.8" hidden="false" customHeight="false" outlineLevel="0" collapsed="false">
      <c r="A3" s="0" t="n">
        <v>0</v>
      </c>
      <c r="B3" s="1" t="n">
        <v>61.11763373</v>
      </c>
      <c r="C3" s="1" t="n">
        <f aca="false">100500-B3</f>
        <v>100438.88236627</v>
      </c>
      <c r="D3" s="1" t="n">
        <f aca="false">(A4-A3)*AVERAGE(C3:C4)*COS(RADIANS(AVERAGE(A3:A4)))*2*2*PI()/360*1/2*0.3048*0.019</f>
        <v>150.968866167417</v>
      </c>
      <c r="F3" s="0" t="n">
        <v>0</v>
      </c>
      <c r="G3" s="0" t="n">
        <v>170.6676047</v>
      </c>
      <c r="H3" s="0" t="n">
        <f aca="false">100500-G3</f>
        <v>100329.3323953</v>
      </c>
      <c r="I3" s="1" t="n">
        <f aca="false">(A4-A3)*AVERAGE(H3:H4)*COS(RADIANS(AVERAGE(A3:A4)))*2*2*PI()/360*1/2*0.3048*0.019</f>
        <v>150.784413039437</v>
      </c>
    </row>
    <row r="4" customFormat="false" ht="13.8" hidden="false" customHeight="false" outlineLevel="0" collapsed="false">
      <c r="A4" s="0" t="n">
        <v>15</v>
      </c>
      <c r="B4" s="0" t="n">
        <v>70.47666902</v>
      </c>
      <c r="C4" s="1" t="n">
        <f aca="false">100500-B4</f>
        <v>100429.52333098</v>
      </c>
      <c r="D4" s="1" t="n">
        <f aca="false">(A5-A4)*AVERAGE(C4:C5)*COS(RADIANS(AVERAGE(A4:A5)))*2*2*PI()/360*1/2*0.3048*0.019</f>
        <v>140.651091221238</v>
      </c>
      <c r="F4" s="0" t="n">
        <v>15</v>
      </c>
      <c r="G4" s="0" t="n">
        <v>206.3468743</v>
      </c>
      <c r="H4" s="0" t="n">
        <f aca="false">100500-G4</f>
        <v>100293.6531257</v>
      </c>
      <c r="I4" s="1" t="n">
        <f aca="false">(A5-A4)*AVERAGE(H4:H5)*COS(RADIANS(AVERAGE(A4:A5)))*2*2*PI()/360*1/2*0.3048*0.019</f>
        <v>140.390241604477</v>
      </c>
    </row>
    <row r="5" customFormat="false" ht="13.8" hidden="false" customHeight="false" outlineLevel="0" collapsed="false">
      <c r="A5" s="0" t="n">
        <v>30</v>
      </c>
      <c r="B5" s="0" t="n">
        <v>103.2332925</v>
      </c>
      <c r="C5" s="1" t="n">
        <f aca="false">100500-B5</f>
        <v>100396.7667075</v>
      </c>
      <c r="D5" s="1" t="n">
        <f aca="false">(A6-A5)*AVERAGE(C5:C6)*COS(RADIANS(AVERAGE(A5:A6)))*2*2*PI()/360*1/2*0.3048*0.019</f>
        <v>120.733467796946</v>
      </c>
      <c r="F5" s="0" t="n">
        <v>30</v>
      </c>
      <c r="G5" s="0" t="n">
        <v>339.8128161</v>
      </c>
      <c r="H5" s="0" t="n">
        <f aca="false">100500-G5</f>
        <v>100160.1871839</v>
      </c>
      <c r="I5" s="1" t="n">
        <f aca="false">(A6-A5)*AVERAGE(H5:H6)*COS(RADIANS(AVERAGE(A5:A6)))*2*2*PI()/360*1/2*0.3048*0.019</f>
        <v>120.364494391261</v>
      </c>
    </row>
    <row r="6" customFormat="false" ht="13.8" hidden="false" customHeight="false" outlineLevel="0" collapsed="false">
      <c r="A6" s="0" t="n">
        <v>45</v>
      </c>
      <c r="B6" s="0" t="n">
        <v>147.5655649</v>
      </c>
      <c r="C6" s="1" t="n">
        <f aca="false">100500-B6</f>
        <v>100352.4344351</v>
      </c>
      <c r="D6" s="1" t="n">
        <f aca="false">(A7-A6)*AVERAGE(C6:C7)*COS(RADIANS(AVERAGE(A6:A7)))*2*2*PI()/360*1/2*0.3048*0.019</f>
        <v>92.6024495814621</v>
      </c>
      <c r="F6" s="0" t="n">
        <v>45</v>
      </c>
      <c r="G6" s="0" t="n">
        <v>524.4954334</v>
      </c>
      <c r="H6" s="0" t="n">
        <f aca="false">100500-G6</f>
        <v>99975.5045666</v>
      </c>
      <c r="I6" s="1" t="n">
        <f aca="false">(A7-A6)*AVERAGE(H6:H7)*COS(RADIANS(AVERAGE(A6:A7)))*2*2*PI()/360*1/2*0.3048*0.019</f>
        <v>92.1997089069065</v>
      </c>
    </row>
    <row r="7" customFormat="false" ht="13.8" hidden="false" customHeight="false" outlineLevel="0" collapsed="false">
      <c r="A7" s="0" t="n">
        <v>60</v>
      </c>
      <c r="B7" s="0" t="n">
        <v>189.0408687</v>
      </c>
      <c r="C7" s="1" t="n">
        <f aca="false">100500-B7</f>
        <v>100310.9591313</v>
      </c>
      <c r="D7" s="1" t="n">
        <f aca="false">(A8-A7)*AVERAGE(C7:C8)*COS(RADIANS(AVERAGE(A7:A8)))*2*2*PI()/360*1/2*0.3048*0.019</f>
        <v>58.1974005962013</v>
      </c>
      <c r="F7" s="0" t="n">
        <v>60</v>
      </c>
      <c r="G7" s="0" t="n">
        <v>684.8234484</v>
      </c>
      <c r="H7" s="0" t="n">
        <f aca="false">100500-G7</f>
        <v>99815.1765516</v>
      </c>
      <c r="I7" s="1" t="n">
        <f aca="false">(A8-A7)*AVERAGE(H7:H8)*COS(RADIANS(AVERAGE(A7:A8)))*2*2*PI()/360*1/2*0.3048*0.019</f>
        <v>57.8993594807961</v>
      </c>
    </row>
    <row r="8" customFormat="false" ht="13.8" hidden="false" customHeight="false" outlineLevel="0" collapsed="false">
      <c r="A8" s="0" t="n">
        <v>75</v>
      </c>
      <c r="B8" s="0" t="n">
        <v>199.040259</v>
      </c>
      <c r="C8" s="1" t="n">
        <f aca="false">100500-B8</f>
        <v>100300.959741</v>
      </c>
      <c r="D8" s="1" t="n">
        <f aca="false">(A9-A8)*AVERAGE(C8:C9)*COS(RADIANS(AVERAGE(A8:A9)))*2*2*PI()/360*1/2*0.3048*0.019</f>
        <v>19.850201461799</v>
      </c>
      <c r="F8" s="0" t="n">
        <v>75</v>
      </c>
      <c r="G8" s="0" t="n">
        <v>730.6334633</v>
      </c>
      <c r="H8" s="0" t="n">
        <f aca="false">100500-G8</f>
        <v>99769.3665367</v>
      </c>
      <c r="I8" s="1" t="n">
        <f aca="false">(A9-A8)*AVERAGE(H8:H9)*COS(RADIANS(AVERAGE(A8:A9)))*2*2*PI()/360*1/2*0.3048*0.019</f>
        <v>19.7475338400239</v>
      </c>
    </row>
    <row r="9" customFormat="false" ht="13.8" hidden="false" customHeight="false" outlineLevel="0" collapsed="false">
      <c r="A9" s="0" t="n">
        <v>90</v>
      </c>
      <c r="B9" s="0" t="n">
        <v>187.5056585</v>
      </c>
      <c r="C9" s="1" t="n">
        <f aca="false">100500-B9</f>
        <v>100312.4943415</v>
      </c>
      <c r="D9" s="1" t="n">
        <f aca="false">(A10-A9)*AVERAGE(C9:C10)*COS(RADIANS(AVERAGE(A9:A10)))*2*2*PI()/360*1/2*0.3048*0.019</f>
        <v>-19.8514686925248</v>
      </c>
      <c r="F9" s="0" t="n">
        <v>90</v>
      </c>
      <c r="G9" s="0" t="n">
        <v>693.50929</v>
      </c>
      <c r="H9" s="0" t="n">
        <f aca="false">100500-G9</f>
        <v>99806.49071</v>
      </c>
      <c r="I9" s="1" t="n">
        <f aca="false">(A10-A9)*AVERAGE(H9:H10)*COS(RADIANS(AVERAGE(A9:A10)))*2*2*PI()/360*1/2*0.3048*0.019</f>
        <v>-19.752445983746</v>
      </c>
    </row>
    <row r="10" customFormat="false" ht="13.8" hidden="false" customHeight="false" outlineLevel="0" collapsed="false">
      <c r="A10" s="0" t="n">
        <v>105</v>
      </c>
      <c r="B10" s="0" t="n">
        <v>186.2331581</v>
      </c>
      <c r="C10" s="1" t="n">
        <f aca="false">100500-B10</f>
        <v>100313.7668419</v>
      </c>
      <c r="D10" s="1" t="n">
        <f aca="false">(A11-A10)*AVERAGE(C10:C11)*COS(RADIANS(AVERAGE(A10:A11)))*2*2*PI()/360*1/2*0.3048*0.019</f>
        <v>-58.2017160978013</v>
      </c>
      <c r="F10" s="0" t="n">
        <v>105</v>
      </c>
      <c r="G10" s="0" t="n">
        <v>680.9895279</v>
      </c>
      <c r="H10" s="0" t="n">
        <f aca="false">100500-G10</f>
        <v>99819.0104721</v>
      </c>
      <c r="I10" s="1" t="n">
        <f aca="false">(A11-A10)*AVERAGE(H10:H11)*COS(RADIANS(AVERAGE(A10:A11)))*2*2*PI()/360*1/2*0.3048*0.019</f>
        <v>-57.9142184291565</v>
      </c>
    </row>
    <row r="11" customFormat="false" ht="13.8" hidden="false" customHeight="false" outlineLevel="0" collapsed="false">
      <c r="A11" s="0" t="n">
        <v>120</v>
      </c>
      <c r="B11" s="0" t="n">
        <v>186.9720293</v>
      </c>
      <c r="C11" s="1" t="n">
        <f aca="false">100500-B11</f>
        <v>100313.0279707</v>
      </c>
      <c r="D11" s="1" t="n">
        <f aca="false">(A12-A11)*AVERAGE(C11:C12)*COS(RADIANS(AVERAGE(A11:A12)))*2*2*PI()/360*1/2*0.3048*0.019</f>
        <v>-92.5858251357138</v>
      </c>
      <c r="F11" s="0" t="n">
        <v>120</v>
      </c>
      <c r="G11" s="0" t="n">
        <v>683.2471899</v>
      </c>
      <c r="H11" s="0" t="n">
        <f aca="false">100500-G11</f>
        <v>99816.7528101</v>
      </c>
      <c r="I11" s="1" t="n">
        <f aca="false">(A12-A11)*AVERAGE(H11:H12)*COS(RADIANS(AVERAGE(A11:A12)))*2*2*PI()/360*1/2*0.3048*0.019</f>
        <v>-92.1196738587605</v>
      </c>
    </row>
    <row r="12" customFormat="false" ht="13.8" hidden="false" customHeight="false" outlineLevel="0" collapsed="false">
      <c r="A12" s="0" t="n">
        <v>135</v>
      </c>
      <c r="B12" s="0" t="n">
        <v>185.6584805</v>
      </c>
      <c r="C12" s="1" t="n">
        <f aca="false">100500-B12</f>
        <v>100314.3415195</v>
      </c>
      <c r="D12" s="1" t="n">
        <f aca="false">(A13-A12)*AVERAGE(C12:C13)*COS(RADIANS(AVERAGE(A12:A13)))*2*2*PI()/360*1/2*0.3048*0.019</f>
        <v>-120.658211639407</v>
      </c>
      <c r="F12" s="0" t="n">
        <v>135</v>
      </c>
      <c r="G12" s="0" t="n">
        <v>699.5023564</v>
      </c>
      <c r="H12" s="0" t="n">
        <f aca="false">100500-G12</f>
        <v>99800.4976436</v>
      </c>
      <c r="I12" s="1" t="n">
        <f aca="false">(A13-A12)*AVERAGE(H12:H13)*COS(RADIANS(AVERAGE(A12:A13)))*2*2*PI()/360*1/2*0.3048*0.019</f>
        <v>-120.040895876492</v>
      </c>
    </row>
    <row r="13" customFormat="false" ht="13.8" hidden="false" customHeight="false" outlineLevel="0" collapsed="false">
      <c r="A13" s="0" t="n">
        <v>150</v>
      </c>
      <c r="B13" s="0" t="n">
        <v>190.2723207</v>
      </c>
      <c r="C13" s="1" t="n">
        <f aca="false">100500-B13</f>
        <v>100309.7276793</v>
      </c>
      <c r="D13" s="1" t="n">
        <f aca="false">(A14-A13)*AVERAGE(C13:C14)*COS(RADIANS(AVERAGE(A13:A14)))*2*2*PI()/360*1/2*0.3048*0.019</f>
        <v>-140.508572229661</v>
      </c>
      <c r="F13" s="0" t="n">
        <v>150</v>
      </c>
      <c r="G13" s="0" t="n">
        <v>702.8683253</v>
      </c>
      <c r="H13" s="0" t="n">
        <f aca="false">100500-G13</f>
        <v>99797.1316747</v>
      </c>
      <c r="I13" s="1" t="n">
        <f aca="false">(A14-A13)*AVERAGE(H13:H14)*COS(RADIANS(AVERAGE(A13:A14)))*2*2*PI()/360*1/2*0.3048*0.019</f>
        <v>-139.789577802952</v>
      </c>
    </row>
    <row r="14" customFormat="false" ht="13.8" hidden="false" customHeight="false" outlineLevel="0" collapsed="false">
      <c r="A14" s="0" t="n">
        <v>165</v>
      </c>
      <c r="B14" s="0" t="n">
        <v>186.9309809</v>
      </c>
      <c r="C14" s="1" t="n">
        <f aca="false">100500-B14</f>
        <v>100313.0690191</v>
      </c>
      <c r="D14" s="1" t="n">
        <f aca="false">(A15-A14)*AVERAGE(C14:C15)*COS(RADIANS(AVERAGE(A14:A15)))*2*2*PI()/360*1/2*0.3048*0.019</f>
        <v>-150.782987714277</v>
      </c>
      <c r="F14" s="0" t="n">
        <v>165</v>
      </c>
      <c r="G14" s="0" t="n">
        <v>700.9390504</v>
      </c>
      <c r="H14" s="0" t="n">
        <f aca="false">100500-G14</f>
        <v>99799.0609496</v>
      </c>
      <c r="I14" s="1" t="n">
        <f aca="false">(A15-A14)*AVERAGE(H14:H15)*COS(RADIANS(AVERAGE(A14:A15)))*2*2*PI()/360*1/2*0.3048*0.019</f>
        <v>-150.006376739003</v>
      </c>
    </row>
    <row r="15" customFormat="false" ht="13.8" hidden="false" customHeight="false" outlineLevel="0" collapsed="false">
      <c r="A15" s="0" t="n">
        <v>180</v>
      </c>
      <c r="B15" s="0" t="n">
        <v>191.9799341</v>
      </c>
      <c r="C15" s="1" t="n">
        <f aca="false">100500-B15</f>
        <v>100308.0200659</v>
      </c>
      <c r="F15" s="0" t="n">
        <v>180</v>
      </c>
      <c r="G15" s="0" t="n">
        <v>711.2750377</v>
      </c>
      <c r="H15" s="0" t="n">
        <f aca="false">100500-G15</f>
        <v>99788.7249623</v>
      </c>
    </row>
    <row r="16" customFormat="false" ht="13.8" hidden="false" customHeight="false" outlineLevel="0" collapsed="false">
      <c r="C16" s="3" t="s">
        <v>8</v>
      </c>
      <c r="D16" s="4" t="n">
        <f aca="false">SUM(D3:D14)</f>
        <v>0.414695315679921</v>
      </c>
      <c r="H16" s="3" t="s">
        <v>8</v>
      </c>
      <c r="I16" s="4" t="n">
        <f aca="false">SUM(I3:I14)</f>
        <v>1.76256257279206</v>
      </c>
    </row>
    <row r="17" customFormat="false" ht="14.4" hidden="false" customHeight="false" outlineLevel="0" collapsed="false">
      <c r="D17" s="5"/>
      <c r="H17" s="5"/>
    </row>
    <row r="19" customFormat="false" ht="14.4" hidden="false" customHeight="false" outlineLevel="0" collapsed="false">
      <c r="C19" s="0" t="s">
        <v>9</v>
      </c>
      <c r="K19" s="0" t="s">
        <v>10</v>
      </c>
    </row>
    <row r="20" customFormat="false" ht="33" hidden="false" customHeight="true" outlineLevel="0" collapsed="false">
      <c r="A20" s="0" t="s">
        <v>11</v>
      </c>
      <c r="B20" s="0" t="s">
        <v>12</v>
      </c>
      <c r="C20" s="0" t="s">
        <v>13</v>
      </c>
      <c r="D20" s="6" t="s">
        <v>14</v>
      </c>
      <c r="E20" s="6" t="s">
        <v>15</v>
      </c>
      <c r="F20" s="6" t="s">
        <v>16</v>
      </c>
      <c r="G20" s="6" t="s">
        <v>17</v>
      </c>
      <c r="J20" s="6" t="s">
        <v>18</v>
      </c>
      <c r="K20" s="6" t="s">
        <v>11</v>
      </c>
      <c r="L20" s="6" t="s">
        <v>12</v>
      </c>
      <c r="M20" s="6" t="s">
        <v>13</v>
      </c>
      <c r="N20" s="6" t="s">
        <v>14</v>
      </c>
      <c r="O20" s="6" t="s">
        <v>15</v>
      </c>
      <c r="P20" s="6" t="s">
        <v>16</v>
      </c>
      <c r="Q20" s="6" t="s">
        <v>17</v>
      </c>
    </row>
    <row r="21" customFormat="false" ht="14.4" hidden="false" customHeight="false" outlineLevel="0" collapsed="false">
      <c r="A21" s="0" t="n">
        <v>0.0254</v>
      </c>
      <c r="B21" s="0" t="n">
        <v>0.3048</v>
      </c>
      <c r="C21" s="0" t="n">
        <v>20.3493822404277</v>
      </c>
      <c r="D21" s="0" t="n">
        <v>421.030008254117</v>
      </c>
      <c r="E21" s="0" t="n">
        <f aca="false">100500-D21</f>
        <v>100078.969991746</v>
      </c>
      <c r="F21" s="0" t="n">
        <f aca="false">1.225*AVERAGE(C21^2,C22^2)*(B21*(A22-A21))</f>
        <v>3.90753485998153</v>
      </c>
      <c r="G21" s="0" t="n">
        <f aca="false">AVERAGE(E21:E22)*B21*(A22-A21)</f>
        <v>774.804014945361</v>
      </c>
      <c r="J21" s="0" t="n">
        <v>1</v>
      </c>
      <c r="K21" s="0" t="n">
        <f aca="false">J21*0.0254</f>
        <v>0.0254</v>
      </c>
      <c r="L21" s="0" t="n">
        <v>0.3048</v>
      </c>
      <c r="M21" s="0" t="n">
        <v>20.9753719163732</v>
      </c>
      <c r="N21" s="0" t="n">
        <v>435.602190388553</v>
      </c>
      <c r="O21" s="0" t="n">
        <f aca="false">100500-N21</f>
        <v>100064.397809611</v>
      </c>
      <c r="P21" s="0" t="n">
        <f aca="false">1.225*AVERAGE(M21^2,M22^2)*(L21*(K22-K21))</f>
        <v>4.16161070875345</v>
      </c>
      <c r="Q21" s="0" t="n">
        <f aca="false">AVERAGE(O21:O22)*L21*(K22-K21)</f>
        <v>774.690403793471</v>
      </c>
    </row>
    <row r="22" customFormat="false" ht="14.4" hidden="false" customHeight="false" outlineLevel="0" collapsed="false">
      <c r="A22" s="0" t="n">
        <v>0.0508</v>
      </c>
      <c r="B22" s="0" t="n">
        <v>0.3048</v>
      </c>
      <c r="C22" s="0" t="n">
        <v>20.2470307497609</v>
      </c>
      <c r="D22" s="0" t="n">
        <v>420.865814652602</v>
      </c>
      <c r="E22" s="0" t="n">
        <f aca="false">100500-D22</f>
        <v>100079.134185347</v>
      </c>
      <c r="F22" s="0" t="n">
        <f aca="false">1.225*AVERAGE(C22^2,C23^2)*(B22*(A23-A22))</f>
        <v>3.85350997656536</v>
      </c>
      <c r="G22" s="0" t="n">
        <f aca="false">AVERAGE(E22:E23)*B22*(A23-A22)</f>
        <v>774.813548748317</v>
      </c>
      <c r="J22" s="0" t="n">
        <v>2</v>
      </c>
      <c r="K22" s="0" t="n">
        <f aca="false">J22*0.0254</f>
        <v>0.0508</v>
      </c>
      <c r="L22" s="0" t="n">
        <v>0.3048</v>
      </c>
      <c r="M22" s="0" t="n">
        <v>20.9201843454991</v>
      </c>
      <c r="N22" s="0" t="n">
        <v>435.643238788931</v>
      </c>
      <c r="O22" s="0" t="n">
        <f aca="false">100500-N22</f>
        <v>100064.356761211</v>
      </c>
      <c r="P22" s="0" t="n">
        <f aca="false">1.225*AVERAGE(M22^2,M23^2)*(L22*(K23-K22))</f>
        <v>4.13682282106838</v>
      </c>
      <c r="Q22" s="0" t="n">
        <f aca="false">AVERAGE(O22:O23)*L22*(K23-K22)</f>
        <v>774.68301509618</v>
      </c>
    </row>
    <row r="23" customFormat="false" ht="14.4" hidden="false" customHeight="false" outlineLevel="0" collapsed="false">
      <c r="A23" s="0" t="n">
        <v>0.0762</v>
      </c>
      <c r="B23" s="0" t="n">
        <v>0.3048</v>
      </c>
      <c r="C23" s="0" t="n">
        <v>20.0674944164887</v>
      </c>
      <c r="D23" s="0" t="n">
        <v>418.567104231395</v>
      </c>
      <c r="E23" s="0" t="n">
        <f aca="false">100500-D23</f>
        <v>100081.432895769</v>
      </c>
      <c r="F23" s="0" t="n">
        <f aca="false">1.225*AVERAGE(C23^2,C24^2)*(B23*(A24-A23))</f>
        <v>3.76516340250834</v>
      </c>
      <c r="G23" s="0" t="n">
        <f aca="false">AVERAGE(E23:E24)*B23*(A24-A23)</f>
        <v>774.846917058662</v>
      </c>
      <c r="J23" s="0" t="n">
        <v>3</v>
      </c>
      <c r="K23" s="0" t="n">
        <f aca="false">J23*0.0254</f>
        <v>0.0762</v>
      </c>
      <c r="L23" s="0" t="n">
        <v>0.3048</v>
      </c>
      <c r="M23" s="0" t="n">
        <v>20.85039181647</v>
      </c>
      <c r="N23" s="0" t="n">
        <v>437.510941006162</v>
      </c>
      <c r="O23" s="0" t="n">
        <f aca="false">100500-N23</f>
        <v>100062.489058994</v>
      </c>
      <c r="P23" s="0" t="n">
        <f aca="false">1.225*AVERAGE(M23^2,M24^2)*(L23*(K24-K23))</f>
        <v>4.0104999319041</v>
      </c>
      <c r="Q23" s="0" t="n">
        <f aca="false">AVERAGE(O23:O24)*L23*(K24-K23)</f>
        <v>774.646945541665</v>
      </c>
    </row>
    <row r="24" customFormat="false" ht="14.4" hidden="false" customHeight="false" outlineLevel="0" collapsed="false">
      <c r="A24" s="0" t="n">
        <v>0.1016</v>
      </c>
      <c r="B24" s="0" t="n">
        <v>0.3048</v>
      </c>
      <c r="C24" s="0" t="n">
        <v>19.7815900964654</v>
      </c>
      <c r="D24" s="0" t="n">
        <v>412.245650573077</v>
      </c>
      <c r="E24" s="0" t="n">
        <f aca="false">100500-D24</f>
        <v>100087.754349427</v>
      </c>
      <c r="F24" s="0" t="n">
        <f aca="false">1.225*AVERAGE(C24^2,C25^2)*(B24*(A25-A24))</f>
        <v>3.66283391744948</v>
      </c>
      <c r="G24" s="0" t="n">
        <f aca="false">AVERAGE(E24:E25)*B24*(A25-A24)</f>
        <v>774.894903866873</v>
      </c>
      <c r="J24" s="0" t="n">
        <v>4</v>
      </c>
      <c r="K24" s="0" t="n">
        <f aca="false">J24*0.0254</f>
        <v>0.1016</v>
      </c>
      <c r="L24" s="0" t="n">
        <v>0.3048</v>
      </c>
      <c r="M24" s="0" t="n">
        <v>20.273493505717</v>
      </c>
      <c r="N24" s="0" t="n">
        <v>444.961225674895</v>
      </c>
      <c r="O24" s="0" t="n">
        <f aca="false">100500-N24</f>
        <v>100055.038774325</v>
      </c>
      <c r="P24" s="0" t="n">
        <f aca="false">1.225*AVERAGE(M24^2,M25^2)*(L24*(K25-K24))</f>
        <v>1.87527245232139</v>
      </c>
      <c r="Q24" s="0" t="n">
        <f aca="false">AVERAGE(O24:O25)*L24*(K25-K24)</f>
        <v>387.298518041595</v>
      </c>
    </row>
    <row r="25" customFormat="false" ht="14.4" hidden="false" customHeight="false" outlineLevel="0" collapsed="false">
      <c r="A25" s="0" t="n">
        <v>0.127</v>
      </c>
      <c r="B25" s="0" t="n">
        <v>0.3048</v>
      </c>
      <c r="C25" s="0" t="n">
        <v>19.5224128035191</v>
      </c>
      <c r="D25" s="0" t="n">
        <v>406.17048731703</v>
      </c>
      <c r="E25" s="0" t="n">
        <f aca="false">100500-D25</f>
        <v>100093.829512683</v>
      </c>
      <c r="F25" s="0" t="n">
        <f aca="false">1.225*AVERAGE(C25^2,C26^2)*(B25*(A26-A25))</f>
        <v>3.61008020776074</v>
      </c>
      <c r="G25" s="0" t="n">
        <f aca="false">AVERAGE(E25:E26)*B25*(A26-A25)</f>
        <v>774.922551895445</v>
      </c>
      <c r="J25" s="0" t="n">
        <v>4.5</v>
      </c>
      <c r="K25" s="0" t="n">
        <f aca="false">J25*0.0254</f>
        <v>0.1143</v>
      </c>
      <c r="L25" s="0" t="n">
        <v>0.3048</v>
      </c>
      <c r="M25" s="0" t="n">
        <v>19.4914925373443</v>
      </c>
      <c r="N25" s="0" t="n">
        <v>450.404243565109</v>
      </c>
      <c r="O25" s="0" t="n">
        <f aca="false">100500-N25</f>
        <v>100049.595756435</v>
      </c>
      <c r="P25" s="0" t="n">
        <f aca="false">1.225*AVERAGE(M25^2,M26^2)*(L25*(K26-K25))</f>
        <v>1.69329598840267</v>
      </c>
      <c r="Q25" s="0" t="n">
        <f aca="false">AVERAGE(O25:O26)*L25*(K26-K25)</f>
        <v>387.275239672711</v>
      </c>
    </row>
    <row r="26" customFormat="false" ht="14.4" hidden="false" customHeight="false" outlineLevel="0" collapsed="false">
      <c r="A26" s="0" t="n">
        <v>0.1524</v>
      </c>
      <c r="B26" s="0" t="n">
        <v>0.3048</v>
      </c>
      <c r="C26" s="0" t="n">
        <v>19.4983679450228</v>
      </c>
      <c r="D26" s="0" t="n">
        <v>405.103228907184</v>
      </c>
      <c r="E26" s="0" t="n">
        <f aca="false">100500-D26</f>
        <v>100094.896771093</v>
      </c>
      <c r="F26" s="0" t="n">
        <f aca="false">1.225*AVERAGE(C26^2,C27^2)*(B26*(A27-A26))</f>
        <v>3.62914781367233</v>
      </c>
      <c r="G26" s="0" t="n">
        <f aca="false">AVERAGE(E26:E27)*B26*(A27-A26)</f>
        <v>774.915560439944</v>
      </c>
      <c r="J26" s="0" t="n">
        <v>5</v>
      </c>
      <c r="K26" s="0" t="n">
        <f aca="false">J26*0.0254</f>
        <v>0.127</v>
      </c>
      <c r="L26" s="0" t="n">
        <v>0.3048</v>
      </c>
      <c r="M26" s="0" t="n">
        <v>18.2828446211951</v>
      </c>
      <c r="N26" s="0" t="n">
        <v>456.988406985851</v>
      </c>
      <c r="O26" s="0" t="n">
        <f aca="false">100500-N26</f>
        <v>100043.011593014</v>
      </c>
      <c r="P26" s="0" t="n">
        <f aca="false">1.225*AVERAGE(M26^2,M27^2)*(L26*(K27-K26))</f>
        <v>0.739968711543901</v>
      </c>
      <c r="Q26" s="0" t="n">
        <f aca="false">AVERAGE(O26:O27)*L26*(K27-K26)</f>
        <v>193.629659110888</v>
      </c>
    </row>
    <row r="27" customFormat="false" ht="14.4" hidden="false" customHeight="false" outlineLevel="0" collapsed="false">
      <c r="A27" s="0" t="n">
        <v>0.1778</v>
      </c>
      <c r="B27" s="0" t="n">
        <v>0.3048</v>
      </c>
      <c r="C27" s="0" t="n">
        <v>19.6251285209347</v>
      </c>
      <c r="D27" s="0" t="n">
        <v>407.976616933693</v>
      </c>
      <c r="E27" s="0" t="n">
        <f aca="false">100500-D27</f>
        <v>100092.023383066</v>
      </c>
      <c r="F27" s="0" t="n">
        <f aca="false">1.225*AVERAGE(C27^2,C28^2)*(B27*(A28-A27))</f>
        <v>3.69207091318058</v>
      </c>
      <c r="G27" s="0" t="n">
        <f aca="false">AVERAGE(E27:E28)*B27*(A28-A27)</f>
        <v>774.893314899714</v>
      </c>
      <c r="J27" s="0" t="n">
        <v>5.25</v>
      </c>
      <c r="K27" s="0" t="n">
        <f aca="false">J27*0.0254</f>
        <v>0.13335</v>
      </c>
      <c r="L27" s="0" t="n">
        <v>0.3048</v>
      </c>
      <c r="M27" s="0" t="n">
        <v>17.0273349363244</v>
      </c>
      <c r="N27" s="0" t="n">
        <v>458.630343000999</v>
      </c>
      <c r="O27" s="0" t="n">
        <f aca="false">100500-N27</f>
        <v>100041.369656999</v>
      </c>
      <c r="P27" s="0" t="n">
        <f aca="false">1.225*AVERAGE(M27^2,M28^2)*(L27*(K28-K27))</f>
        <v>0.66864394818086</v>
      </c>
      <c r="Q27" s="0" t="n">
        <f aca="false">AVERAGE(O27:O28)*L27*(K28-K27)</f>
        <v>193.628260819787</v>
      </c>
    </row>
    <row r="28" customFormat="false" ht="14.4" hidden="false" customHeight="false" outlineLevel="0" collapsed="false">
      <c r="A28" s="0" t="n">
        <v>0.2032</v>
      </c>
      <c r="B28" s="0" t="n">
        <v>0.3048</v>
      </c>
      <c r="C28" s="0" t="n">
        <v>19.8357222261694</v>
      </c>
      <c r="D28" s="0" t="n">
        <v>410.850004960201</v>
      </c>
      <c r="E28" s="0" t="n">
        <f aca="false">100500-D28</f>
        <v>100089.14999504</v>
      </c>
      <c r="F28" s="0" t="n">
        <f aca="false">1.225*AVERAGE(C28^2,C29^2)*(B28*(A29-A28))</f>
        <v>3.74800255718791</v>
      </c>
      <c r="G28" s="0" t="n">
        <f aca="false">AVERAGE(E28:E29)*B28*(A29-A28)</f>
        <v>774.880603162439</v>
      </c>
      <c r="J28" s="0" t="n">
        <v>5.5</v>
      </c>
      <c r="K28" s="0" t="n">
        <f aca="false">J28*0.0254</f>
        <v>0.1397</v>
      </c>
      <c r="L28" s="0" t="n">
        <v>0.3048</v>
      </c>
      <c r="M28" s="0" t="n">
        <v>16.5558805444468</v>
      </c>
      <c r="N28" s="0" t="n">
        <v>458.433310679181</v>
      </c>
      <c r="O28" s="0" t="n">
        <f aca="false">100500-N28</f>
        <v>100041.566689321</v>
      </c>
      <c r="P28" s="0" t="n">
        <f aca="false">1.225*AVERAGE(M28^2,M29^2)*(L28*(K29-K28))</f>
        <v>0.664353736850752</v>
      </c>
      <c r="Q28" s="0" t="n">
        <f aca="false">AVERAGE(O28:O29)*L28*(K29-K28)</f>
        <v>193.627069094418</v>
      </c>
    </row>
    <row r="29" customFormat="false" ht="14.4" hidden="false" customHeight="false" outlineLevel="0" collapsed="false">
      <c r="A29" s="0" t="n">
        <v>0.2286</v>
      </c>
      <c r="B29" s="0" t="n">
        <v>0.3048</v>
      </c>
      <c r="C29" s="0" t="n">
        <v>19.9233732498705</v>
      </c>
      <c r="D29" s="0" t="n">
        <v>411.260488963988</v>
      </c>
      <c r="E29" s="0" t="n">
        <f aca="false">100500-D29</f>
        <v>100088.739511036</v>
      </c>
      <c r="F29" s="7" t="s">
        <v>19</v>
      </c>
      <c r="G29" s="7"/>
      <c r="J29" s="0" t="n">
        <v>5.75</v>
      </c>
      <c r="K29" s="0" t="n">
        <f aca="false">J29*0.0254</f>
        <v>0.14605</v>
      </c>
      <c r="L29" s="0" t="n">
        <v>0.3048</v>
      </c>
      <c r="M29" s="0" t="n">
        <v>16.9207320769757</v>
      </c>
      <c r="N29" s="0" t="n">
        <v>459.86179501236</v>
      </c>
      <c r="O29" s="0" t="n">
        <f aca="false">100500-N29</f>
        <v>100040.138204988</v>
      </c>
      <c r="P29" s="0" t="n">
        <f aca="false">1.225*AVERAGE(M29^2,M30^2)*(L29*(K30-K29))</f>
        <v>0.727157663822049</v>
      </c>
      <c r="Q29" s="0" t="n">
        <f aca="false">AVERAGE(O29:O30)*L29*(K30-K29)</f>
        <v>193.627950971191</v>
      </c>
    </row>
    <row r="30" customFormat="false" ht="14.4" hidden="false" customHeight="false" outlineLevel="0" collapsed="false">
      <c r="A30" s="0" t="n">
        <v>0.254</v>
      </c>
      <c r="B30" s="0" t="n">
        <v>0.3048</v>
      </c>
      <c r="C30" s="0" t="n">
        <v>19.9401850447537</v>
      </c>
      <c r="D30" s="0" t="n">
        <v>411.342585764746</v>
      </c>
      <c r="E30" s="0" t="n">
        <f aca="false">100500-D30</f>
        <v>100088.657414235</v>
      </c>
      <c r="F30" s="7" t="s">
        <v>19</v>
      </c>
      <c r="G30" s="7"/>
      <c r="J30" s="0" t="n">
        <v>6</v>
      </c>
      <c r="K30" s="0" t="n">
        <f aca="false">J30*0.0254</f>
        <v>0.1524</v>
      </c>
      <c r="L30" s="0" t="n">
        <v>0.3048</v>
      </c>
      <c r="M30" s="0" t="n">
        <v>18.085208009979</v>
      </c>
      <c r="N30" s="0" t="n">
        <v>457.522036190774</v>
      </c>
      <c r="O30" s="0" t="n">
        <f aca="false">100500-N30</f>
        <v>100042.477963809</v>
      </c>
      <c r="P30" s="0" t="n">
        <f aca="false">1.225*AVERAGE(M30^2,M31^2)*(L30*(K31-K30))</f>
        <v>0.814511133404515</v>
      </c>
      <c r="Q30" s="0" t="n">
        <f aca="false">AVERAGE(O30:O31)*L30*(K31-K30)</f>
        <v>193.631724768195</v>
      </c>
    </row>
    <row r="31" customFormat="false" ht="14.4" hidden="false" customHeight="false" outlineLevel="0" collapsed="false">
      <c r="A31" s="0" t="n">
        <v>0.2794</v>
      </c>
      <c r="B31" s="0" t="n">
        <v>0.3048</v>
      </c>
      <c r="C31" s="0" t="n">
        <v>17.2244645209899</v>
      </c>
      <c r="D31" s="0" t="n">
        <v>346.732403568684</v>
      </c>
      <c r="E31" s="0" t="n">
        <f aca="false">100500-D31</f>
        <v>100153.267596431</v>
      </c>
      <c r="J31" s="0" t="n">
        <v>6.25</v>
      </c>
      <c r="K31" s="0" t="n">
        <f aca="false">J31*0.0254</f>
        <v>0.15875</v>
      </c>
      <c r="L31" s="0" t="n">
        <v>0.3048</v>
      </c>
      <c r="M31" s="0" t="n">
        <v>18.973593263081</v>
      </c>
      <c r="N31" s="0" t="n">
        <v>455.962196976384</v>
      </c>
      <c r="O31" s="0" t="n">
        <f aca="false">100500-N31</f>
        <v>100044.037803024</v>
      </c>
      <c r="P31" s="0" t="n">
        <f aca="false">1.225*AVERAGE(M31^2,M32^2)*(L31*(K32-K31))</f>
        <v>0.879460166040865</v>
      </c>
      <c r="Q31" s="0" t="n">
        <f aca="false">AVERAGE(O31:O32)*L31*(K32-K31)</f>
        <v>193.638001188475</v>
      </c>
    </row>
    <row r="32" customFormat="false" ht="14.4" hidden="false" customHeight="false" outlineLevel="0" collapsed="false">
      <c r="E32" s="3" t="s">
        <v>8</v>
      </c>
      <c r="F32" s="0" t="n">
        <f aca="false">SUM(F21:F31)</f>
        <v>29.8683436483063</v>
      </c>
      <c r="G32" s="0" t="n">
        <f aca="false">SUM(G21:G31)</f>
        <v>6198.97141501675</v>
      </c>
      <c r="J32" s="0" t="n">
        <v>6.5</v>
      </c>
      <c r="K32" s="0" t="n">
        <f aca="false">J32*0.0254</f>
        <v>0.1651</v>
      </c>
      <c r="L32" s="0" t="n">
        <v>0.3048</v>
      </c>
      <c r="M32" s="0" t="n">
        <v>19.5412844366206</v>
      </c>
      <c r="N32" s="0" t="n">
        <v>451.036388930941</v>
      </c>
      <c r="O32" s="0" t="n">
        <f aca="false">100500-N32</f>
        <v>100048.963611069</v>
      </c>
      <c r="P32" s="0" t="n">
        <f aca="false">1.225*AVERAGE(M32^2,M33^2)*(L32*(K33-K32))</f>
        <v>0.946315959268368</v>
      </c>
      <c r="Q32" s="0" t="n">
        <f aca="false">AVERAGE(O32:O33)*L32*(K33-K32)</f>
        <v>193.645548782481</v>
      </c>
    </row>
    <row r="33" customFormat="false" ht="14.4" hidden="false" customHeight="false" outlineLevel="0" collapsed="false">
      <c r="J33" s="0" t="n">
        <v>6.75</v>
      </c>
      <c r="K33" s="0" t="n">
        <f aca="false">J33*0.0254</f>
        <v>0.17145</v>
      </c>
      <c r="L33" s="0" t="n">
        <v>0.3048</v>
      </c>
      <c r="M33" s="0" t="n">
        <v>20.4057030532745</v>
      </c>
      <c r="N33" s="0" t="n">
        <v>448.163000904433</v>
      </c>
      <c r="O33" s="0" t="n">
        <f aca="false">100500-N33</f>
        <v>100051.836999096</v>
      </c>
      <c r="P33" s="0" t="n">
        <f aca="false">1.225*AVERAGE(M33^2,M34^2)*(L33*(K34-K33))</f>
        <v>0.983021100648175</v>
      </c>
      <c r="Q33" s="0" t="n">
        <f aca="false">AVERAGE(O33:O34)*L33*(K34-K33)</f>
        <v>193.650057476795</v>
      </c>
    </row>
    <row r="34" customFormat="false" ht="14.4" hidden="false" customHeight="false" outlineLevel="0" collapsed="false">
      <c r="J34" s="0" t="n">
        <v>7</v>
      </c>
      <c r="K34" s="0" t="n">
        <f aca="false">J34*0.0254</f>
        <v>0.1778</v>
      </c>
      <c r="L34" s="0" t="n">
        <v>0.3048</v>
      </c>
      <c r="M34" s="0" t="n">
        <v>20.3180712527749</v>
      </c>
      <c r="N34" s="0" t="n">
        <v>446.37739548796</v>
      </c>
      <c r="O34" s="0" t="n">
        <f aca="false">100500-N34</f>
        <v>100053.622604512</v>
      </c>
      <c r="P34" s="0" t="n">
        <f aca="false">1.225*AVERAGE(M34^2,M35^2)*(L34*(K35-K34))</f>
        <v>2.00238982506531</v>
      </c>
      <c r="Q34" s="0" t="n">
        <f aca="false">AVERAGE(O34:O35)*L34*(K35-K34)</f>
        <v>387.312111655644</v>
      </c>
    </row>
    <row r="35" customFormat="false" ht="14.4" hidden="false" customHeight="false" outlineLevel="0" collapsed="false">
      <c r="E35" s="3" t="s">
        <v>20</v>
      </c>
      <c r="F35" s="0" t="n">
        <f aca="false">SUM(F32:G32)-SUM(P40:Q40)</f>
        <v>1.33770378239933</v>
      </c>
      <c r="G35" s="0" t="s">
        <v>21</v>
      </c>
      <c r="J35" s="0" t="n">
        <v>7.5</v>
      </c>
      <c r="K35" s="0" t="n">
        <f aca="false">J35*0.0254</f>
        <v>0.1905</v>
      </c>
      <c r="L35" s="0" t="n">
        <v>0.3048</v>
      </c>
      <c r="M35" s="0" t="n">
        <v>20.7779459537311</v>
      </c>
      <c r="N35" s="0" t="n">
        <v>441.96469244725</v>
      </c>
      <c r="O35" s="0" t="n">
        <f aca="false">100500-N35</f>
        <v>100058.035307553</v>
      </c>
      <c r="P35" s="0" t="n">
        <f aca="false">1.225*AVERAGE(M35^2,M36^2)*(L35*(K36-K35))</f>
        <v>2.05987865688875</v>
      </c>
      <c r="Q35" s="0" t="n">
        <f aca="false">AVERAGE(O35:O36)*L35*(K36-K35)</f>
        <v>387.326626870643</v>
      </c>
    </row>
    <row r="36" customFormat="false" ht="14.4" hidden="false" customHeight="false" outlineLevel="0" collapsed="false">
      <c r="E36" s="3"/>
      <c r="J36" s="0" t="n">
        <v>8</v>
      </c>
      <c r="K36" s="0" t="n">
        <f aca="false">J36*0.0254</f>
        <v>0.2032</v>
      </c>
      <c r="L36" s="0" t="n">
        <v>0.3048</v>
      </c>
      <c r="M36" s="0" t="n">
        <v>20.9062444790975</v>
      </c>
      <c r="N36" s="0" t="n">
        <v>438.877852738772</v>
      </c>
      <c r="O36" s="0" t="n">
        <f aca="false">100500-N36</f>
        <v>100061.122147261</v>
      </c>
      <c r="P36" s="0" t="n">
        <f aca="false">1.225*AVERAGE(M36^2,M37^2)*(L36*(K37-K36))</f>
        <v>4.15770184954158</v>
      </c>
      <c r="Q36" s="0" t="n">
        <f aca="false">AVERAGE(O36:O37)*L36*(K37-K36)</f>
        <v>774.670017344817</v>
      </c>
    </row>
    <row r="37" customFormat="false" ht="14.4" hidden="false" customHeight="false" outlineLevel="0" collapsed="false">
      <c r="J37" s="0" t="n">
        <v>9</v>
      </c>
      <c r="K37" s="0" t="n">
        <f aca="false">J37*0.0254</f>
        <v>0.2286</v>
      </c>
      <c r="L37" s="0" t="n">
        <v>0.3048</v>
      </c>
      <c r="M37" s="0" t="n">
        <v>20.9696200004351</v>
      </c>
      <c r="N37" s="0" t="n">
        <v>437.634086207298</v>
      </c>
      <c r="O37" s="0" t="n">
        <f aca="false">100500-N37</f>
        <v>100062.365913793</v>
      </c>
      <c r="P37" s="7" t="s">
        <v>19</v>
      </c>
      <c r="Q37" s="7"/>
    </row>
    <row r="38" customFormat="false" ht="14.4" hidden="false" customHeight="false" outlineLevel="0" collapsed="false">
      <c r="J38" s="0" t="n">
        <v>10</v>
      </c>
      <c r="K38" s="0" t="n">
        <f aca="false">J38*0.0254</f>
        <v>0.254</v>
      </c>
      <c r="L38" s="0" t="n">
        <v>0.3048</v>
      </c>
      <c r="M38" s="0" t="n">
        <v>15.6571227400875</v>
      </c>
      <c r="N38" s="0" t="n">
        <v>443.508112301489</v>
      </c>
      <c r="O38" s="0" t="n">
        <f aca="false">100500-N38</f>
        <v>100056.491887699</v>
      </c>
      <c r="P38" s="7" t="s">
        <v>19</v>
      </c>
      <c r="Q38" s="7"/>
    </row>
    <row r="39" customFormat="false" ht="14.4" hidden="false" customHeight="false" outlineLevel="0" collapsed="false">
      <c r="J39" s="0" t="n">
        <v>11</v>
      </c>
      <c r="K39" s="0" t="n">
        <f aca="false">J39*0.0254</f>
        <v>0.2794</v>
      </c>
      <c r="L39" s="0" t="n">
        <v>0.3048</v>
      </c>
      <c r="M39" s="0" t="n">
        <v>2.75697527628428</v>
      </c>
      <c r="N39" s="0" t="n">
        <v>346.445064766033</v>
      </c>
      <c r="O39" s="0" t="n">
        <f aca="false">100500-N39</f>
        <v>100153.554935234</v>
      </c>
    </row>
    <row r="40" customFormat="false" ht="14.4" hidden="false" customHeight="false" outlineLevel="0" collapsed="false">
      <c r="O40" s="3" t="s">
        <v>8</v>
      </c>
      <c r="P40" s="0" t="n">
        <f aca="false">SUM(P21:P39)</f>
        <v>30.5209046537051</v>
      </c>
      <c r="Q40" s="0" t="n">
        <f aca="false">SUM(Q21:Q39)</f>
        <v>6196.98115022896</v>
      </c>
    </row>
  </sheetData>
  <mergeCells count="2">
    <mergeCell ref="B1:C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2020-10-17T15:23:49Z</dcterms:created>
  <dc:creator>Kieran</dc:creator>
  <dc:description/>
  <dc:language>en-US</dc:language>
  <cp:lastModifiedBy/>
  <dcterms:modified xsi:type="dcterms:W3CDTF">2020-10-19T15:48:09Z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