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ersonal_storage\Documents\apersonal_documents\ut_junior\Fluids\lab3\"/>
    </mc:Choice>
  </mc:AlternateContent>
  <xr:revisionPtr revIDLastSave="0" documentId="13_ncr:1_{C7E3F15A-8381-4B7F-806E-1D039F19CCE3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angle_pressure_integ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G28" i="1"/>
  <c r="P36" i="1"/>
  <c r="Q36" i="1"/>
  <c r="Q26" i="1"/>
  <c r="Q34" i="1"/>
  <c r="P24" i="1"/>
  <c r="P25" i="1"/>
  <c r="P26" i="1"/>
  <c r="P32" i="1"/>
  <c r="P33" i="1"/>
  <c r="P34" i="1"/>
  <c r="O22" i="1"/>
  <c r="Q22" i="1" s="1"/>
  <c r="O23" i="1"/>
  <c r="Q23" i="1" s="1"/>
  <c r="O24" i="1"/>
  <c r="Q24" i="1" s="1"/>
  <c r="O25" i="1"/>
  <c r="Q25" i="1" s="1"/>
  <c r="O26" i="1"/>
  <c r="O27" i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O35" i="1"/>
  <c r="O36" i="1"/>
  <c r="O37" i="1"/>
  <c r="O38" i="1"/>
  <c r="O39" i="1"/>
  <c r="O21" i="1"/>
  <c r="Q21" i="1" s="1"/>
  <c r="K22" i="1"/>
  <c r="P21" i="1" s="1"/>
  <c r="K23" i="1"/>
  <c r="P22" i="1" s="1"/>
  <c r="K24" i="1"/>
  <c r="P23" i="1" s="1"/>
  <c r="K25" i="1"/>
  <c r="K26" i="1"/>
  <c r="K27" i="1"/>
  <c r="K28" i="1"/>
  <c r="P27" i="1" s="1"/>
  <c r="K29" i="1"/>
  <c r="P28" i="1" s="1"/>
  <c r="K30" i="1"/>
  <c r="P29" i="1" s="1"/>
  <c r="K31" i="1"/>
  <c r="P30" i="1" s="1"/>
  <c r="K32" i="1"/>
  <c r="P31" i="1" s="1"/>
  <c r="K33" i="1"/>
  <c r="K34" i="1"/>
  <c r="K35" i="1"/>
  <c r="K36" i="1"/>
  <c r="P35" i="1" s="1"/>
  <c r="K37" i="1"/>
  <c r="K38" i="1"/>
  <c r="K39" i="1"/>
  <c r="K21" i="1"/>
  <c r="E31" i="1"/>
  <c r="E30" i="1"/>
  <c r="E29" i="1"/>
  <c r="E28" i="1"/>
  <c r="F27" i="1"/>
  <c r="E27" i="1"/>
  <c r="F26" i="1"/>
  <c r="E26" i="1"/>
  <c r="F25" i="1"/>
  <c r="E25" i="1"/>
  <c r="G25" i="1" s="1"/>
  <c r="F24" i="1"/>
  <c r="E24" i="1"/>
  <c r="F23" i="1"/>
  <c r="E23" i="1"/>
  <c r="F22" i="1"/>
  <c r="E22" i="1"/>
  <c r="F21" i="1"/>
  <c r="E21" i="1"/>
  <c r="G21" i="1" s="1"/>
  <c r="P40" i="1" l="1"/>
  <c r="Q35" i="1"/>
  <c r="Q27" i="1"/>
  <c r="Q40" i="1" s="1"/>
  <c r="G27" i="1"/>
  <c r="F32" i="1"/>
  <c r="G24" i="1"/>
  <c r="G22" i="1"/>
  <c r="G26" i="1"/>
  <c r="G2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C4" i="1"/>
  <c r="C5" i="1"/>
  <c r="C6" i="1"/>
  <c r="C7" i="1"/>
  <c r="C8" i="1"/>
  <c r="C9" i="1"/>
  <c r="C10" i="1"/>
  <c r="C11" i="1"/>
  <c r="C12" i="1"/>
  <c r="C13" i="1"/>
  <c r="C14" i="1"/>
  <c r="C15" i="1"/>
  <c r="C3" i="1"/>
  <c r="G32" i="1" l="1"/>
  <c r="F35" i="1" s="1"/>
  <c r="H7" i="1"/>
  <c r="D5" i="1"/>
  <c r="H5" i="1"/>
  <c r="H10" i="1"/>
  <c r="D8" i="1"/>
  <c r="H13" i="1"/>
  <c r="D7" i="1"/>
  <c r="D14" i="1"/>
  <c r="H11" i="1"/>
  <c r="H9" i="1"/>
  <c r="H3" i="1"/>
  <c r="H8" i="1"/>
  <c r="H4" i="1"/>
  <c r="H12" i="1"/>
  <c r="D6" i="1"/>
  <c r="H14" i="1"/>
  <c r="H6" i="1"/>
  <c r="D10" i="1"/>
  <c r="D13" i="1"/>
  <c r="D11" i="1"/>
  <c r="D9" i="1"/>
  <c r="D12" i="1"/>
  <c r="D3" i="1"/>
  <c r="D4" i="1"/>
  <c r="H16" i="1" l="1"/>
  <c r="D16" i="1"/>
</calcChain>
</file>

<file path=xl/sharedStrings.xml><?xml version="1.0" encoding="utf-8"?>
<sst xmlns="http://schemas.openxmlformats.org/spreadsheetml/2006/main" count="36" uniqueCount="21">
  <si>
    <t>Theta</t>
  </si>
  <si>
    <t>10 m/s pressure</t>
  </si>
  <si>
    <t>10 m/s step force</t>
  </si>
  <si>
    <t>20 m/s pressure</t>
  </si>
  <si>
    <t>20 m/s step force</t>
  </si>
  <si>
    <t>Force (N):</t>
  </si>
  <si>
    <t>gauge (Pa)</t>
  </si>
  <si>
    <t>absolute (Pa)</t>
  </si>
  <si>
    <t>position (m)</t>
  </si>
  <si>
    <t>width (m)</t>
  </si>
  <si>
    <t>velocity (m/s)</t>
  </si>
  <si>
    <t>gauge pressure (Pa)</t>
  </si>
  <si>
    <t>absolute pressure (Pa)</t>
  </si>
  <si>
    <t>momentum flow in (kg*m/s^2)</t>
  </si>
  <si>
    <t>pressure force (kg*m/s^2)</t>
  </si>
  <si>
    <t>upstream CV</t>
  </si>
  <si>
    <t>downstream CV</t>
  </si>
  <si>
    <t>position (in)</t>
  </si>
  <si>
    <t>Total Drag (N):</t>
  </si>
  <si>
    <t>ignore b/c drag from tunnel</t>
  </si>
  <si>
    <t>* if ignore position 10 &amp;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</si>
</sst>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33" borderId="0" xfId="0" applyFill="1"/>
    <xf numFmtId="0" fontId="0" fillId="0" borderId="0" xfId="0" applyAlignment="1">
      <alignment horizontal="center"/>
    </xf>
    <xf numFmtId="0" fontId="0" fillId="34" borderId="0" xfId="0" applyFill="1"/>
    <xf numFmtId="0" fontId="0" fillId="0" borderId="0" xfId="0" applyAlignment="1">
      <alignment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"/>
  <sheetViews>
    <sheetView tabSelected="1" topLeftCell="C14" workbookViewId="0">
      <selection activeCell="I33" sqref="I32:I33"/>
    </sheetView>
  </sheetViews>
  <sheetFormatPr defaultRowHeight="14.4" x14ac:dyDescent="0.3"/>
  <cols>
    <col min="1" max="1" width="11.21875" customWidth="1"/>
    <col min="2" max="2" width="12.5546875" customWidth="1"/>
    <col min="3" max="3" width="13.6640625" customWidth="1"/>
    <col min="4" max="4" width="21.21875" customWidth="1"/>
    <col min="5" max="5" width="11.6640625" customWidth="1"/>
    <col min="6" max="6" width="17.33203125" customWidth="1"/>
    <col min="7" max="7" width="13.109375" customWidth="1"/>
    <col min="8" max="8" width="17.6640625" customWidth="1"/>
    <col min="10" max="10" width="10.5546875" customWidth="1"/>
    <col min="11" max="11" width="12" bestFit="1" customWidth="1"/>
    <col min="13" max="13" width="13.77734375" customWidth="1"/>
    <col min="14" max="14" width="11.88671875" customWidth="1"/>
    <col min="15" max="15" width="13.77734375" customWidth="1"/>
    <col min="16" max="16" width="16" customWidth="1"/>
    <col min="17" max="17" width="15.21875" customWidth="1"/>
  </cols>
  <sheetData>
    <row r="1" spans="1:8" x14ac:dyDescent="0.3">
      <c r="A1" s="1" t="s">
        <v>0</v>
      </c>
      <c r="B1" s="5" t="s">
        <v>1</v>
      </c>
      <c r="C1" s="5"/>
      <c r="F1" s="5" t="s">
        <v>3</v>
      </c>
      <c r="G1" s="5"/>
    </row>
    <row r="2" spans="1:8" x14ac:dyDescent="0.3">
      <c r="B2" s="1" t="s">
        <v>6</v>
      </c>
      <c r="C2" s="1" t="s">
        <v>7</v>
      </c>
      <c r="D2" s="1" t="s">
        <v>2</v>
      </c>
      <c r="F2" s="1" t="s">
        <v>6</v>
      </c>
      <c r="G2" s="1" t="s">
        <v>7</v>
      </c>
      <c r="H2" s="1" t="s">
        <v>4</v>
      </c>
    </row>
    <row r="3" spans="1:8" x14ac:dyDescent="0.3">
      <c r="A3">
        <v>0</v>
      </c>
      <c r="B3" s="1">
        <v>61.117633730000001</v>
      </c>
      <c r="C3" s="1">
        <f>100500-B3</f>
        <v>100438.88236627</v>
      </c>
      <c r="D3" s="1">
        <f>(A4-A3)*AVERAGE(C3:C4)*COS(RADIANS(AVERAGE(A3:A4)))*2*2*PI()/360*1/2*0.3048*0.019</f>
        <v>150.96886616741676</v>
      </c>
      <c r="F3">
        <v>170.6676047</v>
      </c>
      <c r="G3">
        <f>100500-F3</f>
        <v>100329.33239530001</v>
      </c>
      <c r="H3" s="1">
        <f>(A4-A3)*AVERAGE(G3:G4)*COS(RADIANS(AVERAGE(A3:A4)))*2*2*PI()/360*1/2*0.3048*0.019</f>
        <v>150.78441303943748</v>
      </c>
    </row>
    <row r="4" spans="1:8" x14ac:dyDescent="0.3">
      <c r="A4">
        <v>15</v>
      </c>
      <c r="B4">
        <v>70.476669020000003</v>
      </c>
      <c r="C4" s="1">
        <f t="shared" ref="C4:C15" si="0">100500-B4</f>
        <v>100429.52333098</v>
      </c>
      <c r="D4" s="2">
        <f t="shared" ref="D4:D14" si="1">(A5-A4)*AVERAGE(C4:C5)*COS(RADIANS(AVERAGE(A4:A5)))*2*2*PI()/360*1/2*0.3048*0.019</f>
        <v>140.651091221238</v>
      </c>
      <c r="F4">
        <v>206.3468743</v>
      </c>
      <c r="G4">
        <f t="shared" ref="G4:G15" si="2">100500-F4</f>
        <v>100293.6531257</v>
      </c>
      <c r="H4" s="2">
        <f t="shared" ref="H4:H14" si="3">(A5-A4)*AVERAGE(G4:G5)*COS(RADIANS(AVERAGE(A4:A5)))*2*2*PI()/360*1/2*0.3048*0.019</f>
        <v>140.39024160447718</v>
      </c>
    </row>
    <row r="5" spans="1:8" x14ac:dyDescent="0.3">
      <c r="A5">
        <v>30</v>
      </c>
      <c r="B5">
        <v>103.2332925</v>
      </c>
      <c r="C5" s="1">
        <f t="shared" si="0"/>
        <v>100396.76670750001</v>
      </c>
      <c r="D5" s="2">
        <f t="shared" si="1"/>
        <v>120.7334677969464</v>
      </c>
      <c r="F5">
        <v>339.81281610000002</v>
      </c>
      <c r="G5">
        <f t="shared" si="2"/>
        <v>100160.18718389999</v>
      </c>
      <c r="H5" s="2">
        <f t="shared" si="3"/>
        <v>120.36449439126089</v>
      </c>
    </row>
    <row r="6" spans="1:8" x14ac:dyDescent="0.3">
      <c r="A6">
        <v>45</v>
      </c>
      <c r="B6">
        <v>147.5655649</v>
      </c>
      <c r="C6" s="1">
        <f t="shared" si="0"/>
        <v>100352.4344351</v>
      </c>
      <c r="D6" s="2">
        <f t="shared" si="1"/>
        <v>92.602449581462125</v>
      </c>
      <c r="F6">
        <v>524.49543340000002</v>
      </c>
      <c r="G6">
        <f t="shared" si="2"/>
        <v>99975.504566599993</v>
      </c>
      <c r="H6" s="2">
        <f t="shared" si="3"/>
        <v>92.199708906906494</v>
      </c>
    </row>
    <row r="7" spans="1:8" x14ac:dyDescent="0.3">
      <c r="A7">
        <v>60</v>
      </c>
      <c r="B7">
        <v>189.0408687</v>
      </c>
      <c r="C7" s="1">
        <f t="shared" si="0"/>
        <v>100310.9591313</v>
      </c>
      <c r="D7" s="2">
        <f t="shared" si="1"/>
        <v>58.197400596201305</v>
      </c>
      <c r="F7">
        <v>684.82344839999996</v>
      </c>
      <c r="G7">
        <f t="shared" si="2"/>
        <v>99815.176551600001</v>
      </c>
      <c r="H7" s="2">
        <f t="shared" si="3"/>
        <v>57.899359480796079</v>
      </c>
    </row>
    <row r="8" spans="1:8" x14ac:dyDescent="0.3">
      <c r="A8">
        <v>75</v>
      </c>
      <c r="B8">
        <v>199.04025899999999</v>
      </c>
      <c r="C8" s="1">
        <f t="shared" si="0"/>
        <v>100300.959741</v>
      </c>
      <c r="D8" s="2">
        <f t="shared" si="1"/>
        <v>19.850201461799045</v>
      </c>
      <c r="F8">
        <v>730.63346330000002</v>
      </c>
      <c r="G8">
        <f t="shared" si="2"/>
        <v>99769.366536700007</v>
      </c>
      <c r="H8" s="2">
        <f t="shared" si="3"/>
        <v>19.747533840023863</v>
      </c>
    </row>
    <row r="9" spans="1:8" x14ac:dyDescent="0.3">
      <c r="A9">
        <v>90</v>
      </c>
      <c r="B9">
        <v>187.50565850000001</v>
      </c>
      <c r="C9" s="1">
        <f t="shared" si="0"/>
        <v>100312.4943415</v>
      </c>
      <c r="D9" s="2">
        <f t="shared" si="1"/>
        <v>-19.851468692524751</v>
      </c>
      <c r="F9">
        <v>693.50928999999996</v>
      </c>
      <c r="G9">
        <f t="shared" si="2"/>
        <v>99806.490709999998</v>
      </c>
      <c r="H9" s="2">
        <f t="shared" si="3"/>
        <v>-19.752445983745979</v>
      </c>
    </row>
    <row r="10" spans="1:8" x14ac:dyDescent="0.3">
      <c r="A10">
        <v>105</v>
      </c>
      <c r="B10">
        <v>186.2331581</v>
      </c>
      <c r="C10" s="1">
        <f t="shared" si="0"/>
        <v>100313.7668419</v>
      </c>
      <c r="D10" s="2">
        <f t="shared" si="1"/>
        <v>-58.201716097801338</v>
      </c>
      <c r="F10">
        <v>680.98952789999998</v>
      </c>
      <c r="G10">
        <f t="shared" si="2"/>
        <v>99819.010472099995</v>
      </c>
      <c r="H10" s="2">
        <f t="shared" si="3"/>
        <v>-57.914218429156485</v>
      </c>
    </row>
    <row r="11" spans="1:8" x14ac:dyDescent="0.3">
      <c r="A11">
        <v>120</v>
      </c>
      <c r="B11">
        <v>186.9720293</v>
      </c>
      <c r="C11" s="1">
        <f t="shared" si="0"/>
        <v>100313.0279707</v>
      </c>
      <c r="D11" s="2">
        <f t="shared" si="1"/>
        <v>-92.585825135713762</v>
      </c>
      <c r="F11">
        <v>683.24718989999997</v>
      </c>
      <c r="G11">
        <f t="shared" si="2"/>
        <v>99816.752810100006</v>
      </c>
      <c r="H11" s="2">
        <f t="shared" si="3"/>
        <v>-92.11967385876045</v>
      </c>
    </row>
    <row r="12" spans="1:8" x14ac:dyDescent="0.3">
      <c r="A12">
        <v>135</v>
      </c>
      <c r="B12">
        <v>185.6584805</v>
      </c>
      <c r="C12" s="1">
        <f t="shared" si="0"/>
        <v>100314.3415195</v>
      </c>
      <c r="D12" s="2">
        <f t="shared" si="1"/>
        <v>-120.65821163940673</v>
      </c>
      <c r="F12">
        <v>699.50235640000005</v>
      </c>
      <c r="G12">
        <f t="shared" si="2"/>
        <v>99800.4976436</v>
      </c>
      <c r="H12" s="2">
        <f t="shared" si="3"/>
        <v>-120.04089587649207</v>
      </c>
    </row>
    <row r="13" spans="1:8" x14ac:dyDescent="0.3">
      <c r="A13">
        <v>150</v>
      </c>
      <c r="B13">
        <v>190.27232069999999</v>
      </c>
      <c r="C13" s="1">
        <f t="shared" si="0"/>
        <v>100309.72767930001</v>
      </c>
      <c r="D13" s="2">
        <f t="shared" si="1"/>
        <v>-140.50857222966061</v>
      </c>
      <c r="F13">
        <v>702.86832530000004</v>
      </c>
      <c r="G13">
        <f t="shared" si="2"/>
        <v>99797.131674699995</v>
      </c>
      <c r="H13" s="2">
        <f t="shared" si="3"/>
        <v>-139.78957780295153</v>
      </c>
    </row>
    <row r="14" spans="1:8" x14ac:dyDescent="0.3">
      <c r="A14">
        <v>165</v>
      </c>
      <c r="B14">
        <v>186.93098090000001</v>
      </c>
      <c r="C14" s="1">
        <f t="shared" si="0"/>
        <v>100313.0690191</v>
      </c>
      <c r="D14" s="2">
        <f t="shared" si="1"/>
        <v>-150.78298771427649</v>
      </c>
      <c r="F14">
        <v>700.93905040000004</v>
      </c>
      <c r="G14">
        <f t="shared" si="2"/>
        <v>99799.060949599996</v>
      </c>
      <c r="H14" s="2">
        <f t="shared" si="3"/>
        <v>-150.00637673900337</v>
      </c>
    </row>
    <row r="15" spans="1:8" x14ac:dyDescent="0.3">
      <c r="A15">
        <v>180</v>
      </c>
      <c r="B15">
        <v>191.97993410000001</v>
      </c>
      <c r="C15" s="1">
        <f t="shared" si="0"/>
        <v>100308.0200659</v>
      </c>
      <c r="F15">
        <v>711.27503769999998</v>
      </c>
      <c r="G15">
        <f t="shared" si="2"/>
        <v>99788.724962299995</v>
      </c>
    </row>
    <row r="16" spans="1:8" x14ac:dyDescent="0.3">
      <c r="C16" s="3" t="s">
        <v>5</v>
      </c>
      <c r="D16" s="4">
        <f>SUM(D3:D14)</f>
        <v>0.41469531567992135</v>
      </c>
      <c r="G16" s="3" t="s">
        <v>5</v>
      </c>
      <c r="H16" s="4">
        <f>SUM(H3:H14)</f>
        <v>1.7625625727921204</v>
      </c>
    </row>
    <row r="17" spans="1:17" x14ac:dyDescent="0.3">
      <c r="D17" s="6"/>
      <c r="H17" s="6"/>
    </row>
    <row r="19" spans="1:17" x14ac:dyDescent="0.3">
      <c r="C19" t="s">
        <v>15</v>
      </c>
      <c r="K19" t="s">
        <v>16</v>
      </c>
    </row>
    <row r="20" spans="1:17" ht="33" customHeight="1" x14ac:dyDescent="0.3">
      <c r="A20" t="s">
        <v>8</v>
      </c>
      <c r="B20" t="s">
        <v>9</v>
      </c>
      <c r="C20" t="s">
        <v>10</v>
      </c>
      <c r="D20" s="7" t="s">
        <v>11</v>
      </c>
      <c r="E20" s="7" t="s">
        <v>12</v>
      </c>
      <c r="F20" s="7" t="s">
        <v>13</v>
      </c>
      <c r="G20" s="7" t="s">
        <v>14</v>
      </c>
      <c r="J20" s="7" t="s">
        <v>17</v>
      </c>
      <c r="K20" s="7" t="s">
        <v>8</v>
      </c>
      <c r="L20" s="7" t="s">
        <v>9</v>
      </c>
      <c r="M20" s="7" t="s">
        <v>10</v>
      </c>
      <c r="N20" s="7" t="s">
        <v>11</v>
      </c>
      <c r="O20" s="7" t="s">
        <v>12</v>
      </c>
      <c r="P20" s="7" t="s">
        <v>13</v>
      </c>
      <c r="Q20" s="7" t="s">
        <v>14</v>
      </c>
    </row>
    <row r="21" spans="1:17" x14ac:dyDescent="0.3">
      <c r="A21">
        <v>2.5399999999999999E-2</v>
      </c>
      <c r="B21">
        <v>0.30480000000000002</v>
      </c>
      <c r="C21">
        <v>20.349382240427701</v>
      </c>
      <c r="D21">
        <v>421.03000825411698</v>
      </c>
      <c r="E21">
        <f>100500-D21</f>
        <v>100078.96999174588</v>
      </c>
      <c r="F21">
        <f>1.225*AVERAGE(C21^2,C22^2)*(B21*(A22-A21))</f>
        <v>3.9075348599815301</v>
      </c>
      <c r="G21">
        <f>AVERAGE(E21:E22)*B21*(A22-A21)</f>
        <v>774.80401494536102</v>
      </c>
      <c r="J21">
        <v>1</v>
      </c>
      <c r="K21">
        <f>J21*0.0254</f>
        <v>2.5399999999999999E-2</v>
      </c>
      <c r="L21">
        <v>0.30480000000000002</v>
      </c>
      <c r="M21">
        <v>20.975371916373199</v>
      </c>
      <c r="N21">
        <v>435.60219038855303</v>
      </c>
      <c r="O21">
        <f>100500-N21</f>
        <v>100064.39780961144</v>
      </c>
      <c r="P21">
        <f>1.225*AVERAGE(M21^2,M22^2)*(L21*(K22-K21))</f>
        <v>4.1616107087534511</v>
      </c>
      <c r="Q21">
        <f>AVERAGE(O21:O22)*L21*(K22-K21)</f>
        <v>774.69040379347121</v>
      </c>
    </row>
    <row r="22" spans="1:17" x14ac:dyDescent="0.3">
      <c r="A22">
        <v>5.0799999999999998E-2</v>
      </c>
      <c r="B22">
        <v>0.30480000000000002</v>
      </c>
      <c r="C22">
        <v>20.247030749760899</v>
      </c>
      <c r="D22">
        <v>420.86581465260201</v>
      </c>
      <c r="E22">
        <f t="shared" ref="E22:E31" si="4">100500-D22</f>
        <v>100079.1341853474</v>
      </c>
      <c r="F22">
        <f t="shared" ref="F22:F29" si="5">1.225*AVERAGE(C22^2,C23^2)*(B22*(A23-A22))</f>
        <v>3.8535099765653622</v>
      </c>
      <c r="G22">
        <f t="shared" ref="G22:G29" si="6">AVERAGE(E22:E23)*B22*(A23-A22)</f>
        <v>774.81354874831709</v>
      </c>
      <c r="J22">
        <v>2</v>
      </c>
      <c r="K22">
        <f t="shared" ref="K22:K39" si="7">J22*0.0254</f>
        <v>5.0799999999999998E-2</v>
      </c>
      <c r="L22">
        <v>0.30480000000000002</v>
      </c>
      <c r="M22">
        <v>20.920184345499099</v>
      </c>
      <c r="N22">
        <v>435.643238788931</v>
      </c>
      <c r="O22">
        <f t="shared" ref="O22:O39" si="8">100500-N22</f>
        <v>100064.35676121106</v>
      </c>
      <c r="P22">
        <f t="shared" ref="P22:P37" si="9">1.225*AVERAGE(M22^2,M23^2)*(L22*(K23-K22))</f>
        <v>4.1368228210683826</v>
      </c>
      <c r="Q22">
        <f t="shared" ref="Q22:Q37" si="10">AVERAGE(O22:O23)*L22*(K23-K22)</f>
        <v>774.68301509618016</v>
      </c>
    </row>
    <row r="23" spans="1:17" x14ac:dyDescent="0.3">
      <c r="A23">
        <v>7.6200000000000004E-2</v>
      </c>
      <c r="B23">
        <v>0.30480000000000002</v>
      </c>
      <c r="C23">
        <v>20.067494416488699</v>
      </c>
      <c r="D23">
        <v>418.56710423139498</v>
      </c>
      <c r="E23">
        <f t="shared" si="4"/>
        <v>100081.43289576861</v>
      </c>
      <c r="F23">
        <f t="shared" si="5"/>
        <v>3.7651634025083371</v>
      </c>
      <c r="G23">
        <f t="shared" si="6"/>
        <v>774.84691705866192</v>
      </c>
      <c r="J23">
        <v>3</v>
      </c>
      <c r="K23">
        <f t="shared" si="7"/>
        <v>7.619999999999999E-2</v>
      </c>
      <c r="L23">
        <v>0.30480000000000002</v>
      </c>
      <c r="M23">
        <v>20.850391816470001</v>
      </c>
      <c r="N23">
        <v>437.510941006162</v>
      </c>
      <c r="O23">
        <f t="shared" si="8"/>
        <v>100062.48905899384</v>
      </c>
      <c r="P23">
        <f t="shared" si="9"/>
        <v>4.0104999319041044</v>
      </c>
      <c r="Q23">
        <f t="shared" si="10"/>
        <v>774.64694554166454</v>
      </c>
    </row>
    <row r="24" spans="1:17" x14ac:dyDescent="0.3">
      <c r="A24">
        <v>0.1016</v>
      </c>
      <c r="B24">
        <v>0.30480000000000002</v>
      </c>
      <c r="C24">
        <v>19.781590096465401</v>
      </c>
      <c r="D24">
        <v>412.245650573077</v>
      </c>
      <c r="E24">
        <f t="shared" si="4"/>
        <v>100087.75434942692</v>
      </c>
      <c r="F24">
        <f t="shared" si="5"/>
        <v>3.6628339174494799</v>
      </c>
      <c r="G24">
        <f t="shared" si="6"/>
        <v>774.89490386687316</v>
      </c>
      <c r="J24">
        <v>4</v>
      </c>
      <c r="K24">
        <f t="shared" si="7"/>
        <v>0.1016</v>
      </c>
      <c r="L24">
        <v>0.30480000000000002</v>
      </c>
      <c r="M24">
        <v>20.273493505716999</v>
      </c>
      <c r="N24">
        <v>444.96122567489499</v>
      </c>
      <c r="O24">
        <f t="shared" si="8"/>
        <v>100055.0387743251</v>
      </c>
      <c r="P24">
        <f t="shared" si="9"/>
        <v>1.8752724523213948</v>
      </c>
      <c r="Q24">
        <f t="shared" si="10"/>
        <v>387.29851804159546</v>
      </c>
    </row>
    <row r="25" spans="1:17" x14ac:dyDescent="0.3">
      <c r="A25">
        <v>0.127</v>
      </c>
      <c r="B25">
        <v>0.30480000000000002</v>
      </c>
      <c r="C25">
        <v>19.522412803519099</v>
      </c>
      <c r="D25">
        <v>406.17048731702999</v>
      </c>
      <c r="E25">
        <f t="shared" si="4"/>
        <v>100093.82951268298</v>
      </c>
      <c r="F25">
        <f t="shared" si="5"/>
        <v>3.6100802077607379</v>
      </c>
      <c r="G25">
        <f t="shared" si="6"/>
        <v>774.92255189544494</v>
      </c>
      <c r="J25">
        <v>4.5</v>
      </c>
      <c r="K25">
        <f t="shared" si="7"/>
        <v>0.1143</v>
      </c>
      <c r="L25">
        <v>0.30480000000000002</v>
      </c>
      <c r="M25">
        <v>19.4914925373443</v>
      </c>
      <c r="N25">
        <v>450.40424356510903</v>
      </c>
      <c r="O25">
        <f t="shared" si="8"/>
        <v>100049.59575643489</v>
      </c>
      <c r="P25">
        <f t="shared" si="9"/>
        <v>1.6932959884026753</v>
      </c>
      <c r="Q25">
        <f t="shared" si="10"/>
        <v>387.27523967271173</v>
      </c>
    </row>
    <row r="26" spans="1:17" x14ac:dyDescent="0.3">
      <c r="A26">
        <v>0.15240000000000001</v>
      </c>
      <c r="B26">
        <v>0.30480000000000002</v>
      </c>
      <c r="C26">
        <v>19.4983679450228</v>
      </c>
      <c r="D26">
        <v>405.10322890718402</v>
      </c>
      <c r="E26">
        <f t="shared" si="4"/>
        <v>100094.89677109281</v>
      </c>
      <c r="F26">
        <f t="shared" si="5"/>
        <v>3.6291478136723252</v>
      </c>
      <c r="G26">
        <f t="shared" si="6"/>
        <v>774.91556043994399</v>
      </c>
      <c r="J26">
        <v>5</v>
      </c>
      <c r="K26">
        <f t="shared" si="7"/>
        <v>0.127</v>
      </c>
      <c r="L26">
        <v>0.30480000000000002</v>
      </c>
      <c r="M26">
        <v>18.2828446211951</v>
      </c>
      <c r="N26">
        <v>456.98840698585099</v>
      </c>
      <c r="O26">
        <f t="shared" si="8"/>
        <v>100043.01159301415</v>
      </c>
      <c r="P26">
        <f t="shared" si="9"/>
        <v>0.73996871154389732</v>
      </c>
      <c r="Q26">
        <f t="shared" si="10"/>
        <v>193.62965911088756</v>
      </c>
    </row>
    <row r="27" spans="1:17" x14ac:dyDescent="0.3">
      <c r="A27">
        <v>0.17780000000000001</v>
      </c>
      <c r="B27">
        <v>0.30480000000000002</v>
      </c>
      <c r="C27">
        <v>19.625128520934702</v>
      </c>
      <c r="D27">
        <v>407.97661693369298</v>
      </c>
      <c r="E27">
        <f t="shared" si="4"/>
        <v>100092.02338306631</v>
      </c>
      <c r="F27">
        <f t="shared" si="5"/>
        <v>3.692070913180578</v>
      </c>
      <c r="G27">
        <f t="shared" si="6"/>
        <v>774.89331489971289</v>
      </c>
      <c r="J27">
        <v>5.25</v>
      </c>
      <c r="K27">
        <f t="shared" si="7"/>
        <v>0.13335</v>
      </c>
      <c r="L27">
        <v>0.30480000000000002</v>
      </c>
      <c r="M27">
        <v>17.027334936324401</v>
      </c>
      <c r="N27">
        <v>458.63034300099901</v>
      </c>
      <c r="O27">
        <f t="shared" si="8"/>
        <v>100041.369656999</v>
      </c>
      <c r="P27">
        <f t="shared" si="9"/>
        <v>0.66864394818086026</v>
      </c>
      <c r="Q27">
        <f t="shared" si="10"/>
        <v>193.62826081978739</v>
      </c>
    </row>
    <row r="28" spans="1:17" x14ac:dyDescent="0.3">
      <c r="A28">
        <v>0.20319999999999999</v>
      </c>
      <c r="B28">
        <v>0.30480000000000002</v>
      </c>
      <c r="C28">
        <v>19.835722226169398</v>
      </c>
      <c r="D28">
        <v>410.85000496020098</v>
      </c>
      <c r="E28">
        <f t="shared" si="4"/>
        <v>100089.1499950398</v>
      </c>
      <c r="F28">
        <f t="shared" si="5"/>
        <v>3.7480025571879176</v>
      </c>
      <c r="G28">
        <f t="shared" si="6"/>
        <v>774.88060316243946</v>
      </c>
      <c r="J28">
        <v>5.5</v>
      </c>
      <c r="K28">
        <f t="shared" si="7"/>
        <v>0.13969999999999999</v>
      </c>
      <c r="L28">
        <v>0.30480000000000002</v>
      </c>
      <c r="M28">
        <v>16.555880544446801</v>
      </c>
      <c r="N28">
        <v>458.43331067918098</v>
      </c>
      <c r="O28">
        <f t="shared" si="8"/>
        <v>100041.56668932083</v>
      </c>
      <c r="P28">
        <f t="shared" si="9"/>
        <v>0.66435373685075227</v>
      </c>
      <c r="Q28">
        <f t="shared" si="10"/>
        <v>193.62706909441792</v>
      </c>
    </row>
    <row r="29" spans="1:17" x14ac:dyDescent="0.3">
      <c r="A29">
        <v>0.2286</v>
      </c>
      <c r="B29">
        <v>0.30480000000000002</v>
      </c>
      <c r="C29">
        <v>19.923373249870501</v>
      </c>
      <c r="D29">
        <v>411.260488963988</v>
      </c>
      <c r="E29">
        <f t="shared" si="4"/>
        <v>100088.73951103601</v>
      </c>
      <c r="F29" s="8" t="s">
        <v>19</v>
      </c>
      <c r="G29" s="8"/>
      <c r="J29">
        <v>5.75</v>
      </c>
      <c r="K29">
        <f t="shared" si="7"/>
        <v>0.14604999999999999</v>
      </c>
      <c r="L29">
        <v>0.30480000000000002</v>
      </c>
      <c r="M29">
        <v>16.9207320769757</v>
      </c>
      <c r="N29">
        <v>459.86179501236001</v>
      </c>
      <c r="O29">
        <f t="shared" si="8"/>
        <v>100040.13820498764</v>
      </c>
      <c r="P29">
        <f t="shared" si="9"/>
        <v>0.72715766382204905</v>
      </c>
      <c r="Q29">
        <f t="shared" si="10"/>
        <v>193.62795097119132</v>
      </c>
    </row>
    <row r="30" spans="1:17" x14ac:dyDescent="0.3">
      <c r="A30">
        <v>0.254</v>
      </c>
      <c r="B30">
        <v>0.30480000000000002</v>
      </c>
      <c r="C30">
        <v>19.940185044753701</v>
      </c>
      <c r="D30">
        <v>411.34258576474599</v>
      </c>
      <c r="E30">
        <f t="shared" si="4"/>
        <v>100088.65741423525</v>
      </c>
      <c r="F30" s="8" t="s">
        <v>19</v>
      </c>
      <c r="G30" s="8"/>
      <c r="J30">
        <v>6</v>
      </c>
      <c r="K30">
        <f t="shared" si="7"/>
        <v>0.15239999999999998</v>
      </c>
      <c r="L30">
        <v>0.30480000000000002</v>
      </c>
      <c r="M30">
        <v>18.085208009978999</v>
      </c>
      <c r="N30">
        <v>457.52203619077397</v>
      </c>
      <c r="O30">
        <f t="shared" si="8"/>
        <v>100042.47796380923</v>
      </c>
      <c r="P30">
        <f t="shared" si="9"/>
        <v>0.81451113340451908</v>
      </c>
      <c r="Q30">
        <f t="shared" si="10"/>
        <v>193.63172476819551</v>
      </c>
    </row>
    <row r="31" spans="1:17" x14ac:dyDescent="0.3">
      <c r="A31">
        <v>0.27939999999999998</v>
      </c>
      <c r="B31">
        <v>0.30480000000000002</v>
      </c>
      <c r="C31">
        <v>17.224464520989901</v>
      </c>
      <c r="D31">
        <v>346.73240356868399</v>
      </c>
      <c r="E31">
        <f t="shared" si="4"/>
        <v>100153.26759643131</v>
      </c>
      <c r="J31">
        <v>6.25</v>
      </c>
      <c r="K31">
        <f t="shared" si="7"/>
        <v>0.15875</v>
      </c>
      <c r="L31">
        <v>0.30480000000000002</v>
      </c>
      <c r="M31">
        <v>18.973593263081</v>
      </c>
      <c r="N31">
        <v>455.96219697638401</v>
      </c>
      <c r="O31">
        <f t="shared" si="8"/>
        <v>100044.03780302362</v>
      </c>
      <c r="P31">
        <f t="shared" si="9"/>
        <v>0.87946016604086119</v>
      </c>
      <c r="Q31">
        <f t="shared" si="10"/>
        <v>193.63800118847388</v>
      </c>
    </row>
    <row r="32" spans="1:17" x14ac:dyDescent="0.3">
      <c r="E32" s="3" t="s">
        <v>5</v>
      </c>
      <c r="F32">
        <f>SUM(F21:F31)</f>
        <v>29.868343648306269</v>
      </c>
      <c r="G32">
        <f>SUM(G21:G31)</f>
        <v>6198.9714150167547</v>
      </c>
      <c r="J32">
        <v>6.5</v>
      </c>
      <c r="K32">
        <f t="shared" si="7"/>
        <v>0.1651</v>
      </c>
      <c r="L32">
        <v>0.30480000000000002</v>
      </c>
      <c r="M32">
        <v>19.5412844366206</v>
      </c>
      <c r="N32">
        <v>451.03638893094097</v>
      </c>
      <c r="O32">
        <f t="shared" si="8"/>
        <v>100048.96361106906</v>
      </c>
      <c r="P32">
        <f t="shared" si="9"/>
        <v>0.94631595926836842</v>
      </c>
      <c r="Q32">
        <f t="shared" si="10"/>
        <v>193.64554878248057</v>
      </c>
    </row>
    <row r="33" spans="5:17" x14ac:dyDescent="0.3">
      <c r="J33">
        <v>6.75</v>
      </c>
      <c r="K33">
        <f t="shared" si="7"/>
        <v>0.17144999999999999</v>
      </c>
      <c r="L33">
        <v>0.30480000000000002</v>
      </c>
      <c r="M33">
        <v>20.4057030532745</v>
      </c>
      <c r="N33">
        <v>448.16300090443298</v>
      </c>
      <c r="O33">
        <f t="shared" si="8"/>
        <v>100051.83699909557</v>
      </c>
      <c r="P33">
        <f t="shared" si="9"/>
        <v>0.98302110064817516</v>
      </c>
      <c r="Q33">
        <f t="shared" si="10"/>
        <v>193.65005747679507</v>
      </c>
    </row>
    <row r="34" spans="5:17" x14ac:dyDescent="0.3">
      <c r="J34">
        <v>7</v>
      </c>
      <c r="K34">
        <f t="shared" si="7"/>
        <v>0.17779999999999999</v>
      </c>
      <c r="L34">
        <v>0.30480000000000002</v>
      </c>
      <c r="M34">
        <v>20.318071252774899</v>
      </c>
      <c r="N34">
        <v>446.37739548795997</v>
      </c>
      <c r="O34">
        <f t="shared" si="8"/>
        <v>100053.62260451204</v>
      </c>
      <c r="P34">
        <f t="shared" si="9"/>
        <v>2.0023898250653143</v>
      </c>
      <c r="Q34">
        <f t="shared" si="10"/>
        <v>387.31211165564372</v>
      </c>
    </row>
    <row r="35" spans="5:17" x14ac:dyDescent="0.3">
      <c r="E35" s="3" t="s">
        <v>18</v>
      </c>
      <c r="F35">
        <f>SUM(F32:G32)-SUM(P40:Q40)</f>
        <v>1.3377037823993305</v>
      </c>
      <c r="G35" t="s">
        <v>20</v>
      </c>
      <c r="J35">
        <v>7.5</v>
      </c>
      <c r="K35">
        <f t="shared" si="7"/>
        <v>0.1905</v>
      </c>
      <c r="L35">
        <v>0.30480000000000002</v>
      </c>
      <c r="M35">
        <v>20.777945953731098</v>
      </c>
      <c r="N35">
        <v>441.96469244725</v>
      </c>
      <c r="O35">
        <f t="shared" si="8"/>
        <v>100058.03530755275</v>
      </c>
      <c r="P35">
        <f t="shared" si="9"/>
        <v>2.0598786568887495</v>
      </c>
      <c r="Q35">
        <f t="shared" si="10"/>
        <v>387.32662687064305</v>
      </c>
    </row>
    <row r="36" spans="5:17" x14ac:dyDescent="0.3">
      <c r="E36" s="3"/>
      <c r="J36">
        <v>8</v>
      </c>
      <c r="K36">
        <f t="shared" si="7"/>
        <v>0.20319999999999999</v>
      </c>
      <c r="L36">
        <v>0.30480000000000002</v>
      </c>
      <c r="M36">
        <v>20.906244479097499</v>
      </c>
      <c r="N36">
        <v>438.87785273877199</v>
      </c>
      <c r="O36">
        <f t="shared" si="8"/>
        <v>100061.12214726122</v>
      </c>
      <c r="P36">
        <f t="shared" si="9"/>
        <v>4.1577018495415752</v>
      </c>
      <c r="Q36">
        <f t="shared" si="10"/>
        <v>774.67001734481744</v>
      </c>
    </row>
    <row r="37" spans="5:17" x14ac:dyDescent="0.3">
      <c r="J37">
        <v>9</v>
      </c>
      <c r="K37">
        <f t="shared" si="7"/>
        <v>0.2286</v>
      </c>
      <c r="L37">
        <v>0.30480000000000002</v>
      </c>
      <c r="M37">
        <v>20.9696200004351</v>
      </c>
      <c r="N37">
        <v>437.63408620729803</v>
      </c>
      <c r="O37">
        <f t="shared" si="8"/>
        <v>100062.3659137927</v>
      </c>
      <c r="P37" s="8" t="s">
        <v>19</v>
      </c>
      <c r="Q37" s="8"/>
    </row>
    <row r="38" spans="5:17" x14ac:dyDescent="0.3">
      <c r="J38">
        <v>10</v>
      </c>
      <c r="K38">
        <f t="shared" si="7"/>
        <v>0.254</v>
      </c>
      <c r="L38">
        <v>0.30480000000000002</v>
      </c>
      <c r="M38">
        <v>15.6571227400875</v>
      </c>
      <c r="N38">
        <v>443.50811230148901</v>
      </c>
      <c r="O38">
        <f t="shared" si="8"/>
        <v>100056.49188769852</v>
      </c>
      <c r="P38" s="8" t="s">
        <v>19</v>
      </c>
      <c r="Q38" s="8"/>
    </row>
    <row r="39" spans="5:17" x14ac:dyDescent="0.3">
      <c r="J39">
        <v>11</v>
      </c>
      <c r="K39">
        <f t="shared" si="7"/>
        <v>0.27939999999999998</v>
      </c>
      <c r="L39">
        <v>0.30480000000000002</v>
      </c>
      <c r="M39">
        <v>2.7569752762842801</v>
      </c>
      <c r="N39">
        <v>346.445064766033</v>
      </c>
      <c r="O39">
        <f t="shared" si="8"/>
        <v>100153.55493523397</v>
      </c>
    </row>
    <row r="40" spans="5:17" x14ac:dyDescent="0.3">
      <c r="O40" s="3" t="s">
        <v>5</v>
      </c>
      <c r="P40">
        <f>SUM(P21:P39)</f>
        <v>30.520904653705134</v>
      </c>
      <c r="Q40">
        <f>SUM(Q21:Q39)</f>
        <v>6196.9811502289567</v>
      </c>
    </row>
  </sheetData>
  <mergeCells count="2">
    <mergeCell ref="B1:C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angle_pressure_integration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Kieran</dc:creator>
  <cp:lastModifiedBy>Kieran</cp:lastModifiedBy>
  <dcterms:created xsi:type="dcterms:W3CDTF">2020-10-17T15:23:49Z</dcterms:created>
  <dcterms:modified xsi:type="dcterms:W3CDTF">2020-10-17T18:14:47Z</dcterms:modified>
</cp:coreProperties>
</file>