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era\OneDrive\Documents\University of Sheffield\EE232 - HDL-Based Design\Coursework\Coursework 2 - Synthesis and Implementation\"/>
    </mc:Choice>
  </mc:AlternateContent>
  <xr:revisionPtr revIDLastSave="0" documentId="13_ncr:1_{1E7F7992-C54F-4514-8817-7D1BEBBE27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8" r:id="rId1"/>
    <sheet name="Scalability" sheetId="1" r:id="rId2"/>
  </sheets>
  <calcPr calcId="19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K22" i="1"/>
  <c r="K21" i="1"/>
  <c r="K20" i="1"/>
  <c r="L18" i="1"/>
  <c r="L19" i="1"/>
  <c r="L20" i="1"/>
  <c r="L21" i="1"/>
  <c r="L22" i="1"/>
  <c r="K19" i="1"/>
  <c r="F22" i="1"/>
  <c r="G22" i="1" s="1"/>
  <c r="F20" i="1"/>
  <c r="G20" i="1" s="1"/>
  <c r="G19" i="1"/>
  <c r="F19" i="1"/>
  <c r="K18" i="1"/>
  <c r="F18" i="1"/>
  <c r="G18" i="1" s="1"/>
  <c r="L17" i="1"/>
  <c r="K17" i="1"/>
  <c r="F17" i="1"/>
  <c r="G17" i="1" s="1"/>
  <c r="L16" i="1"/>
  <c r="K16" i="1"/>
  <c r="F16" i="1"/>
  <c r="G16" i="1" s="1"/>
  <c r="L15" i="1"/>
  <c r="K15" i="1"/>
  <c r="F15" i="1"/>
  <c r="G15" i="1" s="1"/>
  <c r="L14" i="1"/>
  <c r="K14" i="1"/>
  <c r="F14" i="1"/>
  <c r="G14" i="1" s="1"/>
  <c r="L13" i="1"/>
  <c r="K13" i="1"/>
  <c r="F13" i="1"/>
  <c r="G13" i="1" s="1"/>
  <c r="L12" i="1"/>
  <c r="K12" i="1"/>
  <c r="F12" i="1"/>
  <c r="G12" i="1" s="1"/>
  <c r="L11" i="1"/>
  <c r="K11" i="1"/>
  <c r="F11" i="1"/>
  <c r="G11" i="1" s="1"/>
  <c r="L10" i="1"/>
  <c r="K10" i="1"/>
  <c r="F10" i="1"/>
  <c r="G10" i="1" s="1"/>
  <c r="L9" i="1"/>
  <c r="K9" i="1"/>
  <c r="F9" i="1"/>
  <c r="G9" i="1" s="1"/>
  <c r="L8" i="1"/>
  <c r="K8" i="1"/>
  <c r="G8" i="1"/>
  <c r="F8" i="1"/>
  <c r="L7" i="1"/>
  <c r="K7" i="1"/>
  <c r="F7" i="1"/>
  <c r="G7" i="1" s="1"/>
  <c r="L6" i="1"/>
  <c r="K6" i="1"/>
  <c r="F6" i="1"/>
  <c r="G6" i="1" s="1"/>
  <c r="L5" i="1"/>
  <c r="K5" i="1"/>
  <c r="F5" i="1"/>
  <c r="G5" i="1" s="1"/>
  <c r="L4" i="1"/>
  <c r="K4" i="1"/>
  <c r="F4" i="1"/>
  <c r="G4" i="1" s="1"/>
  <c r="L3" i="1"/>
  <c r="K3" i="1"/>
  <c r="F3" i="1"/>
  <c r="G3" i="1" s="1"/>
  <c r="L2" i="1"/>
  <c r="K2" i="1"/>
  <c r="F2" i="1"/>
  <c r="G2" i="1" s="1"/>
</calcChain>
</file>

<file path=xl/sharedStrings.xml><?xml version="1.0" encoding="utf-8"?>
<sst xmlns="http://schemas.openxmlformats.org/spreadsheetml/2006/main" count="47" uniqueCount="25">
  <si>
    <t>MACs</t>
  </si>
  <si>
    <t>FMAX (MHz)</t>
  </si>
  <si>
    <t>Latency (cycles)</t>
  </si>
  <si>
    <t>Latency (ns)</t>
  </si>
  <si>
    <t>Throughput per MAC</t>
  </si>
  <si>
    <t>Throughput per LUT</t>
  </si>
  <si>
    <t>LUTs</t>
  </si>
  <si>
    <t>FFs</t>
  </si>
  <si>
    <t>Iteration No.</t>
  </si>
  <si>
    <t>Iteration Type</t>
  </si>
  <si>
    <t>Single MAC</t>
  </si>
  <si>
    <t>Parallel MACs with Adder Tree</t>
  </si>
  <si>
    <t>Pipelined Parallel MACs with Adder Tree</t>
  </si>
  <si>
    <t>Vectors</t>
  </si>
  <si>
    <t>Clock Period (ns)</t>
  </si>
  <si>
    <t>Half Period (clk gen)</t>
  </si>
  <si>
    <t>Row Labels</t>
  </si>
  <si>
    <t>Grand Total</t>
  </si>
  <si>
    <t>Throughput (elems/sec)</t>
  </si>
  <si>
    <t>Pipelined Parallel MACs with Wallace Compressor</t>
  </si>
  <si>
    <t>Parallel MACs with Wallace Compressor</t>
  </si>
  <si>
    <t>Fully Pipelined Parallel MACs with Wallace Tree</t>
  </si>
  <si>
    <t>Sum of Throughput (elems/sec)</t>
  </si>
  <si>
    <t>Column Labels</t>
  </si>
  <si>
    <t>Efficiency (M. Elems per 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</si>
</sst>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[Iteration Comparison.xlsx]Sheet1!PivotTable1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Fully Pipelined Parallel MACs with Wallace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10298371.167779</c:v>
                </c:pt>
                <c:pt idx="1">
                  <c:v>49365575.224652</c:v>
                </c:pt>
                <c:pt idx="2">
                  <c:v>231046931.407942</c:v>
                </c:pt>
                <c:pt idx="3">
                  <c:v>900536452.37885797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B-416A-9634-47676F6FEC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Parallel MACs with Adder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26385088.302439</c:v>
                </c:pt>
                <c:pt idx="1">
                  <c:v>74013841.455702007</c:v>
                </c:pt>
                <c:pt idx="2">
                  <c:v>117256383.831444</c:v>
                </c:pt>
                <c:pt idx="3">
                  <c:v>299581638.92220801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B-416A-9634-47676F6FEC1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Parallel MACs with Wallace Compressor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26385088.302439</c:v>
                </c:pt>
                <c:pt idx="1">
                  <c:v>74013841.455702007</c:v>
                </c:pt>
                <c:pt idx="2">
                  <c:v>120841643.163124</c:v>
                </c:pt>
                <c:pt idx="3">
                  <c:v>304218657.15983403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B-416A-9634-47676F6FEC1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Pipelined Parallel MACs with Adder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18860140.272293001</c:v>
                </c:pt>
                <c:pt idx="1">
                  <c:v>90136084.361741006</c:v>
                </c:pt>
                <c:pt idx="2">
                  <c:v>252917567.15035501</c:v>
                </c:pt>
                <c:pt idx="3">
                  <c:v>642650935.10731804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B-416A-9634-47676F6FEC1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Pipelined Parallel MACs with Wallace Compressor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18879752.203251999</c:v>
                </c:pt>
                <c:pt idx="1">
                  <c:v>90547351.666813999</c:v>
                </c:pt>
                <c:pt idx="2">
                  <c:v>254916604.43116799</c:v>
                </c:pt>
                <c:pt idx="3">
                  <c:v>678460213.34393406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B-416A-9634-47676F6FEC1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Single MAC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11591184.360957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B-416A-9634-47676F6F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815"/>
        <c:axId val="5977615"/>
      </c:lineChart>
      <c:catAx>
        <c:axId val="598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Macs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15"/>
        <c:crosses val="autoZero"/>
        <c:auto val="1"/>
        <c:lblAlgn val="ctr"/>
        <c:lblOffset val="100"/>
        <c:noMultiLvlLbl val="0"/>
      </c:catAx>
      <c:valAx>
        <c:axId val="59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 (elem/sec)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11</xdr:row>
      <xdr:rowOff>52386</xdr:rowOff>
    </xdr:from>
    <xdr:to>
      <xdr:col>5</xdr:col>
      <xdr:colOff>1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9A937-93DF-4023-2C7C-3F391D693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ran Chew" refreshedDate="45798.096565972221" createdVersion="8" refreshedVersion="8" minRefreshableVersion="3" recordCount="21" xr:uid="{08AF65DB-B9AC-44B8-8461-52B71DB1C134}">
  <cacheSource type="worksheet">
    <worksheetSource ref="A1:O22" sheet="Scalability"/>
  </cacheSource>
  <cacheFields count="15">
    <cacheField name="Iteration No.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Iteration Type" numFmtId="0">
      <sharedItems count="6">
        <s v="Single MAC"/>
        <s v="Parallel MACs with Adder Tree"/>
        <s v="Parallel MACs with Wallace Compressor"/>
        <s v="Pipelined Parallel MACs with Adder Tree"/>
        <s v="Pipelined Parallel MACs with Wallace Compressor"/>
        <s v="Fully Pipelined Parallel MACs with Wallace Tree"/>
      </sharedItems>
    </cacheField>
    <cacheField name="MACs" numFmtId="0">
      <sharedItems containsSemiMixedTypes="0" containsString="0" containsNumber="1" containsInteger="1" minValue="1" maxValue="64" count="4">
        <n v="1"/>
        <n v="4"/>
        <n v="16"/>
        <n v="64"/>
      </sharedItems>
    </cacheField>
    <cacheField name="Vectors" numFmtId="0">
      <sharedItems containsSemiMixedTypes="0" containsString="0" containsNumber="1" containsInteger="1" minValue="1024" maxValue="1024"/>
    </cacheField>
    <cacheField name="FMAX (MHz)" numFmtId="0">
      <sharedItems containsSemiMixedTypes="0" containsString="0" containsNumber="1" minValue="77.52" maxValue="185.19"/>
    </cacheField>
    <cacheField name="Clock Period (ns)" numFmtId="0">
      <sharedItems containsSemiMixedTypes="0" containsString="0" containsNumber="1" minValue="5.4" maxValue="12.9"/>
    </cacheField>
    <cacheField name="Half Period (clk gen)" numFmtId="0">
      <sharedItems containsSemiMixedTypes="0" containsString="0" containsNumber="1" minValue="2.7" maxValue="6.45"/>
    </cacheField>
    <cacheField name="Latency (cycles)" numFmtId="0">
      <sharedItems containsSemiMixedTypes="0" containsString="0" containsNumber="1" containsInteger="1" minValue="117" maxValue="15365"/>
    </cacheField>
    <cacheField name="Latency (ns)" numFmtId="0">
      <sharedItems containsSemiMixedTypes="0" containsString="0" containsNumber="1" minValue="1137.0999999999999" maxValue="99433.2"/>
    </cacheField>
    <cacheField name="Throughput (elems/sec)" numFmtId="0">
      <sharedItems containsSemiMixedTypes="0" containsString="0" containsNumber="1" minValue="10298371.167779" maxValue="900536452.37885797"/>
    </cacheField>
    <cacheField name="Throughput per MAC" numFmtId="0">
      <sharedItems containsSemiMixedTypes="0" containsString="0" containsNumber="1" minValue="4680963.1081595002" maxValue="26385088.302439"/>
    </cacheField>
    <cacheField name="Throughput per LUT" numFmtId="0">
      <sharedItems containsSemiMixedTypes="0" containsString="0" containsNumber="1" minValue="2225.7123768703264" maxValue="93659.537428898388"/>
    </cacheField>
    <cacheField name="LUTs" numFmtId="0">
      <sharedItems containsSemiMixedTypes="0" containsString="0" containsNumber="1" containsInteger="1" minValue="4589" maxValue="9615"/>
    </cacheField>
    <cacheField name="FFs" numFmtId="0">
      <sharedItems containsSemiMixedTypes="0" containsString="0" containsNumber="1" containsInteger="1" minValue="163" maxValue="7463"/>
    </cacheField>
    <cacheField name="Throughput (M. elems/sec)" numFmtId="0">
      <sharedItems containsSemiMixedTypes="0" containsString="0" containsNumber="1" containsInteger="1" minValue="10" maxValue="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1024"/>
    <n v="173.91"/>
    <n v="5.75"/>
    <n v="2.875"/>
    <n v="15365"/>
    <n v="88348"/>
    <n v="11591184.360957"/>
    <n v="11591184.360957"/>
    <n v="2438.1961213624318"/>
    <n v="4754"/>
    <n v="163"/>
    <n v="12"/>
  </r>
  <r>
    <x v="1"/>
    <x v="1"/>
    <x v="0"/>
    <n v="1024"/>
    <n v="185.19"/>
    <n v="5.4"/>
    <n v="2.7"/>
    <n v="7187"/>
    <n v="38809.800000000003"/>
    <n v="26385088.302439"/>
    <n v="26385088.302439"/>
    <n v="5743.3801267825429"/>
    <n v="4594"/>
    <n v="235"/>
    <n v="26"/>
  </r>
  <r>
    <x v="1"/>
    <x v="1"/>
    <x v="1"/>
    <n v="1024"/>
    <n v="155.04"/>
    <n v="6.45"/>
    <n v="3.2250000000000001"/>
    <n v="2145"/>
    <n v="13835.25"/>
    <n v="74013841.455702007"/>
    <n v="18503460.363925502"/>
    <n v="15406.711377123649"/>
    <n v="4804"/>
    <n v="479"/>
    <n v="74"/>
  </r>
  <r>
    <x v="1"/>
    <x v="1"/>
    <x v="2"/>
    <n v="1024"/>
    <n v="97.56"/>
    <n v="10.25"/>
    <n v="5.125"/>
    <n v="852"/>
    <n v="8733"/>
    <n v="117256383.831444"/>
    <n v="7328523.9894652497"/>
    <n v="21013.688858681719"/>
    <n v="5580"/>
    <n v="1465"/>
    <n v="117"/>
  </r>
  <r>
    <x v="1"/>
    <x v="1"/>
    <x v="3"/>
    <n v="1024"/>
    <n v="77.819999999999993"/>
    <n v="12.85"/>
    <n v="6.4249999999999998"/>
    <n v="266"/>
    <n v="3418.1"/>
    <n v="299581638.92220801"/>
    <n v="4680963.1081595002"/>
    <n v="35390.624798843237"/>
    <n v="8465"/>
    <n v="5389"/>
    <n v="300"/>
  </r>
  <r>
    <x v="2"/>
    <x v="2"/>
    <x v="0"/>
    <n v="1024"/>
    <n v="185.19"/>
    <n v="5.4"/>
    <n v="2.7"/>
    <n v="7187"/>
    <n v="38809.800000000003"/>
    <n v="26385088.302439"/>
    <n v="26385088.302439"/>
    <n v="5743.3801267825429"/>
    <n v="4594"/>
    <n v="235"/>
    <n v="26"/>
  </r>
  <r>
    <x v="2"/>
    <x v="2"/>
    <x v="1"/>
    <n v="1024"/>
    <n v="155.04"/>
    <n v="6.45"/>
    <n v="3.2250000000000001"/>
    <n v="2145"/>
    <n v="13835.25"/>
    <n v="74013841.455702007"/>
    <n v="18503460.363925502"/>
    <n v="15416.338566069986"/>
    <n v="4801"/>
    <n v="479"/>
    <n v="74"/>
  </r>
  <r>
    <x v="2"/>
    <x v="2"/>
    <x v="2"/>
    <n v="1024"/>
    <n v="99.01"/>
    <n v="10.1"/>
    <n v="5.05"/>
    <n v="839"/>
    <n v="8473.9"/>
    <n v="120841643.163124"/>
    <n v="7552602.6976952497"/>
    <n v="21605.872190796352"/>
    <n v="5593"/>
    <n v="1465"/>
    <n v="121"/>
  </r>
  <r>
    <x v="2"/>
    <x v="2"/>
    <x v="3"/>
    <n v="1024"/>
    <n v="78.430000000000007"/>
    <n v="12.75"/>
    <n v="6.375"/>
    <n v="264"/>
    <n v="3366"/>
    <n v="304218657.15983403"/>
    <n v="4753416.5181224067"/>
    <n v="35292.187605549188"/>
    <n v="8620"/>
    <n v="5402"/>
    <n v="304"/>
  </r>
  <r>
    <x v="3"/>
    <x v="3"/>
    <x v="0"/>
    <n v="1024"/>
    <n v="106.38"/>
    <n v="9.4"/>
    <n v="4.7"/>
    <n v="5776"/>
    <n v="54294.400000000001"/>
    <n v="18860140.272293001"/>
    <n v="18860140.272293001"/>
    <n v="4100.0304939767393"/>
    <n v="4600"/>
    <n v="252"/>
    <n v="19"/>
  </r>
  <r>
    <x v="3"/>
    <x v="3"/>
    <x v="1"/>
    <n v="1024"/>
    <n v="116.28"/>
    <n v="8.6"/>
    <n v="4.3"/>
    <n v="1321"/>
    <n v="11360.6"/>
    <n v="90136084.361741006"/>
    <n v="22534021.090435252"/>
    <n v="18657.852279391638"/>
    <n v="4831"/>
    <n v="495"/>
    <n v="90"/>
  </r>
  <r>
    <x v="3"/>
    <x v="3"/>
    <x v="2"/>
    <n v="1024"/>
    <n v="97.56"/>
    <n v="10.25"/>
    <n v="5.125"/>
    <n v="395"/>
    <n v="4048.75"/>
    <n v="252917567.15035501"/>
    <n v="15807347.946897188"/>
    <n v="43226.383037148349"/>
    <n v="5851"/>
    <n v="1472"/>
    <n v="253"/>
  </r>
  <r>
    <x v="3"/>
    <x v="3"/>
    <x v="3"/>
    <n v="1024"/>
    <n v="77.819999999999993"/>
    <n v="12.85"/>
    <n v="6.4249999999999998"/>
    <n v="124"/>
    <n v="1593.4"/>
    <n v="642650935.10731804"/>
    <n v="10041420.861051844"/>
    <n v="67279.20174909108"/>
    <n v="9552"/>
    <n v="5419"/>
    <n v="643"/>
  </r>
  <r>
    <x v="4"/>
    <x v="4"/>
    <x v="0"/>
    <n v="1024"/>
    <n v="106.38"/>
    <n v="9.4"/>
    <n v="4.7"/>
    <n v="5770"/>
    <n v="54238"/>
    <n v="18879752.203251999"/>
    <n v="18879752.203251999"/>
    <n v="4114.1320992050551"/>
    <n v="4589"/>
    <n v="252"/>
    <n v="19"/>
  </r>
  <r>
    <x v="4"/>
    <x v="4"/>
    <x v="1"/>
    <n v="1024"/>
    <n v="116.28"/>
    <n v="8.6"/>
    <n v="4.3"/>
    <n v="1315"/>
    <n v="11309"/>
    <n v="90547351.666813999"/>
    <n v="22636837.9167035"/>
    <n v="18805.26514367892"/>
    <n v="4815"/>
    <n v="492"/>
    <n v="91"/>
  </r>
  <r>
    <x v="4"/>
    <x v="4"/>
    <x v="2"/>
    <n v="1024"/>
    <n v="97.09"/>
    <n v="10.3"/>
    <n v="5.15"/>
    <n v="390"/>
    <n v="4017"/>
    <n v="254916604.43116799"/>
    <n v="15932287.776947999"/>
    <n v="43739.980170070005"/>
    <n v="5828"/>
    <n v="1459"/>
    <n v="255"/>
  </r>
  <r>
    <x v="4"/>
    <x v="4"/>
    <x v="3"/>
    <n v="1024"/>
    <n v="77.52"/>
    <n v="12.9"/>
    <n v="6.45"/>
    <n v="117"/>
    <n v="1509.3"/>
    <n v="678460213.34393406"/>
    <n v="10600940.83349897"/>
    <n v="70731.882125097385"/>
    <n v="9592"/>
    <n v="5294"/>
    <n v="678"/>
  </r>
  <r>
    <x v="5"/>
    <x v="5"/>
    <x v="0"/>
    <n v="1024"/>
    <n v="106.38"/>
    <n v="9.4"/>
    <n v="4.7"/>
    <n v="10578"/>
    <n v="99433.2"/>
    <n v="10298371.167779"/>
    <n v="10298371.167779"/>
    <n v="2225.7123768703264"/>
    <n v="4627"/>
    <n v="347"/>
    <n v="10"/>
  </r>
  <r>
    <x v="5"/>
    <x v="5"/>
    <x v="1"/>
    <n v="1024"/>
    <n v="116.28"/>
    <n v="8.6"/>
    <n v="4.3"/>
    <n v="2412"/>
    <n v="20743.2"/>
    <n v="49365575.224652"/>
    <n v="12341393.806163"/>
    <n v="10218.500356996896"/>
    <n v="4831"/>
    <n v="690"/>
    <n v="49"/>
  </r>
  <r>
    <x v="5"/>
    <x v="5"/>
    <x v="2"/>
    <n v="1024"/>
    <n v="125.79"/>
    <n v="8"/>
    <n v="4"/>
    <n v="554"/>
    <n v="4432"/>
    <n v="231046931.407942"/>
    <n v="14440433.212996375"/>
    <n v="39712.432349250943"/>
    <n v="5818"/>
    <n v="2048"/>
    <n v="231"/>
  </r>
  <r>
    <x v="5"/>
    <x v="5"/>
    <x v="3"/>
    <n v="1024"/>
    <n v="120.48"/>
    <n v="8.3000000000000007"/>
    <n v="4.1500000000000004"/>
    <n v="137"/>
    <n v="1137.0999999999999"/>
    <n v="900536452.37885797"/>
    <n v="14070882.068419656"/>
    <n v="93659.537428898388"/>
    <n v="9615"/>
    <n v="7463"/>
    <n v="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41791-B1EB-4F6F-A7C7-0B6D99F966CC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H9" firstHeaderRow="1" firstDataRow="2" firstDataCol="1"/>
  <pivotFields count="15"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5"/>
        <item x="1"/>
        <item x="2"/>
        <item x="3"/>
        <item x="4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hroughput (elems/sec)" fld="9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793C-186A-479F-98CC-8E4F3141A129}">
  <dimension ref="A3:H9"/>
  <sheetViews>
    <sheetView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44.5703125" bestFit="1" customWidth="1"/>
    <col min="3" max="3" width="28.5703125" bestFit="1" customWidth="1"/>
    <col min="4" max="4" width="37.140625" bestFit="1" customWidth="1"/>
    <col min="5" max="5" width="38" bestFit="1" customWidth="1"/>
    <col min="6" max="6" width="46.5703125" bestFit="1" customWidth="1"/>
    <col min="7" max="8" width="12" bestFit="1" customWidth="1"/>
  </cols>
  <sheetData>
    <row r="3" spans="1:8" x14ac:dyDescent="0.25">
      <c r="A3" s="7" t="s">
        <v>22</v>
      </c>
      <c r="B3" s="7" t="s">
        <v>23</v>
      </c>
    </row>
    <row r="4" spans="1:8" x14ac:dyDescent="0.25">
      <c r="A4" s="7" t="s">
        <v>16</v>
      </c>
      <c r="B4" t="s">
        <v>21</v>
      </c>
      <c r="C4" t="s">
        <v>11</v>
      </c>
      <c r="D4" t="s">
        <v>20</v>
      </c>
      <c r="E4" t="s">
        <v>12</v>
      </c>
      <c r="F4" t="s">
        <v>19</v>
      </c>
      <c r="G4" t="s">
        <v>10</v>
      </c>
      <c r="H4" t="s">
        <v>17</v>
      </c>
    </row>
    <row r="5" spans="1:8" x14ac:dyDescent="0.25">
      <c r="A5" s="8">
        <v>1</v>
      </c>
      <c r="B5" s="9">
        <v>10298371.167779</v>
      </c>
      <c r="C5" s="9">
        <v>26385088.302439</v>
      </c>
      <c r="D5" s="9">
        <v>26385088.302439</v>
      </c>
      <c r="E5" s="9">
        <v>18860140.272293001</v>
      </c>
      <c r="F5" s="9">
        <v>18879752.203251999</v>
      </c>
      <c r="G5" s="9">
        <v>11591184.360957</v>
      </c>
      <c r="H5" s="9">
        <v>112399624.60915901</v>
      </c>
    </row>
    <row r="6" spans="1:8" x14ac:dyDescent="0.25">
      <c r="A6" s="8">
        <v>4</v>
      </c>
      <c r="B6" s="9">
        <v>49365575.224652</v>
      </c>
      <c r="C6" s="9">
        <v>74013841.455702007</v>
      </c>
      <c r="D6" s="9">
        <v>74013841.455702007</v>
      </c>
      <c r="E6" s="9">
        <v>90136084.361741006</v>
      </c>
      <c r="F6" s="9">
        <v>90547351.666813999</v>
      </c>
      <c r="G6" s="9"/>
      <c r="H6" s="9">
        <v>378076694.16461098</v>
      </c>
    </row>
    <row r="7" spans="1:8" x14ac:dyDescent="0.25">
      <c r="A7" s="8">
        <v>16</v>
      </c>
      <c r="B7" s="9">
        <v>231046931.407942</v>
      </c>
      <c r="C7" s="9">
        <v>117256383.831444</v>
      </c>
      <c r="D7" s="9">
        <v>120841643.163124</v>
      </c>
      <c r="E7" s="9">
        <v>252917567.15035501</v>
      </c>
      <c r="F7" s="9">
        <v>254916604.43116799</v>
      </c>
      <c r="G7" s="9"/>
      <c r="H7" s="9">
        <v>976979129.98403287</v>
      </c>
    </row>
    <row r="8" spans="1:8" x14ac:dyDescent="0.25">
      <c r="A8" s="8">
        <v>64</v>
      </c>
      <c r="B8" s="9">
        <v>900536452.37885797</v>
      </c>
      <c r="C8" s="9">
        <v>299581638.92220801</v>
      </c>
      <c r="D8" s="9">
        <v>304218657.15983403</v>
      </c>
      <c r="E8" s="9">
        <v>642650935.10731804</v>
      </c>
      <c r="F8" s="9">
        <v>678460213.34393406</v>
      </c>
      <c r="G8" s="9"/>
      <c r="H8" s="9">
        <v>2825447896.9121518</v>
      </c>
    </row>
    <row r="9" spans="1:8" x14ac:dyDescent="0.25">
      <c r="A9" s="8" t="s">
        <v>17</v>
      </c>
      <c r="B9" s="9">
        <v>1191247330.1792309</v>
      </c>
      <c r="C9" s="9">
        <v>517236952.51179302</v>
      </c>
      <c r="D9" s="9">
        <v>525459230.08109903</v>
      </c>
      <c r="E9" s="9">
        <v>1004564726.8917071</v>
      </c>
      <c r="F9" s="9">
        <v>1042803921.6451681</v>
      </c>
      <c r="G9" s="9">
        <v>11591184.360957</v>
      </c>
      <c r="H9" s="9">
        <v>4292903345.6699548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B1" zoomScaleNormal="100" workbookViewId="0">
      <selection activeCell="O2" sqref="O2"/>
    </sheetView>
  </sheetViews>
  <sheetFormatPr defaultColWidth="9" defaultRowHeight="15" x14ac:dyDescent="0.25"/>
  <cols>
    <col min="1" max="1" width="12.28515625" style="3" bestFit="1" customWidth="1"/>
    <col min="2" max="2" width="46.28515625" style="3" bestFit="1" customWidth="1"/>
    <col min="3" max="3" width="6.140625" bestFit="1" customWidth="1"/>
    <col min="4" max="4" width="7.7109375" bestFit="1" customWidth="1"/>
    <col min="5" max="5" width="12.140625" bestFit="1" customWidth="1"/>
    <col min="6" max="6" width="16" bestFit="1" customWidth="1"/>
    <col min="7" max="7" width="19.140625" bestFit="1" customWidth="1"/>
    <col min="8" max="8" width="15" bestFit="1" customWidth="1"/>
    <col min="9" max="9" width="11.5703125" bestFit="1" customWidth="1"/>
    <col min="10" max="10" width="22.7109375" bestFit="1" customWidth="1"/>
    <col min="11" max="11" width="19.7109375" bestFit="1" customWidth="1"/>
    <col min="12" max="12" width="18.7109375" bestFit="1" customWidth="1"/>
    <col min="13" max="13" width="5.140625" style="4" bestFit="1" customWidth="1"/>
    <col min="14" max="14" width="5" style="4" bestFit="1" customWidth="1"/>
    <col min="15" max="15" width="28.28515625" bestFit="1" customWidth="1"/>
  </cols>
  <sheetData>
    <row r="1" spans="1:15" x14ac:dyDescent="0.25">
      <c r="A1" s="1" t="s">
        <v>8</v>
      </c>
      <c r="B1" s="1" t="s">
        <v>9</v>
      </c>
      <c r="C1" s="1" t="s">
        <v>0</v>
      </c>
      <c r="D1" s="1" t="s">
        <v>13</v>
      </c>
      <c r="E1" s="1" t="s">
        <v>1</v>
      </c>
      <c r="F1" s="1" t="s">
        <v>14</v>
      </c>
      <c r="G1" s="1" t="s">
        <v>15</v>
      </c>
      <c r="H1" s="1" t="s">
        <v>2</v>
      </c>
      <c r="I1" s="1" t="s">
        <v>3</v>
      </c>
      <c r="J1" s="1" t="s">
        <v>18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24</v>
      </c>
    </row>
    <row r="2" spans="1:15" x14ac:dyDescent="0.25">
      <c r="A2" s="5">
        <v>1</v>
      </c>
      <c r="B2" s="4" t="s">
        <v>10</v>
      </c>
      <c r="C2" s="4">
        <v>1</v>
      </c>
      <c r="D2" s="4">
        <v>1024</v>
      </c>
      <c r="E2" s="4">
        <v>173.91</v>
      </c>
      <c r="F2" s="6">
        <f>ROUND(1000/E2,2)</f>
        <v>5.75</v>
      </c>
      <c r="G2" s="6">
        <f>F2/2</f>
        <v>2.875</v>
      </c>
      <c r="H2" s="4">
        <v>15365</v>
      </c>
      <c r="I2" s="4">
        <v>88348</v>
      </c>
      <c r="J2" s="4">
        <v>11591184.360957</v>
      </c>
      <c r="K2" s="4">
        <f t="shared" ref="K2:K17" si="0">J2/C2</f>
        <v>11591184.360957</v>
      </c>
      <c r="L2" s="4">
        <f>J2/M2</f>
        <v>2438.1961213624318</v>
      </c>
      <c r="M2" s="4">
        <v>4754</v>
      </c>
      <c r="N2" s="4">
        <v>163</v>
      </c>
      <c r="O2" s="2">
        <f>ROUND((J2/C2)/1000000,0)</f>
        <v>12</v>
      </c>
    </row>
    <row r="3" spans="1:15" x14ac:dyDescent="0.25">
      <c r="A3" s="5">
        <v>2</v>
      </c>
      <c r="B3" s="4" t="s">
        <v>11</v>
      </c>
      <c r="C3" s="4">
        <v>1</v>
      </c>
      <c r="D3" s="4">
        <v>1024</v>
      </c>
      <c r="E3" s="4">
        <v>185.19</v>
      </c>
      <c r="F3" s="6">
        <f t="shared" ref="F3:F18" si="1">ROUND(1000/E3,2)</f>
        <v>5.4</v>
      </c>
      <c r="G3" s="6">
        <f t="shared" ref="G3:G18" si="2">F3/2</f>
        <v>2.7</v>
      </c>
      <c r="H3" s="4">
        <v>7187</v>
      </c>
      <c r="I3" s="4">
        <v>38809.800000000003</v>
      </c>
      <c r="J3" s="4">
        <v>26385088.302439</v>
      </c>
      <c r="K3" s="4">
        <f t="shared" si="0"/>
        <v>26385088.302439</v>
      </c>
      <c r="L3" s="4">
        <f t="shared" ref="L3:L22" si="3">J3/M3</f>
        <v>5743.3801267825429</v>
      </c>
      <c r="M3" s="4">
        <v>4594</v>
      </c>
      <c r="N3" s="4">
        <v>235</v>
      </c>
      <c r="O3" s="2">
        <f t="shared" ref="O3:O22" si="4">ROUND(J3/1000000,0)</f>
        <v>26</v>
      </c>
    </row>
    <row r="4" spans="1:15" x14ac:dyDescent="0.25">
      <c r="A4" s="5">
        <v>2</v>
      </c>
      <c r="B4" s="4" t="s">
        <v>11</v>
      </c>
      <c r="C4" s="4">
        <v>4</v>
      </c>
      <c r="D4" s="4">
        <v>1024</v>
      </c>
      <c r="E4" s="4">
        <v>155.04</v>
      </c>
      <c r="F4" s="6">
        <f t="shared" si="1"/>
        <v>6.45</v>
      </c>
      <c r="G4" s="6">
        <f t="shared" si="2"/>
        <v>3.2250000000000001</v>
      </c>
      <c r="H4" s="4">
        <v>2145</v>
      </c>
      <c r="I4" s="4">
        <v>13835.25</v>
      </c>
      <c r="J4" s="4">
        <v>74013841.455702007</v>
      </c>
      <c r="K4" s="4">
        <f t="shared" si="0"/>
        <v>18503460.363925502</v>
      </c>
      <c r="L4" s="4">
        <f t="shared" si="3"/>
        <v>15406.711377123649</v>
      </c>
      <c r="M4" s="4">
        <v>4804</v>
      </c>
      <c r="N4" s="4">
        <v>479</v>
      </c>
      <c r="O4" s="2">
        <f t="shared" si="4"/>
        <v>74</v>
      </c>
    </row>
    <row r="5" spans="1:15" x14ac:dyDescent="0.25">
      <c r="A5" s="5">
        <v>2</v>
      </c>
      <c r="B5" s="4" t="s">
        <v>11</v>
      </c>
      <c r="C5" s="4">
        <v>16</v>
      </c>
      <c r="D5" s="4">
        <v>1024</v>
      </c>
      <c r="E5" s="4">
        <v>97.56</v>
      </c>
      <c r="F5" s="6">
        <f t="shared" si="1"/>
        <v>10.25</v>
      </c>
      <c r="G5" s="6">
        <f t="shared" si="2"/>
        <v>5.125</v>
      </c>
      <c r="H5" s="4">
        <v>852</v>
      </c>
      <c r="I5" s="4">
        <v>8733</v>
      </c>
      <c r="J5" s="4">
        <v>117256383.831444</v>
      </c>
      <c r="K5" s="4">
        <f>J5/C5</f>
        <v>7328523.9894652497</v>
      </c>
      <c r="L5" s="4">
        <f>J5/M5</f>
        <v>21013.688858681719</v>
      </c>
      <c r="M5" s="4">
        <v>5580</v>
      </c>
      <c r="N5" s="4">
        <v>1465</v>
      </c>
      <c r="O5" s="2">
        <f t="shared" si="4"/>
        <v>117</v>
      </c>
    </row>
    <row r="6" spans="1:15" x14ac:dyDescent="0.25">
      <c r="A6" s="5">
        <v>2</v>
      </c>
      <c r="B6" s="4" t="s">
        <v>11</v>
      </c>
      <c r="C6" s="4">
        <v>64</v>
      </c>
      <c r="D6" s="4">
        <v>1024</v>
      </c>
      <c r="E6" s="4">
        <v>77.819999999999993</v>
      </c>
      <c r="F6" s="6">
        <f t="shared" si="1"/>
        <v>12.85</v>
      </c>
      <c r="G6" s="6">
        <f t="shared" si="2"/>
        <v>6.4249999999999998</v>
      </c>
      <c r="H6" s="4">
        <v>266</v>
      </c>
      <c r="I6" s="4">
        <v>3418.1</v>
      </c>
      <c r="J6" s="4">
        <v>299581638.92220801</v>
      </c>
      <c r="K6" s="4">
        <f t="shared" si="0"/>
        <v>4680963.1081595002</v>
      </c>
      <c r="L6" s="4">
        <f t="shared" si="3"/>
        <v>35390.624798843237</v>
      </c>
      <c r="M6" s="4">
        <v>8465</v>
      </c>
      <c r="N6" s="4">
        <v>5389</v>
      </c>
      <c r="O6" s="2">
        <f t="shared" si="4"/>
        <v>300</v>
      </c>
    </row>
    <row r="7" spans="1:15" x14ac:dyDescent="0.25">
      <c r="A7" s="5">
        <v>3</v>
      </c>
      <c r="B7" s="4" t="s">
        <v>20</v>
      </c>
      <c r="C7" s="4">
        <v>1</v>
      </c>
      <c r="D7" s="4">
        <v>1024</v>
      </c>
      <c r="E7" s="4">
        <v>185.19</v>
      </c>
      <c r="F7" s="6">
        <f t="shared" si="1"/>
        <v>5.4</v>
      </c>
      <c r="G7" s="6">
        <f t="shared" si="2"/>
        <v>2.7</v>
      </c>
      <c r="H7" s="4">
        <v>7187</v>
      </c>
      <c r="I7" s="4">
        <v>38809.800000000003</v>
      </c>
      <c r="J7" s="4">
        <v>26385088.302439</v>
      </c>
      <c r="K7" s="4">
        <f t="shared" si="0"/>
        <v>26385088.302439</v>
      </c>
      <c r="L7" s="4">
        <f t="shared" si="3"/>
        <v>5743.3801267825429</v>
      </c>
      <c r="M7" s="4">
        <v>4594</v>
      </c>
      <c r="N7" s="4">
        <v>235</v>
      </c>
      <c r="O7" s="2">
        <f t="shared" si="4"/>
        <v>26</v>
      </c>
    </row>
    <row r="8" spans="1:15" x14ac:dyDescent="0.25">
      <c r="A8" s="5">
        <v>3</v>
      </c>
      <c r="B8" s="4" t="s">
        <v>20</v>
      </c>
      <c r="C8" s="4">
        <v>4</v>
      </c>
      <c r="D8" s="4">
        <v>1024</v>
      </c>
      <c r="E8" s="4">
        <v>155.04</v>
      </c>
      <c r="F8" s="6">
        <f t="shared" si="1"/>
        <v>6.45</v>
      </c>
      <c r="G8" s="6">
        <f t="shared" si="2"/>
        <v>3.2250000000000001</v>
      </c>
      <c r="H8" s="4">
        <v>2145</v>
      </c>
      <c r="I8" s="4">
        <v>13835.25</v>
      </c>
      <c r="J8" s="4">
        <v>74013841.455702007</v>
      </c>
      <c r="K8" s="4">
        <f t="shared" si="0"/>
        <v>18503460.363925502</v>
      </c>
      <c r="L8" s="4">
        <f t="shared" si="3"/>
        <v>15416.338566069986</v>
      </c>
      <c r="M8" s="4">
        <v>4801</v>
      </c>
      <c r="N8" s="4">
        <v>479</v>
      </c>
      <c r="O8" s="2">
        <f t="shared" si="4"/>
        <v>74</v>
      </c>
    </row>
    <row r="9" spans="1:15" x14ac:dyDescent="0.25">
      <c r="A9" s="5">
        <v>3</v>
      </c>
      <c r="B9" s="4" t="s">
        <v>20</v>
      </c>
      <c r="C9" s="4">
        <v>16</v>
      </c>
      <c r="D9" s="4">
        <v>1024</v>
      </c>
      <c r="E9" s="4">
        <v>99.01</v>
      </c>
      <c r="F9" s="6">
        <f t="shared" si="1"/>
        <v>10.1</v>
      </c>
      <c r="G9" s="6">
        <f t="shared" si="2"/>
        <v>5.05</v>
      </c>
      <c r="H9" s="4">
        <v>839</v>
      </c>
      <c r="I9" s="4">
        <v>8473.9</v>
      </c>
      <c r="J9" s="4">
        <v>120841643.163124</v>
      </c>
      <c r="K9" s="4">
        <f>J9/C9</f>
        <v>7552602.6976952497</v>
      </c>
      <c r="L9" s="4">
        <f>J9/M9</f>
        <v>21605.872190796352</v>
      </c>
      <c r="M9" s="4">
        <v>5593</v>
      </c>
      <c r="N9" s="4">
        <v>1465</v>
      </c>
      <c r="O9" s="2">
        <f t="shared" si="4"/>
        <v>121</v>
      </c>
    </row>
    <row r="10" spans="1:15" x14ac:dyDescent="0.25">
      <c r="A10" s="5">
        <v>3</v>
      </c>
      <c r="B10" s="4" t="s">
        <v>20</v>
      </c>
      <c r="C10" s="4">
        <v>64</v>
      </c>
      <c r="D10" s="4">
        <v>1024</v>
      </c>
      <c r="E10" s="4">
        <v>78.430000000000007</v>
      </c>
      <c r="F10" s="6">
        <f t="shared" si="1"/>
        <v>12.75</v>
      </c>
      <c r="G10" s="6">
        <f t="shared" si="2"/>
        <v>6.375</v>
      </c>
      <c r="H10" s="4">
        <v>264</v>
      </c>
      <c r="I10" s="4">
        <v>3366</v>
      </c>
      <c r="J10" s="4">
        <v>304218657.15983403</v>
      </c>
      <c r="K10" s="4">
        <f t="shared" si="0"/>
        <v>4753416.5181224067</v>
      </c>
      <c r="L10" s="4">
        <f t="shared" si="3"/>
        <v>35292.187605549188</v>
      </c>
      <c r="M10" s="4">
        <v>8620</v>
      </c>
      <c r="N10" s="4">
        <v>5402</v>
      </c>
      <c r="O10" s="2">
        <f t="shared" si="4"/>
        <v>304</v>
      </c>
    </row>
    <row r="11" spans="1:15" x14ac:dyDescent="0.25">
      <c r="A11" s="5">
        <v>4</v>
      </c>
      <c r="B11" s="4" t="s">
        <v>12</v>
      </c>
      <c r="C11" s="4">
        <v>1</v>
      </c>
      <c r="D11" s="4">
        <v>1024</v>
      </c>
      <c r="E11" s="4">
        <v>106.38</v>
      </c>
      <c r="F11" s="6">
        <f t="shared" si="1"/>
        <v>9.4</v>
      </c>
      <c r="G11" s="6">
        <f t="shared" si="2"/>
        <v>4.7</v>
      </c>
      <c r="H11" s="4">
        <v>5776</v>
      </c>
      <c r="I11" s="4">
        <v>54294.400000000001</v>
      </c>
      <c r="J11" s="4">
        <v>18860140.272293001</v>
      </c>
      <c r="K11" s="4">
        <f t="shared" si="0"/>
        <v>18860140.272293001</v>
      </c>
      <c r="L11" s="4">
        <f t="shared" si="3"/>
        <v>4100.0304939767393</v>
      </c>
      <c r="M11" s="4">
        <v>4600</v>
      </c>
      <c r="N11" s="4">
        <v>252</v>
      </c>
      <c r="O11" s="2">
        <f t="shared" si="4"/>
        <v>19</v>
      </c>
    </row>
    <row r="12" spans="1:15" x14ac:dyDescent="0.25">
      <c r="A12" s="5">
        <v>4</v>
      </c>
      <c r="B12" s="4" t="s">
        <v>12</v>
      </c>
      <c r="C12" s="4">
        <v>4</v>
      </c>
      <c r="D12" s="4">
        <v>1024</v>
      </c>
      <c r="E12" s="4">
        <v>116.28</v>
      </c>
      <c r="F12" s="6">
        <f t="shared" si="1"/>
        <v>8.6</v>
      </c>
      <c r="G12" s="6">
        <f t="shared" si="2"/>
        <v>4.3</v>
      </c>
      <c r="H12" s="4">
        <v>1321</v>
      </c>
      <c r="I12" s="4">
        <v>11360.6</v>
      </c>
      <c r="J12" s="4">
        <v>90136084.361741006</v>
      </c>
      <c r="K12" s="4">
        <f t="shared" si="0"/>
        <v>22534021.090435252</v>
      </c>
      <c r="L12" s="4">
        <f t="shared" si="3"/>
        <v>18657.852279391638</v>
      </c>
      <c r="M12" s="4">
        <v>4831</v>
      </c>
      <c r="N12" s="4">
        <v>495</v>
      </c>
      <c r="O12" s="2">
        <f t="shared" si="4"/>
        <v>90</v>
      </c>
    </row>
    <row r="13" spans="1:15" x14ac:dyDescent="0.25">
      <c r="A13" s="5">
        <v>4</v>
      </c>
      <c r="B13" s="4" t="s">
        <v>12</v>
      </c>
      <c r="C13" s="4">
        <v>16</v>
      </c>
      <c r="D13" s="4">
        <v>1024</v>
      </c>
      <c r="E13" s="4">
        <v>97.56</v>
      </c>
      <c r="F13" s="6">
        <f t="shared" si="1"/>
        <v>10.25</v>
      </c>
      <c r="G13" s="6">
        <f t="shared" si="2"/>
        <v>5.125</v>
      </c>
      <c r="H13" s="4">
        <v>395</v>
      </c>
      <c r="I13" s="4">
        <v>4048.75</v>
      </c>
      <c r="J13" s="4">
        <v>252917567.15035501</v>
      </c>
      <c r="K13" s="4">
        <f>J13/C13</f>
        <v>15807347.946897188</v>
      </c>
      <c r="L13" s="4">
        <f>J13/M13</f>
        <v>43226.383037148349</v>
      </c>
      <c r="M13" s="4">
        <v>5851</v>
      </c>
      <c r="N13" s="4">
        <v>1472</v>
      </c>
      <c r="O13" s="2">
        <f t="shared" si="4"/>
        <v>253</v>
      </c>
    </row>
    <row r="14" spans="1:15" x14ac:dyDescent="0.25">
      <c r="A14" s="5">
        <v>4</v>
      </c>
      <c r="B14" s="4" t="s">
        <v>12</v>
      </c>
      <c r="C14" s="4">
        <v>64</v>
      </c>
      <c r="D14" s="4">
        <v>1024</v>
      </c>
      <c r="E14" s="4">
        <v>77.819999999999993</v>
      </c>
      <c r="F14" s="6">
        <f t="shared" si="1"/>
        <v>12.85</v>
      </c>
      <c r="G14" s="6">
        <f t="shared" si="2"/>
        <v>6.4249999999999998</v>
      </c>
      <c r="H14" s="4">
        <v>124</v>
      </c>
      <c r="I14" s="4">
        <v>1593.4</v>
      </c>
      <c r="J14" s="4">
        <v>642650935.10731804</v>
      </c>
      <c r="K14" s="4">
        <f t="shared" si="0"/>
        <v>10041420.861051844</v>
      </c>
      <c r="L14" s="4">
        <f t="shared" si="3"/>
        <v>67279.20174909108</v>
      </c>
      <c r="M14" s="4">
        <v>9552</v>
      </c>
      <c r="N14" s="4">
        <v>5419</v>
      </c>
      <c r="O14" s="2">
        <f t="shared" si="4"/>
        <v>643</v>
      </c>
    </row>
    <row r="15" spans="1:15" x14ac:dyDescent="0.25">
      <c r="A15" s="5">
        <v>5</v>
      </c>
      <c r="B15" s="4" t="s">
        <v>19</v>
      </c>
      <c r="C15" s="4">
        <v>1</v>
      </c>
      <c r="D15" s="4">
        <v>1024</v>
      </c>
      <c r="E15" s="4">
        <v>106.38</v>
      </c>
      <c r="F15" s="6">
        <f t="shared" si="1"/>
        <v>9.4</v>
      </c>
      <c r="G15" s="6">
        <f t="shared" si="2"/>
        <v>4.7</v>
      </c>
      <c r="H15" s="6">
        <v>5770</v>
      </c>
      <c r="I15" s="6">
        <v>54238</v>
      </c>
      <c r="J15" s="6">
        <v>18879752.203251999</v>
      </c>
      <c r="K15" s="4">
        <f t="shared" si="0"/>
        <v>18879752.203251999</v>
      </c>
      <c r="L15" s="4">
        <f t="shared" si="3"/>
        <v>4114.1320992050551</v>
      </c>
      <c r="M15" s="4">
        <v>4589</v>
      </c>
      <c r="N15" s="4">
        <v>252</v>
      </c>
      <c r="O15" s="2">
        <f t="shared" si="4"/>
        <v>19</v>
      </c>
    </row>
    <row r="16" spans="1:15" x14ac:dyDescent="0.25">
      <c r="A16" s="5">
        <v>5</v>
      </c>
      <c r="B16" s="4" t="s">
        <v>19</v>
      </c>
      <c r="C16" s="4">
        <v>4</v>
      </c>
      <c r="D16" s="4">
        <v>1024</v>
      </c>
      <c r="E16" s="4">
        <v>116.28</v>
      </c>
      <c r="F16" s="6">
        <f t="shared" si="1"/>
        <v>8.6</v>
      </c>
      <c r="G16" s="6">
        <f t="shared" si="2"/>
        <v>4.3</v>
      </c>
      <c r="H16" s="6">
        <v>1315</v>
      </c>
      <c r="I16" s="6">
        <v>11309</v>
      </c>
      <c r="J16" s="6">
        <v>90547351.666813999</v>
      </c>
      <c r="K16" s="4">
        <f t="shared" si="0"/>
        <v>22636837.9167035</v>
      </c>
      <c r="L16" s="4">
        <f t="shared" si="3"/>
        <v>18805.26514367892</v>
      </c>
      <c r="M16" s="4">
        <v>4815</v>
      </c>
      <c r="N16" s="4">
        <v>492</v>
      </c>
      <c r="O16" s="2">
        <f t="shared" si="4"/>
        <v>91</v>
      </c>
    </row>
    <row r="17" spans="1:15" x14ac:dyDescent="0.25">
      <c r="A17" s="5">
        <v>5</v>
      </c>
      <c r="B17" s="4" t="s">
        <v>19</v>
      </c>
      <c r="C17" s="4">
        <v>16</v>
      </c>
      <c r="D17" s="4">
        <v>1024</v>
      </c>
      <c r="E17" s="4">
        <v>97.09</v>
      </c>
      <c r="F17" s="6">
        <f t="shared" si="1"/>
        <v>10.3</v>
      </c>
      <c r="G17" s="6">
        <f t="shared" si="2"/>
        <v>5.15</v>
      </c>
      <c r="H17" s="6">
        <v>390</v>
      </c>
      <c r="I17" s="6">
        <v>4017</v>
      </c>
      <c r="J17" s="6">
        <v>254916604.43116799</v>
      </c>
      <c r="K17" s="4">
        <f t="shared" si="0"/>
        <v>15932287.776947999</v>
      </c>
      <c r="L17" s="4">
        <f t="shared" si="3"/>
        <v>43739.980170070005</v>
      </c>
      <c r="M17" s="4">
        <v>5828</v>
      </c>
      <c r="N17" s="4">
        <v>1459</v>
      </c>
      <c r="O17" s="2">
        <f t="shared" si="4"/>
        <v>255</v>
      </c>
    </row>
    <row r="18" spans="1:15" x14ac:dyDescent="0.25">
      <c r="A18" s="5">
        <v>5</v>
      </c>
      <c r="B18" s="4" t="s">
        <v>19</v>
      </c>
      <c r="C18" s="4">
        <v>64</v>
      </c>
      <c r="D18" s="4">
        <v>1024</v>
      </c>
      <c r="E18" s="6">
        <v>77.52</v>
      </c>
      <c r="F18" s="6">
        <f t="shared" si="1"/>
        <v>12.9</v>
      </c>
      <c r="G18" s="6">
        <f t="shared" si="2"/>
        <v>6.45</v>
      </c>
      <c r="H18" s="6">
        <v>117</v>
      </c>
      <c r="I18" s="6">
        <v>1509.3</v>
      </c>
      <c r="J18" s="6">
        <v>678460213.34393406</v>
      </c>
      <c r="K18" s="4">
        <f>J18/C18</f>
        <v>10600940.83349897</v>
      </c>
      <c r="L18" s="4">
        <f t="shared" si="3"/>
        <v>70731.882125097385</v>
      </c>
      <c r="M18" s="6">
        <v>9592</v>
      </c>
      <c r="N18" s="6">
        <v>5294</v>
      </c>
      <c r="O18" s="2">
        <f t="shared" si="4"/>
        <v>678</v>
      </c>
    </row>
    <row r="19" spans="1:15" x14ac:dyDescent="0.25">
      <c r="A19" s="5">
        <v>6</v>
      </c>
      <c r="B19" s="4" t="s">
        <v>21</v>
      </c>
      <c r="C19" s="4">
        <v>1</v>
      </c>
      <c r="D19" s="4">
        <v>1024</v>
      </c>
      <c r="E19" s="10">
        <v>106.38</v>
      </c>
      <c r="F19" s="10">
        <f>ROUND(1000/E19,2)</f>
        <v>9.4</v>
      </c>
      <c r="G19" s="10">
        <f>F19/2</f>
        <v>4.7</v>
      </c>
      <c r="H19" s="10">
        <v>10578</v>
      </c>
      <c r="I19" s="10">
        <v>99433.2</v>
      </c>
      <c r="J19" s="10">
        <v>10298371.167779</v>
      </c>
      <c r="K19" s="10">
        <f>J19/C19</f>
        <v>10298371.167779</v>
      </c>
      <c r="L19" s="4">
        <f t="shared" si="3"/>
        <v>2225.7123768703264</v>
      </c>
      <c r="M19" s="10">
        <v>4627</v>
      </c>
      <c r="N19" s="10">
        <v>347</v>
      </c>
      <c r="O19" s="2">
        <f t="shared" si="4"/>
        <v>10</v>
      </c>
    </row>
    <row r="20" spans="1:15" x14ac:dyDescent="0.25">
      <c r="A20" s="5">
        <v>6</v>
      </c>
      <c r="B20" s="4" t="s">
        <v>21</v>
      </c>
      <c r="C20" s="4">
        <v>4</v>
      </c>
      <c r="D20" s="4">
        <v>1024</v>
      </c>
      <c r="E20" s="10">
        <v>116.28</v>
      </c>
      <c r="F20" s="10">
        <f t="shared" ref="F20" si="5">ROUND(1000/E20,2)</f>
        <v>8.6</v>
      </c>
      <c r="G20" s="10">
        <f>F20/2</f>
        <v>4.3</v>
      </c>
      <c r="H20" s="10">
        <v>2412</v>
      </c>
      <c r="I20" s="10">
        <v>20743.2</v>
      </c>
      <c r="J20" s="10">
        <v>49365575.224652</v>
      </c>
      <c r="K20" s="10">
        <f t="shared" ref="K20:K22" si="6">J20/C20</f>
        <v>12341393.806163</v>
      </c>
      <c r="L20" s="4">
        <f t="shared" si="3"/>
        <v>10218.500356996896</v>
      </c>
      <c r="M20" s="10">
        <v>4831</v>
      </c>
      <c r="N20" s="10">
        <v>690</v>
      </c>
      <c r="O20" s="2">
        <f t="shared" si="4"/>
        <v>49</v>
      </c>
    </row>
    <row r="21" spans="1:15" x14ac:dyDescent="0.25">
      <c r="A21" s="5">
        <v>6</v>
      </c>
      <c r="B21" s="4" t="s">
        <v>21</v>
      </c>
      <c r="C21" s="4">
        <v>16</v>
      </c>
      <c r="D21" s="4">
        <v>1024</v>
      </c>
      <c r="E21" s="10">
        <v>125.79</v>
      </c>
      <c r="F21" s="10">
        <v>8</v>
      </c>
      <c r="G21" s="10">
        <v>4</v>
      </c>
      <c r="H21" s="10">
        <v>554</v>
      </c>
      <c r="I21" s="10">
        <v>4432</v>
      </c>
      <c r="J21" s="10">
        <v>231046931.407942</v>
      </c>
      <c r="K21" s="10">
        <f t="shared" si="6"/>
        <v>14440433.212996375</v>
      </c>
      <c r="L21" s="4">
        <f t="shared" si="3"/>
        <v>39712.432349250943</v>
      </c>
      <c r="M21" s="10">
        <v>5818</v>
      </c>
      <c r="N21" s="10">
        <v>2048</v>
      </c>
      <c r="O21" s="2">
        <f t="shared" si="4"/>
        <v>231</v>
      </c>
    </row>
    <row r="22" spans="1:15" x14ac:dyDescent="0.25">
      <c r="A22" s="5">
        <v>6</v>
      </c>
      <c r="B22" s="4" t="s">
        <v>21</v>
      </c>
      <c r="C22" s="4">
        <v>64</v>
      </c>
      <c r="D22" s="4">
        <v>1024</v>
      </c>
      <c r="E22" s="10">
        <v>120.48</v>
      </c>
      <c r="F22" s="10">
        <f t="shared" ref="F22" si="7">ROUND(1000/E22,2)</f>
        <v>8.3000000000000007</v>
      </c>
      <c r="G22" s="10">
        <f t="shared" ref="G22" si="8">F22/2</f>
        <v>4.1500000000000004</v>
      </c>
      <c r="H22" s="10">
        <v>137</v>
      </c>
      <c r="I22" s="10">
        <v>1137.0999999999999</v>
      </c>
      <c r="J22" s="10">
        <v>900536452.37885797</v>
      </c>
      <c r="K22" s="10">
        <f t="shared" si="6"/>
        <v>14070882.068419656</v>
      </c>
      <c r="L22" s="4">
        <f t="shared" si="3"/>
        <v>93659.537428898388</v>
      </c>
      <c r="M22" s="10">
        <v>9615</v>
      </c>
      <c r="N22" s="10">
        <v>7463</v>
      </c>
      <c r="O22" s="2">
        <f t="shared" si="4"/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Chew</dc:creator>
  <cp:lastModifiedBy>Kieran Chew</cp:lastModifiedBy>
  <dcterms:created xsi:type="dcterms:W3CDTF">2015-06-05T18:17:20Z</dcterms:created>
  <dcterms:modified xsi:type="dcterms:W3CDTF">2025-05-21T01:27:15Z</dcterms:modified>
</cp:coreProperties>
</file>