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ieran Walker\Documents\summerproject\data\"/>
    </mc:Choice>
  </mc:AlternateContent>
  <bookViews>
    <workbookView xWindow="0" yWindow="0" windowWidth="16815" windowHeight="7755"/>
  </bookViews>
  <sheets>
    <sheet name="all_base" sheetId="1" r:id="rId1"/>
  </sheets>
  <calcPr calcId="152511"/>
</workbook>
</file>

<file path=xl/calcChain.xml><?xml version="1.0" encoding="utf-8"?>
<calcChain xmlns="http://schemas.openxmlformats.org/spreadsheetml/2006/main">
  <c r="J3" i="1" l="1"/>
  <c r="J8" i="1"/>
  <c r="J9" i="1"/>
  <c r="J10" i="1"/>
  <c r="J11" i="1"/>
  <c r="J13" i="1"/>
  <c r="J14" i="1"/>
  <c r="J16" i="1"/>
  <c r="J19" i="1"/>
  <c r="J21" i="1"/>
  <c r="J22" i="1"/>
  <c r="J23" i="1"/>
  <c r="J25" i="1"/>
  <c r="J27" i="1"/>
  <c r="J28" i="1"/>
  <c r="J29" i="1"/>
  <c r="J30" i="1"/>
  <c r="J31" i="1"/>
  <c r="J32" i="1"/>
  <c r="J33" i="1"/>
  <c r="J34" i="1"/>
  <c r="J35" i="1"/>
  <c r="J37" i="1"/>
  <c r="J38" i="1"/>
  <c r="J40" i="1"/>
  <c r="J41" i="1"/>
  <c r="J42" i="1"/>
  <c r="J43" i="1"/>
  <c r="J44" i="1"/>
  <c r="J2" i="1"/>
  <c r="I3" i="1"/>
  <c r="I8" i="1"/>
  <c r="I9" i="1"/>
  <c r="I10" i="1"/>
  <c r="I11" i="1"/>
  <c r="I13" i="1"/>
  <c r="I14" i="1"/>
  <c r="I16" i="1"/>
  <c r="I19" i="1"/>
  <c r="I21" i="1"/>
  <c r="I22" i="1"/>
  <c r="I23" i="1"/>
  <c r="I25" i="1"/>
  <c r="I27" i="1"/>
  <c r="I28" i="1"/>
  <c r="I29" i="1"/>
  <c r="I30" i="1"/>
  <c r="I31" i="1"/>
  <c r="I32" i="1"/>
  <c r="I33" i="1"/>
  <c r="I34" i="1"/>
  <c r="I35" i="1"/>
  <c r="I37" i="1"/>
  <c r="I38" i="1"/>
  <c r="I40" i="1"/>
  <c r="I41" i="1"/>
  <c r="I42" i="1"/>
  <c r="I43" i="1"/>
  <c r="I44" i="1"/>
  <c r="I2" i="1"/>
  <c r="O2" i="1"/>
  <c r="AA2" i="1" l="1"/>
  <c r="AB2" i="1" s="1"/>
  <c r="AC2" i="1" s="1"/>
  <c r="AD2" i="1" s="1"/>
  <c r="AE2" i="1" s="1"/>
  <c r="A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AF3" i="1"/>
  <c r="AG3" i="1" s="1"/>
  <c r="AH3" i="1" s="1"/>
  <c r="AF4" i="1"/>
  <c r="AG4" i="1" s="1"/>
  <c r="AI4" i="1" s="1"/>
  <c r="AF5" i="1"/>
  <c r="AG5" i="1" s="1"/>
  <c r="AI5" i="1" s="1"/>
  <c r="AF6" i="1"/>
  <c r="AG6" i="1" s="1"/>
  <c r="AI6" i="1" s="1"/>
  <c r="AF7" i="1"/>
  <c r="AG7" i="1" s="1"/>
  <c r="AI7" i="1" s="1"/>
  <c r="AF8" i="1"/>
  <c r="AG8" i="1" s="1"/>
  <c r="AI8" i="1" s="1"/>
  <c r="AF9" i="1"/>
  <c r="AG9" i="1" s="1"/>
  <c r="AF10" i="1"/>
  <c r="AG10" i="1" s="1"/>
  <c r="AF11" i="1"/>
  <c r="AG11" i="1" s="1"/>
  <c r="AH11" i="1" s="1"/>
  <c r="AF12" i="1"/>
  <c r="AG12" i="1" s="1"/>
  <c r="AI12" i="1" s="1"/>
  <c r="AF13" i="1"/>
  <c r="AG13" i="1" s="1"/>
  <c r="AF14" i="1"/>
  <c r="AG14" i="1" s="1"/>
  <c r="AF15" i="1"/>
  <c r="AG15" i="1" s="1"/>
  <c r="AI15" i="1" s="1"/>
  <c r="AF16" i="1"/>
  <c r="AG16" i="1" s="1"/>
  <c r="AI16" i="1" s="1"/>
  <c r="AF17" i="1"/>
  <c r="AG17" i="1" s="1"/>
  <c r="AI17" i="1" s="1"/>
  <c r="AF18" i="1"/>
  <c r="AG18" i="1" s="1"/>
  <c r="AI18" i="1" s="1"/>
  <c r="AF19" i="1"/>
  <c r="AG19" i="1" s="1"/>
  <c r="AH19" i="1" s="1"/>
  <c r="AF20" i="1"/>
  <c r="AG20" i="1" s="1"/>
  <c r="AI20" i="1" s="1"/>
  <c r="AF21" i="1"/>
  <c r="AG21" i="1" s="1"/>
  <c r="AF22" i="1"/>
  <c r="AG22" i="1" s="1"/>
  <c r="AF23" i="1"/>
  <c r="AG23" i="1" s="1"/>
  <c r="AI23" i="1" s="1"/>
  <c r="AF24" i="1"/>
  <c r="AG24" i="1" s="1"/>
  <c r="AI24" i="1" s="1"/>
  <c r="AF25" i="1"/>
  <c r="AG25" i="1" s="1"/>
  <c r="AF26" i="1"/>
  <c r="AG26" i="1" s="1"/>
  <c r="AI26" i="1" s="1"/>
  <c r="AF27" i="1"/>
  <c r="AG27" i="1" s="1"/>
  <c r="AI27" i="1" s="1"/>
  <c r="AF28" i="1"/>
  <c r="AG28" i="1" s="1"/>
  <c r="AI28" i="1" s="1"/>
  <c r="AF29" i="1"/>
  <c r="AG29" i="1" s="1"/>
  <c r="AF30" i="1"/>
  <c r="AG30" i="1" s="1"/>
  <c r="AF31" i="1"/>
  <c r="AG31" i="1" s="1"/>
  <c r="AI31" i="1" s="1"/>
  <c r="AF32" i="1"/>
  <c r="AG32" i="1" s="1"/>
  <c r="AI32" i="1" s="1"/>
  <c r="AF33" i="1"/>
  <c r="AG33" i="1" s="1"/>
  <c r="AF34" i="1"/>
  <c r="AG34" i="1" s="1"/>
  <c r="AF35" i="1"/>
  <c r="AG35" i="1" s="1"/>
  <c r="AI35" i="1" s="1"/>
  <c r="AF36" i="1"/>
  <c r="AG36" i="1" s="1"/>
  <c r="AI36" i="1" s="1"/>
  <c r="AF37" i="1"/>
  <c r="AG37" i="1" s="1"/>
  <c r="AF38" i="1"/>
  <c r="AG38" i="1" s="1"/>
  <c r="AF39" i="1"/>
  <c r="AG39" i="1" s="1"/>
  <c r="AI39" i="1" s="1"/>
  <c r="AF40" i="1"/>
  <c r="AG40" i="1" s="1"/>
  <c r="AI40" i="1" s="1"/>
  <c r="AF41" i="1"/>
  <c r="AG41" i="1" s="1"/>
  <c r="AF42" i="1"/>
  <c r="AG42" i="1" s="1"/>
  <c r="AF43" i="1"/>
  <c r="AG43" i="1" s="1"/>
  <c r="AH43" i="1" s="1"/>
  <c r="AF44" i="1"/>
  <c r="AG44" i="1" s="1"/>
  <c r="AI44" i="1" s="1"/>
  <c r="AF45" i="1"/>
  <c r="AG45" i="1" s="1"/>
  <c r="AI45" i="1" s="1"/>
  <c r="AF46" i="1"/>
  <c r="AG46" i="1" s="1"/>
  <c r="AI46" i="1" s="1"/>
  <c r="AF47" i="1"/>
  <c r="AG47" i="1" s="1"/>
  <c r="AI47" i="1" s="1"/>
  <c r="AF48" i="1"/>
  <c r="AG48" i="1" s="1"/>
  <c r="AI48" i="1" s="1"/>
  <c r="AF49" i="1"/>
  <c r="AG49" i="1" s="1"/>
  <c r="AI49" i="1" s="1"/>
  <c r="AF50" i="1"/>
  <c r="AG50" i="1" s="1"/>
  <c r="AI50" i="1" s="1"/>
  <c r="AF51" i="1"/>
  <c r="AG51" i="1" s="1"/>
  <c r="AI51" i="1" s="1"/>
  <c r="AF52" i="1"/>
  <c r="AG52" i="1" s="1"/>
  <c r="AI52" i="1" s="1"/>
  <c r="AA3" i="1"/>
  <c r="AB3" i="1" s="1"/>
  <c r="AC3" i="1" s="1"/>
  <c r="AD3" i="1" s="1"/>
  <c r="AE3" i="1" s="1"/>
  <c r="AA4" i="1"/>
  <c r="AB4" i="1" s="1"/>
  <c r="AC4" i="1" s="1"/>
  <c r="AD4" i="1" s="1"/>
  <c r="AE4" i="1" s="1"/>
  <c r="AA5" i="1"/>
  <c r="AB5" i="1" s="1"/>
  <c r="AC5" i="1" s="1"/>
  <c r="AD5" i="1" s="1"/>
  <c r="AE5" i="1" s="1"/>
  <c r="AA6" i="1"/>
  <c r="AB6" i="1" s="1"/>
  <c r="AC6" i="1" s="1"/>
  <c r="AD6" i="1" s="1"/>
  <c r="AE6" i="1" s="1"/>
  <c r="AA7" i="1"/>
  <c r="AB7" i="1" s="1"/>
  <c r="AC7" i="1" s="1"/>
  <c r="AD7" i="1" s="1"/>
  <c r="AE7" i="1" s="1"/>
  <c r="AA8" i="1"/>
  <c r="AB8" i="1" s="1"/>
  <c r="AC8" i="1" s="1"/>
  <c r="AD8" i="1" s="1"/>
  <c r="AE8" i="1" s="1"/>
  <c r="AA9" i="1"/>
  <c r="AB9" i="1" s="1"/>
  <c r="AC9" i="1" s="1"/>
  <c r="AD9" i="1" s="1"/>
  <c r="AE9" i="1" s="1"/>
  <c r="AA10" i="1"/>
  <c r="AB10" i="1" s="1"/>
  <c r="AC10" i="1" s="1"/>
  <c r="AD10" i="1" s="1"/>
  <c r="AE10" i="1" s="1"/>
  <c r="AA11" i="1"/>
  <c r="AB11" i="1" s="1"/>
  <c r="AC11" i="1" s="1"/>
  <c r="AD11" i="1" s="1"/>
  <c r="AE11" i="1" s="1"/>
  <c r="AA12" i="1"/>
  <c r="AB12" i="1" s="1"/>
  <c r="AC12" i="1" s="1"/>
  <c r="AD12" i="1" s="1"/>
  <c r="AE12" i="1" s="1"/>
  <c r="AA13" i="1"/>
  <c r="AB13" i="1" s="1"/>
  <c r="AC13" i="1" s="1"/>
  <c r="AD13" i="1" s="1"/>
  <c r="AE13" i="1" s="1"/>
  <c r="AA14" i="1"/>
  <c r="AB14" i="1" s="1"/>
  <c r="AC14" i="1" s="1"/>
  <c r="AD14" i="1" s="1"/>
  <c r="AE14" i="1" s="1"/>
  <c r="AA15" i="1"/>
  <c r="AB15" i="1" s="1"/>
  <c r="AC15" i="1" s="1"/>
  <c r="AD15" i="1" s="1"/>
  <c r="AE15" i="1" s="1"/>
  <c r="AA16" i="1"/>
  <c r="AB16" i="1" s="1"/>
  <c r="AC16" i="1" s="1"/>
  <c r="AD16" i="1" s="1"/>
  <c r="AE16" i="1" s="1"/>
  <c r="AA17" i="1"/>
  <c r="AB17" i="1" s="1"/>
  <c r="AC17" i="1" s="1"/>
  <c r="AD17" i="1" s="1"/>
  <c r="AE17" i="1" s="1"/>
  <c r="AA18" i="1"/>
  <c r="AB18" i="1" s="1"/>
  <c r="AC18" i="1" s="1"/>
  <c r="AD18" i="1" s="1"/>
  <c r="AE18" i="1" s="1"/>
  <c r="AA19" i="1"/>
  <c r="AB19" i="1" s="1"/>
  <c r="AC19" i="1" s="1"/>
  <c r="AD19" i="1" s="1"/>
  <c r="AE19" i="1" s="1"/>
  <c r="AA20" i="1"/>
  <c r="AB20" i="1" s="1"/>
  <c r="AC20" i="1" s="1"/>
  <c r="AD20" i="1" s="1"/>
  <c r="AE20" i="1" s="1"/>
  <c r="AA21" i="1"/>
  <c r="AB21" i="1" s="1"/>
  <c r="AC21" i="1" s="1"/>
  <c r="AD21" i="1" s="1"/>
  <c r="AE21" i="1" s="1"/>
  <c r="AA22" i="1"/>
  <c r="AB22" i="1" s="1"/>
  <c r="AC22" i="1" s="1"/>
  <c r="AD22" i="1" s="1"/>
  <c r="AE22" i="1" s="1"/>
  <c r="AA23" i="1"/>
  <c r="AB23" i="1" s="1"/>
  <c r="AC23" i="1" s="1"/>
  <c r="AD23" i="1" s="1"/>
  <c r="AE23" i="1" s="1"/>
  <c r="AA24" i="1"/>
  <c r="AB24" i="1" s="1"/>
  <c r="AC24" i="1" s="1"/>
  <c r="AD24" i="1" s="1"/>
  <c r="AE24" i="1" s="1"/>
  <c r="AA25" i="1"/>
  <c r="AB25" i="1" s="1"/>
  <c r="AC25" i="1" s="1"/>
  <c r="AD25" i="1" s="1"/>
  <c r="AE25" i="1" s="1"/>
  <c r="AA26" i="1"/>
  <c r="AB26" i="1" s="1"/>
  <c r="AC26" i="1" s="1"/>
  <c r="AD26" i="1" s="1"/>
  <c r="AE26" i="1" s="1"/>
  <c r="AA27" i="1"/>
  <c r="AB27" i="1" s="1"/>
  <c r="AC27" i="1" s="1"/>
  <c r="AD27" i="1" s="1"/>
  <c r="AE27" i="1" s="1"/>
  <c r="AA28" i="1"/>
  <c r="AB28" i="1" s="1"/>
  <c r="AC28" i="1" s="1"/>
  <c r="AD28" i="1" s="1"/>
  <c r="AE28" i="1" s="1"/>
  <c r="AA29" i="1"/>
  <c r="AB29" i="1" s="1"/>
  <c r="AC29" i="1" s="1"/>
  <c r="AD29" i="1" s="1"/>
  <c r="AE29" i="1" s="1"/>
  <c r="AA30" i="1"/>
  <c r="AB30" i="1" s="1"/>
  <c r="AC30" i="1" s="1"/>
  <c r="AD30" i="1" s="1"/>
  <c r="AE30" i="1" s="1"/>
  <c r="AA31" i="1"/>
  <c r="AB31" i="1" s="1"/>
  <c r="AC31" i="1" s="1"/>
  <c r="AD31" i="1" s="1"/>
  <c r="AE31" i="1" s="1"/>
  <c r="AA32" i="1"/>
  <c r="AB32" i="1" s="1"/>
  <c r="AC32" i="1" s="1"/>
  <c r="AD32" i="1" s="1"/>
  <c r="AE32" i="1" s="1"/>
  <c r="AA33" i="1"/>
  <c r="AB33" i="1" s="1"/>
  <c r="AC33" i="1" s="1"/>
  <c r="AD33" i="1" s="1"/>
  <c r="AE33" i="1" s="1"/>
  <c r="AA34" i="1"/>
  <c r="AB34" i="1" s="1"/>
  <c r="AC34" i="1" s="1"/>
  <c r="AD34" i="1" s="1"/>
  <c r="AE34" i="1" s="1"/>
  <c r="AA35" i="1"/>
  <c r="AB35" i="1" s="1"/>
  <c r="AC35" i="1" s="1"/>
  <c r="AD35" i="1" s="1"/>
  <c r="AE35" i="1" s="1"/>
  <c r="AA36" i="1"/>
  <c r="AB36" i="1" s="1"/>
  <c r="AC36" i="1" s="1"/>
  <c r="AD36" i="1" s="1"/>
  <c r="AE36" i="1" s="1"/>
  <c r="AA37" i="1"/>
  <c r="AB37" i="1" s="1"/>
  <c r="AC37" i="1" s="1"/>
  <c r="AD37" i="1" s="1"/>
  <c r="AE37" i="1" s="1"/>
  <c r="AA38" i="1"/>
  <c r="AB38" i="1" s="1"/>
  <c r="AC38" i="1" s="1"/>
  <c r="AD38" i="1" s="1"/>
  <c r="AE38" i="1" s="1"/>
  <c r="AA39" i="1"/>
  <c r="AB39" i="1" s="1"/>
  <c r="AC39" i="1" s="1"/>
  <c r="AD39" i="1" s="1"/>
  <c r="AE39" i="1" s="1"/>
  <c r="AA40" i="1"/>
  <c r="AB40" i="1" s="1"/>
  <c r="AC40" i="1" s="1"/>
  <c r="AD40" i="1" s="1"/>
  <c r="AE40" i="1" s="1"/>
  <c r="AA41" i="1"/>
  <c r="AB41" i="1" s="1"/>
  <c r="AC41" i="1" s="1"/>
  <c r="AD41" i="1" s="1"/>
  <c r="AE41" i="1" s="1"/>
  <c r="AA42" i="1"/>
  <c r="AB42" i="1" s="1"/>
  <c r="AC42" i="1" s="1"/>
  <c r="AD42" i="1" s="1"/>
  <c r="AE42" i="1" s="1"/>
  <c r="AA43" i="1"/>
  <c r="AB43" i="1" s="1"/>
  <c r="AC43" i="1" s="1"/>
  <c r="AD43" i="1" s="1"/>
  <c r="AE43" i="1" s="1"/>
  <c r="AA44" i="1"/>
  <c r="AB44" i="1" s="1"/>
  <c r="AC44" i="1" s="1"/>
  <c r="AD44" i="1" s="1"/>
  <c r="AE44" i="1" s="1"/>
  <c r="AA45" i="1"/>
  <c r="AB45" i="1" s="1"/>
  <c r="AC45" i="1" s="1"/>
  <c r="AD45" i="1" s="1"/>
  <c r="AE45" i="1" s="1"/>
  <c r="AA46" i="1"/>
  <c r="AB46" i="1" s="1"/>
  <c r="AC46" i="1" s="1"/>
  <c r="AD46" i="1" s="1"/>
  <c r="AE46" i="1" s="1"/>
  <c r="AA47" i="1"/>
  <c r="AB47" i="1" s="1"/>
  <c r="AC47" i="1" s="1"/>
  <c r="AD47" i="1" s="1"/>
  <c r="AE47" i="1" s="1"/>
  <c r="AA48" i="1"/>
  <c r="AB48" i="1" s="1"/>
  <c r="AC48" i="1" s="1"/>
  <c r="AD48" i="1" s="1"/>
  <c r="AE48" i="1" s="1"/>
  <c r="AA49" i="1"/>
  <c r="AB49" i="1" s="1"/>
  <c r="AC49" i="1" s="1"/>
  <c r="AD49" i="1" s="1"/>
  <c r="AE49" i="1" s="1"/>
  <c r="AA50" i="1"/>
  <c r="AB50" i="1" s="1"/>
  <c r="AC50" i="1" s="1"/>
  <c r="AD50" i="1" s="1"/>
  <c r="AE50" i="1" s="1"/>
  <c r="AA51" i="1"/>
  <c r="AB51" i="1" s="1"/>
  <c r="AC51" i="1" s="1"/>
  <c r="AD51" i="1" s="1"/>
  <c r="AE51" i="1" s="1"/>
  <c r="AA52" i="1"/>
  <c r="AB52" i="1" s="1"/>
  <c r="AC52" i="1" s="1"/>
  <c r="AD52" i="1" s="1"/>
  <c r="AE52" i="1" s="1"/>
  <c r="AH16" i="1" l="1"/>
  <c r="AH44" i="1"/>
  <c r="AH40" i="1"/>
  <c r="AH23" i="1"/>
  <c r="AH41" i="1"/>
  <c r="AI41" i="1"/>
  <c r="AI42" i="1"/>
  <c r="AH42" i="1"/>
  <c r="AI38" i="1"/>
  <c r="AH38" i="1"/>
  <c r="AI34" i="1"/>
  <c r="AH34" i="1"/>
  <c r="AI30" i="1"/>
  <c r="AH30" i="1"/>
  <c r="AH22" i="1"/>
  <c r="AI22" i="1"/>
  <c r="AH14" i="1"/>
  <c r="AI14" i="1"/>
  <c r="AI10" i="1"/>
  <c r="AH10" i="1"/>
  <c r="AH37" i="1"/>
  <c r="AI37" i="1"/>
  <c r="AI33" i="1"/>
  <c r="AH33" i="1"/>
  <c r="AI29" i="1"/>
  <c r="AH29" i="1"/>
  <c r="AI25" i="1"/>
  <c r="AH25" i="1"/>
  <c r="AI21" i="1"/>
  <c r="AH21" i="1"/>
  <c r="AI13" i="1"/>
  <c r="AH13" i="1"/>
  <c r="AH9" i="1"/>
  <c r="AI9" i="1"/>
  <c r="AH35" i="1"/>
  <c r="AH31" i="1"/>
  <c r="AH27" i="1"/>
  <c r="AH8" i="1"/>
  <c r="AI43" i="1"/>
  <c r="AI19" i="1"/>
  <c r="AI11" i="1"/>
  <c r="AI3" i="1"/>
  <c r="AG2" i="1"/>
  <c r="AH32" i="1"/>
  <c r="AH28" i="1"/>
  <c r="AH2" i="1" l="1"/>
  <c r="AI2" i="1"/>
</calcChain>
</file>

<file path=xl/sharedStrings.xml><?xml version="1.0" encoding="utf-8"?>
<sst xmlns="http://schemas.openxmlformats.org/spreadsheetml/2006/main" count="88" uniqueCount="36">
  <si>
    <t>census tag</t>
  </si>
  <si>
    <t>ID</t>
  </si>
  <si>
    <t>plot</t>
  </si>
  <si>
    <t>observation</t>
  </si>
  <si>
    <t>dbh08 (in mm)</t>
  </si>
  <si>
    <t>dbh10 (in mm)</t>
  </si>
  <si>
    <t>hom10</t>
  </si>
  <si>
    <t>dbh16 (mm)</t>
  </si>
  <si>
    <t>RGR</t>
  </si>
  <si>
    <t>RGR 2</t>
  </si>
  <si>
    <t>prelim sap</t>
  </si>
  <si>
    <t>circumference (cm)</t>
  </si>
  <si>
    <t>diameter (cm)</t>
  </si>
  <si>
    <t>species name</t>
  </si>
  <si>
    <t>volume1</t>
  </si>
  <si>
    <t>volume2</t>
  </si>
  <si>
    <t>oak</t>
  </si>
  <si>
    <t>ww</t>
  </si>
  <si>
    <t>ash</t>
  </si>
  <si>
    <t>weight of dry wood (grams)</t>
  </si>
  <si>
    <t xml:space="preserve">ash free dry weight </t>
  </si>
  <si>
    <t>carbon/gram dry wood</t>
  </si>
  <si>
    <t>grams carbon expended/gram carbon new wood</t>
  </si>
  <si>
    <t>flux (umol m-1s-1)</t>
  </si>
  <si>
    <t>Rm</t>
  </si>
  <si>
    <t>by area m2</t>
  </si>
  <si>
    <t>sapwood depth cm</t>
  </si>
  <si>
    <t>stem temperature deg. C</t>
  </si>
  <si>
    <t>air temperature deg c</t>
  </si>
  <si>
    <t>CO2g/area</t>
  </si>
  <si>
    <t xml:space="preserve"> CO2g/g new wood</t>
  </si>
  <si>
    <t xml:space="preserve"> (g c/cm2/-1)</t>
  </si>
  <si>
    <t xml:space="preserve">growth rate(16-10/16) </t>
  </si>
  <si>
    <t>d1-d2/time</t>
  </si>
  <si>
    <t>Co2 flux</t>
  </si>
  <si>
    <t>vol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</si>
</sst>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topLeftCell="F1" zoomScale="80" zoomScaleNormal="80" workbookViewId="0">
      <selection activeCell="X15" sqref="X15"/>
    </sheetView>
  </sheetViews>
  <sheetFormatPr defaultRowHeight="15" x14ac:dyDescent="0.25"/>
  <cols>
    <col min="15" max="15" width="13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33</v>
      </c>
      <c r="K1" t="s">
        <v>8</v>
      </c>
      <c r="L1" t="s">
        <v>9</v>
      </c>
      <c r="M1" t="s">
        <v>34</v>
      </c>
      <c r="O1" t="s">
        <v>23</v>
      </c>
      <c r="P1" t="s">
        <v>10</v>
      </c>
      <c r="Q1" t="s">
        <v>26</v>
      </c>
      <c r="R1" t="s">
        <v>27</v>
      </c>
      <c r="S1" t="s">
        <v>28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35</v>
      </c>
      <c r="Z1" t="s">
        <v>19</v>
      </c>
      <c r="AA1" t="s">
        <v>20</v>
      </c>
      <c r="AB1" t="s">
        <v>21</v>
      </c>
      <c r="AC1" t="s">
        <v>22</v>
      </c>
      <c r="AD1" t="s">
        <v>31</v>
      </c>
      <c r="AE1" t="s">
        <v>25</v>
      </c>
      <c r="AF1" t="s">
        <v>30</v>
      </c>
      <c r="AG1" t="s">
        <v>29</v>
      </c>
      <c r="AH1" t="s">
        <v>24</v>
      </c>
    </row>
    <row r="2" spans="1:35" x14ac:dyDescent="0.25">
      <c r="A2">
        <v>6862</v>
      </c>
      <c r="B2">
        <v>1</v>
      </c>
      <c r="C2">
        <v>7</v>
      </c>
      <c r="D2">
        <v>7</v>
      </c>
      <c r="E2">
        <v>606.5</v>
      </c>
      <c r="F2">
        <v>610</v>
      </c>
      <c r="G2">
        <v>1.3</v>
      </c>
      <c r="H2">
        <v>625</v>
      </c>
      <c r="I2">
        <f>H2-F2/F2</f>
        <v>624</v>
      </c>
      <c r="J2">
        <f>H2-F2/6</f>
        <v>523.33333333333337</v>
      </c>
      <c r="K2">
        <v>2.746498168</v>
      </c>
      <c r="L2">
        <v>608.98785429999998</v>
      </c>
      <c r="M2">
        <v>0.27</v>
      </c>
      <c r="O2">
        <f>M2/3600*(10^6*44.01)</f>
        <v>3300.7500000000005</v>
      </c>
      <c r="P2">
        <v>1.3</v>
      </c>
      <c r="Q2">
        <v>2.2999999999999998</v>
      </c>
      <c r="R2">
        <v>20.100000000000001</v>
      </c>
      <c r="S2">
        <v>19.399999999999999</v>
      </c>
      <c r="T2">
        <v>205</v>
      </c>
      <c r="U2">
        <v>65.253581789999998</v>
      </c>
      <c r="V2" t="s">
        <v>16</v>
      </c>
      <c r="W2">
        <v>239.54623749999999</v>
      </c>
      <c r="X2">
        <v>245.43671879999999</v>
      </c>
      <c r="Y2">
        <v>5.8904812499999997</v>
      </c>
      <c r="Z2">
        <v>3.1219550630000001</v>
      </c>
      <c r="AA2">
        <f>Z2*0.93</f>
        <v>2.9034182085900002</v>
      </c>
      <c r="AB2">
        <f>AA2*0.5</f>
        <v>1.4517091042950001</v>
      </c>
      <c r="AC2">
        <f>0.248*AB2</f>
        <v>0.36002385786516</v>
      </c>
      <c r="AD2">
        <f>AC2/78.54</f>
        <v>4.5839554095385791E-3</v>
      </c>
      <c r="AE2">
        <f>AD2*10000</f>
        <v>45.839554095385793</v>
      </c>
      <c r="AF2">
        <f>0.43*Z2</f>
        <v>1.3424406770900001</v>
      </c>
      <c r="AG2">
        <f>AF2/78.54</f>
        <v>1.709244559574739E-2</v>
      </c>
      <c r="AH2">
        <f>M2-AG2</f>
        <v>0.25290755440425261</v>
      </c>
      <c r="AI2">
        <f t="shared" ref="AI2:AI33" si="0">AG2/M2*100</f>
        <v>6.3305354058323662</v>
      </c>
    </row>
    <row r="3" spans="1:35" x14ac:dyDescent="0.25">
      <c r="A3">
        <v>5882</v>
      </c>
      <c r="B3">
        <v>2</v>
      </c>
      <c r="C3">
        <v>3</v>
      </c>
      <c r="D3">
        <v>6</v>
      </c>
      <c r="E3">
        <v>722</v>
      </c>
      <c r="F3">
        <v>727</v>
      </c>
      <c r="G3">
        <v>1.3</v>
      </c>
      <c r="H3">
        <v>745</v>
      </c>
      <c r="I3">
        <f t="shared" ref="I3:I44" si="1">H3-F3/F3</f>
        <v>744</v>
      </c>
      <c r="J3">
        <f t="shared" ref="J3:J44" si="2">H3-F3/6</f>
        <v>623.83333333333337</v>
      </c>
      <c r="K3">
        <v>2.8216433520000002</v>
      </c>
      <c r="L3">
        <v>725.98777170000005</v>
      </c>
      <c r="M3">
        <v>0.18</v>
      </c>
      <c r="O3">
        <f t="shared" ref="O3:O10" si="3">M3/3600*(10^6*44.01)</f>
        <v>2200.5</v>
      </c>
      <c r="P3">
        <v>0.5</v>
      </c>
      <c r="Q3">
        <v>1.5</v>
      </c>
      <c r="R3">
        <v>20.6</v>
      </c>
      <c r="S3">
        <v>20.3</v>
      </c>
      <c r="T3">
        <v>240</v>
      </c>
      <c r="U3">
        <v>76.394437210000007</v>
      </c>
      <c r="V3" t="s">
        <v>16</v>
      </c>
      <c r="W3">
        <v>285.4919913</v>
      </c>
      <c r="X3">
        <v>292.5605688</v>
      </c>
      <c r="Y3">
        <v>7.0685775</v>
      </c>
      <c r="Z3">
        <v>3.7463460749999999</v>
      </c>
      <c r="AA3">
        <f t="shared" ref="AA3:AA52" si="4">Z3*0.93</f>
        <v>3.48410184975</v>
      </c>
      <c r="AB3">
        <f t="shared" ref="AB3:AB52" si="5">AA3*0.5</f>
        <v>1.742050924875</v>
      </c>
      <c r="AC3">
        <f t="shared" ref="AC3:AC52" si="6">0.248*AB3</f>
        <v>0.43202862936899999</v>
      </c>
      <c r="AD3">
        <f t="shared" ref="AD3:AD52" si="7">AC3/78.54</f>
        <v>5.5007464905653166E-3</v>
      </c>
      <c r="AE3">
        <f t="shared" ref="AE3:AE52" si="8">AD3*10000</f>
        <v>55.007464905653165</v>
      </c>
      <c r="AF3">
        <f t="shared" ref="AF3:AF52" si="9">0.43*Z3</f>
        <v>1.6109288122499998</v>
      </c>
      <c r="AG3">
        <f t="shared" ref="AG3:AG52" si="10">AF3/78.54</f>
        <v>2.0510934711611913E-2</v>
      </c>
      <c r="AH3">
        <f>M3-AG3</f>
        <v>0.15948906528838808</v>
      </c>
      <c r="AI3">
        <f t="shared" si="0"/>
        <v>11.394963728673286</v>
      </c>
    </row>
    <row r="4" spans="1:35" x14ac:dyDescent="0.25">
      <c r="A4" t="s">
        <v>17</v>
      </c>
      <c r="B4">
        <v>3</v>
      </c>
      <c r="C4">
        <v>11</v>
      </c>
      <c r="D4">
        <v>5</v>
      </c>
      <c r="M4">
        <v>0.9</v>
      </c>
      <c r="O4">
        <f t="shared" si="3"/>
        <v>11002.5</v>
      </c>
      <c r="P4">
        <v>3.4</v>
      </c>
      <c r="Q4">
        <v>4.4000000000000004</v>
      </c>
      <c r="R4">
        <v>25.3</v>
      </c>
      <c r="S4">
        <v>25</v>
      </c>
      <c r="T4">
        <v>290</v>
      </c>
      <c r="U4">
        <v>92.309944959999996</v>
      </c>
      <c r="V4" t="s">
        <v>16</v>
      </c>
      <c r="W4">
        <v>0</v>
      </c>
      <c r="X4">
        <v>0</v>
      </c>
      <c r="Y4">
        <v>0</v>
      </c>
      <c r="AA4">
        <f t="shared" si="4"/>
        <v>0</v>
      </c>
      <c r="AB4">
        <f t="shared" si="5"/>
        <v>0</v>
      </c>
      <c r="AC4">
        <f t="shared" si="6"/>
        <v>0</v>
      </c>
      <c r="AD4">
        <f t="shared" si="7"/>
        <v>0</v>
      </c>
      <c r="AE4">
        <f t="shared" si="8"/>
        <v>0</v>
      </c>
      <c r="AF4">
        <f t="shared" si="9"/>
        <v>0</v>
      </c>
      <c r="AG4">
        <f t="shared" si="10"/>
        <v>0</v>
      </c>
      <c r="AI4">
        <f t="shared" si="0"/>
        <v>0</v>
      </c>
    </row>
    <row r="5" spans="1:35" x14ac:dyDescent="0.25">
      <c r="A5" t="s">
        <v>17</v>
      </c>
      <c r="B5">
        <v>4</v>
      </c>
      <c r="C5">
        <v>12</v>
      </c>
      <c r="D5">
        <v>5</v>
      </c>
      <c r="M5">
        <v>0.15</v>
      </c>
      <c r="O5">
        <f t="shared" si="3"/>
        <v>1833.75</v>
      </c>
      <c r="P5">
        <v>2.5</v>
      </c>
      <c r="Q5">
        <v>3.5</v>
      </c>
      <c r="R5">
        <v>25.7</v>
      </c>
      <c r="S5">
        <v>24.8</v>
      </c>
      <c r="T5">
        <v>223</v>
      </c>
      <c r="U5">
        <v>70.983164579999993</v>
      </c>
      <c r="V5" t="s">
        <v>16</v>
      </c>
      <c r="W5">
        <v>0</v>
      </c>
      <c r="X5">
        <v>0</v>
      </c>
      <c r="Y5"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0</v>
      </c>
      <c r="AI5">
        <f t="shared" si="0"/>
        <v>0</v>
      </c>
    </row>
    <row r="6" spans="1:35" x14ac:dyDescent="0.25">
      <c r="A6" t="s">
        <v>17</v>
      </c>
      <c r="B6">
        <v>5</v>
      </c>
      <c r="C6">
        <v>13</v>
      </c>
      <c r="D6">
        <v>7</v>
      </c>
      <c r="M6">
        <v>0.24</v>
      </c>
      <c r="O6">
        <f t="shared" si="3"/>
        <v>2934</v>
      </c>
      <c r="P6">
        <v>1.6</v>
      </c>
      <c r="Q6">
        <v>2.6</v>
      </c>
      <c r="R6">
        <v>26.6</v>
      </c>
      <c r="S6">
        <v>25.7</v>
      </c>
      <c r="T6">
        <v>209</v>
      </c>
      <c r="U6">
        <v>66.526822409999994</v>
      </c>
      <c r="V6" t="s">
        <v>16</v>
      </c>
      <c r="W6">
        <v>0</v>
      </c>
      <c r="X6">
        <v>0</v>
      </c>
      <c r="Y6"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0</v>
      </c>
      <c r="AF6">
        <f t="shared" si="9"/>
        <v>0</v>
      </c>
      <c r="AG6">
        <f t="shared" si="10"/>
        <v>0</v>
      </c>
      <c r="AI6">
        <f t="shared" si="0"/>
        <v>0</v>
      </c>
    </row>
    <row r="7" spans="1:35" x14ac:dyDescent="0.25">
      <c r="A7" t="s">
        <v>17</v>
      </c>
      <c r="B7">
        <v>6</v>
      </c>
      <c r="C7">
        <v>14</v>
      </c>
      <c r="D7">
        <v>6</v>
      </c>
      <c r="M7">
        <v>0.33</v>
      </c>
      <c r="O7">
        <f t="shared" si="3"/>
        <v>4034.25</v>
      </c>
      <c r="P7">
        <v>2.7</v>
      </c>
      <c r="Q7">
        <v>3.7</v>
      </c>
      <c r="R7">
        <v>26.5</v>
      </c>
      <c r="S7">
        <v>26.5</v>
      </c>
      <c r="T7">
        <v>248</v>
      </c>
      <c r="U7">
        <v>78.940918449999998</v>
      </c>
      <c r="V7" t="s">
        <v>16</v>
      </c>
      <c r="W7">
        <v>0</v>
      </c>
      <c r="X7">
        <v>0</v>
      </c>
      <c r="Y7"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F7">
        <f t="shared" si="9"/>
        <v>0</v>
      </c>
      <c r="AG7">
        <f t="shared" si="10"/>
        <v>0</v>
      </c>
      <c r="AI7">
        <f t="shared" si="0"/>
        <v>0</v>
      </c>
    </row>
    <row r="8" spans="1:35" x14ac:dyDescent="0.25">
      <c r="A8">
        <v>14463</v>
      </c>
      <c r="B8">
        <v>7</v>
      </c>
      <c r="C8">
        <v>21</v>
      </c>
      <c r="D8">
        <v>1</v>
      </c>
      <c r="E8">
        <v>637</v>
      </c>
      <c r="F8">
        <v>640</v>
      </c>
      <c r="G8">
        <v>1.3</v>
      </c>
      <c r="H8">
        <v>652</v>
      </c>
      <c r="I8">
        <f t="shared" si="1"/>
        <v>651</v>
      </c>
      <c r="J8">
        <f t="shared" si="2"/>
        <v>545.33333333333337</v>
      </c>
      <c r="K8">
        <v>2.7670932019999999</v>
      </c>
      <c r="L8">
        <v>638.9907121</v>
      </c>
      <c r="M8">
        <v>0.27</v>
      </c>
      <c r="O8">
        <f t="shared" si="3"/>
        <v>3300.7500000000005</v>
      </c>
      <c r="P8">
        <v>0.5</v>
      </c>
      <c r="Q8">
        <v>1.5</v>
      </c>
      <c r="R8">
        <v>26.5</v>
      </c>
      <c r="S8">
        <v>25.7</v>
      </c>
      <c r="T8">
        <v>208</v>
      </c>
      <c r="U8">
        <v>66.208512249999998</v>
      </c>
      <c r="V8" t="s">
        <v>16</v>
      </c>
      <c r="W8">
        <v>251.3272</v>
      </c>
      <c r="X8">
        <v>256.03958499999999</v>
      </c>
      <c r="Y8">
        <v>4.7123850000000003</v>
      </c>
      <c r="Z8">
        <v>2.4975640499999998</v>
      </c>
      <c r="AA8">
        <f t="shared" si="4"/>
        <v>2.3227345664999999</v>
      </c>
      <c r="AB8">
        <f t="shared" si="5"/>
        <v>1.1613672832499999</v>
      </c>
      <c r="AC8">
        <f t="shared" si="6"/>
        <v>0.28801908624599998</v>
      </c>
      <c r="AD8">
        <f t="shared" si="7"/>
        <v>3.6671643270435443E-3</v>
      </c>
      <c r="AE8">
        <f t="shared" si="8"/>
        <v>36.671643270435446</v>
      </c>
      <c r="AF8">
        <f t="shared" si="9"/>
        <v>1.0739525415</v>
      </c>
      <c r="AG8">
        <f t="shared" si="10"/>
        <v>1.3673956474407943E-2</v>
      </c>
      <c r="AH8">
        <f>M8-AG8</f>
        <v>0.25632604352559207</v>
      </c>
      <c r="AI8">
        <f t="shared" si="0"/>
        <v>5.0644283238547931</v>
      </c>
    </row>
    <row r="9" spans="1:35" x14ac:dyDescent="0.25">
      <c r="A9">
        <v>15160</v>
      </c>
      <c r="B9">
        <v>8</v>
      </c>
      <c r="C9">
        <v>21</v>
      </c>
      <c r="D9">
        <v>2</v>
      </c>
      <c r="E9">
        <v>746.5</v>
      </c>
      <c r="F9">
        <v>754</v>
      </c>
      <c r="G9">
        <v>1.3</v>
      </c>
      <c r="H9">
        <v>777</v>
      </c>
      <c r="I9">
        <f t="shared" si="1"/>
        <v>776</v>
      </c>
      <c r="J9">
        <f t="shared" si="2"/>
        <v>651.33333333333337</v>
      </c>
      <c r="K9">
        <v>2.837226609</v>
      </c>
      <c r="L9">
        <v>752.98497710000004</v>
      </c>
      <c r="M9">
        <v>0.21</v>
      </c>
      <c r="O9">
        <f t="shared" si="3"/>
        <v>2567.25</v>
      </c>
      <c r="P9">
        <v>2.5</v>
      </c>
      <c r="Q9">
        <v>3.5</v>
      </c>
      <c r="R9">
        <v>25.4</v>
      </c>
      <c r="S9">
        <v>25.9</v>
      </c>
      <c r="T9">
        <v>250</v>
      </c>
      <c r="U9">
        <v>79.577538759999996</v>
      </c>
      <c r="V9" t="s">
        <v>16</v>
      </c>
      <c r="W9">
        <v>296.09485749999999</v>
      </c>
      <c r="X9">
        <v>305.12692879999997</v>
      </c>
      <c r="Y9">
        <v>9.0320712499999996</v>
      </c>
      <c r="Z9">
        <v>4.7869977629999996</v>
      </c>
      <c r="AA9">
        <f t="shared" si="4"/>
        <v>4.45190791959</v>
      </c>
      <c r="AB9">
        <f t="shared" si="5"/>
        <v>2.225953959795</v>
      </c>
      <c r="AC9">
        <f t="shared" si="6"/>
        <v>0.55203658202915995</v>
      </c>
      <c r="AD9">
        <f t="shared" si="7"/>
        <v>7.028731627567608E-3</v>
      </c>
      <c r="AE9">
        <f t="shared" si="8"/>
        <v>70.287316275676076</v>
      </c>
      <c r="AF9">
        <f t="shared" si="9"/>
        <v>2.0584090380899998</v>
      </c>
      <c r="AG9">
        <f t="shared" si="10"/>
        <v>2.6208416578686014E-2</v>
      </c>
      <c r="AH9">
        <f>M9-AG9</f>
        <v>0.18379158342131396</v>
      </c>
      <c r="AI9">
        <f t="shared" si="0"/>
        <v>12.480198370802864</v>
      </c>
    </row>
    <row r="10" spans="1:35" x14ac:dyDescent="0.25">
      <c r="A10">
        <v>5340</v>
      </c>
      <c r="B10">
        <v>9</v>
      </c>
      <c r="C10">
        <v>21</v>
      </c>
      <c r="D10">
        <v>3</v>
      </c>
      <c r="E10">
        <v>93</v>
      </c>
      <c r="F10">
        <v>92</v>
      </c>
      <c r="G10">
        <v>1.3</v>
      </c>
      <c r="H10">
        <v>94</v>
      </c>
      <c r="I10">
        <f t="shared" si="1"/>
        <v>93</v>
      </c>
      <c r="J10">
        <f t="shared" si="2"/>
        <v>78.666666666666671</v>
      </c>
      <c r="K10">
        <v>1.936383274</v>
      </c>
      <c r="L10">
        <v>90.989247309999996</v>
      </c>
      <c r="M10">
        <v>7.0000000000000007E-2</v>
      </c>
      <c r="O10">
        <f t="shared" si="3"/>
        <v>855.75</v>
      </c>
      <c r="P10">
        <v>0.5</v>
      </c>
      <c r="Q10">
        <v>1.5</v>
      </c>
      <c r="R10">
        <v>26.6</v>
      </c>
      <c r="S10">
        <v>26.7</v>
      </c>
      <c r="T10">
        <v>146</v>
      </c>
      <c r="U10">
        <v>46.473282640000001</v>
      </c>
      <c r="V10" t="s">
        <v>16</v>
      </c>
      <c r="W10">
        <v>36.128284999999998</v>
      </c>
      <c r="X10">
        <v>36.9136825</v>
      </c>
      <c r="Y10">
        <v>0.78539749999999997</v>
      </c>
      <c r="Z10">
        <v>0.41626067500000002</v>
      </c>
      <c r="AA10">
        <f t="shared" si="4"/>
        <v>0.38712242775000005</v>
      </c>
      <c r="AB10">
        <f t="shared" si="5"/>
        <v>0.19356121387500003</v>
      </c>
      <c r="AC10">
        <f t="shared" si="6"/>
        <v>4.8003181041000008E-2</v>
      </c>
      <c r="AD10">
        <f t="shared" si="7"/>
        <v>6.1119405450725745E-4</v>
      </c>
      <c r="AE10">
        <f t="shared" si="8"/>
        <v>6.1119405450725743</v>
      </c>
      <c r="AF10">
        <f t="shared" si="9"/>
        <v>0.17899209025000001</v>
      </c>
      <c r="AG10">
        <f t="shared" si="10"/>
        <v>2.2789927457346577E-3</v>
      </c>
      <c r="AH10">
        <f>M10-AG10</f>
        <v>6.7721007254265345E-2</v>
      </c>
      <c r="AI10">
        <f t="shared" si="0"/>
        <v>3.2557039224780824</v>
      </c>
    </row>
    <row r="11" spans="1:35" x14ac:dyDescent="0.25">
      <c r="A11">
        <v>5371</v>
      </c>
      <c r="B11">
        <v>10</v>
      </c>
      <c r="C11">
        <v>21</v>
      </c>
      <c r="D11">
        <v>4</v>
      </c>
      <c r="E11">
        <v>125</v>
      </c>
      <c r="F11">
        <v>127.5</v>
      </c>
      <c r="G11">
        <v>1.3</v>
      </c>
      <c r="H11">
        <v>145</v>
      </c>
      <c r="I11">
        <f t="shared" si="1"/>
        <v>144</v>
      </c>
      <c r="J11">
        <f t="shared" si="2"/>
        <v>123.75</v>
      </c>
      <c r="K11">
        <v>2.0754911850000002</v>
      </c>
      <c r="L11">
        <v>126.43577980000001</v>
      </c>
      <c r="M11">
        <v>0.27</v>
      </c>
      <c r="O11">
        <f t="shared" ref="O11:O52" si="11">M11/3600*10^6*44.01</f>
        <v>3300.75</v>
      </c>
      <c r="P11">
        <v>2</v>
      </c>
      <c r="Q11">
        <v>3</v>
      </c>
      <c r="R11">
        <v>26.8</v>
      </c>
      <c r="S11">
        <v>26.4</v>
      </c>
      <c r="T11">
        <v>205</v>
      </c>
      <c r="U11">
        <v>65.253581789999998</v>
      </c>
      <c r="V11" t="s">
        <v>16</v>
      </c>
      <c r="W11">
        <v>50.069090629999998</v>
      </c>
      <c r="X11">
        <v>56.941318750000001</v>
      </c>
      <c r="Y11">
        <v>6.8722281250000004</v>
      </c>
      <c r="Z11">
        <v>3.6422809059999999</v>
      </c>
      <c r="AA11">
        <f t="shared" si="4"/>
        <v>3.3873212425800001</v>
      </c>
      <c r="AB11">
        <f t="shared" si="5"/>
        <v>1.6936606212900001</v>
      </c>
      <c r="AC11">
        <f t="shared" si="6"/>
        <v>0.42002783407992</v>
      </c>
      <c r="AD11">
        <f t="shared" si="7"/>
        <v>5.3479479765714284E-3</v>
      </c>
      <c r="AE11">
        <f t="shared" si="8"/>
        <v>53.479479765714281</v>
      </c>
      <c r="AF11">
        <f t="shared" si="9"/>
        <v>1.56618078958</v>
      </c>
      <c r="AG11">
        <f t="shared" si="10"/>
        <v>1.9941186523809523E-2</v>
      </c>
      <c r="AH11">
        <f>M11-AG11</f>
        <v>0.25005881347619052</v>
      </c>
      <c r="AI11">
        <f t="shared" si="0"/>
        <v>7.3856246384479709</v>
      </c>
    </row>
    <row r="12" spans="1:35" x14ac:dyDescent="0.25">
      <c r="B12">
        <v>11</v>
      </c>
      <c r="C12">
        <v>21</v>
      </c>
      <c r="D12">
        <v>5</v>
      </c>
      <c r="M12">
        <v>0.27</v>
      </c>
      <c r="O12">
        <f t="shared" si="11"/>
        <v>3300.75</v>
      </c>
      <c r="P12">
        <v>2.2999999999999998</v>
      </c>
      <c r="Q12">
        <v>3.3</v>
      </c>
      <c r="R12">
        <v>25.6</v>
      </c>
      <c r="S12">
        <v>25.7</v>
      </c>
      <c r="T12">
        <v>181</v>
      </c>
      <c r="U12">
        <v>57.614138060000002</v>
      </c>
      <c r="V12" t="s">
        <v>16</v>
      </c>
      <c r="W12">
        <v>0</v>
      </c>
      <c r="X12">
        <v>0</v>
      </c>
      <c r="Y12">
        <v>0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0</v>
      </c>
      <c r="AF12">
        <f t="shared" si="9"/>
        <v>0</v>
      </c>
      <c r="AG12">
        <f t="shared" si="10"/>
        <v>0</v>
      </c>
      <c r="AI12">
        <f t="shared" si="0"/>
        <v>0</v>
      </c>
    </row>
    <row r="13" spans="1:35" x14ac:dyDescent="0.25">
      <c r="A13">
        <v>5407</v>
      </c>
      <c r="B13">
        <v>12</v>
      </c>
      <c r="C13">
        <v>21</v>
      </c>
      <c r="D13">
        <v>6</v>
      </c>
      <c r="E13">
        <v>187</v>
      </c>
      <c r="F13">
        <v>178</v>
      </c>
      <c r="G13">
        <v>1.3</v>
      </c>
      <c r="H13">
        <v>182</v>
      </c>
      <c r="I13">
        <f t="shared" si="1"/>
        <v>181</v>
      </c>
      <c r="J13">
        <f t="shared" si="2"/>
        <v>152.33333333333334</v>
      </c>
      <c r="K13">
        <v>2.2190301219999999</v>
      </c>
      <c r="L13">
        <v>176.98888890000001</v>
      </c>
      <c r="M13">
        <v>0.06</v>
      </c>
      <c r="O13">
        <f t="shared" si="11"/>
        <v>733.5</v>
      </c>
      <c r="P13">
        <v>1.2</v>
      </c>
      <c r="Q13">
        <v>2.2000000000000002</v>
      </c>
      <c r="R13">
        <v>25.8</v>
      </c>
      <c r="S13">
        <v>26.1</v>
      </c>
      <c r="T13">
        <v>227</v>
      </c>
      <c r="U13">
        <v>72.256405200000003</v>
      </c>
      <c r="V13" t="s">
        <v>16</v>
      </c>
      <c r="W13">
        <v>69.900377500000005</v>
      </c>
      <c r="X13">
        <v>71.471172499999994</v>
      </c>
      <c r="Y13">
        <v>1.5707949999999999</v>
      </c>
      <c r="Z13">
        <v>0.83252135000000005</v>
      </c>
      <c r="AA13">
        <f t="shared" si="4"/>
        <v>0.77424485550000011</v>
      </c>
      <c r="AB13">
        <f t="shared" si="5"/>
        <v>0.38712242775000005</v>
      </c>
      <c r="AC13">
        <f t="shared" si="6"/>
        <v>9.6006362082000016E-2</v>
      </c>
      <c r="AD13">
        <f t="shared" si="7"/>
        <v>1.2223881090145149E-3</v>
      </c>
      <c r="AE13">
        <f t="shared" si="8"/>
        <v>12.223881090145149</v>
      </c>
      <c r="AF13">
        <f t="shared" si="9"/>
        <v>0.35798418050000003</v>
      </c>
      <c r="AG13">
        <f t="shared" si="10"/>
        <v>4.5579854914693154E-3</v>
      </c>
      <c r="AH13">
        <f>M13-AG13</f>
        <v>5.5442014508530681E-2</v>
      </c>
      <c r="AI13">
        <f t="shared" si="0"/>
        <v>7.5966424857821933</v>
      </c>
    </row>
    <row r="14" spans="1:35" x14ac:dyDescent="0.25">
      <c r="A14">
        <v>3095</v>
      </c>
      <c r="B14">
        <v>13</v>
      </c>
      <c r="C14">
        <v>22</v>
      </c>
      <c r="D14">
        <v>7</v>
      </c>
      <c r="E14">
        <v>587</v>
      </c>
      <c r="F14">
        <v>588</v>
      </c>
      <c r="G14">
        <v>1.3</v>
      </c>
      <c r="H14">
        <v>589</v>
      </c>
      <c r="I14">
        <f t="shared" si="1"/>
        <v>588</v>
      </c>
      <c r="J14">
        <f t="shared" si="2"/>
        <v>491</v>
      </c>
      <c r="K14">
        <v>2.730903503</v>
      </c>
      <c r="L14">
        <v>586.99915039999996</v>
      </c>
      <c r="M14">
        <v>0.15</v>
      </c>
      <c r="O14">
        <f t="shared" si="11"/>
        <v>1833.7499999999998</v>
      </c>
      <c r="P14">
        <v>1.2</v>
      </c>
      <c r="Q14">
        <v>2.2000000000000002</v>
      </c>
      <c r="R14">
        <v>25.4</v>
      </c>
      <c r="S14">
        <v>26.4</v>
      </c>
      <c r="T14">
        <v>208</v>
      </c>
      <c r="U14">
        <v>66.208512249999998</v>
      </c>
      <c r="V14" t="s">
        <v>16</v>
      </c>
      <c r="W14">
        <v>230.90686500000001</v>
      </c>
      <c r="X14">
        <v>231.29956379999999</v>
      </c>
      <c r="Y14">
        <v>0.39269874999999999</v>
      </c>
      <c r="Z14">
        <v>0.208130338</v>
      </c>
      <c r="AA14">
        <f t="shared" si="4"/>
        <v>0.19356121434000001</v>
      </c>
      <c r="AB14">
        <f t="shared" si="5"/>
        <v>9.6780607170000005E-2</v>
      </c>
      <c r="AC14">
        <f t="shared" si="6"/>
        <v>2.4001590578160002E-2</v>
      </c>
      <c r="AD14">
        <f t="shared" si="7"/>
        <v>3.0559702798777693E-4</v>
      </c>
      <c r="AE14">
        <f t="shared" si="8"/>
        <v>3.0559702798777693</v>
      </c>
      <c r="AF14">
        <f t="shared" si="9"/>
        <v>8.9496045339999997E-2</v>
      </c>
      <c r="AG14">
        <f t="shared" si="10"/>
        <v>1.1394963756047873E-3</v>
      </c>
      <c r="AH14">
        <f>M14-AG14</f>
        <v>0.14886050362439521</v>
      </c>
      <c r="AI14">
        <f t="shared" si="0"/>
        <v>0.75966425040319163</v>
      </c>
    </row>
    <row r="15" spans="1:35" x14ac:dyDescent="0.25">
      <c r="B15">
        <v>14</v>
      </c>
      <c r="C15">
        <v>21</v>
      </c>
      <c r="D15">
        <v>8</v>
      </c>
      <c r="M15">
        <v>0.18</v>
      </c>
      <c r="O15">
        <f t="shared" si="11"/>
        <v>2200.4999999999995</v>
      </c>
      <c r="P15">
        <v>0.8</v>
      </c>
      <c r="Q15">
        <v>1.8</v>
      </c>
      <c r="R15">
        <v>25.4</v>
      </c>
      <c r="S15">
        <v>27.1</v>
      </c>
      <c r="T15">
        <v>190</v>
      </c>
      <c r="U15">
        <v>60.478929460000003</v>
      </c>
      <c r="V15" t="s">
        <v>16</v>
      </c>
      <c r="W15">
        <v>0</v>
      </c>
      <c r="X15">
        <v>0</v>
      </c>
      <c r="Y15">
        <v>0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F15">
        <f t="shared" si="9"/>
        <v>0</v>
      </c>
      <c r="AG15">
        <f t="shared" si="10"/>
        <v>0</v>
      </c>
      <c r="AI15">
        <f t="shared" si="0"/>
        <v>0</v>
      </c>
    </row>
    <row r="16" spans="1:35" x14ac:dyDescent="0.25">
      <c r="A16">
        <v>4634</v>
      </c>
      <c r="B16">
        <v>15</v>
      </c>
      <c r="C16">
        <v>5</v>
      </c>
      <c r="D16">
        <v>7</v>
      </c>
      <c r="E16">
        <v>688</v>
      </c>
      <c r="F16">
        <v>692.5</v>
      </c>
      <c r="G16">
        <v>1.3</v>
      </c>
      <c r="H16">
        <v>724</v>
      </c>
      <c r="I16">
        <f t="shared" si="1"/>
        <v>723</v>
      </c>
      <c r="J16">
        <f t="shared" si="2"/>
        <v>608.58333333333337</v>
      </c>
      <c r="K16">
        <v>2.800701187</v>
      </c>
      <c r="L16">
        <v>691.47776209999995</v>
      </c>
      <c r="M16">
        <v>0.4</v>
      </c>
      <c r="O16">
        <f t="shared" si="11"/>
        <v>4890</v>
      </c>
      <c r="P16">
        <v>1.8</v>
      </c>
      <c r="Q16">
        <v>2.8</v>
      </c>
      <c r="R16">
        <v>20</v>
      </c>
      <c r="S16">
        <v>18</v>
      </c>
      <c r="T16">
        <v>220</v>
      </c>
      <c r="U16">
        <v>70.02823411</v>
      </c>
      <c r="V16" t="s">
        <v>16</v>
      </c>
      <c r="W16">
        <v>271.9438844</v>
      </c>
      <c r="X16">
        <v>284.313895</v>
      </c>
      <c r="Y16">
        <v>12.370010629999999</v>
      </c>
      <c r="Z16">
        <v>6.5561056339999997</v>
      </c>
      <c r="AA16">
        <f t="shared" si="4"/>
        <v>6.0971782396199998</v>
      </c>
      <c r="AB16">
        <f t="shared" si="5"/>
        <v>3.0485891198099999</v>
      </c>
      <c r="AC16">
        <f t="shared" si="6"/>
        <v>0.75605010171288001</v>
      </c>
      <c r="AD16">
        <f t="shared" si="7"/>
        <v>9.6263063625271188E-3</v>
      </c>
      <c r="AE16">
        <f t="shared" si="8"/>
        <v>96.263063625271187</v>
      </c>
      <c r="AF16">
        <f t="shared" si="9"/>
        <v>2.81912542262</v>
      </c>
      <c r="AG16">
        <f t="shared" si="10"/>
        <v>3.5894135760376873E-2</v>
      </c>
      <c r="AH16">
        <f>M16-AG16</f>
        <v>0.36410586423962316</v>
      </c>
      <c r="AI16">
        <f t="shared" si="0"/>
        <v>8.9735339400942173</v>
      </c>
    </row>
    <row r="17" spans="1:35" x14ac:dyDescent="0.25">
      <c r="B17">
        <v>16</v>
      </c>
      <c r="C17">
        <v>23</v>
      </c>
      <c r="D17">
        <v>1</v>
      </c>
      <c r="M17">
        <v>0.54</v>
      </c>
      <c r="O17">
        <f t="shared" si="11"/>
        <v>6601.5</v>
      </c>
      <c r="P17">
        <v>3.6</v>
      </c>
      <c r="Q17">
        <v>4.5999999999999996</v>
      </c>
      <c r="R17">
        <v>24.1</v>
      </c>
      <c r="S17">
        <v>22.3</v>
      </c>
      <c r="T17">
        <v>231</v>
      </c>
      <c r="U17">
        <v>73.529645819999999</v>
      </c>
      <c r="V17" t="s">
        <v>16</v>
      </c>
      <c r="W17">
        <v>0</v>
      </c>
      <c r="X17">
        <v>0</v>
      </c>
      <c r="Y17">
        <v>0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0</v>
      </c>
      <c r="AF17">
        <f t="shared" si="9"/>
        <v>0</v>
      </c>
      <c r="AG17">
        <f t="shared" si="10"/>
        <v>0</v>
      </c>
      <c r="AI17">
        <f t="shared" si="0"/>
        <v>0</v>
      </c>
    </row>
    <row r="18" spans="1:35" x14ac:dyDescent="0.25">
      <c r="B18">
        <v>17</v>
      </c>
      <c r="C18">
        <v>23</v>
      </c>
      <c r="D18">
        <v>2</v>
      </c>
      <c r="M18">
        <v>0.2</v>
      </c>
      <c r="O18">
        <f t="shared" si="11"/>
        <v>2445</v>
      </c>
      <c r="P18">
        <v>2.4</v>
      </c>
      <c r="Q18">
        <v>3.4</v>
      </c>
      <c r="R18">
        <v>23.7</v>
      </c>
      <c r="S18">
        <v>22.3</v>
      </c>
      <c r="T18">
        <v>134</v>
      </c>
      <c r="U18">
        <v>42.653560779999999</v>
      </c>
      <c r="V18" t="s">
        <v>16</v>
      </c>
      <c r="W18">
        <v>0</v>
      </c>
      <c r="X18">
        <v>0</v>
      </c>
      <c r="Y18">
        <v>0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0</v>
      </c>
      <c r="AG18">
        <f t="shared" si="10"/>
        <v>0</v>
      </c>
      <c r="AI18">
        <f t="shared" si="0"/>
        <v>0</v>
      </c>
    </row>
    <row r="19" spans="1:35" x14ac:dyDescent="0.25">
      <c r="A19">
        <v>12570</v>
      </c>
      <c r="B19">
        <v>18</v>
      </c>
      <c r="C19">
        <v>23</v>
      </c>
      <c r="D19">
        <v>3</v>
      </c>
      <c r="E19">
        <v>1147</v>
      </c>
      <c r="F19">
        <v>1146</v>
      </c>
      <c r="G19">
        <v>1.3</v>
      </c>
      <c r="H19">
        <v>1189</v>
      </c>
      <c r="I19">
        <f t="shared" si="1"/>
        <v>1188</v>
      </c>
      <c r="J19">
        <f t="shared" si="2"/>
        <v>998</v>
      </c>
      <c r="K19">
        <v>3.0164737590000001</v>
      </c>
      <c r="L19">
        <v>1144.981585</v>
      </c>
      <c r="M19">
        <v>0.2</v>
      </c>
      <c r="O19">
        <f t="shared" si="11"/>
        <v>2445</v>
      </c>
      <c r="P19">
        <v>1.4</v>
      </c>
      <c r="Q19">
        <v>2.4</v>
      </c>
      <c r="R19">
        <v>23.2</v>
      </c>
      <c r="S19">
        <v>22.6</v>
      </c>
      <c r="T19">
        <v>381</v>
      </c>
      <c r="U19">
        <v>121.2761691</v>
      </c>
      <c r="V19" t="s">
        <v>16</v>
      </c>
      <c r="W19">
        <v>450.03276749999998</v>
      </c>
      <c r="X19">
        <v>466.91881380000001</v>
      </c>
      <c r="Y19">
        <v>16.88604625</v>
      </c>
      <c r="Z19">
        <v>8.9496045130000006</v>
      </c>
      <c r="AA19">
        <f t="shared" si="4"/>
        <v>8.3231321970900005</v>
      </c>
      <c r="AB19">
        <f t="shared" si="5"/>
        <v>4.1615660985450003</v>
      </c>
      <c r="AC19">
        <f t="shared" si="6"/>
        <v>1.03206839243916</v>
      </c>
      <c r="AD19">
        <f t="shared" si="7"/>
        <v>1.3140672172640182E-2</v>
      </c>
      <c r="AE19">
        <f t="shared" si="8"/>
        <v>131.40672172640183</v>
      </c>
      <c r="AF19">
        <f t="shared" si="9"/>
        <v>3.8483299405900002</v>
      </c>
      <c r="AG19">
        <f t="shared" si="10"/>
        <v>4.8998344036032593E-2</v>
      </c>
      <c r="AH19">
        <f>M19-AG19</f>
        <v>0.15100165596396742</v>
      </c>
      <c r="AI19">
        <f t="shared" si="0"/>
        <v>24.499172018016296</v>
      </c>
    </row>
    <row r="20" spans="1:35" x14ac:dyDescent="0.25">
      <c r="A20">
        <v>16123</v>
      </c>
      <c r="B20">
        <v>19</v>
      </c>
      <c r="C20">
        <v>23</v>
      </c>
      <c r="D20">
        <v>4</v>
      </c>
      <c r="M20">
        <v>0.4</v>
      </c>
      <c r="O20">
        <f t="shared" si="11"/>
        <v>4890</v>
      </c>
      <c r="P20">
        <v>1.2</v>
      </c>
      <c r="Q20">
        <v>2.2000000000000002</v>
      </c>
      <c r="R20">
        <v>22.6</v>
      </c>
      <c r="S20">
        <v>23.1</v>
      </c>
      <c r="T20">
        <v>202</v>
      </c>
      <c r="U20">
        <v>64.298651320000005</v>
      </c>
      <c r="V20" t="s">
        <v>16</v>
      </c>
      <c r="W20">
        <v>0</v>
      </c>
      <c r="X20">
        <v>0</v>
      </c>
      <c r="Y20">
        <v>0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0</v>
      </c>
      <c r="AF20">
        <f t="shared" si="9"/>
        <v>0</v>
      </c>
      <c r="AG20">
        <f t="shared" si="10"/>
        <v>0</v>
      </c>
      <c r="AI20">
        <f t="shared" si="0"/>
        <v>0</v>
      </c>
    </row>
    <row r="21" spans="1:35" x14ac:dyDescent="0.25">
      <c r="A21">
        <v>6075</v>
      </c>
      <c r="B21">
        <v>20</v>
      </c>
      <c r="C21">
        <v>23</v>
      </c>
      <c r="D21">
        <v>5</v>
      </c>
      <c r="E21">
        <v>753</v>
      </c>
      <c r="F21">
        <v>752.5</v>
      </c>
      <c r="G21">
        <v>1.3</v>
      </c>
      <c r="H21">
        <v>769</v>
      </c>
      <c r="I21">
        <f t="shared" si="1"/>
        <v>768</v>
      </c>
      <c r="J21">
        <f t="shared" si="2"/>
        <v>643.58333333333337</v>
      </c>
      <c r="K21">
        <v>2.8364241940000001</v>
      </c>
      <c r="L21">
        <v>751.48915539999996</v>
      </c>
      <c r="M21">
        <v>0.5</v>
      </c>
      <c r="O21">
        <f t="shared" si="11"/>
        <v>6112.5</v>
      </c>
      <c r="P21">
        <v>1.5</v>
      </c>
      <c r="Q21">
        <v>2.5</v>
      </c>
      <c r="R21">
        <v>21.6</v>
      </c>
      <c r="S21">
        <v>23</v>
      </c>
      <c r="T21">
        <v>246</v>
      </c>
      <c r="U21">
        <v>78.30429814</v>
      </c>
      <c r="V21" t="s">
        <v>16</v>
      </c>
      <c r="W21">
        <v>295.50580939999998</v>
      </c>
      <c r="X21">
        <v>301.98533880000002</v>
      </c>
      <c r="Y21">
        <v>6.4795293750000003</v>
      </c>
      <c r="Z21">
        <v>3.4341505689999998</v>
      </c>
      <c r="AA21">
        <f t="shared" si="4"/>
        <v>3.1937600291699999</v>
      </c>
      <c r="AB21">
        <f t="shared" si="5"/>
        <v>1.596880014585</v>
      </c>
      <c r="AC21">
        <f t="shared" si="6"/>
        <v>0.39602624361708</v>
      </c>
      <c r="AD21">
        <f t="shared" si="7"/>
        <v>5.0423509500519478E-3</v>
      </c>
      <c r="AE21">
        <f t="shared" si="8"/>
        <v>50.423509500519479</v>
      </c>
      <c r="AF21">
        <f t="shared" si="9"/>
        <v>1.47668474467</v>
      </c>
      <c r="AG21">
        <f t="shared" si="10"/>
        <v>1.8801690153679652E-2</v>
      </c>
      <c r="AH21">
        <f>M21-AG21</f>
        <v>0.48119830984632034</v>
      </c>
      <c r="AI21">
        <f t="shared" si="0"/>
        <v>3.7603380307359302</v>
      </c>
    </row>
    <row r="22" spans="1:35" x14ac:dyDescent="0.25">
      <c r="A22">
        <v>6203</v>
      </c>
      <c r="B22">
        <v>21</v>
      </c>
      <c r="C22">
        <v>23</v>
      </c>
      <c r="D22">
        <v>6</v>
      </c>
      <c r="E22">
        <v>502</v>
      </c>
      <c r="F22">
        <v>496.5</v>
      </c>
      <c r="G22">
        <v>1.4</v>
      </c>
      <c r="H22">
        <v>506</v>
      </c>
      <c r="I22">
        <f t="shared" si="1"/>
        <v>505</v>
      </c>
      <c r="J22">
        <f t="shared" si="2"/>
        <v>423.25</v>
      </c>
      <c r="K22">
        <v>2.6583616069999998</v>
      </c>
      <c r="L22">
        <v>495.49052369999998</v>
      </c>
      <c r="M22">
        <v>0.1</v>
      </c>
      <c r="O22">
        <f t="shared" si="11"/>
        <v>1222.5</v>
      </c>
      <c r="P22">
        <v>1.6</v>
      </c>
      <c r="Q22">
        <v>2.6</v>
      </c>
      <c r="R22">
        <v>22.8</v>
      </c>
      <c r="S22">
        <v>22.4</v>
      </c>
      <c r="T22">
        <v>175</v>
      </c>
      <c r="U22">
        <v>55.704277130000001</v>
      </c>
      <c r="V22" t="s">
        <v>16</v>
      </c>
      <c r="W22">
        <v>194.97492940000001</v>
      </c>
      <c r="X22">
        <v>198.7055675</v>
      </c>
      <c r="Y22">
        <v>3.730638125</v>
      </c>
      <c r="Z22">
        <v>1.977238206</v>
      </c>
      <c r="AA22">
        <f t="shared" si="4"/>
        <v>1.8388315315800001</v>
      </c>
      <c r="AB22">
        <f t="shared" si="5"/>
        <v>0.91941576579000006</v>
      </c>
      <c r="AC22">
        <f t="shared" si="6"/>
        <v>0.22801510991592</v>
      </c>
      <c r="AD22">
        <f t="shared" si="7"/>
        <v>2.9031717585423986E-3</v>
      </c>
      <c r="AE22">
        <f t="shared" si="8"/>
        <v>29.031717585423987</v>
      </c>
      <c r="AF22">
        <f t="shared" si="9"/>
        <v>0.85021242858000001</v>
      </c>
      <c r="AG22">
        <f t="shared" si="10"/>
        <v>1.0825215540870892E-2</v>
      </c>
      <c r="AH22">
        <f>M22-AG22</f>
        <v>8.9174784459129117E-2</v>
      </c>
      <c r="AI22">
        <f t="shared" si="0"/>
        <v>10.825215540870891</v>
      </c>
    </row>
    <row r="23" spans="1:35" x14ac:dyDescent="0.25">
      <c r="A23">
        <v>8435</v>
      </c>
      <c r="B23">
        <v>22</v>
      </c>
      <c r="C23">
        <v>23</v>
      </c>
      <c r="D23">
        <v>7</v>
      </c>
      <c r="E23">
        <v>1093</v>
      </c>
      <c r="F23">
        <v>1095.5</v>
      </c>
      <c r="G23">
        <v>1.3</v>
      </c>
      <c r="H23">
        <v>1112</v>
      </c>
      <c r="I23">
        <f t="shared" si="1"/>
        <v>1111</v>
      </c>
      <c r="J23">
        <f t="shared" si="2"/>
        <v>929.41666666666663</v>
      </c>
      <c r="K23">
        <v>2.9973053709999999</v>
      </c>
      <c r="L23">
        <v>1094.4925249999999</v>
      </c>
      <c r="M23">
        <v>0.24</v>
      </c>
      <c r="O23">
        <f t="shared" si="11"/>
        <v>2934</v>
      </c>
      <c r="P23">
        <v>2.2999999999999998</v>
      </c>
      <c r="Q23">
        <v>3.3</v>
      </c>
      <c r="R23">
        <v>24.1</v>
      </c>
      <c r="S23">
        <v>23.2</v>
      </c>
      <c r="T23">
        <v>355</v>
      </c>
      <c r="U23">
        <v>113.000105</v>
      </c>
      <c r="V23" t="s">
        <v>16</v>
      </c>
      <c r="W23">
        <v>430.20148060000002</v>
      </c>
      <c r="X23">
        <v>436.68101000000001</v>
      </c>
      <c r="Y23">
        <v>6.4795293750000003</v>
      </c>
      <c r="Z23">
        <v>3.4341505689999998</v>
      </c>
      <c r="AA23">
        <f t="shared" si="4"/>
        <v>3.1937600291699999</v>
      </c>
      <c r="AB23">
        <f t="shared" si="5"/>
        <v>1.596880014585</v>
      </c>
      <c r="AC23">
        <f t="shared" si="6"/>
        <v>0.39602624361708</v>
      </c>
      <c r="AD23">
        <f t="shared" si="7"/>
        <v>5.0423509500519478E-3</v>
      </c>
      <c r="AE23">
        <f t="shared" si="8"/>
        <v>50.423509500519479</v>
      </c>
      <c r="AF23">
        <f t="shared" si="9"/>
        <v>1.47668474467</v>
      </c>
      <c r="AG23">
        <f t="shared" si="10"/>
        <v>1.8801690153679652E-2</v>
      </c>
      <c r="AH23">
        <f>M23-AG23</f>
        <v>0.22119830984632033</v>
      </c>
      <c r="AI23">
        <f t="shared" si="0"/>
        <v>7.8340375640331885</v>
      </c>
    </row>
    <row r="24" spans="1:35" x14ac:dyDescent="0.25">
      <c r="B24">
        <v>23</v>
      </c>
      <c r="C24">
        <v>23</v>
      </c>
      <c r="D24">
        <v>8</v>
      </c>
      <c r="M24">
        <v>0.27</v>
      </c>
      <c r="O24">
        <f t="shared" si="11"/>
        <v>3300.75</v>
      </c>
      <c r="P24">
        <v>3.3</v>
      </c>
      <c r="Q24">
        <v>4.3</v>
      </c>
      <c r="R24">
        <v>24</v>
      </c>
      <c r="S24">
        <v>22.8</v>
      </c>
      <c r="T24">
        <v>158</v>
      </c>
      <c r="U24">
        <v>50.293004500000002</v>
      </c>
      <c r="V24" t="s">
        <v>16</v>
      </c>
      <c r="W24">
        <v>0</v>
      </c>
      <c r="X24">
        <v>0</v>
      </c>
      <c r="Y24">
        <v>0</v>
      </c>
      <c r="AA24">
        <f t="shared" si="4"/>
        <v>0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G24">
        <f t="shared" si="10"/>
        <v>0</v>
      </c>
      <c r="AI24">
        <f t="shared" si="0"/>
        <v>0</v>
      </c>
    </row>
    <row r="25" spans="1:35" x14ac:dyDescent="0.25">
      <c r="A25">
        <v>3502</v>
      </c>
      <c r="B25">
        <v>24</v>
      </c>
      <c r="C25">
        <v>23</v>
      </c>
      <c r="D25">
        <v>9</v>
      </c>
      <c r="E25">
        <v>525</v>
      </c>
      <c r="F25">
        <v>524.5</v>
      </c>
      <c r="G25">
        <v>1.3</v>
      </c>
      <c r="H25">
        <v>535</v>
      </c>
      <c r="I25">
        <f t="shared" si="1"/>
        <v>534</v>
      </c>
      <c r="J25">
        <f t="shared" si="2"/>
        <v>447.58333333333331</v>
      </c>
      <c r="K25">
        <v>2.6818516899999998</v>
      </c>
      <c r="L25">
        <v>523.4900897</v>
      </c>
      <c r="M25">
        <v>0.36</v>
      </c>
      <c r="O25">
        <f t="shared" si="11"/>
        <v>4400.9999999999991</v>
      </c>
      <c r="P25">
        <v>2.9</v>
      </c>
      <c r="Q25">
        <v>3.9</v>
      </c>
      <c r="R25">
        <v>23</v>
      </c>
      <c r="S25">
        <v>23.4</v>
      </c>
      <c r="T25">
        <v>184</v>
      </c>
      <c r="U25">
        <v>58.569068530000003</v>
      </c>
      <c r="V25" t="s">
        <v>16</v>
      </c>
      <c r="W25">
        <v>205.97049440000001</v>
      </c>
      <c r="X25">
        <v>210.09383130000001</v>
      </c>
      <c r="Y25">
        <v>4.1233368749999997</v>
      </c>
      <c r="Z25">
        <v>2.1853685440000001</v>
      </c>
      <c r="AA25">
        <f t="shared" si="4"/>
        <v>2.0323927459200002</v>
      </c>
      <c r="AB25">
        <f t="shared" si="5"/>
        <v>1.0161963729600001</v>
      </c>
      <c r="AC25">
        <f t="shared" si="6"/>
        <v>0.25201670049408004</v>
      </c>
      <c r="AD25">
        <f t="shared" si="7"/>
        <v>3.2087687865301759E-3</v>
      </c>
      <c r="AE25">
        <f t="shared" si="8"/>
        <v>32.08768786530176</v>
      </c>
      <c r="AF25">
        <f t="shared" si="9"/>
        <v>0.93970847392000001</v>
      </c>
      <c r="AG25">
        <f t="shared" si="10"/>
        <v>1.1964711916475681E-2</v>
      </c>
      <c r="AH25">
        <f>M25-AG25</f>
        <v>0.3480352880835243</v>
      </c>
      <c r="AI25">
        <f t="shared" si="0"/>
        <v>3.3235310879099118</v>
      </c>
    </row>
    <row r="26" spans="1:35" x14ac:dyDescent="0.25">
      <c r="B26">
        <v>25</v>
      </c>
      <c r="C26">
        <v>23</v>
      </c>
      <c r="D26">
        <v>10</v>
      </c>
      <c r="K26" t="e">
        <v>#NUM!</v>
      </c>
      <c r="M26">
        <v>0.48</v>
      </c>
      <c r="O26">
        <f t="shared" si="11"/>
        <v>5868</v>
      </c>
      <c r="P26">
        <v>3.1</v>
      </c>
      <c r="Q26">
        <v>4.0999999999999996</v>
      </c>
      <c r="R26">
        <v>22.3</v>
      </c>
      <c r="S26">
        <v>22.3</v>
      </c>
      <c r="T26">
        <v>325</v>
      </c>
      <c r="U26">
        <v>103.45080040000001</v>
      </c>
      <c r="V26" t="s">
        <v>16</v>
      </c>
      <c r="W26">
        <v>0</v>
      </c>
      <c r="X26">
        <v>0</v>
      </c>
      <c r="Y26">
        <v>0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0</v>
      </c>
      <c r="AF26">
        <f t="shared" si="9"/>
        <v>0</v>
      </c>
      <c r="AG26">
        <f t="shared" si="10"/>
        <v>0</v>
      </c>
      <c r="AI26">
        <f t="shared" si="0"/>
        <v>0</v>
      </c>
    </row>
    <row r="27" spans="1:35" x14ac:dyDescent="0.25">
      <c r="A27">
        <v>3414</v>
      </c>
      <c r="B27">
        <v>26</v>
      </c>
      <c r="C27">
        <v>2</v>
      </c>
      <c r="D27">
        <v>8</v>
      </c>
      <c r="E27">
        <v>937</v>
      </c>
      <c r="F27">
        <v>947.5</v>
      </c>
      <c r="G27">
        <v>1.3</v>
      </c>
      <c r="H27">
        <v>983</v>
      </c>
      <c r="I27">
        <f t="shared" si="1"/>
        <v>982</v>
      </c>
      <c r="J27">
        <f t="shared" si="2"/>
        <v>825.08333333333337</v>
      </c>
      <c r="K27">
        <v>2.9350159750000002</v>
      </c>
      <c r="L27">
        <v>946.48161100000004</v>
      </c>
      <c r="M27">
        <v>0.65</v>
      </c>
      <c r="O27">
        <f t="shared" si="11"/>
        <v>7946.25</v>
      </c>
      <c r="P27">
        <v>6</v>
      </c>
      <c r="Q27">
        <v>7</v>
      </c>
      <c r="R27">
        <v>24.9</v>
      </c>
      <c r="S27">
        <v>23.6</v>
      </c>
      <c r="T27">
        <v>319</v>
      </c>
      <c r="U27">
        <v>101.54093949999999</v>
      </c>
      <c r="V27" t="s">
        <v>18</v>
      </c>
      <c r="W27">
        <v>372.08206560000002</v>
      </c>
      <c r="X27">
        <v>386.02287130000002</v>
      </c>
      <c r="Y27">
        <v>13.94080563</v>
      </c>
      <c r="Z27">
        <v>8.0856672629999995</v>
      </c>
      <c r="AA27">
        <f t="shared" si="4"/>
        <v>7.5196705545900002</v>
      </c>
      <c r="AB27">
        <f t="shared" si="5"/>
        <v>3.7598352772950001</v>
      </c>
      <c r="AC27">
        <f t="shared" si="6"/>
        <v>0.93243914876916001</v>
      </c>
      <c r="AD27">
        <f t="shared" si="7"/>
        <v>1.1872156210455308E-2</v>
      </c>
      <c r="AE27">
        <f t="shared" si="8"/>
        <v>118.72156210455307</v>
      </c>
      <c r="AF27">
        <f t="shared" si="9"/>
        <v>3.4768369230899996</v>
      </c>
      <c r="AG27">
        <f t="shared" si="10"/>
        <v>4.4268359092054996E-2</v>
      </c>
      <c r="AH27">
        <f t="shared" ref="AH27:AH35" si="12">M27-AG27</f>
        <v>0.60573164090794507</v>
      </c>
      <c r="AI27">
        <f t="shared" si="0"/>
        <v>6.8105167833930764</v>
      </c>
    </row>
    <row r="28" spans="1:35" x14ac:dyDescent="0.25">
      <c r="A28">
        <v>3894</v>
      </c>
      <c r="B28">
        <v>27</v>
      </c>
      <c r="C28">
        <v>9</v>
      </c>
      <c r="D28">
        <v>8</v>
      </c>
      <c r="E28">
        <v>420</v>
      </c>
      <c r="F28">
        <v>447.5</v>
      </c>
      <c r="G28">
        <v>1.3</v>
      </c>
      <c r="H28">
        <v>487</v>
      </c>
      <c r="I28">
        <f t="shared" si="1"/>
        <v>486</v>
      </c>
      <c r="J28">
        <f t="shared" si="2"/>
        <v>412.41666666666669</v>
      </c>
      <c r="K28">
        <v>2.613466249</v>
      </c>
      <c r="L28">
        <v>446.4577314</v>
      </c>
      <c r="M28">
        <v>0.78</v>
      </c>
      <c r="O28">
        <f t="shared" si="11"/>
        <v>9535.5</v>
      </c>
      <c r="P28">
        <v>1</v>
      </c>
      <c r="Q28">
        <v>2</v>
      </c>
      <c r="R28">
        <v>23.6</v>
      </c>
      <c r="S28">
        <v>20.8</v>
      </c>
      <c r="T28">
        <v>180</v>
      </c>
      <c r="U28">
        <v>57.29582791</v>
      </c>
      <c r="V28" t="s">
        <v>18</v>
      </c>
      <c r="W28">
        <v>175.73269060000001</v>
      </c>
      <c r="X28">
        <v>191.24429129999999</v>
      </c>
      <c r="Y28">
        <v>15.51160063</v>
      </c>
      <c r="Z28">
        <v>8.9967283620000007</v>
      </c>
      <c r="AA28">
        <f t="shared" si="4"/>
        <v>8.3669573766600003</v>
      </c>
      <c r="AB28">
        <f t="shared" si="5"/>
        <v>4.1834786883300001</v>
      </c>
      <c r="AC28">
        <f t="shared" si="6"/>
        <v>1.03750271470584</v>
      </c>
      <c r="AD28">
        <f t="shared" si="7"/>
        <v>1.3209863950927424E-2</v>
      </c>
      <c r="AE28">
        <f t="shared" si="8"/>
        <v>132.09863950927425</v>
      </c>
      <c r="AF28">
        <f t="shared" si="9"/>
        <v>3.8685931956600004</v>
      </c>
      <c r="AG28">
        <f t="shared" si="10"/>
        <v>4.925634320932009E-2</v>
      </c>
      <c r="AH28">
        <f t="shared" si="12"/>
        <v>0.73074365679067999</v>
      </c>
      <c r="AI28">
        <f t="shared" si="0"/>
        <v>6.3149157960666784</v>
      </c>
    </row>
    <row r="29" spans="1:35" x14ac:dyDescent="0.25">
      <c r="A29">
        <v>4229</v>
      </c>
      <c r="B29">
        <v>28</v>
      </c>
      <c r="C29">
        <v>8</v>
      </c>
      <c r="D29">
        <v>7</v>
      </c>
      <c r="E29">
        <v>371</v>
      </c>
      <c r="F29">
        <v>391</v>
      </c>
      <c r="G29">
        <v>1.3</v>
      </c>
      <c r="H29">
        <v>452</v>
      </c>
      <c r="I29">
        <f t="shared" si="1"/>
        <v>451</v>
      </c>
      <c r="J29">
        <f t="shared" si="2"/>
        <v>386.83333333333331</v>
      </c>
      <c r="K29">
        <v>2.555299835</v>
      </c>
      <c r="L29">
        <v>389.92763939999998</v>
      </c>
      <c r="M29">
        <v>1.1399999999999999</v>
      </c>
      <c r="O29">
        <f t="shared" si="11"/>
        <v>13936.499999999998</v>
      </c>
      <c r="P29">
        <v>12</v>
      </c>
      <c r="Q29">
        <v>13</v>
      </c>
      <c r="R29">
        <v>21.6</v>
      </c>
      <c r="S29">
        <v>20.9</v>
      </c>
      <c r="T29">
        <v>134</v>
      </c>
      <c r="U29">
        <v>42.653560779999999</v>
      </c>
      <c r="V29" t="s">
        <v>18</v>
      </c>
      <c r="W29">
        <v>153.54521130000001</v>
      </c>
      <c r="X29">
        <v>177.49983499999999</v>
      </c>
      <c r="Y29">
        <v>23.95462375</v>
      </c>
      <c r="Z29">
        <v>13.89368178</v>
      </c>
      <c r="AA29">
        <f t="shared" si="4"/>
        <v>12.9211240554</v>
      </c>
      <c r="AB29">
        <f t="shared" si="5"/>
        <v>6.4605620277</v>
      </c>
      <c r="AC29">
        <f t="shared" si="6"/>
        <v>1.6022193828696001</v>
      </c>
      <c r="AD29">
        <f t="shared" si="7"/>
        <v>2.0400043071932772E-2</v>
      </c>
      <c r="AE29">
        <f t="shared" si="8"/>
        <v>204.00043071932771</v>
      </c>
      <c r="AF29">
        <f t="shared" si="9"/>
        <v>5.9742831654000002</v>
      </c>
      <c r="AG29">
        <f t="shared" si="10"/>
        <v>7.6066757899159662E-2</v>
      </c>
      <c r="AH29">
        <f t="shared" si="12"/>
        <v>1.0639332421008403</v>
      </c>
      <c r="AI29">
        <f t="shared" si="0"/>
        <v>6.6725226227333039</v>
      </c>
    </row>
    <row r="30" spans="1:35" x14ac:dyDescent="0.25">
      <c r="A30">
        <v>14985</v>
      </c>
      <c r="B30">
        <v>29</v>
      </c>
      <c r="C30">
        <v>23</v>
      </c>
      <c r="D30">
        <v>1</v>
      </c>
      <c r="E30">
        <v>364.5</v>
      </c>
      <c r="F30">
        <v>377</v>
      </c>
      <c r="G30">
        <v>1.3</v>
      </c>
      <c r="H30">
        <v>412</v>
      </c>
      <c r="I30">
        <f t="shared" si="1"/>
        <v>411</v>
      </c>
      <c r="J30">
        <f t="shared" si="2"/>
        <v>349.16666666666669</v>
      </c>
      <c r="K30">
        <v>2.5400233330000002</v>
      </c>
      <c r="L30">
        <v>375.95564009999998</v>
      </c>
      <c r="M30">
        <v>0.82</v>
      </c>
      <c r="O30">
        <f t="shared" si="11"/>
        <v>10024.499999999998</v>
      </c>
      <c r="P30">
        <v>13.5</v>
      </c>
      <c r="Q30">
        <v>14.5</v>
      </c>
      <c r="R30">
        <v>23.1</v>
      </c>
      <c r="S30">
        <v>22.6</v>
      </c>
      <c r="T30">
        <v>141</v>
      </c>
      <c r="U30">
        <v>44.881731860000002</v>
      </c>
      <c r="V30" t="s">
        <v>18</v>
      </c>
      <c r="W30">
        <v>148.04742880000001</v>
      </c>
      <c r="X30">
        <v>161.79188500000001</v>
      </c>
      <c r="Y30">
        <v>13.744456250000001</v>
      </c>
      <c r="Z30">
        <v>7.9717846249999997</v>
      </c>
      <c r="AA30">
        <f t="shared" si="4"/>
        <v>7.4137597012500001</v>
      </c>
      <c r="AB30">
        <f t="shared" si="5"/>
        <v>3.706879850625</v>
      </c>
      <c r="AC30">
        <f t="shared" si="6"/>
        <v>0.91930620295499998</v>
      </c>
      <c r="AD30">
        <f t="shared" si="7"/>
        <v>1.1704942741978608E-2</v>
      </c>
      <c r="AE30">
        <f t="shared" si="8"/>
        <v>117.04942741978608</v>
      </c>
      <c r="AF30">
        <f t="shared" si="9"/>
        <v>3.4278673887499997</v>
      </c>
      <c r="AG30">
        <f t="shared" si="10"/>
        <v>4.3644861073975035E-2</v>
      </c>
      <c r="AH30">
        <f t="shared" si="12"/>
        <v>0.77635513892602492</v>
      </c>
      <c r="AI30">
        <f t="shared" si="0"/>
        <v>5.3225440334115897</v>
      </c>
    </row>
    <row r="31" spans="1:35" x14ac:dyDescent="0.25">
      <c r="A31">
        <v>17146</v>
      </c>
      <c r="B31">
        <v>30</v>
      </c>
      <c r="C31">
        <v>23</v>
      </c>
      <c r="D31">
        <v>2</v>
      </c>
      <c r="E31">
        <v>228</v>
      </c>
      <c r="F31">
        <v>232.5</v>
      </c>
      <c r="G31">
        <v>1.3</v>
      </c>
      <c r="H31">
        <v>253</v>
      </c>
      <c r="I31">
        <f t="shared" si="1"/>
        <v>252</v>
      </c>
      <c r="J31">
        <f t="shared" si="2"/>
        <v>214.25</v>
      </c>
      <c r="K31">
        <v>2.3330462829999998</v>
      </c>
      <c r="L31">
        <v>231.4577755</v>
      </c>
      <c r="M31">
        <v>0.54</v>
      </c>
      <c r="O31">
        <f t="shared" si="11"/>
        <v>6601.5</v>
      </c>
      <c r="P31">
        <v>14</v>
      </c>
      <c r="Q31">
        <v>14.64226713</v>
      </c>
      <c r="R31">
        <v>23.5</v>
      </c>
      <c r="S31">
        <v>21.5</v>
      </c>
      <c r="T31">
        <v>92</v>
      </c>
      <c r="U31">
        <v>29.284534260000001</v>
      </c>
      <c r="V31" t="s">
        <v>18</v>
      </c>
      <c r="W31">
        <v>91.302459380000002</v>
      </c>
      <c r="X31">
        <v>99.35278375</v>
      </c>
      <c r="Y31">
        <v>8.0503243750000006</v>
      </c>
      <c r="Z31">
        <v>4.669188138</v>
      </c>
      <c r="AA31">
        <f t="shared" si="4"/>
        <v>4.3423449683399999</v>
      </c>
      <c r="AB31">
        <f t="shared" si="5"/>
        <v>2.17117248417</v>
      </c>
      <c r="AC31">
        <f t="shared" si="6"/>
        <v>0.53845077607416003</v>
      </c>
      <c r="AD31">
        <f t="shared" si="7"/>
        <v>6.8557521781787622E-3</v>
      </c>
      <c r="AE31">
        <f t="shared" si="8"/>
        <v>68.557521781787628</v>
      </c>
      <c r="AF31">
        <f t="shared" si="9"/>
        <v>2.00775089934</v>
      </c>
      <c r="AG31">
        <f t="shared" si="10"/>
        <v>2.5563418631779983E-2</v>
      </c>
      <c r="AH31">
        <f t="shared" si="12"/>
        <v>0.51443658136822001</v>
      </c>
      <c r="AI31">
        <f t="shared" si="0"/>
        <v>4.7339664132925892</v>
      </c>
    </row>
    <row r="32" spans="1:35" x14ac:dyDescent="0.25">
      <c r="A32">
        <v>17182</v>
      </c>
      <c r="B32">
        <v>31</v>
      </c>
      <c r="C32">
        <v>23</v>
      </c>
      <c r="D32">
        <v>3</v>
      </c>
      <c r="E32">
        <v>400</v>
      </c>
      <c r="F32">
        <v>411</v>
      </c>
      <c r="G32">
        <v>1.3</v>
      </c>
      <c r="H32">
        <v>456</v>
      </c>
      <c r="I32">
        <f t="shared" si="1"/>
        <v>455</v>
      </c>
      <c r="J32">
        <f t="shared" si="2"/>
        <v>387.5</v>
      </c>
      <c r="K32">
        <v>2.5769117549999998</v>
      </c>
      <c r="L32">
        <v>409.9480969</v>
      </c>
      <c r="M32">
        <v>0.77</v>
      </c>
      <c r="O32">
        <f t="shared" si="11"/>
        <v>9413.25</v>
      </c>
      <c r="P32">
        <v>7.6</v>
      </c>
      <c r="Q32">
        <v>8.6</v>
      </c>
      <c r="R32">
        <v>25.5</v>
      </c>
      <c r="S32">
        <v>25.1</v>
      </c>
      <c r="T32">
        <v>154</v>
      </c>
      <c r="U32">
        <v>49.019763879999999</v>
      </c>
      <c r="V32" t="s">
        <v>18</v>
      </c>
      <c r="W32">
        <v>161.3991863</v>
      </c>
      <c r="X32">
        <v>179.07062999999999</v>
      </c>
      <c r="Y32">
        <v>17.671443750000002</v>
      </c>
      <c r="Z32">
        <v>10.24943738</v>
      </c>
      <c r="AA32">
        <f t="shared" si="4"/>
        <v>9.5319767634000012</v>
      </c>
      <c r="AB32">
        <f t="shared" si="5"/>
        <v>4.7659883817000006</v>
      </c>
      <c r="AC32">
        <f t="shared" si="6"/>
        <v>1.1819651186616</v>
      </c>
      <c r="AD32">
        <f t="shared" si="7"/>
        <v>1.5049212104171122E-2</v>
      </c>
      <c r="AE32">
        <f t="shared" si="8"/>
        <v>150.49212104171121</v>
      </c>
      <c r="AF32">
        <f t="shared" si="9"/>
        <v>4.4072580733999995</v>
      </c>
      <c r="AG32">
        <f t="shared" si="10"/>
        <v>5.6114821408199636E-2</v>
      </c>
      <c r="AH32">
        <f t="shared" si="12"/>
        <v>0.71388517859180034</v>
      </c>
      <c r="AI32">
        <f t="shared" si="0"/>
        <v>7.2876391439220312</v>
      </c>
    </row>
    <row r="33" spans="1:35" x14ac:dyDescent="0.25">
      <c r="A33">
        <v>17216</v>
      </c>
      <c r="B33">
        <v>32</v>
      </c>
      <c r="C33">
        <v>23</v>
      </c>
      <c r="D33">
        <v>4</v>
      </c>
      <c r="E33">
        <v>419</v>
      </c>
      <c r="F33">
        <v>435</v>
      </c>
      <c r="G33">
        <v>1.3</v>
      </c>
      <c r="H33">
        <v>484</v>
      </c>
      <c r="I33">
        <f t="shared" si="1"/>
        <v>483</v>
      </c>
      <c r="J33">
        <f t="shared" si="2"/>
        <v>411.5</v>
      </c>
      <c r="K33">
        <v>2.601199738</v>
      </c>
      <c r="L33">
        <v>433.9466812</v>
      </c>
      <c r="M33">
        <v>0.64</v>
      </c>
      <c r="O33">
        <f t="shared" si="11"/>
        <v>7824.0000000000009</v>
      </c>
      <c r="P33">
        <v>4.0999999999999996</v>
      </c>
      <c r="Q33">
        <v>5.0999999999999996</v>
      </c>
      <c r="R33">
        <v>24</v>
      </c>
      <c r="S33">
        <v>24.3</v>
      </c>
      <c r="T33">
        <v>164</v>
      </c>
      <c r="U33">
        <v>52.202865430000003</v>
      </c>
      <c r="V33" t="s">
        <v>18</v>
      </c>
      <c r="W33">
        <v>170.82395629999999</v>
      </c>
      <c r="X33">
        <v>190.06619499999999</v>
      </c>
      <c r="Y33">
        <v>19.242238749999999</v>
      </c>
      <c r="Z33">
        <v>11.160498479999999</v>
      </c>
      <c r="AA33">
        <f t="shared" si="4"/>
        <v>10.3792635864</v>
      </c>
      <c r="AB33">
        <f t="shared" si="5"/>
        <v>5.1896317932000002</v>
      </c>
      <c r="AC33">
        <f t="shared" si="6"/>
        <v>1.2870286847136001</v>
      </c>
      <c r="AD33">
        <f t="shared" si="7"/>
        <v>1.6386919846111535E-2</v>
      </c>
      <c r="AE33">
        <f t="shared" si="8"/>
        <v>163.86919846111536</v>
      </c>
      <c r="AF33">
        <f t="shared" si="9"/>
        <v>4.7990143463999999</v>
      </c>
      <c r="AG33">
        <f t="shared" si="10"/>
        <v>6.1102805530939643E-2</v>
      </c>
      <c r="AH33">
        <f t="shared" si="12"/>
        <v>0.57889719446906041</v>
      </c>
      <c r="AI33">
        <f t="shared" si="0"/>
        <v>9.5473133642093178</v>
      </c>
    </row>
    <row r="34" spans="1:35" x14ac:dyDescent="0.25">
      <c r="A34">
        <v>11567</v>
      </c>
      <c r="B34">
        <v>33</v>
      </c>
      <c r="C34">
        <v>23</v>
      </c>
      <c r="D34">
        <v>5</v>
      </c>
      <c r="E34">
        <v>485</v>
      </c>
      <c r="F34">
        <v>506</v>
      </c>
      <c r="G34">
        <v>1.3</v>
      </c>
      <c r="H34">
        <v>547</v>
      </c>
      <c r="I34">
        <f t="shared" si="1"/>
        <v>546</v>
      </c>
      <c r="J34">
        <f t="shared" si="2"/>
        <v>462.66666666666669</v>
      </c>
      <c r="K34">
        <v>2.6661229149999999</v>
      </c>
      <c r="L34">
        <v>504.96106359999999</v>
      </c>
      <c r="M34">
        <v>0.72</v>
      </c>
      <c r="O34">
        <f t="shared" si="11"/>
        <v>8801.9999999999982</v>
      </c>
      <c r="P34">
        <v>3.4</v>
      </c>
      <c r="Q34">
        <v>4.4000000000000004</v>
      </c>
      <c r="R34">
        <v>24.5</v>
      </c>
      <c r="S34">
        <v>24.2</v>
      </c>
      <c r="T34">
        <v>183</v>
      </c>
      <c r="U34">
        <v>58.25075837</v>
      </c>
      <c r="V34" t="s">
        <v>18</v>
      </c>
      <c r="W34">
        <v>198.7055675</v>
      </c>
      <c r="X34">
        <v>214.80621629999999</v>
      </c>
      <c r="Y34">
        <v>16.100648750000001</v>
      </c>
      <c r="Z34">
        <v>9.3383762749999999</v>
      </c>
      <c r="AA34">
        <f t="shared" si="4"/>
        <v>8.6846899357500007</v>
      </c>
      <c r="AB34">
        <f t="shared" si="5"/>
        <v>4.3423449678750003</v>
      </c>
      <c r="AC34">
        <f t="shared" si="6"/>
        <v>1.0769015520330001</v>
      </c>
      <c r="AD34">
        <f t="shared" si="7"/>
        <v>1.3711504354889228E-2</v>
      </c>
      <c r="AE34">
        <f t="shared" si="8"/>
        <v>137.11504354889229</v>
      </c>
      <c r="AF34">
        <f t="shared" si="9"/>
        <v>4.0155017982499999</v>
      </c>
      <c r="AG34">
        <f t="shared" si="10"/>
        <v>5.1126837258085048E-2</v>
      </c>
      <c r="AH34">
        <f t="shared" si="12"/>
        <v>0.66887316274191488</v>
      </c>
      <c r="AI34">
        <f t="shared" ref="AI34:AI52" si="13">AG34/M34*100</f>
        <v>7.1009496191784791</v>
      </c>
    </row>
    <row r="35" spans="1:35" x14ac:dyDescent="0.25">
      <c r="A35">
        <v>11863</v>
      </c>
      <c r="B35">
        <v>34</v>
      </c>
      <c r="C35">
        <v>23</v>
      </c>
      <c r="D35">
        <v>6</v>
      </c>
      <c r="E35">
        <v>365</v>
      </c>
      <c r="F35">
        <v>379</v>
      </c>
      <c r="G35">
        <v>1.3</v>
      </c>
      <c r="H35">
        <v>420</v>
      </c>
      <c r="I35">
        <f t="shared" si="1"/>
        <v>419</v>
      </c>
      <c r="J35">
        <f t="shared" si="2"/>
        <v>356.83333333333331</v>
      </c>
      <c r="K35">
        <v>2.5422051919999999</v>
      </c>
      <c r="L35">
        <v>377.94868589999999</v>
      </c>
      <c r="M35">
        <v>0.92</v>
      </c>
      <c r="O35">
        <f t="shared" si="11"/>
        <v>11247</v>
      </c>
      <c r="P35">
        <v>3.4</v>
      </c>
      <c r="Q35">
        <v>4.4000000000000004</v>
      </c>
      <c r="R35">
        <v>25</v>
      </c>
      <c r="S35">
        <v>24.5</v>
      </c>
      <c r="T35">
        <v>143</v>
      </c>
      <c r="U35">
        <v>45.51835217</v>
      </c>
      <c r="V35" t="s">
        <v>18</v>
      </c>
      <c r="W35">
        <v>148.83282629999999</v>
      </c>
      <c r="X35">
        <v>164.93347499999999</v>
      </c>
      <c r="Y35">
        <v>16.100648750000001</v>
      </c>
      <c r="Z35">
        <v>9.3383762749999999</v>
      </c>
      <c r="AA35">
        <f t="shared" si="4"/>
        <v>8.6846899357500007</v>
      </c>
      <c r="AB35">
        <f t="shared" si="5"/>
        <v>4.3423449678750003</v>
      </c>
      <c r="AC35">
        <f t="shared" si="6"/>
        <v>1.0769015520330001</v>
      </c>
      <c r="AD35">
        <f t="shared" si="7"/>
        <v>1.3711504354889228E-2</v>
      </c>
      <c r="AE35">
        <f t="shared" si="8"/>
        <v>137.11504354889229</v>
      </c>
      <c r="AF35">
        <f t="shared" si="9"/>
        <v>4.0155017982499999</v>
      </c>
      <c r="AG35">
        <f t="shared" si="10"/>
        <v>5.1126837258085048E-2</v>
      </c>
      <c r="AH35">
        <f t="shared" si="12"/>
        <v>0.86887316274191495</v>
      </c>
      <c r="AI35">
        <f t="shared" si="13"/>
        <v>5.5572649193570705</v>
      </c>
    </row>
    <row r="36" spans="1:35" x14ac:dyDescent="0.25">
      <c r="B36">
        <v>35</v>
      </c>
      <c r="C36">
        <v>23</v>
      </c>
      <c r="D36">
        <v>7</v>
      </c>
      <c r="M36">
        <v>0.84</v>
      </c>
      <c r="O36">
        <f t="shared" si="11"/>
        <v>10269</v>
      </c>
      <c r="P36">
        <v>25</v>
      </c>
      <c r="Q36">
        <v>25</v>
      </c>
      <c r="R36">
        <v>23.5</v>
      </c>
      <c r="S36">
        <v>22.3</v>
      </c>
      <c r="T36">
        <v>159</v>
      </c>
      <c r="U36">
        <v>50.611314649999997</v>
      </c>
      <c r="V36" t="s">
        <v>18</v>
      </c>
      <c r="W36">
        <v>0</v>
      </c>
      <c r="X36">
        <v>0</v>
      </c>
      <c r="Y36">
        <v>0</v>
      </c>
      <c r="Z36">
        <v>0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0</v>
      </c>
      <c r="AF36">
        <f t="shared" si="9"/>
        <v>0</v>
      </c>
      <c r="AG36">
        <f t="shared" si="10"/>
        <v>0</v>
      </c>
      <c r="AI36">
        <f t="shared" si="13"/>
        <v>0</v>
      </c>
    </row>
    <row r="37" spans="1:35" x14ac:dyDescent="0.25">
      <c r="A37">
        <v>12047</v>
      </c>
      <c r="B37">
        <v>36</v>
      </c>
      <c r="C37">
        <v>23</v>
      </c>
      <c r="D37">
        <v>8</v>
      </c>
      <c r="E37">
        <v>220</v>
      </c>
      <c r="F37">
        <v>225</v>
      </c>
      <c r="G37">
        <v>1.3</v>
      </c>
      <c r="H37">
        <v>236</v>
      </c>
      <c r="I37">
        <f t="shared" si="1"/>
        <v>235</v>
      </c>
      <c r="J37">
        <f t="shared" si="2"/>
        <v>198.5</v>
      </c>
      <c r="K37">
        <v>2.3192254069999998</v>
      </c>
      <c r="L37">
        <v>223.9761388</v>
      </c>
      <c r="M37">
        <v>0.37</v>
      </c>
      <c r="O37">
        <f t="shared" si="11"/>
        <v>4523.25</v>
      </c>
      <c r="P37">
        <v>33</v>
      </c>
      <c r="Q37">
        <v>4.3</v>
      </c>
      <c r="R37">
        <v>26.3</v>
      </c>
      <c r="S37">
        <v>24.9</v>
      </c>
      <c r="T37">
        <v>86</v>
      </c>
      <c r="U37">
        <v>27.37467333</v>
      </c>
      <c r="V37" t="s">
        <v>18</v>
      </c>
      <c r="W37">
        <v>88.357218750000001</v>
      </c>
      <c r="X37">
        <v>92.676905000000005</v>
      </c>
      <c r="Y37">
        <v>4.3196862500000002</v>
      </c>
      <c r="Z37">
        <v>2.505418025</v>
      </c>
      <c r="AA37">
        <f t="shared" si="4"/>
        <v>2.3300387632500001</v>
      </c>
      <c r="AB37">
        <f t="shared" si="5"/>
        <v>1.1650193816250001</v>
      </c>
      <c r="AC37">
        <f t="shared" si="6"/>
        <v>0.28892480664300002</v>
      </c>
      <c r="AD37">
        <f t="shared" si="7"/>
        <v>3.6786962903361344E-3</v>
      </c>
      <c r="AE37">
        <f t="shared" si="8"/>
        <v>36.786962903361342</v>
      </c>
      <c r="AF37">
        <f t="shared" si="9"/>
        <v>1.0773297507499999</v>
      </c>
      <c r="AG37">
        <f t="shared" si="10"/>
        <v>1.3716956337535013E-2</v>
      </c>
      <c r="AH37">
        <f>M37-AG37</f>
        <v>0.35628304366246499</v>
      </c>
      <c r="AI37">
        <f t="shared" si="13"/>
        <v>3.7072854966310844</v>
      </c>
    </row>
    <row r="38" spans="1:35" x14ac:dyDescent="0.25">
      <c r="A38">
        <v>2685</v>
      </c>
      <c r="B38">
        <v>37</v>
      </c>
      <c r="C38">
        <v>23</v>
      </c>
      <c r="D38">
        <v>9</v>
      </c>
      <c r="E38">
        <v>54.5</v>
      </c>
      <c r="F38">
        <v>54</v>
      </c>
      <c r="G38">
        <v>1.3</v>
      </c>
      <c r="H38">
        <v>55</v>
      </c>
      <c r="I38">
        <f t="shared" si="1"/>
        <v>54</v>
      </c>
      <c r="J38">
        <f t="shared" si="2"/>
        <v>46</v>
      </c>
      <c r="K38">
        <v>1.7082220560000001</v>
      </c>
      <c r="L38">
        <v>52.990825690000001</v>
      </c>
      <c r="M38">
        <v>0.42</v>
      </c>
      <c r="O38">
        <f t="shared" si="11"/>
        <v>5134.5</v>
      </c>
      <c r="P38">
        <v>11.6</v>
      </c>
      <c r="Q38">
        <v>12.6</v>
      </c>
      <c r="R38">
        <v>22.9</v>
      </c>
      <c r="S38">
        <v>24.8</v>
      </c>
      <c r="T38">
        <v>268</v>
      </c>
      <c r="U38">
        <v>85.307121550000005</v>
      </c>
      <c r="V38" t="s">
        <v>18</v>
      </c>
      <c r="W38">
        <v>21.2057325</v>
      </c>
      <c r="X38">
        <v>21.598431250000001</v>
      </c>
      <c r="Y38">
        <v>0.39269874999999999</v>
      </c>
      <c r="Z38">
        <v>0.22776527499999999</v>
      </c>
      <c r="AA38">
        <f t="shared" si="4"/>
        <v>0.21182170575000001</v>
      </c>
      <c r="AB38">
        <f t="shared" si="5"/>
        <v>0.105910852875</v>
      </c>
      <c r="AC38">
        <f t="shared" si="6"/>
        <v>2.6265891513E-2</v>
      </c>
      <c r="AD38">
        <f t="shared" si="7"/>
        <v>3.3442693548510309E-4</v>
      </c>
      <c r="AE38">
        <f t="shared" si="8"/>
        <v>3.3442693548510309</v>
      </c>
      <c r="AF38">
        <f t="shared" si="9"/>
        <v>9.7939068249999997E-2</v>
      </c>
      <c r="AG38">
        <f t="shared" si="10"/>
        <v>1.2469960306850012E-3</v>
      </c>
      <c r="AH38">
        <f>M38-AG38</f>
        <v>0.41875300396931497</v>
      </c>
      <c r="AI38">
        <f t="shared" si="13"/>
        <v>0.29690381682976219</v>
      </c>
    </row>
    <row r="39" spans="1:35" x14ac:dyDescent="0.25">
      <c r="B39">
        <v>38</v>
      </c>
      <c r="C39">
        <v>23</v>
      </c>
      <c r="D39">
        <v>10</v>
      </c>
      <c r="M39">
        <v>0.21</v>
      </c>
      <c r="O39">
        <f t="shared" si="11"/>
        <v>2567.25</v>
      </c>
      <c r="P39">
        <v>7.4</v>
      </c>
      <c r="Q39">
        <v>8.4</v>
      </c>
      <c r="R39">
        <v>24.9</v>
      </c>
      <c r="S39">
        <v>23.4</v>
      </c>
      <c r="T39">
        <v>225</v>
      </c>
      <c r="U39">
        <v>71.619784890000005</v>
      </c>
      <c r="V39" t="s">
        <v>18</v>
      </c>
      <c r="W39">
        <v>0</v>
      </c>
      <c r="X39">
        <v>0</v>
      </c>
      <c r="Y39">
        <v>0</v>
      </c>
      <c r="Z39">
        <v>0</v>
      </c>
      <c r="AA39">
        <f t="shared" si="4"/>
        <v>0</v>
      </c>
      <c r="AB39">
        <f t="shared" si="5"/>
        <v>0</v>
      </c>
      <c r="AC39">
        <f t="shared" si="6"/>
        <v>0</v>
      </c>
      <c r="AD39">
        <f t="shared" si="7"/>
        <v>0</v>
      </c>
      <c r="AE39">
        <f t="shared" si="8"/>
        <v>0</v>
      </c>
      <c r="AF39">
        <f t="shared" si="9"/>
        <v>0</v>
      </c>
      <c r="AG39">
        <f t="shared" si="10"/>
        <v>0</v>
      </c>
      <c r="AI39">
        <f t="shared" si="13"/>
        <v>0</v>
      </c>
    </row>
    <row r="40" spans="1:35" x14ac:dyDescent="0.25">
      <c r="A40">
        <v>8412</v>
      </c>
      <c r="B40">
        <v>39</v>
      </c>
      <c r="C40">
        <v>23</v>
      </c>
      <c r="D40">
        <v>11</v>
      </c>
      <c r="E40">
        <v>753</v>
      </c>
      <c r="F40">
        <v>772</v>
      </c>
      <c r="G40">
        <v>1.3</v>
      </c>
      <c r="H40">
        <v>800</v>
      </c>
      <c r="I40">
        <f t="shared" si="1"/>
        <v>799</v>
      </c>
      <c r="J40">
        <f t="shared" si="2"/>
        <v>671.33333333333337</v>
      </c>
      <c r="K40">
        <v>2.847296606</v>
      </c>
      <c r="L40">
        <v>770.98218829999996</v>
      </c>
      <c r="M40">
        <v>0.46</v>
      </c>
      <c r="O40">
        <f t="shared" si="11"/>
        <v>5623.5</v>
      </c>
      <c r="P40">
        <v>9.8000000000000007</v>
      </c>
      <c r="Q40">
        <v>10.8</v>
      </c>
      <c r="R40">
        <v>24.2</v>
      </c>
      <c r="S40">
        <v>24.3</v>
      </c>
      <c r="T40">
        <v>263</v>
      </c>
      <c r="U40">
        <v>83.715570779999993</v>
      </c>
      <c r="V40" t="s">
        <v>18</v>
      </c>
      <c r="W40">
        <v>303.16343499999999</v>
      </c>
      <c r="X40">
        <v>314.15899999999999</v>
      </c>
      <c r="Y40">
        <v>10.995564999999999</v>
      </c>
      <c r="Z40">
        <v>6.3774277000000001</v>
      </c>
      <c r="AA40">
        <f t="shared" si="4"/>
        <v>5.931007761</v>
      </c>
      <c r="AB40">
        <f t="shared" si="5"/>
        <v>2.9655038805</v>
      </c>
      <c r="AC40">
        <f t="shared" si="6"/>
        <v>0.73544496236400003</v>
      </c>
      <c r="AD40">
        <f t="shared" si="7"/>
        <v>9.3639541935828866E-3</v>
      </c>
      <c r="AE40">
        <f t="shared" si="8"/>
        <v>93.639541935828859</v>
      </c>
      <c r="AF40">
        <f t="shared" si="9"/>
        <v>2.742293911</v>
      </c>
      <c r="AG40">
        <f t="shared" si="10"/>
        <v>3.4915888859180032E-2</v>
      </c>
      <c r="AH40">
        <f>M40-AG40</f>
        <v>0.42508411114082001</v>
      </c>
      <c r="AI40">
        <f t="shared" si="13"/>
        <v>7.5904106215608769</v>
      </c>
    </row>
    <row r="41" spans="1:35" x14ac:dyDescent="0.25">
      <c r="A41">
        <v>8318</v>
      </c>
      <c r="B41">
        <v>40</v>
      </c>
      <c r="C41">
        <v>23</v>
      </c>
      <c r="D41">
        <v>12</v>
      </c>
      <c r="E41">
        <v>213</v>
      </c>
      <c r="F41">
        <v>221</v>
      </c>
      <c r="G41">
        <v>1.3</v>
      </c>
      <c r="H41">
        <v>256</v>
      </c>
      <c r="I41">
        <f t="shared" si="1"/>
        <v>255</v>
      </c>
      <c r="J41">
        <f t="shared" si="2"/>
        <v>219.16666666666666</v>
      </c>
      <c r="K41">
        <v>2.3109444959999998</v>
      </c>
      <c r="L41">
        <v>219.92662469999999</v>
      </c>
      <c r="M41">
        <v>0.65</v>
      </c>
      <c r="O41">
        <f t="shared" si="11"/>
        <v>7946.25</v>
      </c>
      <c r="P41">
        <v>15</v>
      </c>
      <c r="Q41">
        <v>15.11973236</v>
      </c>
      <c r="R41">
        <v>25.9</v>
      </c>
      <c r="S41">
        <v>24.4</v>
      </c>
      <c r="T41">
        <v>95</v>
      </c>
      <c r="U41">
        <v>30.239464730000002</v>
      </c>
      <c r="V41" t="s">
        <v>18</v>
      </c>
      <c r="W41">
        <v>86.786423749999997</v>
      </c>
      <c r="X41">
        <v>100.53088</v>
      </c>
      <c r="Y41">
        <v>13.744456250000001</v>
      </c>
      <c r="Z41">
        <v>7.9717846249999997</v>
      </c>
      <c r="AA41">
        <f t="shared" si="4"/>
        <v>7.4137597012500001</v>
      </c>
      <c r="AB41">
        <f t="shared" si="5"/>
        <v>3.706879850625</v>
      </c>
      <c r="AC41">
        <f t="shared" si="6"/>
        <v>0.91930620295499998</v>
      </c>
      <c r="AD41">
        <f t="shared" si="7"/>
        <v>1.1704942741978608E-2</v>
      </c>
      <c r="AE41">
        <f t="shared" si="8"/>
        <v>117.04942741978608</v>
      </c>
      <c r="AF41">
        <f t="shared" si="9"/>
        <v>3.4278673887499997</v>
      </c>
      <c r="AG41">
        <f t="shared" si="10"/>
        <v>4.3644861073975035E-2</v>
      </c>
      <c r="AH41">
        <f>M41-AG41</f>
        <v>0.60635513892602499</v>
      </c>
      <c r="AI41">
        <f t="shared" si="13"/>
        <v>6.7145940113807745</v>
      </c>
    </row>
    <row r="42" spans="1:35" x14ac:dyDescent="0.25">
      <c r="A42">
        <v>8014</v>
      </c>
      <c r="B42">
        <v>41</v>
      </c>
      <c r="C42">
        <v>23</v>
      </c>
      <c r="D42">
        <v>13</v>
      </c>
      <c r="E42">
        <v>359.5</v>
      </c>
      <c r="F42">
        <v>360</v>
      </c>
      <c r="G42">
        <v>1.3</v>
      </c>
      <c r="H42">
        <v>371</v>
      </c>
      <c r="I42">
        <f t="shared" si="1"/>
        <v>370</v>
      </c>
      <c r="J42">
        <f t="shared" si="2"/>
        <v>311</v>
      </c>
      <c r="K42">
        <v>2.520616752</v>
      </c>
      <c r="L42">
        <v>358.98495209999999</v>
      </c>
      <c r="M42">
        <v>0.34</v>
      </c>
      <c r="O42">
        <f t="shared" si="11"/>
        <v>4156.5</v>
      </c>
      <c r="P42">
        <v>5.5</v>
      </c>
      <c r="Q42">
        <v>6.5</v>
      </c>
      <c r="S42">
        <v>24.2</v>
      </c>
      <c r="T42">
        <v>108</v>
      </c>
      <c r="U42">
        <v>34.377496749999999</v>
      </c>
      <c r="V42" t="s">
        <v>18</v>
      </c>
      <c r="W42">
        <v>141.37155000000001</v>
      </c>
      <c r="X42">
        <v>145.69123630000001</v>
      </c>
      <c r="Y42">
        <v>4.3196862500000002</v>
      </c>
      <c r="Z42">
        <v>2.505418025</v>
      </c>
      <c r="AA42">
        <f t="shared" si="4"/>
        <v>2.3300387632500001</v>
      </c>
      <c r="AB42">
        <f t="shared" si="5"/>
        <v>1.1650193816250001</v>
      </c>
      <c r="AC42">
        <f t="shared" si="6"/>
        <v>0.28892480664300002</v>
      </c>
      <c r="AD42">
        <f t="shared" si="7"/>
        <v>3.6786962903361344E-3</v>
      </c>
      <c r="AE42">
        <f t="shared" si="8"/>
        <v>36.786962903361342</v>
      </c>
      <c r="AF42">
        <f t="shared" si="9"/>
        <v>1.0773297507499999</v>
      </c>
      <c r="AG42">
        <f t="shared" si="10"/>
        <v>1.3716956337535013E-2</v>
      </c>
      <c r="AH42">
        <f>M42-AG42</f>
        <v>0.32628304366246502</v>
      </c>
      <c r="AI42">
        <f t="shared" si="13"/>
        <v>4.0343989228044146</v>
      </c>
    </row>
    <row r="43" spans="1:35" x14ac:dyDescent="0.25">
      <c r="A43">
        <v>8004</v>
      </c>
      <c r="B43">
        <v>42</v>
      </c>
      <c r="C43">
        <v>23</v>
      </c>
      <c r="D43">
        <v>14</v>
      </c>
      <c r="E43">
        <v>580</v>
      </c>
      <c r="F43">
        <v>584</v>
      </c>
      <c r="G43">
        <v>1.3</v>
      </c>
      <c r="H43">
        <v>603</v>
      </c>
      <c r="I43">
        <f t="shared" si="1"/>
        <v>602</v>
      </c>
      <c r="J43">
        <f t="shared" si="2"/>
        <v>505.66666666666669</v>
      </c>
      <c r="K43">
        <v>2.7277973289999999</v>
      </c>
      <c r="L43">
        <v>582.98399329999995</v>
      </c>
      <c r="M43">
        <v>0.39</v>
      </c>
      <c r="O43">
        <f t="shared" si="11"/>
        <v>4767.75</v>
      </c>
      <c r="P43">
        <v>5.9</v>
      </c>
      <c r="Q43">
        <v>6.9</v>
      </c>
      <c r="R43">
        <v>25.9</v>
      </c>
      <c r="T43">
        <v>192</v>
      </c>
      <c r="U43">
        <v>61.115549770000001</v>
      </c>
      <c r="V43" t="s">
        <v>18</v>
      </c>
      <c r="W43">
        <v>229.33607000000001</v>
      </c>
      <c r="X43">
        <v>236.79734629999999</v>
      </c>
      <c r="Y43">
        <v>7.4612762500000001</v>
      </c>
      <c r="Z43">
        <v>4.3275402249999999</v>
      </c>
      <c r="AA43">
        <f t="shared" si="4"/>
        <v>4.0246124092500004</v>
      </c>
      <c r="AB43">
        <f t="shared" si="5"/>
        <v>2.0123062046250002</v>
      </c>
      <c r="AC43">
        <f t="shared" si="6"/>
        <v>0.49905193874700005</v>
      </c>
      <c r="AD43">
        <f t="shared" si="7"/>
        <v>6.3541117742169596E-3</v>
      </c>
      <c r="AE43">
        <f t="shared" si="8"/>
        <v>63.541117742169597</v>
      </c>
      <c r="AF43">
        <f t="shared" si="9"/>
        <v>1.86084229675</v>
      </c>
      <c r="AG43">
        <f t="shared" si="10"/>
        <v>2.3692924583015022E-2</v>
      </c>
      <c r="AH43">
        <f>M43-AG43</f>
        <v>0.36630707541698498</v>
      </c>
      <c r="AI43">
        <f t="shared" si="13"/>
        <v>6.0751088674397486</v>
      </c>
    </row>
    <row r="44" spans="1:35" x14ac:dyDescent="0.25">
      <c r="A44">
        <v>8020</v>
      </c>
      <c r="B44">
        <v>43</v>
      </c>
      <c r="C44">
        <v>23</v>
      </c>
      <c r="D44">
        <v>15</v>
      </c>
      <c r="E44">
        <v>560</v>
      </c>
      <c r="F44">
        <v>563</v>
      </c>
      <c r="G44">
        <v>1.3</v>
      </c>
      <c r="H44">
        <v>586</v>
      </c>
      <c r="I44">
        <f t="shared" si="1"/>
        <v>585</v>
      </c>
      <c r="J44">
        <f t="shared" si="2"/>
        <v>492.16666666666669</v>
      </c>
      <c r="K44">
        <v>2.7120653720000001</v>
      </c>
      <c r="L44">
        <v>561.97998259999997</v>
      </c>
      <c r="M44">
        <v>0.36</v>
      </c>
      <c r="O44">
        <f t="shared" si="11"/>
        <v>4400.9999999999991</v>
      </c>
      <c r="P44">
        <v>10</v>
      </c>
      <c r="Q44">
        <v>11</v>
      </c>
      <c r="R44">
        <v>25.2</v>
      </c>
      <c r="T44">
        <v>206</v>
      </c>
      <c r="U44">
        <v>65.57189194</v>
      </c>
      <c r="V44" t="s">
        <v>18</v>
      </c>
      <c r="W44">
        <v>221.0893963</v>
      </c>
      <c r="X44">
        <v>230.12146749999999</v>
      </c>
      <c r="Y44">
        <v>9.0320712499999996</v>
      </c>
      <c r="Z44">
        <v>5.2386013250000003</v>
      </c>
      <c r="AA44">
        <f t="shared" si="4"/>
        <v>4.8718992322500005</v>
      </c>
      <c r="AB44">
        <f t="shared" si="5"/>
        <v>2.4359496161250003</v>
      </c>
      <c r="AC44">
        <f t="shared" si="6"/>
        <v>0.60411550479900011</v>
      </c>
      <c r="AD44">
        <f t="shared" si="7"/>
        <v>7.6918195161573728E-3</v>
      </c>
      <c r="AE44">
        <f t="shared" si="8"/>
        <v>76.918195161573735</v>
      </c>
      <c r="AF44">
        <f t="shared" si="9"/>
        <v>2.2525985697499999</v>
      </c>
      <c r="AG44">
        <f t="shared" si="10"/>
        <v>2.8680908705755025E-2</v>
      </c>
      <c r="AH44">
        <f>M44-AG44</f>
        <v>0.33131909129424497</v>
      </c>
      <c r="AI44">
        <f t="shared" si="13"/>
        <v>7.966919084931952</v>
      </c>
    </row>
    <row r="45" spans="1:35" x14ac:dyDescent="0.25">
      <c r="B45">
        <v>44</v>
      </c>
      <c r="C45">
        <v>24</v>
      </c>
      <c r="D45">
        <v>1</v>
      </c>
      <c r="M45">
        <v>0.73</v>
      </c>
      <c r="O45">
        <f t="shared" si="11"/>
        <v>8924.25</v>
      </c>
      <c r="P45">
        <v>7</v>
      </c>
      <c r="Q45">
        <v>7.161978489</v>
      </c>
      <c r="R45">
        <v>21.6</v>
      </c>
      <c r="S45">
        <v>22.8</v>
      </c>
      <c r="T45">
        <v>45</v>
      </c>
      <c r="U45">
        <v>14.32395698</v>
      </c>
      <c r="V45" t="s">
        <v>18</v>
      </c>
      <c r="W45">
        <v>0</v>
      </c>
      <c r="X45">
        <v>0</v>
      </c>
      <c r="Y45">
        <v>0</v>
      </c>
      <c r="Z45">
        <v>0</v>
      </c>
      <c r="AA45">
        <f t="shared" si="4"/>
        <v>0</v>
      </c>
      <c r="AB45">
        <f t="shared" si="5"/>
        <v>0</v>
      </c>
      <c r="AC45">
        <f t="shared" si="6"/>
        <v>0</v>
      </c>
      <c r="AD45">
        <f t="shared" si="7"/>
        <v>0</v>
      </c>
      <c r="AE45">
        <f t="shared" si="8"/>
        <v>0</v>
      </c>
      <c r="AF45">
        <f t="shared" si="9"/>
        <v>0</v>
      </c>
      <c r="AG45">
        <f t="shared" si="10"/>
        <v>0</v>
      </c>
      <c r="AI45">
        <f t="shared" si="13"/>
        <v>0</v>
      </c>
    </row>
    <row r="46" spans="1:35" x14ac:dyDescent="0.25">
      <c r="B46">
        <v>45</v>
      </c>
      <c r="C46">
        <v>24</v>
      </c>
      <c r="D46">
        <v>2</v>
      </c>
      <c r="M46">
        <v>0.63</v>
      </c>
      <c r="O46">
        <f t="shared" si="11"/>
        <v>7701.75</v>
      </c>
      <c r="P46">
        <v>7</v>
      </c>
      <c r="Q46">
        <v>8</v>
      </c>
      <c r="R46">
        <v>22.2</v>
      </c>
      <c r="S46">
        <v>22.9</v>
      </c>
      <c r="T46">
        <v>56</v>
      </c>
      <c r="U46">
        <v>17.82536868</v>
      </c>
      <c r="V46" t="s">
        <v>18</v>
      </c>
      <c r="W46">
        <v>0</v>
      </c>
      <c r="X46">
        <v>0</v>
      </c>
      <c r="Y46">
        <v>0</v>
      </c>
      <c r="Z46">
        <v>0</v>
      </c>
      <c r="AA46">
        <f t="shared" si="4"/>
        <v>0</v>
      </c>
      <c r="AB46">
        <f t="shared" si="5"/>
        <v>0</v>
      </c>
      <c r="AC46">
        <f t="shared" si="6"/>
        <v>0</v>
      </c>
      <c r="AD46">
        <f t="shared" si="7"/>
        <v>0</v>
      </c>
      <c r="AE46">
        <f t="shared" si="8"/>
        <v>0</v>
      </c>
      <c r="AF46">
        <f t="shared" si="9"/>
        <v>0</v>
      </c>
      <c r="AG46">
        <f t="shared" si="10"/>
        <v>0</v>
      </c>
      <c r="AI46">
        <f t="shared" si="13"/>
        <v>0</v>
      </c>
    </row>
    <row r="47" spans="1:35" x14ac:dyDescent="0.25">
      <c r="B47">
        <v>46</v>
      </c>
      <c r="C47">
        <v>24</v>
      </c>
      <c r="D47">
        <v>3</v>
      </c>
      <c r="M47">
        <v>0.33</v>
      </c>
      <c r="O47">
        <f t="shared" si="11"/>
        <v>4034.25</v>
      </c>
      <c r="P47">
        <v>5</v>
      </c>
      <c r="Q47">
        <v>6</v>
      </c>
      <c r="R47">
        <v>23.7</v>
      </c>
      <c r="S47">
        <v>23.7</v>
      </c>
      <c r="T47">
        <v>95</v>
      </c>
      <c r="U47">
        <v>30.239464730000002</v>
      </c>
      <c r="V47" t="s">
        <v>18</v>
      </c>
      <c r="W47">
        <v>0</v>
      </c>
      <c r="X47">
        <v>0</v>
      </c>
      <c r="Y47">
        <v>0</v>
      </c>
      <c r="Z47">
        <v>0</v>
      </c>
      <c r="AA47">
        <f t="shared" si="4"/>
        <v>0</v>
      </c>
      <c r="AB47">
        <f t="shared" si="5"/>
        <v>0</v>
      </c>
      <c r="AC47">
        <f t="shared" si="6"/>
        <v>0</v>
      </c>
      <c r="AD47">
        <f t="shared" si="7"/>
        <v>0</v>
      </c>
      <c r="AE47">
        <f t="shared" si="8"/>
        <v>0</v>
      </c>
      <c r="AF47">
        <f t="shared" si="9"/>
        <v>0</v>
      </c>
      <c r="AG47">
        <f t="shared" si="10"/>
        <v>0</v>
      </c>
      <c r="AI47">
        <f t="shared" si="13"/>
        <v>0</v>
      </c>
    </row>
    <row r="48" spans="1:35" x14ac:dyDescent="0.25">
      <c r="B48">
        <v>47</v>
      </c>
      <c r="C48">
        <v>24</v>
      </c>
      <c r="D48">
        <v>4</v>
      </c>
      <c r="M48">
        <v>0.85</v>
      </c>
      <c r="O48">
        <f t="shared" si="11"/>
        <v>10391.249999999998</v>
      </c>
      <c r="P48">
        <v>16</v>
      </c>
      <c r="Q48">
        <v>17</v>
      </c>
      <c r="R48">
        <v>23.2</v>
      </c>
      <c r="S48">
        <v>23.7</v>
      </c>
      <c r="T48">
        <v>149</v>
      </c>
      <c r="U48">
        <v>47.428213100000001</v>
      </c>
      <c r="V48" t="s">
        <v>18</v>
      </c>
      <c r="W48">
        <v>0</v>
      </c>
      <c r="X48">
        <v>0</v>
      </c>
      <c r="Y48">
        <v>0</v>
      </c>
      <c r="Z48">
        <v>0</v>
      </c>
      <c r="AA48">
        <f t="shared" si="4"/>
        <v>0</v>
      </c>
      <c r="AB48">
        <f t="shared" si="5"/>
        <v>0</v>
      </c>
      <c r="AC48">
        <f t="shared" si="6"/>
        <v>0</v>
      </c>
      <c r="AD48">
        <f t="shared" si="7"/>
        <v>0</v>
      </c>
      <c r="AE48">
        <f t="shared" si="8"/>
        <v>0</v>
      </c>
      <c r="AF48">
        <f t="shared" si="9"/>
        <v>0</v>
      </c>
      <c r="AG48">
        <f t="shared" si="10"/>
        <v>0</v>
      </c>
      <c r="AI48">
        <f t="shared" si="13"/>
        <v>0</v>
      </c>
    </row>
    <row r="49" spans="2:35" x14ac:dyDescent="0.25">
      <c r="B49">
        <v>48</v>
      </c>
      <c r="C49">
        <v>24</v>
      </c>
      <c r="D49">
        <v>5</v>
      </c>
      <c r="M49">
        <v>0.69</v>
      </c>
      <c r="O49">
        <f t="shared" si="11"/>
        <v>8435.25</v>
      </c>
      <c r="P49">
        <v>0.7</v>
      </c>
      <c r="Q49">
        <v>1.7</v>
      </c>
      <c r="R49">
        <v>21.8</v>
      </c>
      <c r="S49">
        <v>23.9</v>
      </c>
      <c r="T49">
        <v>185</v>
      </c>
      <c r="U49">
        <v>58.887378679999998</v>
      </c>
      <c r="V49" t="s">
        <v>18</v>
      </c>
      <c r="W49">
        <v>0</v>
      </c>
      <c r="X49">
        <v>0</v>
      </c>
      <c r="Y49">
        <v>0</v>
      </c>
      <c r="Z49">
        <v>0</v>
      </c>
      <c r="AA49">
        <f t="shared" si="4"/>
        <v>0</v>
      </c>
      <c r="AB49">
        <f t="shared" si="5"/>
        <v>0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0</v>
      </c>
      <c r="AG49">
        <f t="shared" si="10"/>
        <v>0</v>
      </c>
      <c r="AI49">
        <f t="shared" si="13"/>
        <v>0</v>
      </c>
    </row>
    <row r="50" spans="2:35" x14ac:dyDescent="0.25">
      <c r="B50">
        <v>49</v>
      </c>
      <c r="C50">
        <v>24</v>
      </c>
      <c r="D50">
        <v>6</v>
      </c>
      <c r="M50">
        <v>0.56000000000000005</v>
      </c>
      <c r="O50">
        <f t="shared" si="11"/>
        <v>6846</v>
      </c>
      <c r="P50">
        <v>1.3</v>
      </c>
      <c r="Q50">
        <v>2.2999999999999998</v>
      </c>
      <c r="R50">
        <v>24.3</v>
      </c>
      <c r="S50">
        <v>23.8</v>
      </c>
      <c r="T50">
        <v>241</v>
      </c>
      <c r="U50">
        <v>76.712747370000002</v>
      </c>
      <c r="V50" t="s">
        <v>18</v>
      </c>
      <c r="W50">
        <v>0</v>
      </c>
      <c r="X50">
        <v>0</v>
      </c>
      <c r="Y50">
        <v>0</v>
      </c>
      <c r="Z50">
        <v>0</v>
      </c>
      <c r="AA50">
        <f t="shared" si="4"/>
        <v>0</v>
      </c>
      <c r="AB50">
        <f t="shared" si="5"/>
        <v>0</v>
      </c>
      <c r="AC50">
        <f t="shared" si="6"/>
        <v>0</v>
      </c>
      <c r="AD50">
        <f t="shared" si="7"/>
        <v>0</v>
      </c>
      <c r="AE50">
        <f t="shared" si="8"/>
        <v>0</v>
      </c>
      <c r="AF50">
        <f t="shared" si="9"/>
        <v>0</v>
      </c>
      <c r="AG50">
        <f t="shared" si="10"/>
        <v>0</v>
      </c>
      <c r="AI50">
        <f t="shared" si="13"/>
        <v>0</v>
      </c>
    </row>
    <row r="51" spans="2:35" x14ac:dyDescent="0.25">
      <c r="B51">
        <v>50</v>
      </c>
      <c r="C51">
        <v>24</v>
      </c>
      <c r="D51">
        <v>7</v>
      </c>
      <c r="M51">
        <v>0.71</v>
      </c>
      <c r="O51">
        <f t="shared" si="11"/>
        <v>8679.75</v>
      </c>
      <c r="P51">
        <v>6.2</v>
      </c>
      <c r="Q51">
        <v>7.2</v>
      </c>
      <c r="R51">
        <v>22.4</v>
      </c>
      <c r="S51">
        <v>24.2</v>
      </c>
      <c r="T51">
        <v>414</v>
      </c>
      <c r="U51">
        <v>131.78040419999999</v>
      </c>
      <c r="V51" t="s">
        <v>18</v>
      </c>
      <c r="W51">
        <v>0</v>
      </c>
      <c r="X51">
        <v>0</v>
      </c>
      <c r="Y51">
        <v>0</v>
      </c>
      <c r="Z51">
        <v>0</v>
      </c>
      <c r="AA51">
        <f t="shared" si="4"/>
        <v>0</v>
      </c>
      <c r="AB51">
        <f t="shared" si="5"/>
        <v>0</v>
      </c>
      <c r="AC51">
        <f t="shared" si="6"/>
        <v>0</v>
      </c>
      <c r="AD51">
        <f t="shared" si="7"/>
        <v>0</v>
      </c>
      <c r="AE51">
        <f t="shared" si="8"/>
        <v>0</v>
      </c>
      <c r="AF51">
        <f t="shared" si="9"/>
        <v>0</v>
      </c>
      <c r="AG51">
        <f t="shared" si="10"/>
        <v>0</v>
      </c>
      <c r="AI51">
        <f t="shared" si="13"/>
        <v>0</v>
      </c>
    </row>
    <row r="52" spans="2:35" x14ac:dyDescent="0.25">
      <c r="B52">
        <v>51</v>
      </c>
      <c r="C52">
        <v>24</v>
      </c>
      <c r="D52">
        <v>8</v>
      </c>
      <c r="M52">
        <v>0.78</v>
      </c>
      <c r="O52">
        <f t="shared" si="11"/>
        <v>9535.5</v>
      </c>
      <c r="P52">
        <v>4.4000000000000004</v>
      </c>
      <c r="Q52">
        <v>5.4</v>
      </c>
      <c r="R52">
        <v>23.5</v>
      </c>
      <c r="S52">
        <v>24</v>
      </c>
      <c r="T52">
        <v>149</v>
      </c>
      <c r="U52">
        <v>47.428213100000001</v>
      </c>
      <c r="V52" t="s">
        <v>18</v>
      </c>
      <c r="W52">
        <v>0</v>
      </c>
      <c r="X52">
        <v>0</v>
      </c>
      <c r="Y52">
        <v>0</v>
      </c>
      <c r="Z52">
        <v>0</v>
      </c>
      <c r="AA52">
        <f t="shared" si="4"/>
        <v>0</v>
      </c>
      <c r="AB52">
        <f t="shared" si="5"/>
        <v>0</v>
      </c>
      <c r="AC52">
        <f t="shared" si="6"/>
        <v>0</v>
      </c>
      <c r="AD52">
        <f t="shared" si="7"/>
        <v>0</v>
      </c>
      <c r="AE52">
        <f t="shared" si="8"/>
        <v>0</v>
      </c>
      <c r="AF52">
        <f t="shared" si="9"/>
        <v>0</v>
      </c>
      <c r="AG52">
        <f t="shared" si="10"/>
        <v>0</v>
      </c>
      <c r="AI52">
        <f t="shared" si="1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Walker</dc:creator>
  <cp:lastModifiedBy>Kieran Walker</cp:lastModifiedBy>
  <dcterms:created xsi:type="dcterms:W3CDTF">2018-01-16T18:13:43Z</dcterms:created>
  <dcterms:modified xsi:type="dcterms:W3CDTF">2018-02-02T16:22:51Z</dcterms:modified>
</cp:coreProperties>
</file>