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YandexDisk\инфа\лабы\"/>
    </mc:Choice>
  </mc:AlternateContent>
  <xr:revisionPtr revIDLastSave="0" documentId="13_ncr:1_{E3F97DF1-6718-41DE-9893-F1B90FA05630}" xr6:coauthVersionLast="47" xr6:coauthVersionMax="47" xr10:uidLastSave="{00000000-0000-0000-0000-000000000000}"/>
  <bookViews>
    <workbookView xWindow="-110" yWindow="-110" windowWidth="21820" windowHeight="14020" xr2:uid="{E75B0F1E-E216-4566-B5DB-DDDE0A3369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6" i="1"/>
  <c r="AE69" i="1"/>
  <c r="AE61" i="1"/>
  <c r="AE53" i="1"/>
  <c r="AE45" i="1"/>
  <c r="AE28" i="1"/>
  <c r="AE2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Y71" i="1" s="1"/>
  <c r="G70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G69" i="1"/>
  <c r="AC70" i="1"/>
  <c r="AC69" i="1"/>
  <c r="AB70" i="1"/>
  <c r="F70" i="1"/>
  <c r="F69" i="1"/>
  <c r="Z71" i="1"/>
  <c r="AC71" i="1"/>
  <c r="K62" i="1"/>
  <c r="P62" i="1"/>
  <c r="U62" i="1"/>
  <c r="K61" i="1"/>
  <c r="P61" i="1"/>
  <c r="U61" i="1"/>
  <c r="AB62" i="1"/>
  <c r="F62" i="1"/>
  <c r="F61" i="1"/>
  <c r="Z63" i="1"/>
  <c r="K54" i="1"/>
  <c r="P54" i="1"/>
  <c r="U54" i="1"/>
  <c r="K53" i="1"/>
  <c r="P53" i="1"/>
  <c r="U53" i="1"/>
  <c r="AB54" i="1"/>
  <c r="F54" i="1"/>
  <c r="F53" i="1"/>
  <c r="Z55" i="1"/>
  <c r="K46" i="1"/>
  <c r="P46" i="1"/>
  <c r="U46" i="1"/>
  <c r="K45" i="1"/>
  <c r="P45" i="1"/>
  <c r="U45" i="1"/>
  <c r="AB46" i="1"/>
  <c r="F46" i="1"/>
  <c r="F45" i="1"/>
  <c r="Z47" i="1"/>
  <c r="AB37" i="1"/>
  <c r="K37" i="1"/>
  <c r="P37" i="1"/>
  <c r="U37" i="1"/>
  <c r="F37" i="1"/>
  <c r="Z38" i="1"/>
  <c r="F36" i="1"/>
  <c r="K29" i="1"/>
  <c r="P29" i="1"/>
  <c r="U29" i="1"/>
  <c r="K28" i="1"/>
  <c r="P28" i="1"/>
  <c r="U28" i="1"/>
  <c r="F29" i="1"/>
  <c r="F28" i="1"/>
  <c r="Z30" i="1"/>
  <c r="C5" i="1"/>
  <c r="AC20" i="1" s="1"/>
  <c r="Z22" i="1"/>
  <c r="F21" i="1"/>
  <c r="F20" i="1"/>
  <c r="K21" i="1"/>
  <c r="P21" i="1"/>
  <c r="U21" i="1"/>
  <c r="K20" i="1"/>
  <c r="P20" i="1"/>
  <c r="U20" i="1"/>
  <c r="Y68" i="1" l="1"/>
  <c r="X71" i="1"/>
  <c r="X68" i="1"/>
  <c r="W71" i="1" s="1"/>
  <c r="AC61" i="1"/>
  <c r="W68" i="1" l="1"/>
  <c r="N68" i="1"/>
  <c r="V68" i="1" l="1"/>
  <c r="V71" i="1"/>
  <c r="M71" i="1"/>
  <c r="M68" i="1"/>
  <c r="N74" i="1" l="1"/>
  <c r="U68" i="1"/>
  <c r="L68" i="1"/>
  <c r="K68" i="1" s="1"/>
  <c r="L71" i="1"/>
  <c r="T71" i="1" l="1"/>
  <c r="T68" i="1"/>
  <c r="J71" i="1"/>
  <c r="J68" i="1"/>
  <c r="I71" i="1" l="1"/>
  <c r="I68" i="1"/>
  <c r="S68" i="1"/>
  <c r="S71" i="1"/>
  <c r="R71" i="1" l="1"/>
  <c r="R68" i="1"/>
  <c r="H71" i="1"/>
  <c r="H68" i="1"/>
  <c r="G71" i="1" l="1"/>
  <c r="G68" i="1"/>
  <c r="Q71" i="1"/>
  <c r="K74" i="1" s="1"/>
  <c r="Q68" i="1"/>
  <c r="P68" i="1" s="1"/>
  <c r="W74" i="1" l="1"/>
  <c r="H74" i="1"/>
  <c r="O71" i="1"/>
  <c r="O68" i="1"/>
  <c r="N71" i="1" s="1"/>
  <c r="Q74" i="1" s="1"/>
  <c r="T74" i="1"/>
  <c r="G72" i="1"/>
  <c r="M72" i="1" l="1"/>
  <c r="Q72" i="1"/>
  <c r="R72" i="1"/>
  <c r="X72" i="1"/>
  <c r="Y72" i="1"/>
  <c r="W72" i="1"/>
  <c r="N72" i="1"/>
  <c r="L72" i="1"/>
  <c r="S72" i="1"/>
  <c r="V72" i="1"/>
  <c r="H72" i="1"/>
  <c r="T72" i="1"/>
  <c r="I72" i="1"/>
  <c r="O72" i="1"/>
  <c r="J72" i="1"/>
  <c r="AA71" i="1"/>
  <c r="Y5" i="1" l="1"/>
  <c r="X5" i="1"/>
  <c r="W5" i="1"/>
  <c r="V5" i="1"/>
  <c r="T5" i="1"/>
  <c r="S5" i="1"/>
  <c r="R5" i="1"/>
  <c r="Q5" i="1"/>
  <c r="O5" i="1"/>
  <c r="N5" i="1"/>
  <c r="M5" i="1"/>
  <c r="L5" i="1"/>
  <c r="J5" i="1"/>
  <c r="I5" i="1"/>
  <c r="H5" i="1"/>
  <c r="G5" i="1"/>
  <c r="F16" i="1"/>
  <c r="F15" i="1"/>
  <c r="F14" i="1"/>
  <c r="F13" i="1"/>
  <c r="F12" i="1"/>
  <c r="F11" i="1"/>
  <c r="B16" i="1"/>
  <c r="B15" i="1"/>
  <c r="B14" i="1"/>
  <c r="B13" i="1"/>
  <c r="B12" i="1"/>
  <c r="B11" i="1"/>
  <c r="C9" i="1"/>
  <c r="C15" i="1" s="1"/>
  <c r="C8" i="1"/>
  <c r="C14" i="1" s="1"/>
  <c r="C7" i="1"/>
  <c r="O7" i="1" s="1"/>
  <c r="O29" i="1" s="1"/>
  <c r="C6" i="1"/>
  <c r="Q6" i="1" s="1"/>
  <c r="C11" i="1"/>
  <c r="R20" i="1" l="1"/>
  <c r="R61" i="1"/>
  <c r="R6" i="1"/>
  <c r="R28" i="1" s="1"/>
  <c r="M20" i="1"/>
  <c r="M61" i="1"/>
  <c r="X20" i="1"/>
  <c r="X61" i="1"/>
  <c r="Q20" i="1"/>
  <c r="Q61" i="1"/>
  <c r="H20" i="1"/>
  <c r="H61" i="1"/>
  <c r="I20" i="1"/>
  <c r="I61" i="1"/>
  <c r="S20" i="1"/>
  <c r="S61" i="1"/>
  <c r="O20" i="1"/>
  <c r="O61" i="1"/>
  <c r="J20" i="1"/>
  <c r="J61" i="1"/>
  <c r="T20" i="1"/>
  <c r="T61" i="1"/>
  <c r="W20" i="1"/>
  <c r="W61" i="1"/>
  <c r="N20" i="1"/>
  <c r="N61" i="1"/>
  <c r="AC37" i="1"/>
  <c r="AC45" i="1"/>
  <c r="Y20" i="1"/>
  <c r="Y61" i="1"/>
  <c r="G20" i="1"/>
  <c r="G61" i="1"/>
  <c r="T6" i="1"/>
  <c r="T21" i="1" s="1"/>
  <c r="L20" i="1"/>
  <c r="L61" i="1"/>
  <c r="V20" i="1"/>
  <c r="V61" i="1"/>
  <c r="L6" i="1"/>
  <c r="L21" i="1" s="1"/>
  <c r="L19" i="1" s="1"/>
  <c r="K19" i="1" s="1"/>
  <c r="C12" i="1"/>
  <c r="L12" i="1" s="1"/>
  <c r="J6" i="1"/>
  <c r="J28" i="1" s="1"/>
  <c r="I6" i="1"/>
  <c r="I21" i="1" s="1"/>
  <c r="W6" i="1"/>
  <c r="W28" i="1" s="1"/>
  <c r="V6" i="1"/>
  <c r="Q28" i="1"/>
  <c r="Q21" i="1"/>
  <c r="W21" i="1"/>
  <c r="O12" i="1"/>
  <c r="J12" i="1"/>
  <c r="T12" i="1"/>
  <c r="S6" i="1"/>
  <c r="H6" i="1"/>
  <c r="G6" i="1"/>
  <c r="V28" i="1"/>
  <c r="V21" i="1"/>
  <c r="R21" i="1"/>
  <c r="AC36" i="1"/>
  <c r="AC38" i="1" s="1"/>
  <c r="O6" i="1"/>
  <c r="AC28" i="1"/>
  <c r="AC21" i="1"/>
  <c r="AC22" i="1" s="1"/>
  <c r="Y6" i="1"/>
  <c r="N6" i="1"/>
  <c r="X6" i="1"/>
  <c r="M6" i="1"/>
  <c r="W8" i="1"/>
  <c r="V8" i="1"/>
  <c r="M8" i="1"/>
  <c r="W7" i="1"/>
  <c r="W29" i="1" s="1"/>
  <c r="M7" i="1"/>
  <c r="M29" i="1" s="1"/>
  <c r="L8" i="1"/>
  <c r="V7" i="1"/>
  <c r="V29" i="1" s="1"/>
  <c r="L7" i="1"/>
  <c r="L29" i="1" s="1"/>
  <c r="V9" i="1"/>
  <c r="L9" i="1"/>
  <c r="T9" i="1"/>
  <c r="J9" i="1"/>
  <c r="T8" i="1"/>
  <c r="J8" i="1"/>
  <c r="T7" i="1"/>
  <c r="T29" i="1" s="1"/>
  <c r="J7" i="1"/>
  <c r="J29" i="1" s="1"/>
  <c r="S9" i="1"/>
  <c r="I9" i="1"/>
  <c r="S8" i="1"/>
  <c r="I8" i="1"/>
  <c r="S7" i="1"/>
  <c r="S29" i="1" s="1"/>
  <c r="I7" i="1"/>
  <c r="I29" i="1" s="1"/>
  <c r="L15" i="1"/>
  <c r="V15" i="1"/>
  <c r="J15" i="1"/>
  <c r="M15" i="1"/>
  <c r="W15" i="1"/>
  <c r="N15" i="1"/>
  <c r="X15" i="1"/>
  <c r="O15" i="1"/>
  <c r="Y15" i="1"/>
  <c r="R15" i="1"/>
  <c r="Q15" i="1"/>
  <c r="G15" i="1"/>
  <c r="T15" i="1"/>
  <c r="H15" i="1"/>
  <c r="I15" i="1"/>
  <c r="S15" i="1"/>
  <c r="W9" i="1"/>
  <c r="R9" i="1"/>
  <c r="H9" i="1"/>
  <c r="R8" i="1"/>
  <c r="H8" i="1"/>
  <c r="R7" i="1"/>
  <c r="R29" i="1" s="1"/>
  <c r="H7" i="1"/>
  <c r="H29" i="1" s="1"/>
  <c r="Q9" i="1"/>
  <c r="G9" i="1"/>
  <c r="Q8" i="1"/>
  <c r="G8" i="1"/>
  <c r="Q7" i="1"/>
  <c r="Q29" i="1" s="1"/>
  <c r="G7" i="1"/>
  <c r="G29" i="1" s="1"/>
  <c r="Y9" i="1"/>
  <c r="O9" i="1"/>
  <c r="Y8" i="1"/>
  <c r="O8" i="1"/>
  <c r="Y7" i="1"/>
  <c r="Y29" i="1" s="1"/>
  <c r="M9" i="1"/>
  <c r="C13" i="1"/>
  <c r="AC54" i="1" s="1"/>
  <c r="AC29" i="1"/>
  <c r="L14" i="1"/>
  <c r="V14" i="1"/>
  <c r="W14" i="1"/>
  <c r="M14" i="1"/>
  <c r="N14" i="1"/>
  <c r="X14" i="1"/>
  <c r="Y14" i="1"/>
  <c r="Q14" i="1"/>
  <c r="O14" i="1"/>
  <c r="T14" i="1"/>
  <c r="G14" i="1"/>
  <c r="H14" i="1"/>
  <c r="R14" i="1"/>
  <c r="I14" i="1"/>
  <c r="S14" i="1"/>
  <c r="J14" i="1"/>
  <c r="X9" i="1"/>
  <c r="N9" i="1"/>
  <c r="X8" i="1"/>
  <c r="N8" i="1"/>
  <c r="X7" i="1"/>
  <c r="X29" i="1" s="1"/>
  <c r="N7" i="1"/>
  <c r="N29" i="1" s="1"/>
  <c r="S11" i="1"/>
  <c r="G11" i="1"/>
  <c r="W11" i="1"/>
  <c r="V11" i="1"/>
  <c r="L11" i="1"/>
  <c r="R11" i="1"/>
  <c r="I11" i="1"/>
  <c r="O11" i="1"/>
  <c r="N11" i="1"/>
  <c r="M11" i="1"/>
  <c r="T11" i="1"/>
  <c r="Q11" i="1"/>
  <c r="H11" i="1"/>
  <c r="Y11" i="1"/>
  <c r="J11" i="1"/>
  <c r="X11" i="1"/>
  <c r="C10" i="1"/>
  <c r="W12" i="1" l="1"/>
  <c r="R12" i="1"/>
  <c r="O46" i="1"/>
  <c r="O62" i="1"/>
  <c r="O53" i="1"/>
  <c r="T53" i="1"/>
  <c r="T62" i="1"/>
  <c r="T46" i="1"/>
  <c r="W37" i="1"/>
  <c r="W45" i="1"/>
  <c r="T28" i="1"/>
  <c r="R53" i="1"/>
  <c r="R62" i="1"/>
  <c r="R46" i="1"/>
  <c r="J53" i="1"/>
  <c r="J62" i="1"/>
  <c r="J46" i="1"/>
  <c r="I28" i="1"/>
  <c r="AC46" i="1"/>
  <c r="AC53" i="1"/>
  <c r="AC55" i="1" s="1"/>
  <c r="AC62" i="1"/>
  <c r="AC63" i="1" s="1"/>
  <c r="Q12" i="1"/>
  <c r="S12" i="1"/>
  <c r="L37" i="1"/>
  <c r="L45" i="1"/>
  <c r="V37" i="1"/>
  <c r="V45" i="1"/>
  <c r="S37" i="1"/>
  <c r="S45" i="1"/>
  <c r="X12" i="1"/>
  <c r="I12" i="1"/>
  <c r="H37" i="1"/>
  <c r="H45" i="1"/>
  <c r="W46" i="1"/>
  <c r="W62" i="1"/>
  <c r="W53" i="1"/>
  <c r="G37" i="1"/>
  <c r="G45" i="1"/>
  <c r="X37" i="1"/>
  <c r="X45" i="1"/>
  <c r="O37" i="1"/>
  <c r="O45" i="1"/>
  <c r="O44" i="1" s="1"/>
  <c r="J21" i="1"/>
  <c r="J19" i="1" s="1"/>
  <c r="I22" i="1" s="1"/>
  <c r="N12" i="1"/>
  <c r="H12" i="1"/>
  <c r="AC47" i="1"/>
  <c r="T37" i="1"/>
  <c r="T45" i="1"/>
  <c r="T44" i="1" s="1"/>
  <c r="M37" i="1"/>
  <c r="M45" i="1"/>
  <c r="N37" i="1"/>
  <c r="N45" i="1"/>
  <c r="J37" i="1"/>
  <c r="J45" i="1"/>
  <c r="I37" i="1"/>
  <c r="I45" i="1"/>
  <c r="M12" i="1"/>
  <c r="G12" i="1"/>
  <c r="L53" i="1"/>
  <c r="L62" i="1"/>
  <c r="L46" i="1"/>
  <c r="Q37" i="1"/>
  <c r="Q45" i="1"/>
  <c r="Y37" i="1"/>
  <c r="Y35" i="1" s="1"/>
  <c r="X38" i="1" s="1"/>
  <c r="Y45" i="1"/>
  <c r="R37" i="1"/>
  <c r="R45" i="1"/>
  <c r="V12" i="1"/>
  <c r="Y12" i="1"/>
  <c r="L28" i="1"/>
  <c r="S28" i="1"/>
  <c r="S21" i="1"/>
  <c r="X21" i="1"/>
  <c r="X28" i="1"/>
  <c r="G21" i="1"/>
  <c r="G19" i="1" s="1"/>
  <c r="H25" i="1" s="1"/>
  <c r="G28" i="1"/>
  <c r="M21" i="1"/>
  <c r="M28" i="1"/>
  <c r="O21" i="1"/>
  <c r="O28" i="1"/>
  <c r="AC30" i="1"/>
  <c r="N21" i="1"/>
  <c r="N28" i="1"/>
  <c r="Y28" i="1"/>
  <c r="Y30" i="1" s="1"/>
  <c r="Y21" i="1"/>
  <c r="H21" i="1"/>
  <c r="H28" i="1"/>
  <c r="J27" i="1"/>
  <c r="C16" i="1"/>
  <c r="N10" i="1"/>
  <c r="X10" i="1"/>
  <c r="O10" i="1"/>
  <c r="Y10" i="1"/>
  <c r="G10" i="1"/>
  <c r="Q10" i="1"/>
  <c r="M10" i="1"/>
  <c r="H10" i="1"/>
  <c r="R10" i="1"/>
  <c r="I10" i="1"/>
  <c r="S10" i="1"/>
  <c r="J10" i="1"/>
  <c r="T10" i="1"/>
  <c r="L10" i="1"/>
  <c r="V10" i="1"/>
  <c r="W10" i="1"/>
  <c r="L13" i="1"/>
  <c r="L54" i="1" s="1"/>
  <c r="V13" i="1"/>
  <c r="V54" i="1" s="1"/>
  <c r="M13" i="1"/>
  <c r="M54" i="1" s="1"/>
  <c r="W13" i="1"/>
  <c r="W54" i="1" s="1"/>
  <c r="N13" i="1"/>
  <c r="N54" i="1" s="1"/>
  <c r="X13" i="1"/>
  <c r="X54" i="1" s="1"/>
  <c r="O13" i="1"/>
  <c r="O54" i="1" s="1"/>
  <c r="Y13" i="1"/>
  <c r="Y54" i="1" s="1"/>
  <c r="J13" i="1"/>
  <c r="J54" i="1" s="1"/>
  <c r="G13" i="1"/>
  <c r="G54" i="1" s="1"/>
  <c r="Q13" i="1"/>
  <c r="Q54" i="1" s="1"/>
  <c r="H13" i="1"/>
  <c r="H54" i="1" s="1"/>
  <c r="R13" i="1"/>
  <c r="R54" i="1" s="1"/>
  <c r="T13" i="1"/>
  <c r="T54" i="1" s="1"/>
  <c r="I13" i="1"/>
  <c r="I54" i="1" s="1"/>
  <c r="S13" i="1"/>
  <c r="S54" i="1" s="1"/>
  <c r="M46" i="1" l="1"/>
  <c r="M53" i="1"/>
  <c r="M62" i="1"/>
  <c r="Y27" i="1"/>
  <c r="X27" i="1" s="1"/>
  <c r="S53" i="1"/>
  <c r="S62" i="1"/>
  <c r="S46" i="1"/>
  <c r="S47" i="1" s="1"/>
  <c r="N46" i="1"/>
  <c r="N47" i="1" s="1"/>
  <c r="N53" i="1"/>
  <c r="N62" i="1"/>
  <c r="N60" i="1" s="1"/>
  <c r="Y38" i="1"/>
  <c r="Y53" i="1"/>
  <c r="Y52" i="1" s="1"/>
  <c r="Y62" i="1"/>
  <c r="Y46" i="1"/>
  <c r="Q53" i="1"/>
  <c r="Q62" i="1"/>
  <c r="Q46" i="1"/>
  <c r="Q44" i="1" s="1"/>
  <c r="P44" i="1" s="1"/>
  <c r="O47" i="1" s="1"/>
  <c r="J22" i="1"/>
  <c r="V46" i="1"/>
  <c r="V53" i="1"/>
  <c r="V62" i="1"/>
  <c r="T52" i="1"/>
  <c r="S55" i="1" s="1"/>
  <c r="G53" i="1"/>
  <c r="G62" i="1"/>
  <c r="G46" i="1"/>
  <c r="I53" i="1"/>
  <c r="I52" i="1" s="1"/>
  <c r="I62" i="1"/>
  <c r="I46" i="1"/>
  <c r="O52" i="1"/>
  <c r="I30" i="1"/>
  <c r="I19" i="1"/>
  <c r="H19" i="1" s="1"/>
  <c r="W25" i="1" s="1"/>
  <c r="X62" i="1"/>
  <c r="X46" i="1"/>
  <c r="X53" i="1"/>
  <c r="H62" i="1"/>
  <c r="H60" i="1" s="1"/>
  <c r="H46" i="1"/>
  <c r="H53" i="1"/>
  <c r="H52" i="1" s="1"/>
  <c r="X35" i="1"/>
  <c r="W35" i="1" s="1"/>
  <c r="V35" i="1" s="1"/>
  <c r="N41" i="1" s="1"/>
  <c r="Y22" i="1"/>
  <c r="Y19" i="1"/>
  <c r="X19" i="1" s="1"/>
  <c r="L16" i="1"/>
  <c r="V16" i="1"/>
  <c r="M16" i="1"/>
  <c r="W16" i="1"/>
  <c r="T16" i="1"/>
  <c r="N16" i="1"/>
  <c r="X16" i="1"/>
  <c r="Y16" i="1"/>
  <c r="G16" i="1"/>
  <c r="J16" i="1"/>
  <c r="O16" i="1"/>
  <c r="H16" i="1"/>
  <c r="Q16" i="1"/>
  <c r="R16" i="1"/>
  <c r="I16" i="1"/>
  <c r="S16" i="1"/>
  <c r="I27" i="1"/>
  <c r="W27" i="1"/>
  <c r="W30" i="1"/>
  <c r="G60" i="1" l="1"/>
  <c r="X55" i="1"/>
  <c r="N44" i="1"/>
  <c r="M44" i="1" s="1"/>
  <c r="L44" i="1" s="1"/>
  <c r="K44" i="1" s="1"/>
  <c r="J44" i="1" s="1"/>
  <c r="G55" i="1"/>
  <c r="G56" i="1" s="1"/>
  <c r="H22" i="1"/>
  <c r="S44" i="1"/>
  <c r="X30" i="1"/>
  <c r="Y55" i="1"/>
  <c r="N52" i="1"/>
  <c r="M55" i="1" s="1"/>
  <c r="Y44" i="1"/>
  <c r="X44" i="1" s="1"/>
  <c r="Y47" i="1"/>
  <c r="Y63" i="1"/>
  <c r="Y60" i="1"/>
  <c r="X60" i="1" s="1"/>
  <c r="X52" i="1"/>
  <c r="G63" i="1"/>
  <c r="M63" i="1"/>
  <c r="M60" i="1"/>
  <c r="H66" i="1"/>
  <c r="W66" i="1"/>
  <c r="I60" i="1"/>
  <c r="H63" i="1" s="1"/>
  <c r="G52" i="1"/>
  <c r="N55" i="1"/>
  <c r="S60" i="1"/>
  <c r="H55" i="1"/>
  <c r="S52" i="1"/>
  <c r="M47" i="1"/>
  <c r="G22" i="1"/>
  <c r="G23" i="1" s="1"/>
  <c r="V38" i="1"/>
  <c r="W38" i="1"/>
  <c r="U35" i="1"/>
  <c r="T38" i="1" s="1"/>
  <c r="W22" i="1"/>
  <c r="W19" i="1"/>
  <c r="X22" i="1"/>
  <c r="V30" i="1"/>
  <c r="V27" i="1"/>
  <c r="H27" i="1"/>
  <c r="H30" i="1"/>
  <c r="T35" i="1"/>
  <c r="J47" i="1" l="1"/>
  <c r="X47" i="1"/>
  <c r="T57" i="1"/>
  <c r="I44" i="1"/>
  <c r="I47" i="1"/>
  <c r="M52" i="1"/>
  <c r="R44" i="1"/>
  <c r="Q47" i="1" s="1"/>
  <c r="R47" i="1"/>
  <c r="L47" i="1"/>
  <c r="X63" i="1"/>
  <c r="Q56" i="1"/>
  <c r="H56" i="1"/>
  <c r="R56" i="1"/>
  <c r="I56" i="1"/>
  <c r="S56" i="1"/>
  <c r="J56" i="1"/>
  <c r="T56" i="1"/>
  <c r="L56" i="1"/>
  <c r="V56" i="1"/>
  <c r="M56" i="1"/>
  <c r="W56" i="1"/>
  <c r="Y56" i="1"/>
  <c r="N56" i="1"/>
  <c r="X56" i="1"/>
  <c r="O56" i="1"/>
  <c r="L60" i="1"/>
  <c r="K60" i="1" s="1"/>
  <c r="L63" i="1"/>
  <c r="W44" i="1"/>
  <c r="W47" i="1"/>
  <c r="W52" i="1"/>
  <c r="W55" i="1"/>
  <c r="R60" i="1"/>
  <c r="R63" i="1"/>
  <c r="R52" i="1"/>
  <c r="R55" i="1"/>
  <c r="H57" i="1"/>
  <c r="W57" i="1"/>
  <c r="T25" i="1"/>
  <c r="L55" i="1"/>
  <c r="L52" i="1"/>
  <c r="K52" i="1" s="1"/>
  <c r="G64" i="1"/>
  <c r="T66" i="1"/>
  <c r="W60" i="1"/>
  <c r="W63" i="1"/>
  <c r="Y23" i="1"/>
  <c r="H23" i="1"/>
  <c r="R23" i="1"/>
  <c r="N23" i="1"/>
  <c r="T23" i="1"/>
  <c r="X23" i="1"/>
  <c r="L23" i="1"/>
  <c r="Q23" i="1"/>
  <c r="V23" i="1"/>
  <c r="S23" i="1"/>
  <c r="M23" i="1"/>
  <c r="O23" i="1"/>
  <c r="W23" i="1"/>
  <c r="I23" i="1"/>
  <c r="J23" i="1"/>
  <c r="G27" i="1"/>
  <c r="H33" i="1" s="1"/>
  <c r="G30" i="1"/>
  <c r="V19" i="1"/>
  <c r="V22" i="1"/>
  <c r="S38" i="1"/>
  <c r="S35" i="1"/>
  <c r="U27" i="1"/>
  <c r="N33" i="1"/>
  <c r="H44" i="1" l="1"/>
  <c r="H47" i="1"/>
  <c r="V55" i="1"/>
  <c r="V52" i="1"/>
  <c r="Q63" i="1"/>
  <c r="Q60" i="1"/>
  <c r="P60" i="1" s="1"/>
  <c r="J52" i="1"/>
  <c r="I55" i="1" s="1"/>
  <c r="J55" i="1"/>
  <c r="V44" i="1"/>
  <c r="V47" i="1"/>
  <c r="V60" i="1"/>
  <c r="V63" i="1"/>
  <c r="Q55" i="1"/>
  <c r="Q52" i="1"/>
  <c r="P52" i="1" s="1"/>
  <c r="O55" i="1" s="1"/>
  <c r="J60" i="1"/>
  <c r="I63" i="1" s="1"/>
  <c r="J63" i="1"/>
  <c r="W33" i="1"/>
  <c r="N25" i="1"/>
  <c r="U19" i="1"/>
  <c r="T27" i="1"/>
  <c r="T30" i="1"/>
  <c r="G31" i="1"/>
  <c r="T33" i="1"/>
  <c r="R38" i="1"/>
  <c r="R35" i="1"/>
  <c r="G44" i="1" l="1"/>
  <c r="G47" i="1"/>
  <c r="O60" i="1"/>
  <c r="N63" i="1" s="1"/>
  <c r="O63" i="1"/>
  <c r="N57" i="1"/>
  <c r="U52" i="1"/>
  <c r="T55" i="1" s="1"/>
  <c r="Q57" i="1" s="1"/>
  <c r="N50" i="1"/>
  <c r="U44" i="1"/>
  <c r="T47" i="1" s="1"/>
  <c r="N66" i="1"/>
  <c r="U60" i="1"/>
  <c r="T19" i="1"/>
  <c r="T22" i="1"/>
  <c r="Q35" i="1"/>
  <c r="P35" i="1" s="1"/>
  <c r="Q38" i="1"/>
  <c r="K41" i="1" s="1"/>
  <c r="S27" i="1"/>
  <c r="S30" i="1"/>
  <c r="T50" i="1" l="1"/>
  <c r="G48" i="1"/>
  <c r="W50" i="1"/>
  <c r="H50" i="1"/>
  <c r="K57" i="1"/>
  <c r="AA55" i="1"/>
  <c r="L48" i="1"/>
  <c r="O48" i="1"/>
  <c r="S48" i="1"/>
  <c r="K50" i="1"/>
  <c r="Q50" i="1"/>
  <c r="M48" i="1"/>
  <c r="X48" i="1"/>
  <c r="T63" i="1"/>
  <c r="T60" i="1"/>
  <c r="S63" i="1" s="1"/>
  <c r="W64" i="1" s="1"/>
  <c r="N48" i="1"/>
  <c r="I48" i="1"/>
  <c r="H48" i="1"/>
  <c r="T48" i="1"/>
  <c r="S19" i="1"/>
  <c r="S22" i="1"/>
  <c r="O35" i="1"/>
  <c r="O38" i="1"/>
  <c r="R27" i="1"/>
  <c r="R30" i="1"/>
  <c r="J48" i="1" l="1"/>
  <c r="Y48" i="1"/>
  <c r="W48" i="1"/>
  <c r="V48" i="1"/>
  <c r="R48" i="1"/>
  <c r="Q48" i="1"/>
  <c r="AA47" i="1" s="1"/>
  <c r="H64" i="1"/>
  <c r="R64" i="1"/>
  <c r="J64" i="1"/>
  <c r="Y64" i="1"/>
  <c r="Q64" i="1"/>
  <c r="V64" i="1"/>
  <c r="T64" i="1"/>
  <c r="I64" i="1"/>
  <c r="S64" i="1"/>
  <c r="M64" i="1"/>
  <c r="L64" i="1"/>
  <c r="N64" i="1"/>
  <c r="Q66" i="1"/>
  <c r="K66" i="1"/>
  <c r="X64" i="1"/>
  <c r="O64" i="1"/>
  <c r="R22" i="1"/>
  <c r="R19" i="1"/>
  <c r="N38" i="1"/>
  <c r="N35" i="1"/>
  <c r="Q30" i="1"/>
  <c r="K33" i="1" s="1"/>
  <c r="Q27" i="1"/>
  <c r="P27" i="1" s="1"/>
  <c r="AA63" i="1" l="1"/>
  <c r="Q22" i="1"/>
  <c r="K25" i="1" s="1"/>
  <c r="Q19" i="1"/>
  <c r="P19" i="1" s="1"/>
  <c r="M38" i="1"/>
  <c r="M35" i="1"/>
  <c r="O27" i="1"/>
  <c r="O30" i="1"/>
  <c r="O19" i="1" l="1"/>
  <c r="O22" i="1"/>
  <c r="L35" i="1"/>
  <c r="K35" i="1" s="1"/>
  <c r="L38" i="1"/>
  <c r="N30" i="1"/>
  <c r="N27" i="1"/>
  <c r="N22" i="1" l="1"/>
  <c r="N19" i="1"/>
  <c r="J35" i="1"/>
  <c r="J38" i="1"/>
  <c r="M30" i="1"/>
  <c r="M27" i="1"/>
  <c r="M22" i="1" l="1"/>
  <c r="M19" i="1"/>
  <c r="L22" i="1" s="1"/>
  <c r="L30" i="1"/>
  <c r="L27" i="1"/>
  <c r="K27" i="1" s="1"/>
  <c r="J30" i="1" s="1"/>
  <c r="I35" i="1"/>
  <c r="I38" i="1"/>
  <c r="X31" i="1" l="1"/>
  <c r="I31" i="1"/>
  <c r="N31" i="1"/>
  <c r="R31" i="1"/>
  <c r="W31" i="1"/>
  <c r="H31" i="1"/>
  <c r="Q31" i="1"/>
  <c r="S31" i="1"/>
  <c r="M31" i="1"/>
  <c r="L31" i="1"/>
  <c r="Y31" i="1"/>
  <c r="V31" i="1"/>
  <c r="O31" i="1"/>
  <c r="T31" i="1"/>
  <c r="J31" i="1"/>
  <c r="AA22" i="1"/>
  <c r="Q25" i="1"/>
  <c r="Q33" i="1"/>
  <c r="H35" i="1"/>
  <c r="H38" i="1"/>
  <c r="AA30" i="1" l="1"/>
  <c r="G35" i="1"/>
  <c r="G38" i="1"/>
  <c r="G39" i="1" s="1"/>
  <c r="Y39" i="1" l="1"/>
  <c r="Q39" i="1"/>
  <c r="N39" i="1"/>
  <c r="V39" i="1"/>
  <c r="H39" i="1"/>
  <c r="O39" i="1"/>
  <c r="W39" i="1"/>
  <c r="I39" i="1"/>
  <c r="M39" i="1"/>
  <c r="R39" i="1"/>
  <c r="T39" i="1"/>
  <c r="X39" i="1"/>
  <c r="S39" i="1"/>
  <c r="L39" i="1"/>
  <c r="J39" i="1"/>
  <c r="T41" i="1"/>
  <c r="Q41" i="1"/>
  <c r="H41" i="1"/>
  <c r="W41" i="1"/>
  <c r="AA38" i="1" l="1"/>
  <c r="AE36" i="1" s="1"/>
</calcChain>
</file>

<file path=xl/sharedStrings.xml><?xml version="1.0" encoding="utf-8"?>
<sst xmlns="http://schemas.openxmlformats.org/spreadsheetml/2006/main" count="185" uniqueCount="48">
  <si>
    <t xml:space="preserve">A = </t>
  </si>
  <si>
    <t>C =</t>
  </si>
  <si>
    <t xml:space="preserve">X1 = </t>
  </si>
  <si>
    <t>X2 =</t>
  </si>
  <si>
    <t>X3 =</t>
  </si>
  <si>
    <t>A + C</t>
  </si>
  <si>
    <t xml:space="preserve">X4 = </t>
  </si>
  <si>
    <t>A + C + C</t>
  </si>
  <si>
    <t>X5 =</t>
  </si>
  <si>
    <t>C - A</t>
  </si>
  <si>
    <t xml:space="preserve">X6 = </t>
  </si>
  <si>
    <t>65536-X4</t>
  </si>
  <si>
    <t xml:space="preserve">X7 = </t>
  </si>
  <si>
    <t>X8 =</t>
  </si>
  <si>
    <t>X9 =</t>
  </si>
  <si>
    <t xml:space="preserve">X10 = </t>
  </si>
  <si>
    <t>X11 =</t>
  </si>
  <si>
    <t>X12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</si>
  <si>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</si>
  <si>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</si>
  <si>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</si>
  <si>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</si>
  <si>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</si>
  <si>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</si>
  <si>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</si>
  <si>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</si>
  <si>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</si>
  <si>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</si>
  <si>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</si>
  <si>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</si>
  <si>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.</t>
  </si>
  <si>
    <t>Васильев Никита. Вариант №9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</si>
  <si>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</si>
  <si>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-1]</t>
    </r>
  </si>
  <si>
    <t>Перенос</t>
  </si>
  <si>
    <t>CF=</t>
  </si>
  <si>
    <t>PF=</t>
  </si>
  <si>
    <t>AF=</t>
  </si>
  <si>
    <t>ZF=</t>
  </si>
  <si>
    <t>SF=</t>
  </si>
  <si>
    <t>OF=</t>
  </si>
  <si>
    <t>X1</t>
  </si>
  <si>
    <t>X2</t>
  </si>
  <si>
    <t>+</t>
  </si>
  <si>
    <t>X3</t>
  </si>
  <si>
    <t>X7</t>
  </si>
  <si>
    <t>X8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</si>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</sst>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2">
    <dxf>
      <fill>
        <patternFill>
          <bgColor theme="8" tint="0.59996337778862885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A16B-1DB4-4E33-97A0-E9744D601FAA}">
  <dimension ref="A1:AM74"/>
  <sheetViews>
    <sheetView tabSelected="1" workbookViewId="0">
      <selection activeCell="AE69" sqref="AE69:AM69"/>
    </sheetView>
  </sheetViews>
  <sheetFormatPr defaultRowHeight="14.5" x14ac:dyDescent="0.35"/>
  <cols>
    <col min="7" max="25" width="3.6328125" customWidth="1"/>
    <col min="27" max="27" width="10.453125" customWidth="1"/>
  </cols>
  <sheetData>
    <row r="1" spans="1:27" x14ac:dyDescent="0.35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.5" x14ac:dyDescent="0.35">
      <c r="B2" t="s">
        <v>0</v>
      </c>
      <c r="C2">
        <v>411</v>
      </c>
      <c r="Z2" t="s">
        <v>32</v>
      </c>
      <c r="AA2" t="s">
        <v>33</v>
      </c>
    </row>
    <row r="3" spans="1:27" x14ac:dyDescent="0.35">
      <c r="B3" t="s">
        <v>1</v>
      </c>
      <c r="C3">
        <v>25531</v>
      </c>
    </row>
    <row r="5" spans="1:27" x14ac:dyDescent="0.35">
      <c r="A5" t="s">
        <v>2</v>
      </c>
      <c r="B5" t="s">
        <v>0</v>
      </c>
      <c r="C5">
        <f>C2</f>
        <v>411</v>
      </c>
      <c r="E5" t="s">
        <v>18</v>
      </c>
      <c r="G5" s="1" t="str">
        <f>MID(_xlfn.BASE($C5,2,16),1,1)</f>
        <v>0</v>
      </c>
      <c r="H5" s="1" t="str">
        <f>MID(_xlfn.BASE($C5,2,16),2,1)</f>
        <v>0</v>
      </c>
      <c r="I5" s="1" t="str">
        <f>MID(_xlfn.BASE($C5,2,16),3,1)</f>
        <v>0</v>
      </c>
      <c r="J5" s="1" t="str">
        <f>MID(_xlfn.BASE($C5,2,16),4,1)</f>
        <v>0</v>
      </c>
      <c r="K5" s="1" t="s">
        <v>30</v>
      </c>
      <c r="L5" s="1" t="str">
        <f>MID(_xlfn.BASE($C5,2,16),5,1)</f>
        <v>0</v>
      </c>
      <c r="M5" s="1" t="str">
        <f>MID(_xlfn.BASE($C5,2,16),6,1)</f>
        <v>0</v>
      </c>
      <c r="N5" s="1" t="str">
        <f>MID(_xlfn.BASE($C5,2,16),7,1)</f>
        <v>0</v>
      </c>
      <c r="O5" s="1" t="str">
        <f>MID(_xlfn.BASE($C5,2,16),8,1)</f>
        <v>1</v>
      </c>
      <c r="P5" s="1" t="s">
        <v>30</v>
      </c>
      <c r="Q5" s="1" t="str">
        <f>MID(_xlfn.BASE($C5,2,16),9,1)</f>
        <v>1</v>
      </c>
      <c r="R5" s="1" t="str">
        <f>MID(_xlfn.BASE($C5,2,16),10,1)</f>
        <v>0</v>
      </c>
      <c r="S5" s="1" t="str">
        <f>MID(_xlfn.BASE($C5,2,16),11,1)</f>
        <v>0</v>
      </c>
      <c r="T5" s="1" t="str">
        <f>MID(_xlfn.BASE($C5,2,16),12,1)</f>
        <v>1</v>
      </c>
      <c r="U5" s="1" t="s">
        <v>30</v>
      </c>
      <c r="V5" s="1" t="str">
        <f>MID(_xlfn.BASE($C5,2,16),13,1)</f>
        <v>1</v>
      </c>
      <c r="W5" s="1" t="str">
        <f>MID(_xlfn.BASE($C5,2,16),14,1)</f>
        <v>0</v>
      </c>
      <c r="X5" s="1" t="str">
        <f>MID(_xlfn.BASE($C5,2,16),15,1)</f>
        <v>1</v>
      </c>
      <c r="Y5" s="1" t="str">
        <f>MID(_xlfn.BASE($C5,2,16),16,1)</f>
        <v>1</v>
      </c>
    </row>
    <row r="6" spans="1:27" x14ac:dyDescent="0.35">
      <c r="A6" t="s">
        <v>3</v>
      </c>
      <c r="B6" t="s">
        <v>1</v>
      </c>
      <c r="C6">
        <f>C3</f>
        <v>25531</v>
      </c>
      <c r="E6" t="s">
        <v>19</v>
      </c>
      <c r="G6" s="1" t="str">
        <f t="shared" ref="G6:G10" si="0">MID(_xlfn.BASE($C6,2,16),1,1)</f>
        <v>0</v>
      </c>
      <c r="H6" s="1" t="str">
        <f t="shared" ref="H6:H10" si="1">MID(_xlfn.BASE($C6,2,16),2,1)</f>
        <v>1</v>
      </c>
      <c r="I6" s="1" t="str">
        <f t="shared" ref="I6:I10" si="2">MID(_xlfn.BASE($C6,2,16),3,1)</f>
        <v>1</v>
      </c>
      <c r="J6" s="1" t="str">
        <f t="shared" ref="J6:J10" si="3">MID(_xlfn.BASE($C6,2,16),4,1)</f>
        <v>0</v>
      </c>
      <c r="K6" s="1" t="s">
        <v>30</v>
      </c>
      <c r="L6" s="1" t="str">
        <f t="shared" ref="L6:L10" si="4">MID(_xlfn.BASE($C6,2,16),5,1)</f>
        <v>0</v>
      </c>
      <c r="M6" s="1" t="str">
        <f t="shared" ref="M6:M10" si="5">MID(_xlfn.BASE($C6,2,16),6,1)</f>
        <v>0</v>
      </c>
      <c r="N6" s="1" t="str">
        <f t="shared" ref="N6:N10" si="6">MID(_xlfn.BASE($C6,2,16),7,1)</f>
        <v>1</v>
      </c>
      <c r="O6" s="1" t="str">
        <f t="shared" ref="O6:O10" si="7">MID(_xlfn.BASE($C6,2,16),8,1)</f>
        <v>1</v>
      </c>
      <c r="P6" s="1" t="s">
        <v>30</v>
      </c>
      <c r="Q6" s="1" t="str">
        <f t="shared" ref="Q6:Q10" si="8">MID(_xlfn.BASE($C6,2,16),9,1)</f>
        <v>1</v>
      </c>
      <c r="R6" s="1" t="str">
        <f t="shared" ref="R6:R10" si="9">MID(_xlfn.BASE($C6,2,16),10,1)</f>
        <v>0</v>
      </c>
      <c r="S6" s="1" t="str">
        <f t="shared" ref="S6:S10" si="10">MID(_xlfn.BASE($C6,2,16),11,1)</f>
        <v>1</v>
      </c>
      <c r="T6" s="1" t="str">
        <f t="shared" ref="T6:T10" si="11">MID(_xlfn.BASE($C6,2,16),12,1)</f>
        <v>1</v>
      </c>
      <c r="U6" s="1" t="s">
        <v>30</v>
      </c>
      <c r="V6" s="1" t="str">
        <f t="shared" ref="V6:V10" si="12">MID(_xlfn.BASE($C6,2,16),13,1)</f>
        <v>1</v>
      </c>
      <c r="W6" s="1" t="str">
        <f t="shared" ref="W6:W10" si="13">MID(_xlfn.BASE($C6,2,16),14,1)</f>
        <v>0</v>
      </c>
      <c r="X6" s="1" t="str">
        <f t="shared" ref="X6:X10" si="14">MID(_xlfn.BASE($C6,2,16),15,1)</f>
        <v>1</v>
      </c>
      <c r="Y6" s="1" t="str">
        <f t="shared" ref="Y6:Y10" si="15">MID(_xlfn.BASE($C6,2,16),16,1)</f>
        <v>1</v>
      </c>
    </row>
    <row r="7" spans="1:27" x14ac:dyDescent="0.35">
      <c r="A7" t="s">
        <v>4</v>
      </c>
      <c r="B7" t="s">
        <v>5</v>
      </c>
      <c r="C7">
        <f>C2+C3</f>
        <v>25942</v>
      </c>
      <c r="E7" t="s">
        <v>20</v>
      </c>
      <c r="G7" s="1" t="str">
        <f t="shared" si="0"/>
        <v>0</v>
      </c>
      <c r="H7" s="1" t="str">
        <f t="shared" si="1"/>
        <v>1</v>
      </c>
      <c r="I7" s="1" t="str">
        <f t="shared" si="2"/>
        <v>1</v>
      </c>
      <c r="J7" s="1" t="str">
        <f t="shared" si="3"/>
        <v>0</v>
      </c>
      <c r="K7" s="1" t="s">
        <v>30</v>
      </c>
      <c r="L7" s="1" t="str">
        <f t="shared" si="4"/>
        <v>0</v>
      </c>
      <c r="M7" s="1" t="str">
        <f t="shared" si="5"/>
        <v>1</v>
      </c>
      <c r="N7" s="1" t="str">
        <f t="shared" si="6"/>
        <v>0</v>
      </c>
      <c r="O7" s="1" t="str">
        <f t="shared" si="7"/>
        <v>1</v>
      </c>
      <c r="P7" s="1" t="s">
        <v>30</v>
      </c>
      <c r="Q7" s="1" t="str">
        <f t="shared" si="8"/>
        <v>0</v>
      </c>
      <c r="R7" s="1" t="str">
        <f t="shared" si="9"/>
        <v>1</v>
      </c>
      <c r="S7" s="1" t="str">
        <f t="shared" si="10"/>
        <v>0</v>
      </c>
      <c r="T7" s="1" t="str">
        <f t="shared" si="11"/>
        <v>1</v>
      </c>
      <c r="U7" s="1" t="s">
        <v>30</v>
      </c>
      <c r="V7" s="1" t="str">
        <f t="shared" si="12"/>
        <v>0</v>
      </c>
      <c r="W7" s="1" t="str">
        <f t="shared" si="13"/>
        <v>1</v>
      </c>
      <c r="X7" s="1" t="str">
        <f t="shared" si="14"/>
        <v>1</v>
      </c>
      <c r="Y7" s="1" t="str">
        <f t="shared" si="15"/>
        <v>0</v>
      </c>
    </row>
    <row r="8" spans="1:27" x14ac:dyDescent="0.35">
      <c r="A8" t="s">
        <v>6</v>
      </c>
      <c r="B8" t="s">
        <v>7</v>
      </c>
      <c r="C8">
        <f>C2+C3+C3</f>
        <v>51473</v>
      </c>
      <c r="E8" t="s">
        <v>21</v>
      </c>
      <c r="G8" s="1" t="str">
        <f t="shared" si="0"/>
        <v>1</v>
      </c>
      <c r="H8" s="1" t="str">
        <f t="shared" si="1"/>
        <v>1</v>
      </c>
      <c r="I8" s="1" t="str">
        <f t="shared" si="2"/>
        <v>0</v>
      </c>
      <c r="J8" s="1" t="str">
        <f t="shared" si="3"/>
        <v>0</v>
      </c>
      <c r="K8" s="1" t="s">
        <v>30</v>
      </c>
      <c r="L8" s="1" t="str">
        <f t="shared" si="4"/>
        <v>1</v>
      </c>
      <c r="M8" s="1" t="str">
        <f t="shared" si="5"/>
        <v>0</v>
      </c>
      <c r="N8" s="1" t="str">
        <f t="shared" si="6"/>
        <v>0</v>
      </c>
      <c r="O8" s="1" t="str">
        <f t="shared" si="7"/>
        <v>1</v>
      </c>
      <c r="P8" s="1" t="s">
        <v>30</v>
      </c>
      <c r="Q8" s="1" t="str">
        <f t="shared" si="8"/>
        <v>0</v>
      </c>
      <c r="R8" s="1" t="str">
        <f t="shared" si="9"/>
        <v>0</v>
      </c>
      <c r="S8" s="1" t="str">
        <f t="shared" si="10"/>
        <v>0</v>
      </c>
      <c r="T8" s="1" t="str">
        <f t="shared" si="11"/>
        <v>1</v>
      </c>
      <c r="U8" s="1" t="s">
        <v>30</v>
      </c>
      <c r="V8" s="1" t="str">
        <f t="shared" si="12"/>
        <v>0</v>
      </c>
      <c r="W8" s="1" t="str">
        <f t="shared" si="13"/>
        <v>0</v>
      </c>
      <c r="X8" s="1" t="str">
        <f t="shared" si="14"/>
        <v>0</v>
      </c>
      <c r="Y8" s="1" t="str">
        <f t="shared" si="15"/>
        <v>1</v>
      </c>
    </row>
    <row r="9" spans="1:27" x14ac:dyDescent="0.35">
      <c r="A9" t="s">
        <v>8</v>
      </c>
      <c r="B9" t="s">
        <v>9</v>
      </c>
      <c r="C9">
        <f>C3-C2</f>
        <v>25120</v>
      </c>
      <c r="E9" t="s">
        <v>22</v>
      </c>
      <c r="G9" s="1" t="str">
        <f t="shared" si="0"/>
        <v>0</v>
      </c>
      <c r="H9" s="1" t="str">
        <f t="shared" si="1"/>
        <v>1</v>
      </c>
      <c r="I9" s="1" t="str">
        <f t="shared" si="2"/>
        <v>1</v>
      </c>
      <c r="J9" s="1" t="str">
        <f t="shared" si="3"/>
        <v>0</v>
      </c>
      <c r="K9" s="1" t="s">
        <v>30</v>
      </c>
      <c r="L9" s="1" t="str">
        <f t="shared" si="4"/>
        <v>0</v>
      </c>
      <c r="M9" s="1" t="str">
        <f t="shared" si="5"/>
        <v>0</v>
      </c>
      <c r="N9" s="1" t="str">
        <f t="shared" si="6"/>
        <v>1</v>
      </c>
      <c r="O9" s="1" t="str">
        <f t="shared" si="7"/>
        <v>0</v>
      </c>
      <c r="P9" s="1" t="s">
        <v>30</v>
      </c>
      <c r="Q9" s="1" t="str">
        <f t="shared" si="8"/>
        <v>0</v>
      </c>
      <c r="R9" s="1" t="str">
        <f t="shared" si="9"/>
        <v>0</v>
      </c>
      <c r="S9" s="1" t="str">
        <f t="shared" si="10"/>
        <v>1</v>
      </c>
      <c r="T9" s="1" t="str">
        <f t="shared" si="11"/>
        <v>0</v>
      </c>
      <c r="U9" s="1" t="s">
        <v>30</v>
      </c>
      <c r="V9" s="1" t="str">
        <f t="shared" si="12"/>
        <v>0</v>
      </c>
      <c r="W9" s="1" t="str">
        <f t="shared" si="13"/>
        <v>0</v>
      </c>
      <c r="X9" s="1" t="str">
        <f t="shared" si="14"/>
        <v>0</v>
      </c>
      <c r="Y9" s="1" t="str">
        <f t="shared" si="15"/>
        <v>0</v>
      </c>
    </row>
    <row r="10" spans="1:27" x14ac:dyDescent="0.35">
      <c r="A10" t="s">
        <v>10</v>
      </c>
      <c r="B10" t="s">
        <v>11</v>
      </c>
      <c r="C10">
        <f>65536-C8</f>
        <v>14063</v>
      </c>
      <c r="E10" t="s">
        <v>23</v>
      </c>
      <c r="G10" s="1" t="str">
        <f t="shared" si="0"/>
        <v>0</v>
      </c>
      <c r="H10" s="1" t="str">
        <f t="shared" si="1"/>
        <v>0</v>
      </c>
      <c r="I10" s="1" t="str">
        <f t="shared" si="2"/>
        <v>1</v>
      </c>
      <c r="J10" s="1" t="str">
        <f t="shared" si="3"/>
        <v>1</v>
      </c>
      <c r="K10" s="1" t="s">
        <v>30</v>
      </c>
      <c r="L10" s="1" t="str">
        <f t="shared" si="4"/>
        <v>0</v>
      </c>
      <c r="M10" s="1" t="str">
        <f t="shared" si="5"/>
        <v>1</v>
      </c>
      <c r="N10" s="1" t="str">
        <f t="shared" si="6"/>
        <v>1</v>
      </c>
      <c r="O10" s="1" t="str">
        <f t="shared" si="7"/>
        <v>0</v>
      </c>
      <c r="P10" s="1" t="s">
        <v>30</v>
      </c>
      <c r="Q10" s="1" t="str">
        <f t="shared" si="8"/>
        <v>1</v>
      </c>
      <c r="R10" s="1" t="str">
        <f t="shared" si="9"/>
        <v>1</v>
      </c>
      <c r="S10" s="1" t="str">
        <f t="shared" si="10"/>
        <v>1</v>
      </c>
      <c r="T10" s="1" t="str">
        <f t="shared" si="11"/>
        <v>0</v>
      </c>
      <c r="U10" s="1" t="s">
        <v>30</v>
      </c>
      <c r="V10" s="1" t="str">
        <f t="shared" si="12"/>
        <v>1</v>
      </c>
      <c r="W10" s="1" t="str">
        <f t="shared" si="13"/>
        <v>1</v>
      </c>
      <c r="X10" s="1" t="str">
        <f t="shared" si="14"/>
        <v>1</v>
      </c>
      <c r="Y10" s="1" t="str">
        <f t="shared" si="15"/>
        <v>1</v>
      </c>
    </row>
    <row r="11" spans="1:27" x14ac:dyDescent="0.35">
      <c r="A11" t="s">
        <v>12</v>
      </c>
      <c r="B11" t="str">
        <f>"-X1"</f>
        <v>-X1</v>
      </c>
      <c r="C11">
        <f>-C5</f>
        <v>-411</v>
      </c>
      <c r="E11" t="s">
        <v>24</v>
      </c>
      <c r="F11" t="str">
        <f>"-B1 ="</f>
        <v>-B1 =</v>
      </c>
      <c r="G11" s="2" t="str">
        <f>MID(_xlfn.BASE($C11+2^16,2,16),1,1)</f>
        <v>1</v>
      </c>
      <c r="H11" s="2" t="str">
        <f>MID(_xlfn.BASE($C11+2^16,2,16),2,1)</f>
        <v>1</v>
      </c>
      <c r="I11" s="2" t="str">
        <f>MID(_xlfn.BASE($C11+2^16,2,16),3,1)</f>
        <v>1</v>
      </c>
      <c r="J11" s="2" t="str">
        <f>MID(_xlfn.BASE($C11+2^16,2,16),4,1)</f>
        <v>1</v>
      </c>
      <c r="K11" s="1" t="s">
        <v>30</v>
      </c>
      <c r="L11" s="2" t="str">
        <f>MID(_xlfn.BASE($C11+2^16,2,16),5,1)</f>
        <v>1</v>
      </c>
      <c r="M11" s="2" t="str">
        <f>MID(_xlfn.BASE($C11+2^16,2,16),6,1)</f>
        <v>1</v>
      </c>
      <c r="N11" s="2" t="str">
        <f>MID(_xlfn.BASE($C11+2^16,2,16),7,1)</f>
        <v>1</v>
      </c>
      <c r="O11" s="2" t="str">
        <f>MID(_xlfn.BASE($C11+2^16,2,16),8,1)</f>
        <v>0</v>
      </c>
      <c r="P11" s="1" t="s">
        <v>30</v>
      </c>
      <c r="Q11" s="2" t="str">
        <f>MID(_xlfn.BASE($C11+2^16,2,16),9,1)</f>
        <v>0</v>
      </c>
      <c r="R11" s="2" t="str">
        <f>MID(_xlfn.BASE($C11+2^16,2,16),10,1)</f>
        <v>1</v>
      </c>
      <c r="S11" s="2" t="str">
        <f>MID(_xlfn.BASE($C11+2^16,2,16),11,1)</f>
        <v>1</v>
      </c>
      <c r="T11" s="2" t="str">
        <f>MID(_xlfn.BASE($C11+2^16,2,16),12,1)</f>
        <v>0</v>
      </c>
      <c r="U11" s="1" t="s">
        <v>30</v>
      </c>
      <c r="V11" s="2" t="str">
        <f>MID(_xlfn.BASE($C11+2^16,2,16),13,1)</f>
        <v>0</v>
      </c>
      <c r="W11" s="2" t="str">
        <f>MID(_xlfn.BASE($C11+2^16,2,16),14,1)</f>
        <v>1</v>
      </c>
      <c r="X11" s="2" t="str">
        <f>MID(_xlfn.BASE($C11+2^16,2,16),15,1)</f>
        <v>0</v>
      </c>
      <c r="Y11" s="2" t="str">
        <f>MID(_xlfn.BASE($C11+2^16,2,16),16,1)</f>
        <v>1</v>
      </c>
    </row>
    <row r="12" spans="1:27" x14ac:dyDescent="0.35">
      <c r="A12" t="s">
        <v>13</v>
      </c>
      <c r="B12" t="str">
        <f>"-X2"</f>
        <v>-X2</v>
      </c>
      <c r="C12">
        <f>-C6</f>
        <v>-25531</v>
      </c>
      <c r="E12" t="s">
        <v>25</v>
      </c>
      <c r="F12" t="str">
        <f>"-B2 ="</f>
        <v>-B2 =</v>
      </c>
      <c r="G12" s="2" t="str">
        <f t="shared" ref="G12:G16" si="16">MID(_xlfn.BASE($C12+2^16,2,16),1,1)</f>
        <v>1</v>
      </c>
      <c r="H12" s="2" t="str">
        <f t="shared" ref="H12:H16" si="17">MID(_xlfn.BASE($C12+2^16,2,16),2,1)</f>
        <v>0</v>
      </c>
      <c r="I12" s="2" t="str">
        <f t="shared" ref="I12:I16" si="18">MID(_xlfn.BASE($C12+2^16,2,16),3,1)</f>
        <v>0</v>
      </c>
      <c r="J12" s="2" t="str">
        <f t="shared" ref="J12:J16" si="19">MID(_xlfn.BASE($C12+2^16,2,16),4,1)</f>
        <v>1</v>
      </c>
      <c r="K12" s="2" t="s">
        <v>30</v>
      </c>
      <c r="L12" s="2" t="str">
        <f t="shared" ref="L12:L16" si="20">MID(_xlfn.BASE($C12+2^16,2,16),5,1)</f>
        <v>1</v>
      </c>
      <c r="M12" s="2" t="str">
        <f t="shared" ref="M12:M16" si="21">MID(_xlfn.BASE($C12+2^16,2,16),6,1)</f>
        <v>1</v>
      </c>
      <c r="N12" s="2" t="str">
        <f t="shared" ref="N12:N16" si="22">MID(_xlfn.BASE($C12+2^16,2,16),7,1)</f>
        <v>0</v>
      </c>
      <c r="O12" s="2" t="str">
        <f t="shared" ref="O12:O16" si="23">MID(_xlfn.BASE($C12+2^16,2,16),8,1)</f>
        <v>0</v>
      </c>
      <c r="P12" s="2" t="s">
        <v>30</v>
      </c>
      <c r="Q12" s="2" t="str">
        <f t="shared" ref="Q12:Q16" si="24">MID(_xlfn.BASE($C12+2^16,2,16),9,1)</f>
        <v>0</v>
      </c>
      <c r="R12" s="2" t="str">
        <f t="shared" ref="R12:R16" si="25">MID(_xlfn.BASE($C12+2^16,2,16),10,1)</f>
        <v>1</v>
      </c>
      <c r="S12" s="2" t="str">
        <f t="shared" ref="S12:S16" si="26">MID(_xlfn.BASE($C12+2^16,2,16),11,1)</f>
        <v>0</v>
      </c>
      <c r="T12" s="2" t="str">
        <f t="shared" ref="T12:T16" si="27">MID(_xlfn.BASE($C12+2^16,2,16),12,1)</f>
        <v>0</v>
      </c>
      <c r="U12" s="2" t="s">
        <v>30</v>
      </c>
      <c r="V12" s="2" t="str">
        <f t="shared" ref="V12:V16" si="28">MID(_xlfn.BASE($C12+2^16,2,16),13,1)</f>
        <v>0</v>
      </c>
      <c r="W12" s="2" t="str">
        <f t="shared" ref="W12:W16" si="29">MID(_xlfn.BASE($C12+2^16,2,16),14,1)</f>
        <v>1</v>
      </c>
      <c r="X12" s="2" t="str">
        <f t="shared" ref="X12:X16" si="30">MID(_xlfn.BASE($C12+2^16,2,16),15,1)</f>
        <v>0</v>
      </c>
      <c r="Y12" s="2" t="str">
        <f t="shared" ref="Y12:Y16" si="31">MID(_xlfn.BASE($C12+2^16,2,16),16,1)</f>
        <v>1</v>
      </c>
    </row>
    <row r="13" spans="1:27" x14ac:dyDescent="0.35">
      <c r="A13" t="s">
        <v>14</v>
      </c>
      <c r="B13" t="str">
        <f>"-X3"</f>
        <v>-X3</v>
      </c>
      <c r="C13">
        <f>-C7</f>
        <v>-25942</v>
      </c>
      <c r="E13" t="s">
        <v>26</v>
      </c>
      <c r="F13" t="str">
        <f>"-B3 ="</f>
        <v>-B3 =</v>
      </c>
      <c r="G13" s="2" t="str">
        <f t="shared" si="16"/>
        <v>1</v>
      </c>
      <c r="H13" s="2" t="str">
        <f t="shared" si="17"/>
        <v>0</v>
      </c>
      <c r="I13" s="2" t="str">
        <f t="shared" si="18"/>
        <v>0</v>
      </c>
      <c r="J13" s="2" t="str">
        <f t="shared" si="19"/>
        <v>1</v>
      </c>
      <c r="K13" s="2" t="s">
        <v>30</v>
      </c>
      <c r="L13" s="2" t="str">
        <f t="shared" si="20"/>
        <v>1</v>
      </c>
      <c r="M13" s="2" t="str">
        <f t="shared" si="21"/>
        <v>0</v>
      </c>
      <c r="N13" s="2" t="str">
        <f t="shared" si="22"/>
        <v>1</v>
      </c>
      <c r="O13" s="2" t="str">
        <f t="shared" si="23"/>
        <v>0</v>
      </c>
      <c r="P13" s="2" t="s">
        <v>30</v>
      </c>
      <c r="Q13" s="2" t="str">
        <f t="shared" si="24"/>
        <v>1</v>
      </c>
      <c r="R13" s="2" t="str">
        <f t="shared" si="25"/>
        <v>0</v>
      </c>
      <c r="S13" s="2" t="str">
        <f t="shared" si="26"/>
        <v>1</v>
      </c>
      <c r="T13" s="2" t="str">
        <f t="shared" si="27"/>
        <v>0</v>
      </c>
      <c r="U13" s="2" t="s">
        <v>30</v>
      </c>
      <c r="V13" s="2" t="str">
        <f t="shared" si="28"/>
        <v>1</v>
      </c>
      <c r="W13" s="2" t="str">
        <f t="shared" si="29"/>
        <v>0</v>
      </c>
      <c r="X13" s="2" t="str">
        <f t="shared" si="30"/>
        <v>1</v>
      </c>
      <c r="Y13" s="2" t="str">
        <f t="shared" si="31"/>
        <v>0</v>
      </c>
    </row>
    <row r="14" spans="1:27" x14ac:dyDescent="0.35">
      <c r="A14" t="s">
        <v>15</v>
      </c>
      <c r="B14" t="str">
        <f>"-X4"</f>
        <v>-X4</v>
      </c>
      <c r="C14">
        <f t="shared" ref="C14:C16" si="32">-C8</f>
        <v>-51473</v>
      </c>
      <c r="E14" t="s">
        <v>27</v>
      </c>
      <c r="F14" t="str">
        <f>"-B4 ="</f>
        <v>-B4 =</v>
      </c>
      <c r="G14" s="2" t="str">
        <f t="shared" si="16"/>
        <v>0</v>
      </c>
      <c r="H14" s="2" t="str">
        <f t="shared" si="17"/>
        <v>0</v>
      </c>
      <c r="I14" s="2" t="str">
        <f t="shared" si="18"/>
        <v>1</v>
      </c>
      <c r="J14" s="2" t="str">
        <f t="shared" si="19"/>
        <v>1</v>
      </c>
      <c r="K14" s="2" t="s">
        <v>30</v>
      </c>
      <c r="L14" s="2" t="str">
        <f t="shared" si="20"/>
        <v>0</v>
      </c>
      <c r="M14" s="2" t="str">
        <f t="shared" si="21"/>
        <v>1</v>
      </c>
      <c r="N14" s="2" t="str">
        <f t="shared" si="22"/>
        <v>1</v>
      </c>
      <c r="O14" s="2" t="str">
        <f t="shared" si="23"/>
        <v>0</v>
      </c>
      <c r="P14" s="2" t="s">
        <v>30</v>
      </c>
      <c r="Q14" s="2" t="str">
        <f t="shared" si="24"/>
        <v>1</v>
      </c>
      <c r="R14" s="2" t="str">
        <f t="shared" si="25"/>
        <v>1</v>
      </c>
      <c r="S14" s="2" t="str">
        <f t="shared" si="26"/>
        <v>1</v>
      </c>
      <c r="T14" s="2" t="str">
        <f t="shared" si="27"/>
        <v>0</v>
      </c>
      <c r="U14" s="2" t="s">
        <v>30</v>
      </c>
      <c r="V14" s="2" t="str">
        <f t="shared" si="28"/>
        <v>1</v>
      </c>
      <c r="W14" s="2" t="str">
        <f t="shared" si="29"/>
        <v>1</v>
      </c>
      <c r="X14" s="2" t="str">
        <f t="shared" si="30"/>
        <v>1</v>
      </c>
      <c r="Y14" s="2" t="str">
        <f t="shared" si="31"/>
        <v>1</v>
      </c>
    </row>
    <row r="15" spans="1:27" x14ac:dyDescent="0.35">
      <c r="A15" t="s">
        <v>16</v>
      </c>
      <c r="B15" t="str">
        <f>"-X5"</f>
        <v>-X5</v>
      </c>
      <c r="C15">
        <f t="shared" si="32"/>
        <v>-25120</v>
      </c>
      <c r="E15" t="s">
        <v>28</v>
      </c>
      <c r="F15" t="str">
        <f>"-B5 ="</f>
        <v>-B5 =</v>
      </c>
      <c r="G15" s="2" t="str">
        <f t="shared" si="16"/>
        <v>1</v>
      </c>
      <c r="H15" s="2" t="str">
        <f t="shared" si="17"/>
        <v>0</v>
      </c>
      <c r="I15" s="2" t="str">
        <f t="shared" si="18"/>
        <v>0</v>
      </c>
      <c r="J15" s="2" t="str">
        <f t="shared" si="19"/>
        <v>1</v>
      </c>
      <c r="K15" s="2" t="s">
        <v>30</v>
      </c>
      <c r="L15" s="2" t="str">
        <f t="shared" si="20"/>
        <v>1</v>
      </c>
      <c r="M15" s="2" t="str">
        <f t="shared" si="21"/>
        <v>1</v>
      </c>
      <c r="N15" s="2" t="str">
        <f t="shared" si="22"/>
        <v>0</v>
      </c>
      <c r="O15" s="2" t="str">
        <f t="shared" si="23"/>
        <v>1</v>
      </c>
      <c r="P15" s="2" t="s">
        <v>30</v>
      </c>
      <c r="Q15" s="2" t="str">
        <f t="shared" si="24"/>
        <v>1</v>
      </c>
      <c r="R15" s="2" t="str">
        <f t="shared" si="25"/>
        <v>1</v>
      </c>
      <c r="S15" s="2" t="str">
        <f t="shared" si="26"/>
        <v>1</v>
      </c>
      <c r="T15" s="2" t="str">
        <f t="shared" si="27"/>
        <v>0</v>
      </c>
      <c r="U15" s="2" t="s">
        <v>30</v>
      </c>
      <c r="V15" s="2" t="str">
        <f t="shared" si="28"/>
        <v>0</v>
      </c>
      <c r="W15" s="2" t="str">
        <f t="shared" si="29"/>
        <v>0</v>
      </c>
      <c r="X15" s="2" t="str">
        <f t="shared" si="30"/>
        <v>0</v>
      </c>
      <c r="Y15" s="2" t="str">
        <f t="shared" si="31"/>
        <v>0</v>
      </c>
    </row>
    <row r="16" spans="1:27" x14ac:dyDescent="0.35">
      <c r="A16" t="s">
        <v>17</v>
      </c>
      <c r="B16" t="str">
        <f>"-X6"</f>
        <v>-X6</v>
      </c>
      <c r="C16">
        <f t="shared" si="32"/>
        <v>-14063</v>
      </c>
      <c r="E16" t="s">
        <v>29</v>
      </c>
      <c r="F16" t="str">
        <f>"-B6 ="</f>
        <v>-B6 =</v>
      </c>
      <c r="G16" s="2" t="str">
        <f t="shared" si="16"/>
        <v>1</v>
      </c>
      <c r="H16" s="2" t="str">
        <f t="shared" si="17"/>
        <v>1</v>
      </c>
      <c r="I16" s="2" t="str">
        <f t="shared" si="18"/>
        <v>0</v>
      </c>
      <c r="J16" s="2" t="str">
        <f t="shared" si="19"/>
        <v>0</v>
      </c>
      <c r="K16" s="2" t="s">
        <v>30</v>
      </c>
      <c r="L16" s="2" t="str">
        <f t="shared" si="20"/>
        <v>1</v>
      </c>
      <c r="M16" s="2" t="str">
        <f t="shared" si="21"/>
        <v>0</v>
      </c>
      <c r="N16" s="2" t="str">
        <f t="shared" si="22"/>
        <v>0</v>
      </c>
      <c r="O16" s="2" t="str">
        <f t="shared" si="23"/>
        <v>1</v>
      </c>
      <c r="P16" s="2" t="s">
        <v>30</v>
      </c>
      <c r="Q16" s="2" t="str">
        <f t="shared" si="24"/>
        <v>0</v>
      </c>
      <c r="R16" s="2" t="str">
        <f t="shared" si="25"/>
        <v>0</v>
      </c>
      <c r="S16" s="2" t="str">
        <f t="shared" si="26"/>
        <v>0</v>
      </c>
      <c r="T16" s="2" t="str">
        <f t="shared" si="27"/>
        <v>1</v>
      </c>
      <c r="U16" s="2" t="s">
        <v>30</v>
      </c>
      <c r="V16" s="2" t="str">
        <f t="shared" si="28"/>
        <v>0</v>
      </c>
      <c r="W16" s="2" t="str">
        <f t="shared" si="29"/>
        <v>0</v>
      </c>
      <c r="X16" s="2" t="str">
        <f t="shared" si="30"/>
        <v>0</v>
      </c>
      <c r="Y16" s="2" t="str">
        <f t="shared" si="31"/>
        <v>1</v>
      </c>
    </row>
    <row r="19" spans="5:39" x14ac:dyDescent="0.35">
      <c r="F19" t="s">
        <v>34</v>
      </c>
      <c r="G19" s="5">
        <f t="shared" ref="G19" si="33">IF(G20+G21&lt;&gt;0,IF(G20+G21+H19=3,1,MOD(G21+G20+H19+1,2)),0)</f>
        <v>0</v>
      </c>
      <c r="H19" s="5">
        <f t="shared" ref="H19" si="34">IF(H20+H21&lt;&gt;0,IF(H20+H21+I19=3,1,MOD(H21+H20+I19+1,2)),0)</f>
        <v>0</v>
      </c>
      <c r="I19" s="5">
        <f t="shared" ref="I19" si="35">IF(I20+I21&lt;&gt;0,IF(I20+I21+J19=3,1,MOD(I21+I20+J19+1,2)),0)</f>
        <v>0</v>
      </c>
      <c r="J19" s="5">
        <f t="shared" ref="J19" si="36">IF(J20+J21&lt;&gt;0,IF(J20+J21+K19=3,1,MOD(J21+J20+K19+1,2)),0)</f>
        <v>0</v>
      </c>
      <c r="K19" s="5">
        <f>L19</f>
        <v>0</v>
      </c>
      <c r="L19" s="5">
        <f t="shared" ref="L19" si="37">IF(L20+L21&lt;&gt;0,IF(L20+L21+M19=3,1,MOD(L21+L20+M19+1,2)),0)</f>
        <v>0</v>
      </c>
      <c r="M19" s="5">
        <f t="shared" ref="M19" si="38">IF(M20+M21&lt;&gt;0,IF(M20+M21+N19=3,1,MOD(M21+M20+N19+1,2)),0)</f>
        <v>0</v>
      </c>
      <c r="N19" s="5">
        <f t="shared" ref="N19" si="39">IF(N20+N21&lt;&gt;0,IF(N20+N21+O19=3,1,MOD(N21+N20+O19+1,2)),0)</f>
        <v>1</v>
      </c>
      <c r="O19" s="5">
        <f t="shared" ref="O19" si="40">IF(O20+O21&lt;&gt;0,IF(O20+O21+P19=3,1,MOD(O21+O20+P19+1,2)),0)</f>
        <v>1</v>
      </c>
      <c r="P19" s="5">
        <f>Q19</f>
        <v>1</v>
      </c>
      <c r="Q19" s="5">
        <f t="shared" ref="Q19" si="41">IF(Q20+Q21&lt;&gt;0,IF(Q20+Q21+R19=3,1,MOD(Q21+Q20+R19+1,2)),0)</f>
        <v>1</v>
      </c>
      <c r="R19" s="5">
        <f t="shared" ref="R19" si="42">IF(R20+R21&lt;&gt;0,IF(R20+R21+S19=3,1,MOD(R21+R20+S19+1,2)),0)</f>
        <v>0</v>
      </c>
      <c r="S19" s="5">
        <f t="shared" ref="S19" si="43">IF(S20+S21&lt;&gt;0,IF(S20+S21+T19=3,1,MOD(S21+S20+T19+1,2)),0)</f>
        <v>1</v>
      </c>
      <c r="T19" s="5">
        <f t="shared" ref="T19" si="44">IF(T20+T21&lt;&gt;0,IF(T20+T21+U19=3,1,MOD(T21+T20+U19+1,2)),0)</f>
        <v>1</v>
      </c>
      <c r="U19" s="5">
        <f>V19</f>
        <v>1</v>
      </c>
      <c r="V19" s="5">
        <f t="shared" ref="V19:X19" si="45">IF(V20+V21&lt;&gt;0,IF(V20+V21+W19=3,1,MOD(V21+V20+W19+1,2)),0)</f>
        <v>1</v>
      </c>
      <c r="W19" s="5">
        <f t="shared" si="45"/>
        <v>0</v>
      </c>
      <c r="X19" s="5">
        <f t="shared" si="45"/>
        <v>1</v>
      </c>
      <c r="Y19" s="5">
        <f>IF(Y20+Y21&lt;&gt;0,IF(Y20+Y21+Z19=3,1,MOD(Y21+Y20+Z19+1,2)),0)</f>
        <v>1</v>
      </c>
    </row>
    <row r="20" spans="5:39" x14ac:dyDescent="0.35">
      <c r="F20" t="str">
        <f>"B1"</f>
        <v>B1</v>
      </c>
      <c r="G20" s="2" t="str">
        <f>G5</f>
        <v>0</v>
      </c>
      <c r="H20" s="2" t="str">
        <f t="shared" ref="H20:Y22" si="46">H5</f>
        <v>0</v>
      </c>
      <c r="I20" s="2" t="str">
        <f t="shared" si="46"/>
        <v>0</v>
      </c>
      <c r="J20" s="2" t="str">
        <f t="shared" si="46"/>
        <v>0</v>
      </c>
      <c r="K20" s="2" t="str">
        <f t="shared" si="46"/>
        <v>.</v>
      </c>
      <c r="L20" s="2" t="str">
        <f t="shared" si="46"/>
        <v>0</v>
      </c>
      <c r="M20" s="2" t="str">
        <f t="shared" si="46"/>
        <v>0</v>
      </c>
      <c r="N20" s="2" t="str">
        <f t="shared" si="46"/>
        <v>0</v>
      </c>
      <c r="O20" s="2" t="str">
        <f t="shared" si="46"/>
        <v>1</v>
      </c>
      <c r="P20" s="2" t="str">
        <f t="shared" si="46"/>
        <v>.</v>
      </c>
      <c r="Q20" s="2" t="str">
        <f t="shared" si="46"/>
        <v>1</v>
      </c>
      <c r="R20" s="2" t="str">
        <f t="shared" si="46"/>
        <v>0</v>
      </c>
      <c r="S20" s="2" t="str">
        <f t="shared" si="46"/>
        <v>0</v>
      </c>
      <c r="T20" s="2" t="str">
        <f t="shared" si="46"/>
        <v>1</v>
      </c>
      <c r="U20" s="2" t="str">
        <f t="shared" si="46"/>
        <v>.</v>
      </c>
      <c r="V20" s="2" t="str">
        <f t="shared" si="46"/>
        <v>1</v>
      </c>
      <c r="W20" s="2" t="str">
        <f t="shared" si="46"/>
        <v>0</v>
      </c>
      <c r="X20" s="2" t="str">
        <f t="shared" si="46"/>
        <v>1</v>
      </c>
      <c r="Y20" s="2" t="str">
        <f t="shared" si="46"/>
        <v>1</v>
      </c>
      <c r="AB20" t="s">
        <v>41</v>
      </c>
      <c r="AC20">
        <f>C5</f>
        <v>411</v>
      </c>
      <c r="AE20" s="3" t="str">
        <f>IF(AND(AA22=AC22, G19=0), "Результат корректен", IF(AND(AA22=AC22, G19=1), "Результат корректен. Перенос из старшего разряда не учитывается", IF(AND(AA22&lt;&gt;AC22, AC22&lt;0), "При сложении отрицательных чисел получен положительный результат. Переполнение", IF(AND(AA22&lt;&gt;AC22, AC22&gt;0), "При сложении положительных чисел получен отрицательный результат. Переполнение", ""))))</f>
        <v>Результат корректен</v>
      </c>
      <c r="AF20" s="3"/>
      <c r="AG20" s="3"/>
      <c r="AH20" s="3"/>
      <c r="AI20" s="3"/>
      <c r="AJ20" s="3"/>
      <c r="AK20" s="3"/>
      <c r="AL20" s="3"/>
      <c r="AM20" s="3"/>
    </row>
    <row r="21" spans="5:39" x14ac:dyDescent="0.35">
      <c r="E21" s="7" t="s">
        <v>43</v>
      </c>
      <c r="F21" t="str">
        <f>"B2"</f>
        <v>B2</v>
      </c>
      <c r="G21" s="4" t="str">
        <f>G6</f>
        <v>0</v>
      </c>
      <c r="H21" s="4" t="str">
        <f t="shared" si="46"/>
        <v>1</v>
      </c>
      <c r="I21" s="4" t="str">
        <f t="shared" si="46"/>
        <v>1</v>
      </c>
      <c r="J21" s="4" t="str">
        <f t="shared" si="46"/>
        <v>0</v>
      </c>
      <c r="K21" s="4" t="str">
        <f t="shared" si="46"/>
        <v>.</v>
      </c>
      <c r="L21" s="4" t="str">
        <f t="shared" si="46"/>
        <v>0</v>
      </c>
      <c r="M21" s="4" t="str">
        <f t="shared" si="46"/>
        <v>0</v>
      </c>
      <c r="N21" s="4" t="str">
        <f t="shared" si="46"/>
        <v>1</v>
      </c>
      <c r="O21" s="4" t="str">
        <f t="shared" si="46"/>
        <v>1</v>
      </c>
      <c r="P21" s="4" t="str">
        <f t="shared" si="46"/>
        <v>.</v>
      </c>
      <c r="Q21" s="4" t="str">
        <f t="shared" si="46"/>
        <v>1</v>
      </c>
      <c r="R21" s="4" t="str">
        <f t="shared" si="46"/>
        <v>0</v>
      </c>
      <c r="S21" s="4" t="str">
        <f t="shared" si="46"/>
        <v>1</v>
      </c>
      <c r="T21" s="4" t="str">
        <f t="shared" si="46"/>
        <v>1</v>
      </c>
      <c r="U21" s="4" t="str">
        <f t="shared" si="46"/>
        <v>.</v>
      </c>
      <c r="V21" s="4" t="str">
        <f t="shared" si="46"/>
        <v>1</v>
      </c>
      <c r="W21" s="4" t="str">
        <f t="shared" si="46"/>
        <v>0</v>
      </c>
      <c r="X21" s="4" t="str">
        <f t="shared" si="46"/>
        <v>1</v>
      </c>
      <c r="Y21" s="4" t="str">
        <f t="shared" si="46"/>
        <v>1</v>
      </c>
      <c r="AA21" s="7" t="s">
        <v>43</v>
      </c>
      <c r="AB21" s="8" t="s">
        <v>42</v>
      </c>
      <c r="AC21" s="8">
        <f>C6</f>
        <v>25531</v>
      </c>
    </row>
    <row r="22" spans="5:39" x14ac:dyDescent="0.35">
      <c r="G22" s="2">
        <f t="shared" ref="G22:X22" si="47">MOD(G21+G20+H19,2)</f>
        <v>0</v>
      </c>
      <c r="H22" s="2">
        <f>MOD(H21+H20+I19,2)</f>
        <v>1</v>
      </c>
      <c r="I22" s="2">
        <f t="shared" si="47"/>
        <v>1</v>
      </c>
      <c r="J22" s="2">
        <f t="shared" si="47"/>
        <v>0</v>
      </c>
      <c r="K22" s="2" t="s">
        <v>30</v>
      </c>
      <c r="L22" s="2">
        <f t="shared" si="47"/>
        <v>0</v>
      </c>
      <c r="M22" s="2">
        <f t="shared" si="47"/>
        <v>1</v>
      </c>
      <c r="N22" s="2">
        <f t="shared" si="47"/>
        <v>0</v>
      </c>
      <c r="O22" s="2">
        <f t="shared" si="47"/>
        <v>1</v>
      </c>
      <c r="P22" s="2" t="s">
        <v>30</v>
      </c>
      <c r="Q22" s="2">
        <f t="shared" si="47"/>
        <v>0</v>
      </c>
      <c r="R22" s="2">
        <f t="shared" si="47"/>
        <v>1</v>
      </c>
      <c r="S22" s="2">
        <f t="shared" si="47"/>
        <v>0</v>
      </c>
      <c r="T22" s="2">
        <f t="shared" si="47"/>
        <v>1</v>
      </c>
      <c r="U22" s="2" t="s">
        <v>30</v>
      </c>
      <c r="V22" s="2">
        <f t="shared" si="47"/>
        <v>0</v>
      </c>
      <c r="W22" s="2">
        <f t="shared" si="47"/>
        <v>1</v>
      </c>
      <c r="X22" s="2">
        <f t="shared" si="47"/>
        <v>1</v>
      </c>
      <c r="Y22" s="2">
        <f>MOD(Y21+Y20+Z19,2)</f>
        <v>0</v>
      </c>
      <c r="Z22" t="str">
        <f>"="</f>
        <v>=</v>
      </c>
      <c r="AA22" s="2">
        <f>IF(G23="",_xlfn.DECIMAL(G22&amp;H22&amp;I22&amp;J22&amp;L22&amp;M22&amp;N22&amp;O22&amp;Q22&amp;R22&amp;S22&amp;T22&amp;V22&amp;W22&amp;X22&amp;Y22,2),(_xlfn.DECIMAL(H23&amp;I23&amp;J23&amp;L23&amp;M23&amp;N23&amp;O23&amp;Q23&amp;R23&amp;S23&amp;T23&amp;V23&amp;W23&amp;X23&amp;Y23,2))*(-1))</f>
        <v>25942</v>
      </c>
      <c r="AC22">
        <f>AC20+AC21</f>
        <v>25942</v>
      </c>
    </row>
    <row r="23" spans="5:39" x14ac:dyDescent="0.35">
      <c r="G23" s="2" t="str">
        <f>IF($G22=0,"",1)</f>
        <v/>
      </c>
      <c r="H23" s="2" t="str">
        <f>IF($G23="","",MID(_xlfn.BASE(_xlfn.DECIMAL(SUBSTITUTE(SUBSTITUTE(SUBSTITUTE(_xlfn.CONCAT($G22:$J22,$L22:$O22,$Q22:$T22,$V22:$Y22),"0","2"),"1","0"),"2","1"),2)+1,2,15),1,1))</f>
        <v/>
      </c>
      <c r="I23" s="2" t="str">
        <f>IF($G23="","",MID(_xlfn.BASE(_xlfn.DECIMAL(SUBSTITUTE(SUBSTITUTE(SUBSTITUTE(_xlfn.CONCAT($G22:$J22,$L22:$O22,$Q22:$T22,$V22:$Y22),"0","2"),"1","0"),"2","1"),2)+1,2,15),2,1))</f>
        <v/>
      </c>
      <c r="J23" s="2" t="str">
        <f>IF($G23="","",MID(_xlfn.BASE(_xlfn.DECIMAL(SUBSTITUTE(SUBSTITUTE(SUBSTITUTE(_xlfn.CONCAT($G22:$J22,$L22:$O22,$Q22:$T22,$V22:$Y22),"0","2"),"1","0"),"2","1"),2)+1,2,15),3,1))</f>
        <v/>
      </c>
      <c r="K23" s="2" t="s">
        <v>30</v>
      </c>
      <c r="L23" s="2" t="str">
        <f>IF($G23="","",MID(_xlfn.BASE(_xlfn.DECIMAL(SUBSTITUTE(SUBSTITUTE(SUBSTITUTE(_xlfn.CONCAT($G22:$J22,$L22:$O22,$Q22:$T22,$V22:$Y22),"0","2"),"1","0"),"2","1"),2)+1,2,15),4,1))</f>
        <v/>
      </c>
      <c r="M23" s="2" t="str">
        <f>IF($G23="","",MID(_xlfn.BASE(_xlfn.DECIMAL(SUBSTITUTE(SUBSTITUTE(SUBSTITUTE(_xlfn.CONCAT($G22:$J22,$L22:$O22,$Q22:$T22,$V22:$Y22),"0","2"),"1","0"),"2","1"),2)+1,2,15),5,1))</f>
        <v/>
      </c>
      <c r="N23" s="2" t="str">
        <f>IF($G23="","",MID(_xlfn.BASE(_xlfn.DECIMAL(SUBSTITUTE(SUBSTITUTE(SUBSTITUTE(_xlfn.CONCAT($G22:$J22,$L22:$O22,$Q22:$T22,$V22:$Y22),"0","2"),"1","0"),"2","1"),2)+1,2,15),6,1))</f>
        <v/>
      </c>
      <c r="O23" s="2" t="str">
        <f>IF($G23="","",MID(_xlfn.BASE(_xlfn.DECIMAL(SUBSTITUTE(SUBSTITUTE(SUBSTITUTE(_xlfn.CONCAT($G22:$J22,$L22:$O22,$Q22:$T22,$V22:$Y22),"0","2"),"1","0"),"2","1"),2)+1,2,15),7,1))</f>
        <v/>
      </c>
      <c r="P23" s="2" t="s">
        <v>30</v>
      </c>
      <c r="Q23" s="2" t="str">
        <f>IF($G23="","",MID(_xlfn.BASE(_xlfn.DECIMAL(SUBSTITUTE(SUBSTITUTE(SUBSTITUTE(_xlfn.CONCAT($G22:$J22,$L22:$O22,$Q22:$T22,$V22:$Y22),"0","2"),"1","0"),"2","1"),2)+1,2,15),8,1))</f>
        <v/>
      </c>
      <c r="R23" s="2" t="str">
        <f>IF($G23="","",MID(_xlfn.BASE(_xlfn.DECIMAL(SUBSTITUTE(SUBSTITUTE(SUBSTITUTE(_xlfn.CONCAT($G22:$J22,$L22:$O22,$Q22:$T22,$V22:$Y22),"0","2"),"1","0"),"2","1"),2)+1,2,15),9,1))</f>
        <v/>
      </c>
      <c r="S23" s="2" t="str">
        <f>IF($G23="","",MID(_xlfn.BASE(_xlfn.DECIMAL(SUBSTITUTE(SUBSTITUTE(SUBSTITUTE(_xlfn.CONCAT($G22:$J22,$L22:$O22,$Q22:$T22,$V22:$Y22),"0","2"),"1","0"),"2","1"),2)+1,2,15),10,1))</f>
        <v/>
      </c>
      <c r="T23" s="2" t="str">
        <f>IF($G23="","",MID(_xlfn.BASE(_xlfn.DECIMAL(SUBSTITUTE(SUBSTITUTE(SUBSTITUTE(_xlfn.CONCAT($G22:$J22,$L22:$O22,$Q22:$T22,$V22:$Y22),"0","2"),"1","0"),"2","1"),2)+1,2,15),11,1))</f>
        <v/>
      </c>
      <c r="U23" s="2" t="s">
        <v>30</v>
      </c>
      <c r="V23" s="2" t="str">
        <f>IF($G23="","",MID(_xlfn.BASE(_xlfn.DECIMAL(SUBSTITUTE(SUBSTITUTE(SUBSTITUTE(_xlfn.CONCAT($G22:$J22,$L22:$O22,$Q22:$T22,$V22:$Y22),"0","2"),"1","0"),"2","1"),2)+1,2,15),12,1))</f>
        <v/>
      </c>
      <c r="W23" s="2" t="str">
        <f>IF($G23="","",MID(_xlfn.BASE(_xlfn.DECIMAL(SUBSTITUTE(SUBSTITUTE(SUBSTITUTE(_xlfn.CONCAT($G22:$J22,$L22:$O22,$Q22:$T22,$V22:$Y22),"0","2"),"1","0"),"2","1"),2)+1,2,15),13,1))</f>
        <v/>
      </c>
      <c r="X23" s="2" t="str">
        <f>IF($G23="","",MID(_xlfn.BASE(_xlfn.DECIMAL(SUBSTITUTE(SUBSTITUTE(SUBSTITUTE(_xlfn.CONCAT($G22:$J22,$L22:$O22,$Q22:$T22,$V22:$Y22),"0","2"),"1","0"),"2","1"),2)+1,2,15),14,1))</f>
        <v/>
      </c>
      <c r="Y23" s="2" t="str">
        <f>IF($G23="","",MID(_xlfn.BASE(_xlfn.DECIMAL(SUBSTITUTE(SUBSTITUTE(SUBSTITUTE(_xlfn.CONCAT($G22:$J22,$L22:$O22,$Q22:$T22,$V22:$Y22),"0","2"),"1","0"),"2","1"),2)+1,2,15),15,1))</f>
        <v/>
      </c>
    </row>
    <row r="25" spans="5:39" x14ac:dyDescent="0.35">
      <c r="G25" t="s">
        <v>35</v>
      </c>
      <c r="H25" s="6">
        <f>G19</f>
        <v>0</v>
      </c>
      <c r="J25" t="s">
        <v>36</v>
      </c>
      <c r="K25" s="6">
        <f>IF(MOD(SUM(Q22:T22,V22:Y22),2)=0,1,0)</f>
        <v>1</v>
      </c>
      <c r="M25" t="s">
        <v>37</v>
      </c>
      <c r="N25" s="6">
        <f>V19</f>
        <v>1</v>
      </c>
      <c r="P25" t="s">
        <v>38</v>
      </c>
      <c r="Q25" s="6">
        <f>IF(SUM(G22:J22,L22:O22,Q22:T22,V22:Y22)=0,1,0)</f>
        <v>0</v>
      </c>
      <c r="S25" t="s">
        <v>39</v>
      </c>
      <c r="T25" s="6">
        <f>G22</f>
        <v>0</v>
      </c>
      <c r="V25" t="s">
        <v>40</v>
      </c>
      <c r="W25" s="6">
        <f>MOD(G19+H19,2)</f>
        <v>0</v>
      </c>
    </row>
    <row r="27" spans="5:39" x14ac:dyDescent="0.35">
      <c r="F27" t="s">
        <v>34</v>
      </c>
      <c r="G27" s="5">
        <f t="shared" ref="G27" si="48">IF(G28+G29&lt;&gt;0,IF(G28+G29+H27=3,1,MOD(G29+G28+H27+1,2)),0)</f>
        <v>0</v>
      </c>
      <c r="H27" s="5">
        <f t="shared" ref="H27" si="49">IF(H28+H29&lt;&gt;0,IF(H28+H29+I27=3,1,MOD(H29+H28+I27+1,2)),0)</f>
        <v>1</v>
      </c>
      <c r="I27" s="5">
        <f t="shared" ref="I27" si="50">IF(I28+I29&lt;&gt;0,IF(I28+I29+J27=3,1,MOD(I29+I28+J27+1,2)),0)</f>
        <v>1</v>
      </c>
      <c r="J27" s="5">
        <f t="shared" ref="J27" si="51">IF(J28+J29&lt;&gt;0,IF(J28+J29+K27=3,1,MOD(J29+J28+K27+1,2)),0)</f>
        <v>0</v>
      </c>
      <c r="K27" s="5">
        <f>L27</f>
        <v>0</v>
      </c>
      <c r="L27" s="5">
        <f t="shared" ref="L27" si="52">IF(L28+L29&lt;&gt;0,IF(L28+L29+M27=3,1,MOD(L29+L28+M27+1,2)),0)</f>
        <v>0</v>
      </c>
      <c r="M27" s="5">
        <f t="shared" ref="M27" si="53">IF(M28+M29&lt;&gt;0,IF(M28+M29+N27=3,1,MOD(M29+M28+N27+1,2)),0)</f>
        <v>1</v>
      </c>
      <c r="N27" s="5">
        <f t="shared" ref="N27" si="54">IF(N28+N29&lt;&gt;0,IF(N28+N29+O27=3,1,MOD(N29+N28+O27+1,2)),0)</f>
        <v>1</v>
      </c>
      <c r="O27" s="5">
        <f t="shared" ref="O27" si="55">IF(O28+O29&lt;&gt;0,IF(O28+O29+P27=3,1,MOD(O29+O28+P27+1,2)),0)</f>
        <v>1</v>
      </c>
      <c r="P27" s="5">
        <f>Q27</f>
        <v>1</v>
      </c>
      <c r="Q27" s="5">
        <f t="shared" ref="Q27" si="56">IF(Q28+Q29&lt;&gt;0,IF(Q28+Q29+R27=3,1,MOD(Q29+Q28+R27+1,2)),0)</f>
        <v>1</v>
      </c>
      <c r="R27" s="5">
        <f t="shared" ref="R27" si="57">IF(R28+R29&lt;&gt;0,IF(R28+R29+S27=3,1,MOD(R29+R28+S27+1,2)),0)</f>
        <v>1</v>
      </c>
      <c r="S27" s="5">
        <f t="shared" ref="S27" si="58">IF(S28+S29&lt;&gt;0,IF(S28+S29+T27=3,1,MOD(S29+S28+T27+1,2)),0)</f>
        <v>1</v>
      </c>
      <c r="T27" s="5">
        <f t="shared" ref="T27" si="59">IF(T28+T29&lt;&gt;0,IF(T28+T29+U27=3,1,MOD(T29+T28+U27+1,2)),0)</f>
        <v>1</v>
      </c>
      <c r="U27" s="5">
        <f>V27</f>
        <v>1</v>
      </c>
      <c r="V27" s="5">
        <f t="shared" ref="V27" si="60">IF(V28+V29&lt;&gt;0,IF(V28+V29+W27=3,1,MOD(V29+V28+W27+1,2)),0)</f>
        <v>1</v>
      </c>
      <c r="W27" s="5">
        <f t="shared" ref="W27" si="61">IF(W28+W29&lt;&gt;0,IF(W28+W29+X27=3,1,MOD(W29+W28+X27+1,2)),0)</f>
        <v>1</v>
      </c>
      <c r="X27" s="5">
        <f t="shared" ref="X27" si="62">IF(X28+X29&lt;&gt;0,IF(X28+X29+Y27=3,1,MOD(X29+X28+Y27+1,2)),0)</f>
        <v>1</v>
      </c>
      <c r="Y27" s="5">
        <f>IF(Y28+Y29&lt;&gt;0,IF(Y28+Y29+Z27=3,1,MOD(Y29+Y28+Z27+1,2)),0)</f>
        <v>0</v>
      </c>
    </row>
    <row r="28" spans="5:39" x14ac:dyDescent="0.35">
      <c r="F28" t="str">
        <f>"B2"</f>
        <v>B2</v>
      </c>
      <c r="G28" s="2" t="str">
        <f>G6</f>
        <v>0</v>
      </c>
      <c r="H28" s="2" t="str">
        <f t="shared" ref="H28:Y29" si="63">H6</f>
        <v>1</v>
      </c>
      <c r="I28" s="2" t="str">
        <f t="shared" si="63"/>
        <v>1</v>
      </c>
      <c r="J28" s="2" t="str">
        <f t="shared" si="63"/>
        <v>0</v>
      </c>
      <c r="K28" s="2" t="str">
        <f t="shared" si="63"/>
        <v>.</v>
      </c>
      <c r="L28" s="2" t="str">
        <f t="shared" si="63"/>
        <v>0</v>
      </c>
      <c r="M28" s="2" t="str">
        <f t="shared" si="63"/>
        <v>0</v>
      </c>
      <c r="N28" s="2" t="str">
        <f t="shared" si="63"/>
        <v>1</v>
      </c>
      <c r="O28" s="2" t="str">
        <f t="shared" si="63"/>
        <v>1</v>
      </c>
      <c r="P28" s="2" t="str">
        <f t="shared" si="63"/>
        <v>.</v>
      </c>
      <c r="Q28" s="2" t="str">
        <f t="shared" si="63"/>
        <v>1</v>
      </c>
      <c r="R28" s="2" t="str">
        <f t="shared" si="63"/>
        <v>0</v>
      </c>
      <c r="S28" s="2" t="str">
        <f t="shared" si="63"/>
        <v>1</v>
      </c>
      <c r="T28" s="2" t="str">
        <f t="shared" si="63"/>
        <v>1</v>
      </c>
      <c r="U28" s="2" t="str">
        <f t="shared" si="63"/>
        <v>.</v>
      </c>
      <c r="V28" s="2" t="str">
        <f t="shared" si="63"/>
        <v>1</v>
      </c>
      <c r="W28" s="2" t="str">
        <f t="shared" si="63"/>
        <v>0</v>
      </c>
      <c r="X28" s="2" t="str">
        <f t="shared" si="63"/>
        <v>1</v>
      </c>
      <c r="Y28" s="2" t="str">
        <f t="shared" si="63"/>
        <v>1</v>
      </c>
      <c r="AB28" t="s">
        <v>42</v>
      </c>
      <c r="AC28">
        <f>C6</f>
        <v>25531</v>
      </c>
      <c r="AE28" s="3" t="str">
        <f>IF(AND(AA30=AC30, G27=0), "Результат корректен", IF(AND(AA30=AC30, G27=1), "Результат корректен. Перенос из старшего разряда не учитывается", IF(AND(AA30&lt;&gt;AC30, AC30&lt;0), "При сложении отрицательных чисел получен положительный результат. Переполнение", IF(AND(AA30&lt;&gt;AC30, AC30&gt;0), "При сложении положительных чисел получен отрицательный результат. Переполнение", ""))))</f>
        <v>При сложении положительных чисел получен отрицательный результат. Переполнение</v>
      </c>
      <c r="AF28" s="3"/>
      <c r="AG28" s="3"/>
      <c r="AH28" s="3"/>
      <c r="AI28" s="3"/>
      <c r="AJ28" s="3"/>
      <c r="AK28" s="3"/>
      <c r="AL28" s="3"/>
      <c r="AM28" s="3"/>
    </row>
    <row r="29" spans="5:39" x14ac:dyDescent="0.35">
      <c r="E29" s="7" t="s">
        <v>43</v>
      </c>
      <c r="F29" t="str">
        <f>"B3"</f>
        <v>B3</v>
      </c>
      <c r="G29" s="4" t="str">
        <f>G7</f>
        <v>0</v>
      </c>
      <c r="H29" s="4" t="str">
        <f t="shared" si="63"/>
        <v>1</v>
      </c>
      <c r="I29" s="4" t="str">
        <f t="shared" si="63"/>
        <v>1</v>
      </c>
      <c r="J29" s="4" t="str">
        <f t="shared" si="63"/>
        <v>0</v>
      </c>
      <c r="K29" s="4" t="str">
        <f t="shared" si="63"/>
        <v>.</v>
      </c>
      <c r="L29" s="4" t="str">
        <f t="shared" si="63"/>
        <v>0</v>
      </c>
      <c r="M29" s="4" t="str">
        <f t="shared" si="63"/>
        <v>1</v>
      </c>
      <c r="N29" s="4" t="str">
        <f t="shared" si="63"/>
        <v>0</v>
      </c>
      <c r="O29" s="4" t="str">
        <f t="shared" si="63"/>
        <v>1</v>
      </c>
      <c r="P29" s="4" t="str">
        <f t="shared" si="63"/>
        <v>.</v>
      </c>
      <c r="Q29" s="4" t="str">
        <f t="shared" si="63"/>
        <v>0</v>
      </c>
      <c r="R29" s="4" t="str">
        <f t="shared" si="63"/>
        <v>1</v>
      </c>
      <c r="S29" s="4" t="str">
        <f t="shared" si="63"/>
        <v>0</v>
      </c>
      <c r="T29" s="4" t="str">
        <f t="shared" si="63"/>
        <v>1</v>
      </c>
      <c r="U29" s="4" t="str">
        <f t="shared" si="63"/>
        <v>.</v>
      </c>
      <c r="V29" s="4" t="str">
        <f t="shared" si="63"/>
        <v>0</v>
      </c>
      <c r="W29" s="4" t="str">
        <f t="shared" si="63"/>
        <v>1</v>
      </c>
      <c r="X29" s="4" t="str">
        <f t="shared" si="63"/>
        <v>1</v>
      </c>
      <c r="Y29" s="4" t="str">
        <f t="shared" si="63"/>
        <v>0</v>
      </c>
      <c r="AA29" s="7" t="s">
        <v>43</v>
      </c>
      <c r="AB29" s="8" t="s">
        <v>44</v>
      </c>
      <c r="AC29" s="8">
        <f>C7</f>
        <v>25942</v>
      </c>
    </row>
    <row r="30" spans="5:39" x14ac:dyDescent="0.35">
      <c r="G30" s="2">
        <f>MOD(G29+G28+H27,2)</f>
        <v>1</v>
      </c>
      <c r="H30" s="2">
        <f>MOD(H29+H28+I27,2)</f>
        <v>1</v>
      </c>
      <c r="I30" s="2">
        <f t="shared" ref="I30" si="64">MOD(I29+I28+J27,2)</f>
        <v>0</v>
      </c>
      <c r="J30" s="2">
        <f t="shared" ref="J30" si="65">MOD(J29+J28+K27,2)</f>
        <v>0</v>
      </c>
      <c r="K30" s="2" t="s">
        <v>30</v>
      </c>
      <c r="L30" s="2">
        <f t="shared" ref="L30" si="66">MOD(L29+L28+M27,2)</f>
        <v>1</v>
      </c>
      <c r="M30" s="2">
        <f t="shared" ref="M30" si="67">MOD(M29+M28+N27,2)</f>
        <v>0</v>
      </c>
      <c r="N30" s="2">
        <f t="shared" ref="N30" si="68">MOD(N29+N28+O27,2)</f>
        <v>0</v>
      </c>
      <c r="O30" s="2">
        <f t="shared" ref="O30" si="69">MOD(O29+O28+P27,2)</f>
        <v>1</v>
      </c>
      <c r="P30" s="2" t="s">
        <v>30</v>
      </c>
      <c r="Q30" s="2">
        <f t="shared" ref="Q30" si="70">MOD(Q29+Q28+R27,2)</f>
        <v>0</v>
      </c>
      <c r="R30" s="2">
        <f t="shared" ref="R30" si="71">MOD(R29+R28+S27,2)</f>
        <v>0</v>
      </c>
      <c r="S30" s="2">
        <f t="shared" ref="S30" si="72">MOD(S29+S28+T27,2)</f>
        <v>0</v>
      </c>
      <c r="T30" s="2">
        <f t="shared" ref="T30" si="73">MOD(T29+T28+U27,2)</f>
        <v>1</v>
      </c>
      <c r="U30" s="2" t="s">
        <v>30</v>
      </c>
      <c r="V30" s="2">
        <f t="shared" ref="V30" si="74">MOD(V29+V28+W27,2)</f>
        <v>0</v>
      </c>
      <c r="W30" s="2">
        <f t="shared" ref="W30" si="75">MOD(W29+W28+X27,2)</f>
        <v>0</v>
      </c>
      <c r="X30" s="2">
        <f t="shared" ref="X30" si="76">MOD(X29+X28+Y27,2)</f>
        <v>0</v>
      </c>
      <c r="Y30" s="2">
        <f>MOD(Y29+Y28+Z27,2)</f>
        <v>1</v>
      </c>
      <c r="Z30" t="str">
        <f>"="</f>
        <v>=</v>
      </c>
      <c r="AA30" s="2">
        <f>IF(G31="",_xlfn.DECIMAL(G30&amp;H30&amp;I30&amp;J30&amp;L30&amp;M30&amp;N30&amp;O30&amp;Q30&amp;R30&amp;S30&amp;T30&amp;V30&amp;W30&amp;X30&amp;Y30,2),(_xlfn.DECIMAL(H31&amp;I31&amp;J31&amp;L31&amp;M31&amp;N31&amp;O31&amp;Q31&amp;R31&amp;S31&amp;T31&amp;V31&amp;W31&amp;X31&amp;Y31,2))*(-1))</f>
        <v>-14063</v>
      </c>
      <c r="AC30">
        <f>AC28+AC29</f>
        <v>51473</v>
      </c>
    </row>
    <row r="31" spans="5:39" x14ac:dyDescent="0.35">
      <c r="G31" s="2">
        <f>IF($G30=0,"",1)</f>
        <v>1</v>
      </c>
      <c r="H31" s="2" t="str">
        <f>IF($G31="","",MID(_xlfn.BASE(_xlfn.DECIMAL(SUBSTITUTE(SUBSTITUTE(SUBSTITUTE(_xlfn.CONCAT($G30:$J30,$L30:$O30,$Q30:$T30,$V30:$Y30),"0","2"),"1","0"),"2","1"),2)+1,2,15),1,1))</f>
        <v>0</v>
      </c>
      <c r="I31" s="2" t="str">
        <f>IF($G31="","",MID(_xlfn.BASE(_xlfn.DECIMAL(SUBSTITUTE(SUBSTITUTE(SUBSTITUTE(_xlfn.CONCAT($G30:$J30,$L30:$O30,$Q30:$T30,$V30:$Y30),"0","2"),"1","0"),"2","1"),2)+1,2,15),2,1))</f>
        <v>1</v>
      </c>
      <c r="J31" s="2" t="str">
        <f>IF($G31="","",MID(_xlfn.BASE(_xlfn.DECIMAL(SUBSTITUTE(SUBSTITUTE(SUBSTITUTE(_xlfn.CONCAT($G30:$J30,$L30:$O30,$Q30:$T30,$V30:$Y30),"0","2"),"1","0"),"2","1"),2)+1,2,15),3,1))</f>
        <v>1</v>
      </c>
      <c r="K31" s="2" t="s">
        <v>30</v>
      </c>
      <c r="L31" s="2" t="str">
        <f>IF($G31="","",MID(_xlfn.BASE(_xlfn.DECIMAL(SUBSTITUTE(SUBSTITUTE(SUBSTITUTE(_xlfn.CONCAT($G30:$J30,$L30:$O30,$Q30:$T30,$V30:$Y30),"0","2"),"1","0"),"2","1"),2)+1,2,15),4,1))</f>
        <v>0</v>
      </c>
      <c r="M31" s="2" t="str">
        <f>IF($G31="","",MID(_xlfn.BASE(_xlfn.DECIMAL(SUBSTITUTE(SUBSTITUTE(SUBSTITUTE(_xlfn.CONCAT($G30:$J30,$L30:$O30,$Q30:$T30,$V30:$Y30),"0","2"),"1","0"),"2","1"),2)+1,2,15),5,1))</f>
        <v>1</v>
      </c>
      <c r="N31" s="2" t="str">
        <f>IF($G31="","",MID(_xlfn.BASE(_xlfn.DECIMAL(SUBSTITUTE(SUBSTITUTE(SUBSTITUTE(_xlfn.CONCAT($G30:$J30,$L30:$O30,$Q30:$T30,$V30:$Y30),"0","2"),"1","0"),"2","1"),2)+1,2,15),6,1))</f>
        <v>1</v>
      </c>
      <c r="O31" s="2" t="str">
        <f>IF($G31="","",MID(_xlfn.BASE(_xlfn.DECIMAL(SUBSTITUTE(SUBSTITUTE(SUBSTITUTE(_xlfn.CONCAT($G30:$J30,$L30:$O30,$Q30:$T30,$V30:$Y30),"0","2"),"1","0"),"2","1"),2)+1,2,15),7,1))</f>
        <v>0</v>
      </c>
      <c r="P31" s="2" t="s">
        <v>30</v>
      </c>
      <c r="Q31" s="2" t="str">
        <f>IF($G31="","",MID(_xlfn.BASE(_xlfn.DECIMAL(SUBSTITUTE(SUBSTITUTE(SUBSTITUTE(_xlfn.CONCAT($G30:$J30,$L30:$O30,$Q30:$T30,$V30:$Y30),"0","2"),"1","0"),"2","1"),2)+1,2,15),8,1))</f>
        <v>1</v>
      </c>
      <c r="R31" s="2" t="str">
        <f>IF($G31="","",MID(_xlfn.BASE(_xlfn.DECIMAL(SUBSTITUTE(SUBSTITUTE(SUBSTITUTE(_xlfn.CONCAT($G30:$J30,$L30:$O30,$Q30:$T30,$V30:$Y30),"0","2"),"1","0"),"2","1"),2)+1,2,15),9,1))</f>
        <v>1</v>
      </c>
      <c r="S31" s="2" t="str">
        <f>IF($G31="","",MID(_xlfn.BASE(_xlfn.DECIMAL(SUBSTITUTE(SUBSTITUTE(SUBSTITUTE(_xlfn.CONCAT($G30:$J30,$L30:$O30,$Q30:$T30,$V30:$Y30),"0","2"),"1","0"),"2","1"),2)+1,2,15),10,1))</f>
        <v>1</v>
      </c>
      <c r="T31" s="2" t="str">
        <f>IF($G31="","",MID(_xlfn.BASE(_xlfn.DECIMAL(SUBSTITUTE(SUBSTITUTE(SUBSTITUTE(_xlfn.CONCAT($G30:$J30,$L30:$O30,$Q30:$T30,$V30:$Y30),"0","2"),"1","0"),"2","1"),2)+1,2,15),11,1))</f>
        <v>0</v>
      </c>
      <c r="U31" s="2" t="s">
        <v>30</v>
      </c>
      <c r="V31" s="2" t="str">
        <f>IF($G31="","",MID(_xlfn.BASE(_xlfn.DECIMAL(SUBSTITUTE(SUBSTITUTE(SUBSTITUTE(_xlfn.CONCAT($G30:$J30,$L30:$O30,$Q30:$T30,$V30:$Y30),"0","2"),"1","0"),"2","1"),2)+1,2,15),12,1))</f>
        <v>1</v>
      </c>
      <c r="W31" s="2" t="str">
        <f>IF($G31="","",MID(_xlfn.BASE(_xlfn.DECIMAL(SUBSTITUTE(SUBSTITUTE(SUBSTITUTE(_xlfn.CONCAT($G30:$J30,$L30:$O30,$Q30:$T30,$V30:$Y30),"0","2"),"1","0"),"2","1"),2)+1,2,15),13,1))</f>
        <v>1</v>
      </c>
      <c r="X31" s="2" t="str">
        <f>IF($G31="","",MID(_xlfn.BASE(_xlfn.DECIMAL(SUBSTITUTE(SUBSTITUTE(SUBSTITUTE(_xlfn.CONCAT($G30:$J30,$L30:$O30,$Q30:$T30,$V30:$Y30),"0","2"),"1","0"),"2","1"),2)+1,2,15),14,1))</f>
        <v>1</v>
      </c>
      <c r="Y31" s="2" t="str">
        <f>IF($G31="","",MID(_xlfn.BASE(_xlfn.DECIMAL(SUBSTITUTE(SUBSTITUTE(SUBSTITUTE(_xlfn.CONCAT($G30:$J30,$L30:$O30,$Q30:$T30,$V30:$Y30),"0","2"),"1","0"),"2","1"),2)+1,2,15),15,1))</f>
        <v>1</v>
      </c>
    </row>
    <row r="33" spans="5:39" x14ac:dyDescent="0.35">
      <c r="G33" t="s">
        <v>35</v>
      </c>
      <c r="H33" s="6">
        <f>G27</f>
        <v>0</v>
      </c>
      <c r="J33" t="s">
        <v>36</v>
      </c>
      <c r="K33" s="6">
        <f>IF(MOD(SUM(Q30:T30,V30:Y30),2)=0,1,0)</f>
        <v>1</v>
      </c>
      <c r="M33" t="s">
        <v>37</v>
      </c>
      <c r="N33" s="6">
        <f>V27</f>
        <v>1</v>
      </c>
      <c r="P33" t="s">
        <v>38</v>
      </c>
      <c r="Q33" s="6">
        <f>IF(SUM(G30:J30,L30:O30,Q30:T30,V30:Y30)=0,1,0)</f>
        <v>0</v>
      </c>
      <c r="S33" t="s">
        <v>39</v>
      </c>
      <c r="T33" s="6">
        <f>G30</f>
        <v>1</v>
      </c>
      <c r="V33" t="s">
        <v>40</v>
      </c>
      <c r="W33" s="6">
        <f>MOD(G27+H27,2)</f>
        <v>1</v>
      </c>
    </row>
    <row r="35" spans="5:39" x14ac:dyDescent="0.35">
      <c r="F35" t="s">
        <v>34</v>
      </c>
      <c r="G35" s="5">
        <f t="shared" ref="G35" si="77">IF(G36+G37&lt;&gt;0,IF(G36+G37+H35=3,1,MOD(G37+G36+H35+1,2)),0)</f>
        <v>1</v>
      </c>
      <c r="H35" s="5">
        <f t="shared" ref="H35" si="78">IF(H36+H37&lt;&gt;0,IF(H36+H37+I35=3,1,MOD(H37+H36+I35+1,2)),0)</f>
        <v>1</v>
      </c>
      <c r="I35" s="5">
        <f t="shared" ref="I35" si="79">IF(I36+I37&lt;&gt;0,IF(I36+I37+J35=3,1,MOD(I37+I36+J35+1,2)),0)</f>
        <v>1</v>
      </c>
      <c r="J35" s="5">
        <f t="shared" ref="J35" si="80">IF(J36+J37&lt;&gt;0,IF(J36+J37+K35=3,1,MOD(J37+J36+K35+1,2)),0)</f>
        <v>1</v>
      </c>
      <c r="K35" s="5">
        <f>L35</f>
        <v>1</v>
      </c>
      <c r="L35" s="5">
        <f t="shared" ref="L35" si="81">IF(L36+L37&lt;&gt;0,IF(L36+L37+M35=3,1,MOD(L37+L36+M35+1,2)),0)</f>
        <v>1</v>
      </c>
      <c r="M35" s="5">
        <f t="shared" ref="M35" si="82">IF(M36+M37&lt;&gt;0,IF(M36+M37+N35=3,1,MOD(M37+M36+N35+1,2)),0)</f>
        <v>1</v>
      </c>
      <c r="N35" s="5">
        <f t="shared" ref="N35" si="83">IF(N36+N37&lt;&gt;0,IF(N36+N37+O35=3,1,MOD(N37+N36+O35+1,2)),0)</f>
        <v>1</v>
      </c>
      <c r="O35" s="5">
        <f t="shared" ref="O35" si="84">IF(O36+O37&lt;&gt;0,IF(O36+O37+P35=3,1,MOD(O37+O36+P35+1,2)),0)</f>
        <v>1</v>
      </c>
      <c r="P35" s="5">
        <f>Q35</f>
        <v>1</v>
      </c>
      <c r="Q35" s="5">
        <f t="shared" ref="Q35" si="85">IF(Q36+Q37&lt;&gt;0,IF(Q36+Q37+R35=3,1,MOD(Q37+Q36+R35+1,2)),0)</f>
        <v>1</v>
      </c>
      <c r="R35" s="5">
        <f t="shared" ref="R35" si="86">IF(R36+R37&lt;&gt;0,IF(R36+R37+S35=3,1,MOD(R37+R36+S35+1,2)),0)</f>
        <v>1</v>
      </c>
      <c r="S35" s="5">
        <f t="shared" ref="S35" si="87">IF(S36+S37&lt;&gt;0,IF(S36+S37+T35=3,1,MOD(S37+S36+T35+1,2)),0)</f>
        <v>1</v>
      </c>
      <c r="T35" s="5">
        <f t="shared" ref="T35" si="88">IF(T36+T37&lt;&gt;0,IF(T36+T37+U35=3,1,MOD(T37+T36+U35+1,2)),0)</f>
        <v>1</v>
      </c>
      <c r="U35" s="5">
        <f>V35</f>
        <v>1</v>
      </c>
      <c r="V35" s="5">
        <f t="shared" ref="V35" si="89">IF(V36+V37&lt;&gt;0,IF(V36+V37+W35=3,1,MOD(V37+V36+W35+1,2)),0)</f>
        <v>1</v>
      </c>
      <c r="W35" s="5">
        <f t="shared" ref="W35" si="90">IF(W36+W37&lt;&gt;0,IF(W36+W37+X35=3,1,MOD(W37+W36+X35+1,2)),0)</f>
        <v>1</v>
      </c>
      <c r="X35" s="5">
        <f t="shared" ref="X35" si="91">IF(X36+X37&lt;&gt;0,IF(X36+X37+Y35=3,1,MOD(X37+X36+Y35+1,2)),0)</f>
        <v>1</v>
      </c>
      <c r="Y35" s="5">
        <f>IF(Y36+Y37&lt;&gt;0,IF(Y36+Y37+Z35=3,1,MOD(Y37+Y36+Z35+1,2)),0)</f>
        <v>1</v>
      </c>
    </row>
    <row r="36" spans="5:39" x14ac:dyDescent="0.35">
      <c r="F36" t="str">
        <f>"B2"</f>
        <v>B2</v>
      </c>
      <c r="G36" s="2" t="str">
        <f>G6</f>
        <v>0</v>
      </c>
      <c r="H36" s="2" t="str">
        <f t="shared" ref="H36:Y36" si="92">H6</f>
        <v>1</v>
      </c>
      <c r="I36" s="2" t="str">
        <f t="shared" si="92"/>
        <v>1</v>
      </c>
      <c r="J36" s="2" t="str">
        <f t="shared" si="92"/>
        <v>0</v>
      </c>
      <c r="K36" s="2" t="str">
        <f t="shared" si="92"/>
        <v>.</v>
      </c>
      <c r="L36" s="2" t="str">
        <f t="shared" si="92"/>
        <v>0</v>
      </c>
      <c r="M36" s="2" t="str">
        <f t="shared" si="92"/>
        <v>0</v>
      </c>
      <c r="N36" s="2" t="str">
        <f t="shared" si="92"/>
        <v>1</v>
      </c>
      <c r="O36" s="2" t="str">
        <f t="shared" si="92"/>
        <v>1</v>
      </c>
      <c r="P36" s="2" t="str">
        <f t="shared" si="92"/>
        <v>.</v>
      </c>
      <c r="Q36" s="2" t="str">
        <f t="shared" si="92"/>
        <v>1</v>
      </c>
      <c r="R36" s="2" t="str">
        <f t="shared" si="92"/>
        <v>0</v>
      </c>
      <c r="S36" s="2" t="str">
        <f t="shared" si="92"/>
        <v>1</v>
      </c>
      <c r="T36" s="2" t="str">
        <f t="shared" si="92"/>
        <v>1</v>
      </c>
      <c r="U36" s="2" t="str">
        <f t="shared" si="92"/>
        <v>.</v>
      </c>
      <c r="V36" s="2" t="str">
        <f t="shared" si="92"/>
        <v>1</v>
      </c>
      <c r="W36" s="2" t="str">
        <f t="shared" si="92"/>
        <v>0</v>
      </c>
      <c r="X36" s="2" t="str">
        <f t="shared" si="92"/>
        <v>1</v>
      </c>
      <c r="Y36" s="2" t="str">
        <f t="shared" si="92"/>
        <v>1</v>
      </c>
      <c r="AB36" t="s">
        <v>42</v>
      </c>
      <c r="AC36">
        <f>C6</f>
        <v>25531</v>
      </c>
      <c r="AE36" s="3" t="str">
        <f>IF(AND(AA38=AC38, G35=0), "Результат корректен", IF(AND(AA38=AC38, G35=1), "Результат корректен. Перенос из старшего разряда не учитывается", IF(AND(AA38&lt;&gt;AC38, AC38&lt;0), "При сложении отрицательных чисел получен положительный результат. Переполнение", IF(AND(AA38&lt;&gt;AC38, AC38&gt;0), "При сложении положительных чисел получен отрицательный результат. Переполнение", ""))))</f>
        <v>Результат корректен. Перенос из старшего разряда не учитывается</v>
      </c>
      <c r="AF36" s="3"/>
      <c r="AG36" s="3"/>
      <c r="AH36" s="3"/>
      <c r="AI36" s="3"/>
      <c r="AJ36" s="3"/>
      <c r="AK36" s="3"/>
      <c r="AL36" s="3"/>
      <c r="AM36" s="3"/>
    </row>
    <row r="37" spans="5:39" x14ac:dyDescent="0.35">
      <c r="E37" s="7" t="s">
        <v>43</v>
      </c>
      <c r="F37" t="str">
        <f>"B7"</f>
        <v>B7</v>
      </c>
      <c r="G37" s="4" t="str">
        <f>G11</f>
        <v>1</v>
      </c>
      <c r="H37" s="4" t="str">
        <f t="shared" ref="H37:Y37" si="93">H11</f>
        <v>1</v>
      </c>
      <c r="I37" s="4" t="str">
        <f t="shared" si="93"/>
        <v>1</v>
      </c>
      <c r="J37" s="4" t="str">
        <f t="shared" si="93"/>
        <v>1</v>
      </c>
      <c r="K37" s="4" t="str">
        <f t="shared" si="93"/>
        <v>.</v>
      </c>
      <c r="L37" s="4" t="str">
        <f t="shared" si="93"/>
        <v>1</v>
      </c>
      <c r="M37" s="4" t="str">
        <f t="shared" si="93"/>
        <v>1</v>
      </c>
      <c r="N37" s="4" t="str">
        <f t="shared" si="93"/>
        <v>1</v>
      </c>
      <c r="O37" s="4" t="str">
        <f t="shared" si="93"/>
        <v>0</v>
      </c>
      <c r="P37" s="4" t="str">
        <f t="shared" si="93"/>
        <v>.</v>
      </c>
      <c r="Q37" s="4" t="str">
        <f t="shared" si="93"/>
        <v>0</v>
      </c>
      <c r="R37" s="4" t="str">
        <f t="shared" si="93"/>
        <v>1</v>
      </c>
      <c r="S37" s="4" t="str">
        <f t="shared" si="93"/>
        <v>1</v>
      </c>
      <c r="T37" s="4" t="str">
        <f t="shared" si="93"/>
        <v>0</v>
      </c>
      <c r="U37" s="4" t="str">
        <f t="shared" si="93"/>
        <v>.</v>
      </c>
      <c r="V37" s="4" t="str">
        <f t="shared" si="93"/>
        <v>0</v>
      </c>
      <c r="W37" s="4" t="str">
        <f t="shared" si="93"/>
        <v>1</v>
      </c>
      <c r="X37" s="4" t="str">
        <f t="shared" si="93"/>
        <v>0</v>
      </c>
      <c r="Y37" s="4" t="str">
        <f t="shared" si="93"/>
        <v>1</v>
      </c>
      <c r="AA37" s="7" t="s">
        <v>43</v>
      </c>
      <c r="AB37" s="8" t="str">
        <f>"X7"</f>
        <v>X7</v>
      </c>
      <c r="AC37" s="8">
        <f>C11</f>
        <v>-411</v>
      </c>
    </row>
    <row r="38" spans="5:39" x14ac:dyDescent="0.35">
      <c r="G38" s="2">
        <f t="shared" ref="G38" si="94">MOD(G37+G36+H35,2)</f>
        <v>0</v>
      </c>
      <c r="H38" s="2">
        <f>MOD(H37+H36+I35,2)</f>
        <v>1</v>
      </c>
      <c r="I38" s="2">
        <f t="shared" ref="I38" si="95">MOD(I37+I36+J35,2)</f>
        <v>1</v>
      </c>
      <c r="J38" s="2">
        <f t="shared" ref="J38" si="96">MOD(J37+J36+K35,2)</f>
        <v>0</v>
      </c>
      <c r="K38" s="2" t="s">
        <v>30</v>
      </c>
      <c r="L38" s="2">
        <f t="shared" ref="L38" si="97">MOD(L37+L36+M35,2)</f>
        <v>0</v>
      </c>
      <c r="M38" s="2">
        <f t="shared" ref="M38" si="98">MOD(M37+M36+N35,2)</f>
        <v>0</v>
      </c>
      <c r="N38" s="2">
        <f t="shared" ref="N38" si="99">MOD(N37+N36+O35,2)</f>
        <v>1</v>
      </c>
      <c r="O38" s="2">
        <f t="shared" ref="O38" si="100">MOD(O37+O36+P35,2)</f>
        <v>0</v>
      </c>
      <c r="P38" s="2" t="s">
        <v>30</v>
      </c>
      <c r="Q38" s="2">
        <f t="shared" ref="Q38" si="101">MOD(Q37+Q36+R35,2)</f>
        <v>0</v>
      </c>
      <c r="R38" s="2">
        <f t="shared" ref="R38" si="102">MOD(R37+R36+S35,2)</f>
        <v>0</v>
      </c>
      <c r="S38" s="2">
        <f t="shared" ref="S38" si="103">MOD(S37+S36+T35,2)</f>
        <v>1</v>
      </c>
      <c r="T38" s="2">
        <f t="shared" ref="T38" si="104">MOD(T37+T36+U35,2)</f>
        <v>0</v>
      </c>
      <c r="U38" s="2" t="s">
        <v>30</v>
      </c>
      <c r="V38" s="2">
        <f t="shared" ref="V38" si="105">MOD(V37+V36+W35,2)</f>
        <v>0</v>
      </c>
      <c r="W38" s="2">
        <f t="shared" ref="W38" si="106">MOD(W37+W36+X35,2)</f>
        <v>0</v>
      </c>
      <c r="X38" s="2">
        <f t="shared" ref="X38" si="107">MOD(X37+X36+Y35,2)</f>
        <v>0</v>
      </c>
      <c r="Y38" s="2">
        <f>MOD(Y37+Y36+Z35,2)</f>
        <v>0</v>
      </c>
      <c r="Z38" t="str">
        <f>"="</f>
        <v>=</v>
      </c>
      <c r="AA38" s="2">
        <f>IF(G39="",_xlfn.DECIMAL(G38&amp;H38&amp;I38&amp;J38&amp;L38&amp;M38&amp;N38&amp;O38&amp;Q38&amp;R38&amp;S38&amp;T38&amp;V38&amp;W38&amp;X38&amp;Y38,2),(_xlfn.DECIMAL(H39&amp;I39&amp;J39&amp;L39&amp;M39&amp;N39&amp;O39&amp;Q39&amp;R39&amp;S39&amp;T39&amp;V39&amp;W39&amp;X39&amp;Y39,2))*(-1))</f>
        <v>25120</v>
      </c>
      <c r="AC38">
        <f>AC36+AC37</f>
        <v>25120</v>
      </c>
    </row>
    <row r="39" spans="5:39" x14ac:dyDescent="0.35">
      <c r="G39" s="2" t="str">
        <f>IF($G38=0,"",1)</f>
        <v/>
      </c>
      <c r="H39" s="2" t="str">
        <f>IF($G39="","",MID(_xlfn.BASE(_xlfn.DECIMAL(SUBSTITUTE(SUBSTITUTE(SUBSTITUTE(_xlfn.CONCAT($G38:$J38,$L38:$O38,$Q38:$T38,$V38:$Y38),"0","2"),"1","0"),"2","1"),2)+1,2,15),1,1))</f>
        <v/>
      </c>
      <c r="I39" s="2" t="str">
        <f>IF($G39="","",MID(_xlfn.BASE(_xlfn.DECIMAL(SUBSTITUTE(SUBSTITUTE(SUBSTITUTE(_xlfn.CONCAT($G38:$J38,$L38:$O38,$Q38:$T38,$V38:$Y38),"0","2"),"1","0"),"2","1"),2)+1,2,15),2,1))</f>
        <v/>
      </c>
      <c r="J39" s="2" t="str">
        <f>IF($G39="","",MID(_xlfn.BASE(_xlfn.DECIMAL(SUBSTITUTE(SUBSTITUTE(SUBSTITUTE(_xlfn.CONCAT($G38:$J38,$L38:$O38,$Q38:$T38,$V38:$Y38),"0","2"),"1","0"),"2","1"),2)+1,2,15),3,1))</f>
        <v/>
      </c>
      <c r="K39" s="2" t="s">
        <v>30</v>
      </c>
      <c r="L39" s="2" t="str">
        <f>IF($G39="","",MID(_xlfn.BASE(_xlfn.DECIMAL(SUBSTITUTE(SUBSTITUTE(SUBSTITUTE(_xlfn.CONCAT($G38:$J38,$L38:$O38,$Q38:$T38,$V38:$Y38),"0","2"),"1","0"),"2","1"),2)+1,2,15),4,1))</f>
        <v/>
      </c>
      <c r="M39" s="2" t="str">
        <f>IF($G39="","",MID(_xlfn.BASE(_xlfn.DECIMAL(SUBSTITUTE(SUBSTITUTE(SUBSTITUTE(_xlfn.CONCAT($G38:$J38,$L38:$O38,$Q38:$T38,$V38:$Y38),"0","2"),"1","0"),"2","1"),2)+1,2,15),5,1))</f>
        <v/>
      </c>
      <c r="N39" s="2" t="str">
        <f>IF($G39="","",MID(_xlfn.BASE(_xlfn.DECIMAL(SUBSTITUTE(SUBSTITUTE(SUBSTITUTE(_xlfn.CONCAT($G38:$J38,$L38:$O38,$Q38:$T38,$V38:$Y38),"0","2"),"1","0"),"2","1"),2)+1,2,15),6,1))</f>
        <v/>
      </c>
      <c r="O39" s="2" t="str">
        <f>IF($G39="","",MID(_xlfn.BASE(_xlfn.DECIMAL(SUBSTITUTE(SUBSTITUTE(SUBSTITUTE(_xlfn.CONCAT($G38:$J38,$L38:$O38,$Q38:$T38,$V38:$Y38),"0","2"),"1","0"),"2","1"),2)+1,2,15),7,1))</f>
        <v/>
      </c>
      <c r="P39" s="2" t="s">
        <v>30</v>
      </c>
      <c r="Q39" s="2" t="str">
        <f>IF($G39="","",MID(_xlfn.BASE(_xlfn.DECIMAL(SUBSTITUTE(SUBSTITUTE(SUBSTITUTE(_xlfn.CONCAT($G38:$J38,$L38:$O38,$Q38:$T38,$V38:$Y38),"0","2"),"1","0"),"2","1"),2)+1,2,15),8,1))</f>
        <v/>
      </c>
      <c r="R39" s="2" t="str">
        <f>IF($G39="","",MID(_xlfn.BASE(_xlfn.DECIMAL(SUBSTITUTE(SUBSTITUTE(SUBSTITUTE(_xlfn.CONCAT($G38:$J38,$L38:$O38,$Q38:$T38,$V38:$Y38),"0","2"),"1","0"),"2","1"),2)+1,2,15),9,1))</f>
        <v/>
      </c>
      <c r="S39" s="2" t="str">
        <f>IF($G39="","",MID(_xlfn.BASE(_xlfn.DECIMAL(SUBSTITUTE(SUBSTITUTE(SUBSTITUTE(_xlfn.CONCAT($G38:$J38,$L38:$O38,$Q38:$T38,$V38:$Y38),"0","2"),"1","0"),"2","1"),2)+1,2,15),10,1))</f>
        <v/>
      </c>
      <c r="T39" s="2" t="str">
        <f>IF($G39="","",MID(_xlfn.BASE(_xlfn.DECIMAL(SUBSTITUTE(SUBSTITUTE(SUBSTITUTE(_xlfn.CONCAT($G38:$J38,$L38:$O38,$Q38:$T38,$V38:$Y38),"0","2"),"1","0"),"2","1"),2)+1,2,15),11,1))</f>
        <v/>
      </c>
      <c r="U39" s="2" t="s">
        <v>30</v>
      </c>
      <c r="V39" s="2" t="str">
        <f>IF($G39="","",MID(_xlfn.BASE(_xlfn.DECIMAL(SUBSTITUTE(SUBSTITUTE(SUBSTITUTE(_xlfn.CONCAT($G38:$J38,$L38:$O38,$Q38:$T38,$V38:$Y38),"0","2"),"1","0"),"2","1"),2)+1,2,15),12,1))</f>
        <v/>
      </c>
      <c r="W39" s="2" t="str">
        <f>IF($G39="","",MID(_xlfn.BASE(_xlfn.DECIMAL(SUBSTITUTE(SUBSTITUTE(SUBSTITUTE(_xlfn.CONCAT($G38:$J38,$L38:$O38,$Q38:$T38,$V38:$Y38),"0","2"),"1","0"),"2","1"),2)+1,2,15),13,1))</f>
        <v/>
      </c>
      <c r="X39" s="2" t="str">
        <f>IF($G39="","",MID(_xlfn.BASE(_xlfn.DECIMAL(SUBSTITUTE(SUBSTITUTE(SUBSTITUTE(_xlfn.CONCAT($G38:$J38,$L38:$O38,$Q38:$T38,$V38:$Y38),"0","2"),"1","0"),"2","1"),2)+1,2,15),14,1))</f>
        <v/>
      </c>
      <c r="Y39" s="2" t="str">
        <f>IF($G39="","",MID(_xlfn.BASE(_xlfn.DECIMAL(SUBSTITUTE(SUBSTITUTE(SUBSTITUTE(_xlfn.CONCAT($G38:$J38,$L38:$O38,$Q38:$T38,$V38:$Y38),"0","2"),"1","0"),"2","1"),2)+1,2,15),15,1))</f>
        <v/>
      </c>
    </row>
    <row r="41" spans="5:39" x14ac:dyDescent="0.35">
      <c r="G41" t="s">
        <v>35</v>
      </c>
      <c r="H41" s="6">
        <f>G35</f>
        <v>1</v>
      </c>
      <c r="J41" t="s">
        <v>36</v>
      </c>
      <c r="K41" s="6">
        <f>IF(MOD(SUM(Q38:T38,V38:Y38),2)=0,1,0)</f>
        <v>0</v>
      </c>
      <c r="M41" t="s">
        <v>37</v>
      </c>
      <c r="N41" s="6">
        <f>V35</f>
        <v>1</v>
      </c>
      <c r="P41" t="s">
        <v>38</v>
      </c>
      <c r="Q41" s="6">
        <f>IF(SUM(G38:J38,L38:O38,Q38:T38,V38:Y38)=0,1,0)</f>
        <v>0</v>
      </c>
      <c r="S41" t="s">
        <v>39</v>
      </c>
      <c r="T41" s="6">
        <f>G38</f>
        <v>0</v>
      </c>
      <c r="V41" t="s">
        <v>40</v>
      </c>
      <c r="W41" s="6">
        <f>MOD(G35+H35,2)</f>
        <v>0</v>
      </c>
    </row>
    <row r="44" spans="5:39" x14ac:dyDescent="0.35">
      <c r="F44" t="s">
        <v>34</v>
      </c>
      <c r="G44" s="5">
        <f t="shared" ref="G44" si="108">IF(G45+G46&lt;&gt;0,IF(G45+G46+H44=3,1,MOD(G46+G45+H44+1,2)),0)</f>
        <v>1</v>
      </c>
      <c r="H44" s="5">
        <f t="shared" ref="H44" si="109">IF(H45+H46&lt;&gt;0,IF(H45+H46+I44=3,1,MOD(H46+H45+I44+1,2)),0)</f>
        <v>1</v>
      </c>
      <c r="I44" s="5">
        <f t="shared" ref="I44" si="110">IF(I45+I46&lt;&gt;0,IF(I45+I46+J44=3,1,MOD(I46+I45+J44+1,2)),0)</f>
        <v>1</v>
      </c>
      <c r="J44" s="5">
        <f t="shared" ref="J44" si="111">IF(J45+J46&lt;&gt;0,IF(J45+J46+K44=3,1,MOD(J46+J45+K44+1,2)),0)</f>
        <v>1</v>
      </c>
      <c r="K44" s="5">
        <f>L44</f>
        <v>1</v>
      </c>
      <c r="L44" s="5">
        <f t="shared" ref="L44" si="112">IF(L45+L46&lt;&gt;0,IF(L45+L46+M44=3,1,MOD(L46+L45+M44+1,2)),0)</f>
        <v>1</v>
      </c>
      <c r="M44" s="5">
        <f t="shared" ref="M44" si="113">IF(M45+M46&lt;&gt;0,IF(M45+M46+N44=3,1,MOD(M46+M45+N44+1,2)),0)</f>
        <v>1</v>
      </c>
      <c r="N44" s="5">
        <f t="shared" ref="N44" si="114">IF(N45+N46&lt;&gt;0,IF(N45+N46+O44=3,1,MOD(N46+N45+O44+1,2)),0)</f>
        <v>0</v>
      </c>
      <c r="O44" s="5">
        <f t="shared" ref="O44" si="115">IF(O45+O46&lt;&gt;0,IF(O45+O46+P44=3,1,MOD(O46+O45+P44+1,2)),0)</f>
        <v>0</v>
      </c>
      <c r="P44" s="5">
        <f>Q44</f>
        <v>0</v>
      </c>
      <c r="Q44" s="5">
        <f t="shared" ref="Q44" si="116">IF(Q45+Q46&lt;&gt;0,IF(Q45+Q46+R44=3,1,MOD(Q46+Q45+R44+1,2)),0)</f>
        <v>0</v>
      </c>
      <c r="R44" s="5">
        <f t="shared" ref="R44" si="117">IF(R45+R46&lt;&gt;0,IF(R45+R46+S44=3,1,MOD(R46+R45+S44+1,2)),0)</f>
        <v>1</v>
      </c>
      <c r="S44" s="5">
        <f t="shared" ref="S44" si="118">IF(S45+S46&lt;&gt;0,IF(S45+S46+T44=3,1,MOD(S46+S45+T44+1,2)),0)</f>
        <v>0</v>
      </c>
      <c r="T44" s="5">
        <f t="shared" ref="T44" si="119">IF(T45+T46&lt;&gt;0,IF(T45+T46+U44=3,1,MOD(T46+T45+U44+1,2)),0)</f>
        <v>0</v>
      </c>
      <c r="U44" s="5">
        <f>V44</f>
        <v>0</v>
      </c>
      <c r="V44" s="5">
        <f t="shared" ref="V44" si="120">IF(V45+V46&lt;&gt;0,IF(V45+V46+W44=3,1,MOD(V46+V45+W44+1,2)),0)</f>
        <v>0</v>
      </c>
      <c r="W44" s="5">
        <f t="shared" ref="W44" si="121">IF(W45+W46&lt;&gt;0,IF(W45+W46+X44=3,1,MOD(W46+W45+X44+1,2)),0)</f>
        <v>1</v>
      </c>
      <c r="X44" s="5">
        <f t="shared" ref="X44" si="122">IF(X45+X46&lt;&gt;0,IF(X45+X46+Y44=3,1,MOD(X46+X45+Y44+1,2)),0)</f>
        <v>0</v>
      </c>
      <c r="Y44" s="5">
        <f>IF(Y45+Y46&lt;&gt;0,IF(Y45+Y46+Z44=3,1,MOD(Y46+Y45+Z44+1,2)),0)</f>
        <v>1</v>
      </c>
    </row>
    <row r="45" spans="5:39" x14ac:dyDescent="0.35">
      <c r="F45" t="str">
        <f>"B7"</f>
        <v>B7</v>
      </c>
      <c r="G45" s="2" t="str">
        <f>G11</f>
        <v>1</v>
      </c>
      <c r="H45" s="2" t="str">
        <f t="shared" ref="H45:Y45" si="123">H11</f>
        <v>1</v>
      </c>
      <c r="I45" s="2" t="str">
        <f t="shared" si="123"/>
        <v>1</v>
      </c>
      <c r="J45" s="2" t="str">
        <f t="shared" si="123"/>
        <v>1</v>
      </c>
      <c r="K45" s="2" t="str">
        <f t="shared" si="123"/>
        <v>.</v>
      </c>
      <c r="L45" s="2" t="str">
        <f t="shared" si="123"/>
        <v>1</v>
      </c>
      <c r="M45" s="2" t="str">
        <f t="shared" si="123"/>
        <v>1</v>
      </c>
      <c r="N45" s="2" t="str">
        <f t="shared" si="123"/>
        <v>1</v>
      </c>
      <c r="O45" s="2" t="str">
        <f t="shared" si="123"/>
        <v>0</v>
      </c>
      <c r="P45" s="2" t="str">
        <f t="shared" si="123"/>
        <v>.</v>
      </c>
      <c r="Q45" s="2" t="str">
        <f t="shared" si="123"/>
        <v>0</v>
      </c>
      <c r="R45" s="2" t="str">
        <f t="shared" si="123"/>
        <v>1</v>
      </c>
      <c r="S45" s="2" t="str">
        <f t="shared" si="123"/>
        <v>1</v>
      </c>
      <c r="T45" s="2" t="str">
        <f t="shared" si="123"/>
        <v>0</v>
      </c>
      <c r="U45" s="2" t="str">
        <f t="shared" si="123"/>
        <v>.</v>
      </c>
      <c r="V45" s="2" t="str">
        <f t="shared" si="123"/>
        <v>0</v>
      </c>
      <c r="W45" s="2" t="str">
        <f t="shared" si="123"/>
        <v>1</v>
      </c>
      <c r="X45" s="2" t="str">
        <f t="shared" si="123"/>
        <v>0</v>
      </c>
      <c r="Y45" s="2" t="str">
        <f t="shared" si="123"/>
        <v>1</v>
      </c>
      <c r="AB45" t="s">
        <v>45</v>
      </c>
      <c r="AC45">
        <f>C11</f>
        <v>-411</v>
      </c>
      <c r="AE45" s="3" t="str">
        <f>IF(AND(AA47=AC47, G44=0), "Результат корректен", IF(AND(AA47=AC47, G44=1), "Результат корректен. Перенос из старшего разряда не учитывается", IF(AND(AA47&lt;&gt;AC47, AC47&lt;0), "При сложении отрицательных чисел получен положительный результат. Переполнение", IF(AND(AA47&lt;&gt;AC47, AC47&gt;0), "При сложении положительных чисел получен отрицательный результат. Переполнение", ""))))</f>
        <v>Результат корректен. Перенос из старшего разряда не учитывается</v>
      </c>
      <c r="AF45" s="3"/>
      <c r="AG45" s="3"/>
      <c r="AH45" s="3"/>
      <c r="AI45" s="3"/>
      <c r="AJ45" s="3"/>
      <c r="AK45" s="3"/>
      <c r="AL45" s="3"/>
      <c r="AM45" s="3"/>
    </row>
    <row r="46" spans="5:39" x14ac:dyDescent="0.35">
      <c r="E46" s="7" t="s">
        <v>43</v>
      </c>
      <c r="F46" t="str">
        <f>"B8"</f>
        <v>B8</v>
      </c>
      <c r="G46" s="4" t="str">
        <f>G12</f>
        <v>1</v>
      </c>
      <c r="H46" s="4" t="str">
        <f t="shared" ref="H46:Y46" si="124">H12</f>
        <v>0</v>
      </c>
      <c r="I46" s="4" t="str">
        <f t="shared" si="124"/>
        <v>0</v>
      </c>
      <c r="J46" s="4" t="str">
        <f t="shared" si="124"/>
        <v>1</v>
      </c>
      <c r="K46" s="4" t="str">
        <f t="shared" si="124"/>
        <v>.</v>
      </c>
      <c r="L46" s="4" t="str">
        <f t="shared" si="124"/>
        <v>1</v>
      </c>
      <c r="M46" s="4" t="str">
        <f t="shared" si="124"/>
        <v>1</v>
      </c>
      <c r="N46" s="4" t="str">
        <f t="shared" si="124"/>
        <v>0</v>
      </c>
      <c r="O46" s="4" t="str">
        <f t="shared" si="124"/>
        <v>0</v>
      </c>
      <c r="P46" s="4" t="str">
        <f t="shared" si="124"/>
        <v>.</v>
      </c>
      <c r="Q46" s="4" t="str">
        <f t="shared" si="124"/>
        <v>0</v>
      </c>
      <c r="R46" s="4" t="str">
        <f t="shared" si="124"/>
        <v>1</v>
      </c>
      <c r="S46" s="4" t="str">
        <f t="shared" si="124"/>
        <v>0</v>
      </c>
      <c r="T46" s="4" t="str">
        <f t="shared" si="124"/>
        <v>0</v>
      </c>
      <c r="U46" s="4" t="str">
        <f t="shared" si="124"/>
        <v>.</v>
      </c>
      <c r="V46" s="4" t="str">
        <f t="shared" si="124"/>
        <v>0</v>
      </c>
      <c r="W46" s="4" t="str">
        <f t="shared" si="124"/>
        <v>1</v>
      </c>
      <c r="X46" s="4" t="str">
        <f t="shared" si="124"/>
        <v>0</v>
      </c>
      <c r="Y46" s="4" t="str">
        <f t="shared" si="124"/>
        <v>1</v>
      </c>
      <c r="AA46" s="7" t="s">
        <v>43</v>
      </c>
      <c r="AB46" s="8" t="str">
        <f>"X8"</f>
        <v>X8</v>
      </c>
      <c r="AC46" s="8">
        <f>C12</f>
        <v>-25531</v>
      </c>
    </row>
    <row r="47" spans="5:39" x14ac:dyDescent="0.35">
      <c r="G47" s="2">
        <f t="shared" ref="G47" si="125">MOD(G46+G45+H44,2)</f>
        <v>1</v>
      </c>
      <c r="H47" s="2">
        <f>MOD(H46+H45+I44,2)</f>
        <v>0</v>
      </c>
      <c r="I47" s="2">
        <f t="shared" ref="I47" si="126">MOD(I46+I45+J44,2)</f>
        <v>0</v>
      </c>
      <c r="J47" s="2">
        <f t="shared" ref="J47" si="127">MOD(J46+J45+K44,2)</f>
        <v>1</v>
      </c>
      <c r="K47" s="2" t="s">
        <v>30</v>
      </c>
      <c r="L47" s="2">
        <f t="shared" ref="L47" si="128">MOD(L46+L45+M44,2)</f>
        <v>1</v>
      </c>
      <c r="M47" s="2">
        <f t="shared" ref="M47" si="129">MOD(M46+M45+N44,2)</f>
        <v>0</v>
      </c>
      <c r="N47" s="2">
        <f t="shared" ref="N47" si="130">MOD(N46+N45+O44,2)</f>
        <v>1</v>
      </c>
      <c r="O47" s="2">
        <f t="shared" ref="O47" si="131">MOD(O46+O45+P44,2)</f>
        <v>0</v>
      </c>
      <c r="P47" s="2" t="s">
        <v>30</v>
      </c>
      <c r="Q47" s="2">
        <f t="shared" ref="Q47" si="132">MOD(Q46+Q45+R44,2)</f>
        <v>1</v>
      </c>
      <c r="R47" s="2">
        <f t="shared" ref="R47" si="133">MOD(R46+R45+S44,2)</f>
        <v>0</v>
      </c>
      <c r="S47" s="2">
        <f t="shared" ref="S47" si="134">MOD(S46+S45+T44,2)</f>
        <v>1</v>
      </c>
      <c r="T47" s="2">
        <f t="shared" ref="T47" si="135">MOD(T46+T45+U44,2)</f>
        <v>0</v>
      </c>
      <c r="U47" s="2" t="s">
        <v>30</v>
      </c>
      <c r="V47" s="2">
        <f t="shared" ref="V47" si="136">MOD(V46+V45+W44,2)</f>
        <v>1</v>
      </c>
      <c r="W47" s="2">
        <f t="shared" ref="W47" si="137">MOD(W46+W45+X44,2)</f>
        <v>0</v>
      </c>
      <c r="X47" s="2">
        <f t="shared" ref="X47" si="138">MOD(X46+X45+Y44,2)</f>
        <v>1</v>
      </c>
      <c r="Y47" s="2">
        <f>MOD(Y46+Y45+Z44,2)</f>
        <v>0</v>
      </c>
      <c r="Z47" t="str">
        <f>"="</f>
        <v>=</v>
      </c>
      <c r="AA47" s="2">
        <f>IF(G48="",_xlfn.DECIMAL(G47&amp;H47&amp;I47&amp;J47&amp;L47&amp;M47&amp;N47&amp;O47&amp;Q47&amp;R47&amp;S47&amp;T47&amp;V47&amp;W47&amp;X47&amp;Y47,2),(_xlfn.DECIMAL(H48&amp;I48&amp;J48&amp;L48&amp;M48&amp;N48&amp;O48&amp;Q48&amp;R48&amp;S48&amp;T48&amp;V48&amp;W48&amp;X48&amp;Y48,2))*(-1))</f>
        <v>-25942</v>
      </c>
      <c r="AC47">
        <f>AC45+AC46</f>
        <v>-25942</v>
      </c>
    </row>
    <row r="48" spans="5:39" x14ac:dyDescent="0.35">
      <c r="G48" s="2">
        <f>IF($G47=0,"",1)</f>
        <v>1</v>
      </c>
      <c r="H48" s="2" t="str">
        <f>IF($G48="","",MID(_xlfn.BASE(_xlfn.DECIMAL(SUBSTITUTE(SUBSTITUTE(SUBSTITUTE(_xlfn.CONCAT($G47:$J47,$L47:$O47,$Q47:$T47,$V47:$Y47),"0","2"),"1","0"),"2","1"),2)+1,2,15),1,1))</f>
        <v>1</v>
      </c>
      <c r="I48" s="2" t="str">
        <f>IF($G48="","",MID(_xlfn.BASE(_xlfn.DECIMAL(SUBSTITUTE(SUBSTITUTE(SUBSTITUTE(_xlfn.CONCAT($G47:$J47,$L47:$O47,$Q47:$T47,$V47:$Y47),"0","2"),"1","0"),"2","1"),2)+1,2,15),2,1))</f>
        <v>1</v>
      </c>
      <c r="J48" s="2" t="str">
        <f>IF($G48="","",MID(_xlfn.BASE(_xlfn.DECIMAL(SUBSTITUTE(SUBSTITUTE(SUBSTITUTE(_xlfn.CONCAT($G47:$J47,$L47:$O47,$Q47:$T47,$V47:$Y47),"0","2"),"1","0"),"2","1"),2)+1,2,15),3,1))</f>
        <v>0</v>
      </c>
      <c r="K48" s="2" t="s">
        <v>30</v>
      </c>
      <c r="L48" s="2" t="str">
        <f>IF($G48="","",MID(_xlfn.BASE(_xlfn.DECIMAL(SUBSTITUTE(SUBSTITUTE(SUBSTITUTE(_xlfn.CONCAT($G47:$J47,$L47:$O47,$Q47:$T47,$V47:$Y47),"0","2"),"1","0"),"2","1"),2)+1,2,15),4,1))</f>
        <v>0</v>
      </c>
      <c r="M48" s="2" t="str">
        <f>IF($G48="","",MID(_xlfn.BASE(_xlfn.DECIMAL(SUBSTITUTE(SUBSTITUTE(SUBSTITUTE(_xlfn.CONCAT($G47:$J47,$L47:$O47,$Q47:$T47,$V47:$Y47),"0","2"),"1","0"),"2","1"),2)+1,2,15),5,1))</f>
        <v>1</v>
      </c>
      <c r="N48" s="2" t="str">
        <f>IF($G48="","",MID(_xlfn.BASE(_xlfn.DECIMAL(SUBSTITUTE(SUBSTITUTE(SUBSTITUTE(_xlfn.CONCAT($G47:$J47,$L47:$O47,$Q47:$T47,$V47:$Y47),"0","2"),"1","0"),"2","1"),2)+1,2,15),6,1))</f>
        <v>0</v>
      </c>
      <c r="O48" s="2" t="str">
        <f>IF($G48="","",MID(_xlfn.BASE(_xlfn.DECIMAL(SUBSTITUTE(SUBSTITUTE(SUBSTITUTE(_xlfn.CONCAT($G47:$J47,$L47:$O47,$Q47:$T47,$V47:$Y47),"0","2"),"1","0"),"2","1"),2)+1,2,15),7,1))</f>
        <v>1</v>
      </c>
      <c r="P48" s="2" t="s">
        <v>30</v>
      </c>
      <c r="Q48" s="2" t="str">
        <f>IF($G48="","",MID(_xlfn.BASE(_xlfn.DECIMAL(SUBSTITUTE(SUBSTITUTE(SUBSTITUTE(_xlfn.CONCAT($G47:$J47,$L47:$O47,$Q47:$T47,$V47:$Y47),"0","2"),"1","0"),"2","1"),2)+1,2,15),8,1))</f>
        <v>0</v>
      </c>
      <c r="R48" s="2" t="str">
        <f>IF($G48="","",MID(_xlfn.BASE(_xlfn.DECIMAL(SUBSTITUTE(SUBSTITUTE(SUBSTITUTE(_xlfn.CONCAT($G47:$J47,$L47:$O47,$Q47:$T47,$V47:$Y47),"0","2"),"1","0"),"2","1"),2)+1,2,15),9,1))</f>
        <v>1</v>
      </c>
      <c r="S48" s="2" t="str">
        <f>IF($G48="","",MID(_xlfn.BASE(_xlfn.DECIMAL(SUBSTITUTE(SUBSTITUTE(SUBSTITUTE(_xlfn.CONCAT($G47:$J47,$L47:$O47,$Q47:$T47,$V47:$Y47),"0","2"),"1","0"),"2","1"),2)+1,2,15),10,1))</f>
        <v>0</v>
      </c>
      <c r="T48" s="2" t="str">
        <f>IF($G48="","",MID(_xlfn.BASE(_xlfn.DECIMAL(SUBSTITUTE(SUBSTITUTE(SUBSTITUTE(_xlfn.CONCAT($G47:$J47,$L47:$O47,$Q47:$T47,$V47:$Y47),"0","2"),"1","0"),"2","1"),2)+1,2,15),11,1))</f>
        <v>1</v>
      </c>
      <c r="U48" s="2" t="s">
        <v>30</v>
      </c>
      <c r="V48" s="2" t="str">
        <f>IF($G48="","",MID(_xlfn.BASE(_xlfn.DECIMAL(SUBSTITUTE(SUBSTITUTE(SUBSTITUTE(_xlfn.CONCAT($G47:$J47,$L47:$O47,$Q47:$T47,$V47:$Y47),"0","2"),"1","0"),"2","1"),2)+1,2,15),12,1))</f>
        <v>0</v>
      </c>
      <c r="W48" s="2" t="str">
        <f>IF($G48="","",MID(_xlfn.BASE(_xlfn.DECIMAL(SUBSTITUTE(SUBSTITUTE(SUBSTITUTE(_xlfn.CONCAT($G47:$J47,$L47:$O47,$Q47:$T47,$V47:$Y47),"0","2"),"1","0"),"2","1"),2)+1,2,15),13,1))</f>
        <v>1</v>
      </c>
      <c r="X48" s="2" t="str">
        <f>IF($G48="","",MID(_xlfn.BASE(_xlfn.DECIMAL(SUBSTITUTE(SUBSTITUTE(SUBSTITUTE(_xlfn.CONCAT($G47:$J47,$L47:$O47,$Q47:$T47,$V47:$Y47),"0","2"),"1","0"),"2","1"),2)+1,2,15),14,1))</f>
        <v>1</v>
      </c>
      <c r="Y48" s="2" t="str">
        <f>IF($G48="","",MID(_xlfn.BASE(_xlfn.DECIMAL(SUBSTITUTE(SUBSTITUTE(SUBSTITUTE(_xlfn.CONCAT($G47:$J47,$L47:$O47,$Q47:$T47,$V47:$Y47),"0","2"),"1","0"),"2","1"),2)+1,2,15),15,1))</f>
        <v>0</v>
      </c>
    </row>
    <row r="50" spans="5:39" x14ac:dyDescent="0.35">
      <c r="G50" t="s">
        <v>35</v>
      </c>
      <c r="H50" s="6">
        <f>G44</f>
        <v>1</v>
      </c>
      <c r="J50" t="s">
        <v>36</v>
      </c>
      <c r="K50" s="6">
        <f>IF(MOD(SUM(Q47:T47,V47:Y47),2)=0,1,0)</f>
        <v>1</v>
      </c>
      <c r="M50" t="s">
        <v>37</v>
      </c>
      <c r="N50" s="6">
        <f>V44</f>
        <v>0</v>
      </c>
      <c r="P50" t="s">
        <v>38</v>
      </c>
      <c r="Q50" s="6">
        <f>IF(SUM(G47:J47,L47:O47,Q47:T47,V47:Y47)=0,1,0)</f>
        <v>0</v>
      </c>
      <c r="S50" t="s">
        <v>39</v>
      </c>
      <c r="T50" s="6">
        <f>G47</f>
        <v>1</v>
      </c>
      <c r="V50" t="s">
        <v>40</v>
      </c>
      <c r="W50" s="6">
        <f>MOD(G44+H44,2)</f>
        <v>0</v>
      </c>
    </row>
    <row r="52" spans="5:39" x14ac:dyDescent="0.35">
      <c r="F52" t="s">
        <v>34</v>
      </c>
      <c r="G52" s="5">
        <f t="shared" ref="G52" si="139">IF(G53+G54&lt;&gt;0,IF(G53+G54+H52=3,1,MOD(G54+G53+H52+1,2)),0)</f>
        <v>1</v>
      </c>
      <c r="H52" s="5">
        <f t="shared" ref="H52" si="140">IF(H53+H54&lt;&gt;0,IF(H53+H54+I52=3,1,MOD(H54+H53+I52+1,2)),0)</f>
        <v>0</v>
      </c>
      <c r="I52" s="5">
        <f t="shared" ref="I52" si="141">IF(I53+I54&lt;&gt;0,IF(I53+I54+J52=3,1,MOD(I54+I53+J52+1,2)),0)</f>
        <v>0</v>
      </c>
      <c r="J52" s="5">
        <f t="shared" ref="J52" si="142">IF(J53+J54&lt;&gt;0,IF(J53+J54+K52=3,1,MOD(J54+J53+K52+1,2)),0)</f>
        <v>1</v>
      </c>
      <c r="K52" s="5">
        <f>L52</f>
        <v>1</v>
      </c>
      <c r="L52" s="5">
        <f t="shared" ref="L52" si="143">IF(L53+L54&lt;&gt;0,IF(L53+L54+M52=3,1,MOD(L54+L53+M52+1,2)),0)</f>
        <v>1</v>
      </c>
      <c r="M52" s="5">
        <f t="shared" ref="M52" si="144">IF(M53+M54&lt;&gt;0,IF(M53+M54+N52=3,1,MOD(M54+M53+N52+1,2)),0)</f>
        <v>0</v>
      </c>
      <c r="N52" s="5">
        <f t="shared" ref="N52" si="145">IF(N53+N54&lt;&gt;0,IF(N53+N54+O52=3,1,MOD(N54+N53+O52+1,2)),0)</f>
        <v>0</v>
      </c>
      <c r="O52" s="5">
        <f t="shared" ref="O52" si="146">IF(O53+O54&lt;&gt;0,IF(O53+O54+P52=3,1,MOD(O54+O53+P52+1,2)),0)</f>
        <v>0</v>
      </c>
      <c r="P52" s="5">
        <f>Q52</f>
        <v>0</v>
      </c>
      <c r="Q52" s="5">
        <f t="shared" ref="Q52" si="147">IF(Q53+Q54&lt;&gt;0,IF(Q53+Q54+R52=3,1,MOD(Q54+Q53+R52+1,2)),0)</f>
        <v>0</v>
      </c>
      <c r="R52" s="5">
        <f t="shared" ref="R52" si="148">IF(R53+R54&lt;&gt;0,IF(R53+R54+S52=3,1,MOD(R54+R53+S52+1,2)),0)</f>
        <v>0</v>
      </c>
      <c r="S52" s="5">
        <f t="shared" ref="S52" si="149">IF(S53+S54&lt;&gt;0,IF(S53+S54+T52=3,1,MOD(S54+S53+T52+1,2)),0)</f>
        <v>0</v>
      </c>
      <c r="T52" s="5">
        <f t="shared" ref="T52" si="150">IF(T53+T54&lt;&gt;0,IF(T53+T54+U52=3,1,MOD(T54+T53+U52+1,2)),0)</f>
        <v>0</v>
      </c>
      <c r="U52" s="5">
        <f>V52</f>
        <v>0</v>
      </c>
      <c r="V52" s="5">
        <f t="shared" ref="V52" si="151">IF(V53+V54&lt;&gt;0,IF(V53+V54+W52=3,1,MOD(V54+V53+W52+1,2)),0)</f>
        <v>0</v>
      </c>
      <c r="W52" s="5">
        <f t="shared" ref="W52" si="152">IF(W53+W54&lt;&gt;0,IF(W53+W54+X52=3,1,MOD(W54+W53+X52+1,2)),0)</f>
        <v>0</v>
      </c>
      <c r="X52" s="5">
        <f t="shared" ref="X52" si="153">IF(X53+X54&lt;&gt;0,IF(X53+X54+Y52=3,1,MOD(X54+X53+Y52+1,2)),0)</f>
        <v>0</v>
      </c>
      <c r="Y52" s="5">
        <f>IF(Y53+Y54&lt;&gt;0,IF(Y53+Y54+Z52=3,1,MOD(Y54+Y53+Z52+1,2)),0)</f>
        <v>0</v>
      </c>
    </row>
    <row r="53" spans="5:39" x14ac:dyDescent="0.35">
      <c r="F53" t="str">
        <f>"B8"</f>
        <v>B8</v>
      </c>
      <c r="G53" s="2" t="str">
        <f>G12</f>
        <v>1</v>
      </c>
      <c r="H53" s="2" t="str">
        <f t="shared" ref="H53:Y54" si="154">H12</f>
        <v>0</v>
      </c>
      <c r="I53" s="2" t="str">
        <f t="shared" si="154"/>
        <v>0</v>
      </c>
      <c r="J53" s="2" t="str">
        <f t="shared" si="154"/>
        <v>1</v>
      </c>
      <c r="K53" s="2" t="str">
        <f t="shared" si="154"/>
        <v>.</v>
      </c>
      <c r="L53" s="2" t="str">
        <f t="shared" si="154"/>
        <v>1</v>
      </c>
      <c r="M53" s="2" t="str">
        <f t="shared" si="154"/>
        <v>1</v>
      </c>
      <c r="N53" s="2" t="str">
        <f t="shared" si="154"/>
        <v>0</v>
      </c>
      <c r="O53" s="2" t="str">
        <f t="shared" si="154"/>
        <v>0</v>
      </c>
      <c r="P53" s="2" t="str">
        <f t="shared" si="154"/>
        <v>.</v>
      </c>
      <c r="Q53" s="2" t="str">
        <f t="shared" si="154"/>
        <v>0</v>
      </c>
      <c r="R53" s="2" t="str">
        <f t="shared" si="154"/>
        <v>1</v>
      </c>
      <c r="S53" s="2" t="str">
        <f t="shared" si="154"/>
        <v>0</v>
      </c>
      <c r="T53" s="2" t="str">
        <f t="shared" si="154"/>
        <v>0</v>
      </c>
      <c r="U53" s="2" t="str">
        <f t="shared" si="154"/>
        <v>.</v>
      </c>
      <c r="V53" s="2" t="str">
        <f t="shared" si="154"/>
        <v>0</v>
      </c>
      <c r="W53" s="2" t="str">
        <f t="shared" si="154"/>
        <v>1</v>
      </c>
      <c r="X53" s="2" t="str">
        <f t="shared" si="154"/>
        <v>0</v>
      </c>
      <c r="Y53" s="2" t="str">
        <f t="shared" si="154"/>
        <v>1</v>
      </c>
      <c r="AB53" t="s">
        <v>46</v>
      </c>
      <c r="AC53">
        <f>C12</f>
        <v>-25531</v>
      </c>
      <c r="AE53" s="3" t="str">
        <f>IF(AND(AA55=AC55, G52=0), "Результат корректен", IF(AND(AA55=AC55, G52=1), "Результат корректен. Перенос из старшего разряда не учитывается", IF(AND(AA55&lt;&gt;AC55, AC55&lt;0), "При сложении отрицательных чисел получен положительный результат. Переполнение", IF(AND(AA55&lt;&gt;AC55, AC55&gt;0), "При сложении положительных чисел получен отрицательный результат. Переполнение", ""))))</f>
        <v>При сложении отрицательных чисел получен положительный результат. Переполнение</v>
      </c>
      <c r="AF53" s="3"/>
      <c r="AG53" s="3"/>
      <c r="AH53" s="3"/>
      <c r="AI53" s="3"/>
      <c r="AJ53" s="3"/>
      <c r="AK53" s="3"/>
      <c r="AL53" s="3"/>
      <c r="AM53" s="3"/>
    </row>
    <row r="54" spans="5:39" x14ac:dyDescent="0.35">
      <c r="E54" s="7" t="s">
        <v>43</v>
      </c>
      <c r="F54" t="str">
        <f>"B9"</f>
        <v>B9</v>
      </c>
      <c r="G54" s="4" t="str">
        <f>G13</f>
        <v>1</v>
      </c>
      <c r="H54" s="4" t="str">
        <f t="shared" si="154"/>
        <v>0</v>
      </c>
      <c r="I54" s="4" t="str">
        <f t="shared" si="154"/>
        <v>0</v>
      </c>
      <c r="J54" s="4" t="str">
        <f t="shared" si="154"/>
        <v>1</v>
      </c>
      <c r="K54" s="4" t="str">
        <f t="shared" si="154"/>
        <v>.</v>
      </c>
      <c r="L54" s="4" t="str">
        <f t="shared" si="154"/>
        <v>1</v>
      </c>
      <c r="M54" s="4" t="str">
        <f t="shared" si="154"/>
        <v>0</v>
      </c>
      <c r="N54" s="4" t="str">
        <f t="shared" si="154"/>
        <v>1</v>
      </c>
      <c r="O54" s="4" t="str">
        <f t="shared" si="154"/>
        <v>0</v>
      </c>
      <c r="P54" s="4" t="str">
        <f t="shared" si="154"/>
        <v>.</v>
      </c>
      <c r="Q54" s="4" t="str">
        <f t="shared" si="154"/>
        <v>1</v>
      </c>
      <c r="R54" s="4" t="str">
        <f t="shared" si="154"/>
        <v>0</v>
      </c>
      <c r="S54" s="4" t="str">
        <f t="shared" si="154"/>
        <v>1</v>
      </c>
      <c r="T54" s="4" t="str">
        <f t="shared" si="154"/>
        <v>0</v>
      </c>
      <c r="U54" s="4" t="str">
        <f t="shared" si="154"/>
        <v>.</v>
      </c>
      <c r="V54" s="4" t="str">
        <f t="shared" si="154"/>
        <v>1</v>
      </c>
      <c r="W54" s="4" t="str">
        <f t="shared" si="154"/>
        <v>0</v>
      </c>
      <c r="X54" s="4" t="str">
        <f t="shared" si="154"/>
        <v>1</v>
      </c>
      <c r="Y54" s="4" t="str">
        <f t="shared" si="154"/>
        <v>0</v>
      </c>
      <c r="AA54" s="7" t="s">
        <v>43</v>
      </c>
      <c r="AB54" s="8" t="str">
        <f>"X9"</f>
        <v>X9</v>
      </c>
      <c r="AC54" s="8">
        <f>C13</f>
        <v>-25942</v>
      </c>
    </row>
    <row r="55" spans="5:39" x14ac:dyDescent="0.35">
      <c r="G55" s="2">
        <f t="shared" ref="G55" si="155">MOD(G54+G53+H52,2)</f>
        <v>0</v>
      </c>
      <c r="H55" s="2">
        <f>MOD(H54+H53+I52,2)</f>
        <v>0</v>
      </c>
      <c r="I55" s="2">
        <f t="shared" ref="I55" si="156">MOD(I54+I53+J52,2)</f>
        <v>1</v>
      </c>
      <c r="J55" s="2">
        <f t="shared" ref="J55" si="157">MOD(J54+J53+K52,2)</f>
        <v>1</v>
      </c>
      <c r="K55" s="2" t="s">
        <v>30</v>
      </c>
      <c r="L55" s="2">
        <f t="shared" ref="L55" si="158">MOD(L54+L53+M52,2)</f>
        <v>0</v>
      </c>
      <c r="M55" s="2">
        <f t="shared" ref="M55" si="159">MOD(M54+M53+N52,2)</f>
        <v>1</v>
      </c>
      <c r="N55" s="2">
        <f t="shared" ref="N55" si="160">MOD(N54+N53+O52,2)</f>
        <v>1</v>
      </c>
      <c r="O55" s="2">
        <f t="shared" ref="O55" si="161">MOD(O54+O53+P52,2)</f>
        <v>0</v>
      </c>
      <c r="P55" s="2" t="s">
        <v>30</v>
      </c>
      <c r="Q55" s="2">
        <f t="shared" ref="Q55" si="162">MOD(Q54+Q53+R52,2)</f>
        <v>1</v>
      </c>
      <c r="R55" s="2">
        <f t="shared" ref="R55" si="163">MOD(R54+R53+S52,2)</f>
        <v>1</v>
      </c>
      <c r="S55" s="2">
        <f t="shared" ref="S55" si="164">MOD(S54+S53+T52,2)</f>
        <v>1</v>
      </c>
      <c r="T55" s="2">
        <f t="shared" ref="T55" si="165">MOD(T54+T53+U52,2)</f>
        <v>0</v>
      </c>
      <c r="U55" s="2" t="s">
        <v>30</v>
      </c>
      <c r="V55" s="2">
        <f t="shared" ref="V55" si="166">MOD(V54+V53+W52,2)</f>
        <v>1</v>
      </c>
      <c r="W55" s="2">
        <f t="shared" ref="W55" si="167">MOD(W54+W53+X52,2)</f>
        <v>1</v>
      </c>
      <c r="X55" s="2">
        <f t="shared" ref="X55" si="168">MOD(X54+X53+Y52,2)</f>
        <v>1</v>
      </c>
      <c r="Y55" s="2">
        <f>MOD(Y54+Y53+Z52,2)</f>
        <v>1</v>
      </c>
      <c r="Z55" t="str">
        <f>"="</f>
        <v>=</v>
      </c>
      <c r="AA55" s="2">
        <f>IF(G56="",_xlfn.DECIMAL(G55&amp;H55&amp;I55&amp;J55&amp;L55&amp;M55&amp;N55&amp;O55&amp;Q55&amp;R55&amp;S55&amp;T55&amp;V55&amp;W55&amp;X55&amp;Y55,2),(_xlfn.DECIMAL(H56&amp;I56&amp;J56&amp;L56&amp;M56&amp;N56&amp;O56&amp;Q56&amp;R56&amp;S56&amp;T56&amp;V56&amp;W56&amp;X56&amp;Y56,2))*(-1))</f>
        <v>14063</v>
      </c>
      <c r="AC55">
        <f>AC53+AC54</f>
        <v>-51473</v>
      </c>
    </row>
    <row r="56" spans="5:39" x14ac:dyDescent="0.35">
      <c r="G56" s="2" t="str">
        <f>IF($G55=0,"",1)</f>
        <v/>
      </c>
      <c r="H56" s="2" t="str">
        <f>IF($G56="","",MID(_xlfn.BASE(_xlfn.DECIMAL(SUBSTITUTE(SUBSTITUTE(SUBSTITUTE(_xlfn.CONCAT($G55:$J55,$L55:$O55,$Q55:$T55,$V55:$Y55),"0","2"),"1","0"),"2","1"),2)+1,2,15),1,1))</f>
        <v/>
      </c>
      <c r="I56" s="2" t="str">
        <f>IF($G56="","",MID(_xlfn.BASE(_xlfn.DECIMAL(SUBSTITUTE(SUBSTITUTE(SUBSTITUTE(_xlfn.CONCAT($G55:$J55,$L55:$O55,$Q55:$T55,$V55:$Y55),"0","2"),"1","0"),"2","1"),2)+1,2,15),2,1))</f>
        <v/>
      </c>
      <c r="J56" s="2" t="str">
        <f>IF($G56="","",MID(_xlfn.BASE(_xlfn.DECIMAL(SUBSTITUTE(SUBSTITUTE(SUBSTITUTE(_xlfn.CONCAT($G55:$J55,$L55:$O55,$Q55:$T55,$V55:$Y55),"0","2"),"1","0"),"2","1"),2)+1,2,15),3,1))</f>
        <v/>
      </c>
      <c r="K56" s="2" t="s">
        <v>30</v>
      </c>
      <c r="L56" s="2" t="str">
        <f>IF($G56="","",MID(_xlfn.BASE(_xlfn.DECIMAL(SUBSTITUTE(SUBSTITUTE(SUBSTITUTE(_xlfn.CONCAT($G55:$J55,$L55:$O55,$Q55:$T55,$V55:$Y55),"0","2"),"1","0"),"2","1"),2)+1,2,15),4,1))</f>
        <v/>
      </c>
      <c r="M56" s="2" t="str">
        <f>IF($G56="","",MID(_xlfn.BASE(_xlfn.DECIMAL(SUBSTITUTE(SUBSTITUTE(SUBSTITUTE(_xlfn.CONCAT($G55:$J55,$L55:$O55,$Q55:$T55,$V55:$Y55),"0","2"),"1","0"),"2","1"),2)+1,2,15),5,1))</f>
        <v/>
      </c>
      <c r="N56" s="2" t="str">
        <f>IF($G56="","",MID(_xlfn.BASE(_xlfn.DECIMAL(SUBSTITUTE(SUBSTITUTE(SUBSTITUTE(_xlfn.CONCAT($G55:$J55,$L55:$O55,$Q55:$T55,$V55:$Y55),"0","2"),"1","0"),"2","1"),2)+1,2,15),6,1))</f>
        <v/>
      </c>
      <c r="O56" s="2" t="str">
        <f>IF($G56="","",MID(_xlfn.BASE(_xlfn.DECIMAL(SUBSTITUTE(SUBSTITUTE(SUBSTITUTE(_xlfn.CONCAT($G55:$J55,$L55:$O55,$Q55:$T55,$V55:$Y55),"0","2"),"1","0"),"2","1"),2)+1,2,15),7,1))</f>
        <v/>
      </c>
      <c r="P56" s="2" t="s">
        <v>30</v>
      </c>
      <c r="Q56" s="2" t="str">
        <f>IF($G56="","",MID(_xlfn.BASE(_xlfn.DECIMAL(SUBSTITUTE(SUBSTITUTE(SUBSTITUTE(_xlfn.CONCAT($G55:$J55,$L55:$O55,$Q55:$T55,$V55:$Y55),"0","2"),"1","0"),"2","1"),2)+1,2,15),8,1))</f>
        <v/>
      </c>
      <c r="R56" s="2" t="str">
        <f>IF($G56="","",MID(_xlfn.BASE(_xlfn.DECIMAL(SUBSTITUTE(SUBSTITUTE(SUBSTITUTE(_xlfn.CONCAT($G55:$J55,$L55:$O55,$Q55:$T55,$V55:$Y55),"0","2"),"1","0"),"2","1"),2)+1,2,15),9,1))</f>
        <v/>
      </c>
      <c r="S56" s="2" t="str">
        <f>IF($G56="","",MID(_xlfn.BASE(_xlfn.DECIMAL(SUBSTITUTE(SUBSTITUTE(SUBSTITUTE(_xlfn.CONCAT($G55:$J55,$L55:$O55,$Q55:$T55,$V55:$Y55),"0","2"),"1","0"),"2","1"),2)+1,2,15),10,1))</f>
        <v/>
      </c>
      <c r="T56" s="2" t="str">
        <f>IF($G56="","",MID(_xlfn.BASE(_xlfn.DECIMAL(SUBSTITUTE(SUBSTITUTE(SUBSTITUTE(_xlfn.CONCAT($G55:$J55,$L55:$O55,$Q55:$T55,$V55:$Y55),"0","2"),"1","0"),"2","1"),2)+1,2,15),11,1))</f>
        <v/>
      </c>
      <c r="U56" s="2" t="s">
        <v>30</v>
      </c>
      <c r="V56" s="2" t="str">
        <f>IF($G56="","",MID(_xlfn.BASE(_xlfn.DECIMAL(SUBSTITUTE(SUBSTITUTE(SUBSTITUTE(_xlfn.CONCAT($G55:$J55,$L55:$O55,$Q55:$T55,$V55:$Y55),"0","2"),"1","0"),"2","1"),2)+1,2,15),12,1))</f>
        <v/>
      </c>
      <c r="W56" s="2" t="str">
        <f>IF($G56="","",MID(_xlfn.BASE(_xlfn.DECIMAL(SUBSTITUTE(SUBSTITUTE(SUBSTITUTE(_xlfn.CONCAT($G55:$J55,$L55:$O55,$Q55:$T55,$V55:$Y55),"0","2"),"1","0"),"2","1"),2)+1,2,15),13,1))</f>
        <v/>
      </c>
      <c r="X56" s="2" t="str">
        <f>IF($G56="","",MID(_xlfn.BASE(_xlfn.DECIMAL(SUBSTITUTE(SUBSTITUTE(SUBSTITUTE(_xlfn.CONCAT($G55:$J55,$L55:$O55,$Q55:$T55,$V55:$Y55),"0","2"),"1","0"),"2","1"),2)+1,2,15),14,1))</f>
        <v/>
      </c>
      <c r="Y56" s="2" t="str">
        <f>IF($G56="","",MID(_xlfn.BASE(_xlfn.DECIMAL(SUBSTITUTE(SUBSTITUTE(SUBSTITUTE(_xlfn.CONCAT($G55:$J55,$L55:$O55,$Q55:$T55,$V55:$Y55),"0","2"),"1","0"),"2","1"),2)+1,2,15),15,1))</f>
        <v/>
      </c>
    </row>
    <row r="57" spans="5:39" x14ac:dyDescent="0.35">
      <c r="G57" t="s">
        <v>35</v>
      </c>
      <c r="H57" s="6">
        <f>G52</f>
        <v>1</v>
      </c>
      <c r="J57" t="s">
        <v>36</v>
      </c>
      <c r="K57" s="6">
        <f>IF(MOD(SUM(Q55:T55,V55:Y55),2)=0,1,0)</f>
        <v>0</v>
      </c>
      <c r="M57" t="s">
        <v>37</v>
      </c>
      <c r="N57" s="6">
        <f>V52</f>
        <v>0</v>
      </c>
      <c r="P57" t="s">
        <v>38</v>
      </c>
      <c r="Q57" s="6">
        <f>IF(SUM(G55:J55,L55:O55,Q55:T55,V55:Y55)=0,1,0)</f>
        <v>0</v>
      </c>
      <c r="S57" t="s">
        <v>39</v>
      </c>
      <c r="T57" s="6">
        <f>G55</f>
        <v>0</v>
      </c>
      <c r="V57" t="s">
        <v>40</v>
      </c>
      <c r="W57" s="6">
        <f>MOD(G52+H52,2)</f>
        <v>1</v>
      </c>
    </row>
    <row r="60" spans="5:39" x14ac:dyDescent="0.35">
      <c r="F60" t="s">
        <v>34</v>
      </c>
      <c r="G60" s="5">
        <f t="shared" ref="G60" si="169">IF(G61+G62&lt;&gt;0,IF(G61+G62+H60=3,1,MOD(G62+G61+H60+1,2)),0)</f>
        <v>0</v>
      </c>
      <c r="H60" s="5">
        <f t="shared" ref="H60" si="170">IF(H61+H62&lt;&gt;0,IF(H61+H62+I60=3,1,MOD(H62+H61+I60+1,2)),0)</f>
        <v>0</v>
      </c>
      <c r="I60" s="5">
        <f t="shared" ref="I60" si="171">IF(I61+I62&lt;&gt;0,IF(I61+I62+J60=3,1,MOD(I62+I61+J60+1,2)),0)</f>
        <v>0</v>
      </c>
      <c r="J60" s="5">
        <f t="shared" ref="J60" si="172">IF(J61+J62&lt;&gt;0,IF(J61+J62+K60=3,1,MOD(J62+J61+K60+1,2)),0)</f>
        <v>0</v>
      </c>
      <c r="K60" s="5">
        <f>L60</f>
        <v>0</v>
      </c>
      <c r="L60" s="5">
        <f t="shared" ref="L60" si="173">IF(L61+L62&lt;&gt;0,IF(L61+L62+M60=3,1,MOD(L62+L61+M60+1,2)),0)</f>
        <v>0</v>
      </c>
      <c r="M60" s="5">
        <f t="shared" ref="M60" si="174">IF(M61+M62&lt;&gt;0,IF(M61+M62+N60=3,1,MOD(M62+M61+N60+1,2)),0)</f>
        <v>0</v>
      </c>
      <c r="N60" s="5">
        <f t="shared" ref="N60" si="175">IF(N61+N62&lt;&gt;0,IF(N61+N62+O60=3,1,MOD(N62+N61+O60+1,2)),0)</f>
        <v>0</v>
      </c>
      <c r="O60" s="5">
        <f t="shared" ref="O60" si="176">IF(O61+O62&lt;&gt;0,IF(O61+O62+P60=3,1,MOD(O62+O61+P60+1,2)),0)</f>
        <v>0</v>
      </c>
      <c r="P60" s="5">
        <f>Q60</f>
        <v>0</v>
      </c>
      <c r="Q60" s="5">
        <f t="shared" ref="Q60" si="177">IF(Q61+Q62&lt;&gt;0,IF(Q61+Q62+R60=3,1,MOD(Q62+Q61+R60+1,2)),0)</f>
        <v>0</v>
      </c>
      <c r="R60" s="5">
        <f t="shared" ref="R60" si="178">IF(R61+R62&lt;&gt;0,IF(R61+R62+S60=3,1,MOD(R62+R61+S60+1,2)),0)</f>
        <v>0</v>
      </c>
      <c r="S60" s="5">
        <f t="shared" ref="S60" si="179">IF(S61+S62&lt;&gt;0,IF(S61+S62+T60=3,1,MOD(S62+S61+T60+1,2)),0)</f>
        <v>0</v>
      </c>
      <c r="T60" s="5">
        <f t="shared" ref="T60" si="180">IF(T61+T62&lt;&gt;0,IF(T61+T62+U60=3,1,MOD(T62+T61+U60+1,2)),0)</f>
        <v>1</v>
      </c>
      <c r="U60" s="5">
        <f>V60</f>
        <v>1</v>
      </c>
      <c r="V60" s="5">
        <f t="shared" ref="V60" si="181">IF(V61+V62&lt;&gt;0,IF(V61+V62+W60=3,1,MOD(V62+V61+W60+1,2)),0)</f>
        <v>1</v>
      </c>
      <c r="W60" s="5">
        <f t="shared" ref="W60" si="182">IF(W61+W62&lt;&gt;0,IF(W61+W62+X60=3,1,MOD(W62+W61+X60+1,2)),0)</f>
        <v>1</v>
      </c>
      <c r="X60" s="5">
        <f t="shared" ref="X60" si="183">IF(X61+X62&lt;&gt;0,IF(X61+X62+Y60=3,1,MOD(X62+X61+Y60+1,2)),0)</f>
        <v>1</v>
      </c>
      <c r="Y60" s="5">
        <f>IF(Y61+Y62&lt;&gt;0,IF(Y61+Y62+Z60=3,1,MOD(Y62+Y61+Z60+1,2)),0)</f>
        <v>1</v>
      </c>
    </row>
    <row r="61" spans="5:39" x14ac:dyDescent="0.35">
      <c r="F61" t="str">
        <f>"B1"</f>
        <v>B1</v>
      </c>
      <c r="G61" s="2" t="str">
        <f>G5</f>
        <v>0</v>
      </c>
      <c r="H61" s="2" t="str">
        <f t="shared" ref="H61:Y61" si="184">H5</f>
        <v>0</v>
      </c>
      <c r="I61" s="2" t="str">
        <f t="shared" si="184"/>
        <v>0</v>
      </c>
      <c r="J61" s="2" t="str">
        <f t="shared" si="184"/>
        <v>0</v>
      </c>
      <c r="K61" s="2" t="str">
        <f t="shared" si="184"/>
        <v>.</v>
      </c>
      <c r="L61" s="2" t="str">
        <f t="shared" si="184"/>
        <v>0</v>
      </c>
      <c r="M61" s="2" t="str">
        <f t="shared" si="184"/>
        <v>0</v>
      </c>
      <c r="N61" s="2" t="str">
        <f t="shared" si="184"/>
        <v>0</v>
      </c>
      <c r="O61" s="2" t="str">
        <f t="shared" si="184"/>
        <v>1</v>
      </c>
      <c r="P61" s="2" t="str">
        <f t="shared" si="184"/>
        <v>.</v>
      </c>
      <c r="Q61" s="2" t="str">
        <f t="shared" si="184"/>
        <v>1</v>
      </c>
      <c r="R61" s="2" t="str">
        <f t="shared" si="184"/>
        <v>0</v>
      </c>
      <c r="S61" s="2" t="str">
        <f t="shared" si="184"/>
        <v>0</v>
      </c>
      <c r="T61" s="2" t="str">
        <f t="shared" si="184"/>
        <v>1</v>
      </c>
      <c r="U61" s="2" t="str">
        <f t="shared" si="184"/>
        <v>.</v>
      </c>
      <c r="V61" s="2" t="str">
        <f t="shared" si="184"/>
        <v>1</v>
      </c>
      <c r="W61" s="2" t="str">
        <f t="shared" si="184"/>
        <v>0</v>
      </c>
      <c r="X61" s="2" t="str">
        <f t="shared" si="184"/>
        <v>1</v>
      </c>
      <c r="Y61" s="2" t="str">
        <f t="shared" si="184"/>
        <v>1</v>
      </c>
      <c r="AB61" t="s">
        <v>41</v>
      </c>
      <c r="AC61">
        <f>C5</f>
        <v>411</v>
      </c>
      <c r="AE61" s="3" t="str">
        <f>IF(AND(AA63=AC63, G60=0), "Результат корректен", IF(AND(AA63=AC63, G60=1), "Результат корректен. Перенос из старшего разряда не учитывается", IF(AND(AA63&lt;&gt;AC63, AC63&lt;0), "При сложении отрицательных чисел получен положительный результат. Переполнение", IF(AND(AA63&lt;&gt;AC63, AC63&gt;0), "При сложении положительных чисел получен отрицательный результат. Переполнение", ""))))</f>
        <v>Результат корректен</v>
      </c>
      <c r="AF61" s="3"/>
      <c r="AG61" s="3"/>
      <c r="AH61" s="3"/>
      <c r="AI61" s="3"/>
      <c r="AJ61" s="3"/>
      <c r="AK61" s="3"/>
      <c r="AL61" s="3"/>
      <c r="AM61" s="3"/>
    </row>
    <row r="62" spans="5:39" x14ac:dyDescent="0.35">
      <c r="E62" s="7" t="s">
        <v>43</v>
      </c>
      <c r="F62" t="str">
        <f>"B8"</f>
        <v>B8</v>
      </c>
      <c r="G62" s="4" t="str">
        <f>G12</f>
        <v>1</v>
      </c>
      <c r="H62" s="4" t="str">
        <f t="shared" ref="H62:Y62" si="185">H12</f>
        <v>0</v>
      </c>
      <c r="I62" s="4" t="str">
        <f t="shared" si="185"/>
        <v>0</v>
      </c>
      <c r="J62" s="4" t="str">
        <f t="shared" si="185"/>
        <v>1</v>
      </c>
      <c r="K62" s="4" t="str">
        <f t="shared" si="185"/>
        <v>.</v>
      </c>
      <c r="L62" s="4" t="str">
        <f t="shared" si="185"/>
        <v>1</v>
      </c>
      <c r="M62" s="4" t="str">
        <f t="shared" si="185"/>
        <v>1</v>
      </c>
      <c r="N62" s="4" t="str">
        <f t="shared" si="185"/>
        <v>0</v>
      </c>
      <c r="O62" s="4" t="str">
        <f t="shared" si="185"/>
        <v>0</v>
      </c>
      <c r="P62" s="4" t="str">
        <f t="shared" si="185"/>
        <v>.</v>
      </c>
      <c r="Q62" s="4" t="str">
        <f t="shared" si="185"/>
        <v>0</v>
      </c>
      <c r="R62" s="4" t="str">
        <f t="shared" si="185"/>
        <v>1</v>
      </c>
      <c r="S62" s="4" t="str">
        <f t="shared" si="185"/>
        <v>0</v>
      </c>
      <c r="T62" s="4" t="str">
        <f t="shared" si="185"/>
        <v>0</v>
      </c>
      <c r="U62" s="4" t="str">
        <f t="shared" si="185"/>
        <v>.</v>
      </c>
      <c r="V62" s="4" t="str">
        <f t="shared" si="185"/>
        <v>0</v>
      </c>
      <c r="W62" s="4" t="str">
        <f t="shared" si="185"/>
        <v>1</v>
      </c>
      <c r="X62" s="4" t="str">
        <f t="shared" si="185"/>
        <v>0</v>
      </c>
      <c r="Y62" s="4" t="str">
        <f t="shared" si="185"/>
        <v>1</v>
      </c>
      <c r="AA62" s="7" t="s">
        <v>43</v>
      </c>
      <c r="AB62" s="8" t="str">
        <f>"X8"</f>
        <v>X8</v>
      </c>
      <c r="AC62" s="8">
        <f>C12</f>
        <v>-25531</v>
      </c>
    </row>
    <row r="63" spans="5:39" x14ac:dyDescent="0.35">
      <c r="G63" s="2">
        <f t="shared" ref="G63" si="186">MOD(G62+G61+H60,2)</f>
        <v>1</v>
      </c>
      <c r="H63" s="2">
        <f>MOD(H62+H61+I60,2)</f>
        <v>0</v>
      </c>
      <c r="I63" s="2">
        <f t="shared" ref="I63" si="187">MOD(I62+I61+J60,2)</f>
        <v>0</v>
      </c>
      <c r="J63" s="2">
        <f t="shared" ref="J63" si="188">MOD(J62+J61+K60,2)</f>
        <v>1</v>
      </c>
      <c r="K63" s="2" t="s">
        <v>30</v>
      </c>
      <c r="L63" s="2">
        <f t="shared" ref="L63" si="189">MOD(L62+L61+M60,2)</f>
        <v>1</v>
      </c>
      <c r="M63" s="2">
        <f t="shared" ref="M63" si="190">MOD(M62+M61+N60,2)</f>
        <v>1</v>
      </c>
      <c r="N63" s="2">
        <f t="shared" ref="N63" si="191">MOD(N62+N61+O60,2)</f>
        <v>0</v>
      </c>
      <c r="O63" s="2">
        <f t="shared" ref="O63" si="192">MOD(O62+O61+P60,2)</f>
        <v>1</v>
      </c>
      <c r="P63" s="2" t="s">
        <v>30</v>
      </c>
      <c r="Q63" s="2">
        <f t="shared" ref="Q63" si="193">MOD(Q62+Q61+R60,2)</f>
        <v>1</v>
      </c>
      <c r="R63" s="2">
        <f t="shared" ref="R63" si="194">MOD(R62+R61+S60,2)</f>
        <v>1</v>
      </c>
      <c r="S63" s="2">
        <f t="shared" ref="S63" si="195">MOD(S62+S61+T60,2)</f>
        <v>1</v>
      </c>
      <c r="T63" s="2">
        <f t="shared" ref="T63" si="196">MOD(T62+T61+U60,2)</f>
        <v>0</v>
      </c>
      <c r="U63" s="2" t="s">
        <v>30</v>
      </c>
      <c r="V63" s="2">
        <f t="shared" ref="V63" si="197">MOD(V62+V61+W60,2)</f>
        <v>0</v>
      </c>
      <c r="W63" s="2">
        <f t="shared" ref="W63" si="198">MOD(W62+W61+X60,2)</f>
        <v>0</v>
      </c>
      <c r="X63" s="2">
        <f t="shared" ref="X63" si="199">MOD(X62+X61+Y60,2)</f>
        <v>0</v>
      </c>
      <c r="Y63" s="2">
        <f>MOD(Y62+Y61+Z60,2)</f>
        <v>0</v>
      </c>
      <c r="Z63" t="str">
        <f>"="</f>
        <v>=</v>
      </c>
      <c r="AA63" s="2">
        <f>IF(G64="",_xlfn.DECIMAL(G63&amp;H63&amp;I63&amp;J63&amp;L63&amp;M63&amp;N63&amp;O63&amp;Q63&amp;R63&amp;S63&amp;T63&amp;V63&amp;W63&amp;X63&amp;Y63,2),(_xlfn.DECIMAL(H64&amp;I64&amp;J64&amp;L64&amp;M64&amp;N64&amp;O64&amp;Q64&amp;R64&amp;S64&amp;T64&amp;V64&amp;W64&amp;X64&amp;Y64,2))*(-1))</f>
        <v>-25120</v>
      </c>
      <c r="AC63">
        <f>AC61+AC62</f>
        <v>-25120</v>
      </c>
    </row>
    <row r="64" spans="5:39" x14ac:dyDescent="0.35">
      <c r="G64" s="2">
        <f>IF($G63=0,"",1)</f>
        <v>1</v>
      </c>
      <c r="H64" s="2" t="str">
        <f>IF($G64="","",MID(_xlfn.BASE(_xlfn.DECIMAL(SUBSTITUTE(SUBSTITUTE(SUBSTITUTE(_xlfn.CONCAT($G63:$J63,$L63:$O63,$Q63:$T63,$V63:$Y63),"0","2"),"1","0"),"2","1"),2)+1,2,15),1,1))</f>
        <v>1</v>
      </c>
      <c r="I64" s="2" t="str">
        <f>IF($G64="","",MID(_xlfn.BASE(_xlfn.DECIMAL(SUBSTITUTE(SUBSTITUTE(SUBSTITUTE(_xlfn.CONCAT($G63:$J63,$L63:$O63,$Q63:$T63,$V63:$Y63),"0","2"),"1","0"),"2","1"),2)+1,2,15),2,1))</f>
        <v>1</v>
      </c>
      <c r="J64" s="2" t="str">
        <f>IF($G64="","",MID(_xlfn.BASE(_xlfn.DECIMAL(SUBSTITUTE(SUBSTITUTE(SUBSTITUTE(_xlfn.CONCAT($G63:$J63,$L63:$O63,$Q63:$T63,$V63:$Y63),"0","2"),"1","0"),"2","1"),2)+1,2,15),3,1))</f>
        <v>0</v>
      </c>
      <c r="K64" s="2" t="s">
        <v>30</v>
      </c>
      <c r="L64" s="2" t="str">
        <f>IF($G64="","",MID(_xlfn.BASE(_xlfn.DECIMAL(SUBSTITUTE(SUBSTITUTE(SUBSTITUTE(_xlfn.CONCAT($G63:$J63,$L63:$O63,$Q63:$T63,$V63:$Y63),"0","2"),"1","0"),"2","1"),2)+1,2,15),4,1))</f>
        <v>0</v>
      </c>
      <c r="M64" s="2" t="str">
        <f>IF($G64="","",MID(_xlfn.BASE(_xlfn.DECIMAL(SUBSTITUTE(SUBSTITUTE(SUBSTITUTE(_xlfn.CONCAT($G63:$J63,$L63:$O63,$Q63:$T63,$V63:$Y63),"0","2"),"1","0"),"2","1"),2)+1,2,15),5,1))</f>
        <v>0</v>
      </c>
      <c r="N64" s="2" t="str">
        <f>IF($G64="","",MID(_xlfn.BASE(_xlfn.DECIMAL(SUBSTITUTE(SUBSTITUTE(SUBSTITUTE(_xlfn.CONCAT($G63:$J63,$L63:$O63,$Q63:$T63,$V63:$Y63),"0","2"),"1","0"),"2","1"),2)+1,2,15),6,1))</f>
        <v>1</v>
      </c>
      <c r="O64" s="2" t="str">
        <f>IF($G64="","",MID(_xlfn.BASE(_xlfn.DECIMAL(SUBSTITUTE(SUBSTITUTE(SUBSTITUTE(_xlfn.CONCAT($G63:$J63,$L63:$O63,$Q63:$T63,$V63:$Y63),"0","2"),"1","0"),"2","1"),2)+1,2,15),7,1))</f>
        <v>0</v>
      </c>
      <c r="P64" s="2" t="s">
        <v>30</v>
      </c>
      <c r="Q64" s="2" t="str">
        <f>IF($G64="","",MID(_xlfn.BASE(_xlfn.DECIMAL(SUBSTITUTE(SUBSTITUTE(SUBSTITUTE(_xlfn.CONCAT($G63:$J63,$L63:$O63,$Q63:$T63,$V63:$Y63),"0","2"),"1","0"),"2","1"),2)+1,2,15),8,1))</f>
        <v>0</v>
      </c>
      <c r="R64" s="2" t="str">
        <f>IF($G64="","",MID(_xlfn.BASE(_xlfn.DECIMAL(SUBSTITUTE(SUBSTITUTE(SUBSTITUTE(_xlfn.CONCAT($G63:$J63,$L63:$O63,$Q63:$T63,$V63:$Y63),"0","2"),"1","0"),"2","1"),2)+1,2,15),9,1))</f>
        <v>0</v>
      </c>
      <c r="S64" s="2" t="str">
        <f>IF($G64="","",MID(_xlfn.BASE(_xlfn.DECIMAL(SUBSTITUTE(SUBSTITUTE(SUBSTITUTE(_xlfn.CONCAT($G63:$J63,$L63:$O63,$Q63:$T63,$V63:$Y63),"0","2"),"1","0"),"2","1"),2)+1,2,15),10,1))</f>
        <v>1</v>
      </c>
      <c r="T64" s="2" t="str">
        <f>IF($G64="","",MID(_xlfn.BASE(_xlfn.DECIMAL(SUBSTITUTE(SUBSTITUTE(SUBSTITUTE(_xlfn.CONCAT($G63:$J63,$L63:$O63,$Q63:$T63,$V63:$Y63),"0","2"),"1","0"),"2","1"),2)+1,2,15),11,1))</f>
        <v>0</v>
      </c>
      <c r="U64" s="2" t="s">
        <v>30</v>
      </c>
      <c r="V64" s="2" t="str">
        <f>IF($G64="","",MID(_xlfn.BASE(_xlfn.DECIMAL(SUBSTITUTE(SUBSTITUTE(SUBSTITUTE(_xlfn.CONCAT($G63:$J63,$L63:$O63,$Q63:$T63,$V63:$Y63),"0","2"),"1","0"),"2","1"),2)+1,2,15),12,1))</f>
        <v>0</v>
      </c>
      <c r="W64" s="2" t="str">
        <f>IF($G64="","",MID(_xlfn.BASE(_xlfn.DECIMAL(SUBSTITUTE(SUBSTITUTE(SUBSTITUTE(_xlfn.CONCAT($G63:$J63,$L63:$O63,$Q63:$T63,$V63:$Y63),"0","2"),"1","0"),"2","1"),2)+1,2,15),13,1))</f>
        <v>0</v>
      </c>
      <c r="X64" s="2" t="str">
        <f>IF($G64="","",MID(_xlfn.BASE(_xlfn.DECIMAL(SUBSTITUTE(SUBSTITUTE(SUBSTITUTE(_xlfn.CONCAT($G63:$J63,$L63:$O63,$Q63:$T63,$V63:$Y63),"0","2"),"1","0"),"2","1"),2)+1,2,15),14,1))</f>
        <v>0</v>
      </c>
      <c r="Y64" s="2" t="str">
        <f>IF($G64="","",MID(_xlfn.BASE(_xlfn.DECIMAL(SUBSTITUTE(SUBSTITUTE(SUBSTITUTE(_xlfn.CONCAT($G63:$J63,$L63:$O63,$Q63:$T63,$V63:$Y63),"0","2"),"1","0"),"2","1"),2)+1,2,15),15,1))</f>
        <v>0</v>
      </c>
    </row>
    <row r="66" spans="5:39" x14ac:dyDescent="0.35">
      <c r="G66" t="s">
        <v>35</v>
      </c>
      <c r="H66" s="6">
        <f>G60</f>
        <v>0</v>
      </c>
      <c r="J66" t="s">
        <v>36</v>
      </c>
      <c r="K66" s="6">
        <f>IF(MOD(SUM(Q63:T63,V63:Y63),2)=0,1,0)</f>
        <v>0</v>
      </c>
      <c r="M66" t="s">
        <v>37</v>
      </c>
      <c r="N66" s="6">
        <f>V60</f>
        <v>1</v>
      </c>
      <c r="P66" t="s">
        <v>38</v>
      </c>
      <c r="Q66" s="6">
        <f>IF(SUM(G63:J63,L63:O63,Q63:T63,V63:Y63)=0,1,0)</f>
        <v>0</v>
      </c>
      <c r="S66" t="s">
        <v>39</v>
      </c>
      <c r="T66" s="6">
        <f>G63</f>
        <v>1</v>
      </c>
      <c r="V66" t="s">
        <v>40</v>
      </c>
      <c r="W66" s="6">
        <f>MOD(G60+H60,2)</f>
        <v>0</v>
      </c>
    </row>
    <row r="68" spans="5:39" x14ac:dyDescent="0.35">
      <c r="F68" t="s">
        <v>34</v>
      </c>
      <c r="G68" s="5">
        <f t="shared" ref="G68" si="200">IF(G69+G70&lt;&gt;0,IF(G69+G70+H68=3,1,MOD(G70+G69+H68+1,2)),0)</f>
        <v>1</v>
      </c>
      <c r="H68" s="5">
        <f t="shared" ref="H68" si="201">IF(H69+H70&lt;&gt;0,IF(H69+H70+I68=3,1,MOD(H70+H69+I68+1,2)),0)</f>
        <v>1</v>
      </c>
      <c r="I68" s="5">
        <f t="shared" ref="I68" si="202">IF(I69+I70&lt;&gt;0,IF(I69+I70+J68=3,1,MOD(I70+I69+J68+1,2)),0)</f>
        <v>1</v>
      </c>
      <c r="J68" s="5">
        <f t="shared" ref="J68" si="203">IF(J69+J70&lt;&gt;0,IF(J69+J70+K68=3,1,MOD(J70+J69+K68+1,2)),0)</f>
        <v>1</v>
      </c>
      <c r="K68" s="5">
        <f>L68</f>
        <v>1</v>
      </c>
      <c r="L68" s="5">
        <f t="shared" ref="L68" si="204">IF(L69+L70&lt;&gt;0,IF(L69+L70+M68=3,1,MOD(L70+L69+M68+1,2)),0)</f>
        <v>1</v>
      </c>
      <c r="M68" s="5">
        <f t="shared" ref="M68" si="205">IF(M69+M70&lt;&gt;0,IF(M69+M70+N68=3,1,MOD(M70+M69+N68+1,2)),0)</f>
        <v>1</v>
      </c>
      <c r="N68" s="5">
        <f t="shared" ref="N68" si="206">IF(N69+N70&lt;&gt;0,IF(N69+N70+O68=3,1,MOD(N70+N69+O68+1,2)),0)</f>
        <v>0</v>
      </c>
      <c r="O68" s="5">
        <f t="shared" ref="O68" si="207">IF(O69+O70&lt;&gt;0,IF(O69+O70+P68=3,1,MOD(O70+O69+P68+1,2)),0)</f>
        <v>1</v>
      </c>
      <c r="P68" s="5">
        <f>Q68</f>
        <v>1</v>
      </c>
      <c r="Q68" s="5">
        <f t="shared" ref="Q68" si="208">IF(Q69+Q70&lt;&gt;0,IF(Q69+Q70+R68=3,1,MOD(Q70+Q69+R68+1,2)),0)</f>
        <v>1</v>
      </c>
      <c r="R68" s="5">
        <f t="shared" ref="R68" si="209">IF(R69+R70&lt;&gt;0,IF(R69+R70+S68=3,1,MOD(R70+R69+S68+1,2)),0)</f>
        <v>1</v>
      </c>
      <c r="S68" s="5">
        <f t="shared" ref="S68" si="210">IF(S69+S70&lt;&gt;0,IF(S69+S70+T68=3,1,MOD(S70+S69+T68+1,2)),0)</f>
        <v>0</v>
      </c>
      <c r="T68" s="5">
        <f t="shared" ref="T68" si="211">IF(T69+T70&lt;&gt;0,IF(T69+T70+U68=3,1,MOD(T70+T69+U68+1,2)),0)</f>
        <v>0</v>
      </c>
      <c r="U68" s="5">
        <f>V68</f>
        <v>0</v>
      </c>
      <c r="V68" s="5">
        <f t="shared" ref="V68" si="212">IF(V69+V70&lt;&gt;0,IF(V69+V70+W68=3,1,MOD(V70+V69+W68+1,2)),0)</f>
        <v>0</v>
      </c>
      <c r="W68" s="5">
        <f t="shared" ref="W68" si="213">IF(W69+W70&lt;&gt;0,IF(W69+W70+X68=3,1,MOD(W70+W69+X68+1,2)),0)</f>
        <v>0</v>
      </c>
      <c r="X68" s="5">
        <f t="shared" ref="X68" si="214">IF(X69+X70&lt;&gt;0,IF(X69+X70+Y68=3,1,MOD(X70+X69+Y68+1,2)),0)</f>
        <v>0</v>
      </c>
      <c r="Y68" s="5">
        <f>IF(Y69+Y70&lt;&gt;0,IF(Y69+Y70+Z68=3,1,MOD(Y70+Y69+Z68+1,2)),0)</f>
        <v>0</v>
      </c>
    </row>
    <row r="69" spans="5:39" x14ac:dyDescent="0.35">
      <c r="F69" t="str">
        <f>"B11"</f>
        <v>B11</v>
      </c>
      <c r="G69" s="2" t="str">
        <f>G15</f>
        <v>1</v>
      </c>
      <c r="H69" s="2" t="str">
        <f t="shared" ref="H69:Y69" si="215">H15</f>
        <v>0</v>
      </c>
      <c r="I69" s="2" t="str">
        <f t="shared" si="215"/>
        <v>0</v>
      </c>
      <c r="J69" s="2" t="str">
        <f t="shared" si="215"/>
        <v>1</v>
      </c>
      <c r="K69" s="2" t="str">
        <f t="shared" si="215"/>
        <v>.</v>
      </c>
      <c r="L69" s="2" t="str">
        <f t="shared" si="215"/>
        <v>1</v>
      </c>
      <c r="M69" s="2" t="str">
        <f t="shared" si="215"/>
        <v>1</v>
      </c>
      <c r="N69" s="2" t="str">
        <f t="shared" si="215"/>
        <v>0</v>
      </c>
      <c r="O69" s="2" t="str">
        <f t="shared" si="215"/>
        <v>1</v>
      </c>
      <c r="P69" s="2" t="str">
        <f t="shared" si="215"/>
        <v>.</v>
      </c>
      <c r="Q69" s="2" t="str">
        <f t="shared" si="215"/>
        <v>1</v>
      </c>
      <c r="R69" s="2" t="str">
        <f t="shared" si="215"/>
        <v>1</v>
      </c>
      <c r="S69" s="2" t="str">
        <f t="shared" si="215"/>
        <v>1</v>
      </c>
      <c r="T69" s="2" t="str">
        <f t="shared" si="215"/>
        <v>0</v>
      </c>
      <c r="U69" s="2" t="str">
        <f t="shared" si="215"/>
        <v>.</v>
      </c>
      <c r="V69" s="2" t="str">
        <f t="shared" si="215"/>
        <v>0</v>
      </c>
      <c r="W69" s="2" t="str">
        <f t="shared" si="215"/>
        <v>0</v>
      </c>
      <c r="X69" s="2" t="str">
        <f t="shared" si="215"/>
        <v>0</v>
      </c>
      <c r="Y69" s="2" t="str">
        <f t="shared" si="215"/>
        <v>0</v>
      </c>
      <c r="AB69" t="s">
        <v>47</v>
      </c>
      <c r="AC69">
        <f>C15</f>
        <v>-25120</v>
      </c>
      <c r="AE69" s="3" t="str">
        <f>IF(AND(AA71=AC71, G68=0), "Результат корректен", IF(AND(AA71=AC71, G68=1), "Результат корректен. Перенос из старшего разряда не учитывается", IF(AND(AA71&lt;&gt;AC71, AC71&lt;0), "При сложении отрицательных чисел получен положительный результат. Переполнение", IF(AND(AA71&lt;&gt;AC71, AC71&gt;0), "При сложении положительных чисел получен отрицательный результат. Переполнение", ""))))</f>
        <v>Результат корректен. Перенос из старшего разряда не учитывается</v>
      </c>
      <c r="AF69" s="3"/>
      <c r="AG69" s="3"/>
      <c r="AH69" s="3"/>
      <c r="AI69" s="3"/>
      <c r="AJ69" s="3"/>
      <c r="AK69" s="3"/>
      <c r="AL69" s="3"/>
      <c r="AM69" s="3"/>
    </row>
    <row r="70" spans="5:39" x14ac:dyDescent="0.35">
      <c r="E70" s="7" t="s">
        <v>43</v>
      </c>
      <c r="F70" t="str">
        <f>"B3"</f>
        <v>B3</v>
      </c>
      <c r="G70" s="4" t="str">
        <f>G7</f>
        <v>0</v>
      </c>
      <c r="H70" s="4" t="str">
        <f t="shared" ref="H70:Y70" si="216">H7</f>
        <v>1</v>
      </c>
      <c r="I70" s="4" t="str">
        <f t="shared" si="216"/>
        <v>1</v>
      </c>
      <c r="J70" s="4" t="str">
        <f t="shared" si="216"/>
        <v>0</v>
      </c>
      <c r="K70" s="4" t="str">
        <f t="shared" si="216"/>
        <v>.</v>
      </c>
      <c r="L70" s="4" t="str">
        <f t="shared" si="216"/>
        <v>0</v>
      </c>
      <c r="M70" s="4" t="str">
        <f t="shared" si="216"/>
        <v>1</v>
      </c>
      <c r="N70" s="4" t="str">
        <f t="shared" si="216"/>
        <v>0</v>
      </c>
      <c r="O70" s="4" t="str">
        <f t="shared" si="216"/>
        <v>1</v>
      </c>
      <c r="P70" s="4" t="str">
        <f t="shared" si="216"/>
        <v>.</v>
      </c>
      <c r="Q70" s="4" t="str">
        <f t="shared" si="216"/>
        <v>0</v>
      </c>
      <c r="R70" s="4" t="str">
        <f t="shared" si="216"/>
        <v>1</v>
      </c>
      <c r="S70" s="4" t="str">
        <f t="shared" si="216"/>
        <v>0</v>
      </c>
      <c r="T70" s="4" t="str">
        <f t="shared" si="216"/>
        <v>1</v>
      </c>
      <c r="U70" s="4" t="str">
        <f t="shared" si="216"/>
        <v>.</v>
      </c>
      <c r="V70" s="4" t="str">
        <f t="shared" si="216"/>
        <v>0</v>
      </c>
      <c r="W70" s="4" t="str">
        <f t="shared" si="216"/>
        <v>1</v>
      </c>
      <c r="X70" s="4" t="str">
        <f t="shared" si="216"/>
        <v>1</v>
      </c>
      <c r="Y70" s="4" t="str">
        <f t="shared" si="216"/>
        <v>0</v>
      </c>
      <c r="AA70" s="7" t="s">
        <v>43</v>
      </c>
      <c r="AB70" s="8" t="str">
        <f>"X3"</f>
        <v>X3</v>
      </c>
      <c r="AC70" s="8">
        <f>C7</f>
        <v>25942</v>
      </c>
    </row>
    <row r="71" spans="5:39" x14ac:dyDescent="0.35">
      <c r="G71" s="2">
        <f t="shared" ref="G71" si="217">MOD(G70+G69+H68,2)</f>
        <v>0</v>
      </c>
      <c r="H71" s="2">
        <f>MOD(H70+H69+I68,2)</f>
        <v>0</v>
      </c>
      <c r="I71" s="2">
        <f t="shared" ref="I71" si="218">MOD(I70+I69+J68,2)</f>
        <v>0</v>
      </c>
      <c r="J71" s="2">
        <f t="shared" ref="J71" si="219">MOD(J70+J69+K68,2)</f>
        <v>0</v>
      </c>
      <c r="K71" s="2" t="s">
        <v>30</v>
      </c>
      <c r="L71" s="2">
        <f t="shared" ref="L71" si="220">MOD(L70+L69+M68,2)</f>
        <v>0</v>
      </c>
      <c r="M71" s="2">
        <f t="shared" ref="M71" si="221">MOD(M70+M69+N68,2)</f>
        <v>0</v>
      </c>
      <c r="N71" s="2">
        <f t="shared" ref="N71" si="222">MOD(N70+N69+O68,2)</f>
        <v>1</v>
      </c>
      <c r="O71" s="2">
        <f t="shared" ref="O71" si="223">MOD(O70+O69+P68,2)</f>
        <v>1</v>
      </c>
      <c r="P71" s="2" t="s">
        <v>30</v>
      </c>
      <c r="Q71" s="2">
        <f t="shared" ref="Q71" si="224">MOD(Q70+Q69+R68,2)</f>
        <v>0</v>
      </c>
      <c r="R71" s="2">
        <f t="shared" ref="R71" si="225">MOD(R70+R69+S68,2)</f>
        <v>0</v>
      </c>
      <c r="S71" s="2">
        <f t="shared" ref="S71" si="226">MOD(S70+S69+T68,2)</f>
        <v>1</v>
      </c>
      <c r="T71" s="2">
        <f t="shared" ref="T71" si="227">MOD(T70+T69+U68,2)</f>
        <v>1</v>
      </c>
      <c r="U71" s="2" t="s">
        <v>30</v>
      </c>
      <c r="V71" s="2">
        <f t="shared" ref="V71" si="228">MOD(V70+V69+W68,2)</f>
        <v>0</v>
      </c>
      <c r="W71" s="2">
        <f t="shared" ref="W71" si="229">MOD(W70+W69+X68,2)</f>
        <v>1</v>
      </c>
      <c r="X71" s="2">
        <f t="shared" ref="X71" si="230">MOD(X70+X69+Y68,2)</f>
        <v>1</v>
      </c>
      <c r="Y71" s="2">
        <f>MOD(Y70+Y69+Z68,2)</f>
        <v>0</v>
      </c>
      <c r="Z71" t="str">
        <f>"="</f>
        <v>=</v>
      </c>
      <c r="AA71" s="2">
        <f>IF(G72="",_xlfn.DECIMAL(G71&amp;H71&amp;I71&amp;J71&amp;L71&amp;M71&amp;N71&amp;O71&amp;Q71&amp;R71&amp;S71&amp;T71&amp;V71&amp;W71&amp;X71&amp;Y71,2),(_xlfn.DECIMAL(H72&amp;I72&amp;J72&amp;L72&amp;M72&amp;N72&amp;O72&amp;Q72&amp;R72&amp;S72&amp;T72&amp;V72&amp;W72&amp;X72&amp;Y72,2))*(-1))</f>
        <v>822</v>
      </c>
      <c r="AC71">
        <f>AC69+AC70</f>
        <v>822</v>
      </c>
    </row>
    <row r="72" spans="5:39" x14ac:dyDescent="0.35">
      <c r="G72" s="2" t="str">
        <f>IF($G71=0,"",1)</f>
        <v/>
      </c>
      <c r="H72" s="2" t="str">
        <f>IF($G72="","",MID(_xlfn.BASE(_xlfn.DECIMAL(SUBSTITUTE(SUBSTITUTE(SUBSTITUTE(_xlfn.CONCAT($G71:$J71,$L71:$O71,$Q71:$T71,$V71:$Y71),"0","2"),"1","0"),"2","1"),2)+1,2,15),1,1))</f>
        <v/>
      </c>
      <c r="I72" s="2" t="str">
        <f>IF($G72="","",MID(_xlfn.BASE(_xlfn.DECIMAL(SUBSTITUTE(SUBSTITUTE(SUBSTITUTE(_xlfn.CONCAT($G71:$J71,$L71:$O71,$Q71:$T71,$V71:$Y71),"0","2"),"1","0"),"2","1"),2)+1,2,15),2,1))</f>
        <v/>
      </c>
      <c r="J72" s="2" t="str">
        <f>IF($G72="","",MID(_xlfn.BASE(_xlfn.DECIMAL(SUBSTITUTE(SUBSTITUTE(SUBSTITUTE(_xlfn.CONCAT($G71:$J71,$L71:$O71,$Q71:$T71,$V71:$Y71),"0","2"),"1","0"),"2","1"),2)+1,2,15),3,1))</f>
        <v/>
      </c>
      <c r="K72" s="2" t="s">
        <v>30</v>
      </c>
      <c r="L72" s="2" t="str">
        <f>IF($G72="","",MID(_xlfn.BASE(_xlfn.DECIMAL(SUBSTITUTE(SUBSTITUTE(SUBSTITUTE(_xlfn.CONCAT($G71:$J71,$L71:$O71,$Q71:$T71,$V71:$Y71),"0","2"),"1","0"),"2","1"),2)+1,2,15),4,1))</f>
        <v/>
      </c>
      <c r="M72" s="2" t="str">
        <f>IF($G72="","",MID(_xlfn.BASE(_xlfn.DECIMAL(SUBSTITUTE(SUBSTITUTE(SUBSTITUTE(_xlfn.CONCAT($G71:$J71,$L71:$O71,$Q71:$T71,$V71:$Y71),"0","2"),"1","0"),"2","1"),2)+1,2,15),5,1))</f>
        <v/>
      </c>
      <c r="N72" s="2" t="str">
        <f>IF($G72="","",MID(_xlfn.BASE(_xlfn.DECIMAL(SUBSTITUTE(SUBSTITUTE(SUBSTITUTE(_xlfn.CONCAT($G71:$J71,$L71:$O71,$Q71:$T71,$V71:$Y71),"0","2"),"1","0"),"2","1"),2)+1,2,15),6,1))</f>
        <v/>
      </c>
      <c r="O72" s="2" t="str">
        <f>IF($G72="","",MID(_xlfn.BASE(_xlfn.DECIMAL(SUBSTITUTE(SUBSTITUTE(SUBSTITUTE(_xlfn.CONCAT($G71:$J71,$L71:$O71,$Q71:$T71,$V71:$Y71),"0","2"),"1","0"),"2","1"),2)+1,2,15),7,1))</f>
        <v/>
      </c>
      <c r="P72" s="2" t="s">
        <v>30</v>
      </c>
      <c r="Q72" s="2" t="str">
        <f>IF($G72="","",MID(_xlfn.BASE(_xlfn.DECIMAL(SUBSTITUTE(SUBSTITUTE(SUBSTITUTE(_xlfn.CONCAT($G71:$J71,$L71:$O71,$Q71:$T71,$V71:$Y71),"0","2"),"1","0"),"2","1"),2)+1,2,15),8,1))</f>
        <v/>
      </c>
      <c r="R72" s="2" t="str">
        <f>IF($G72="","",MID(_xlfn.BASE(_xlfn.DECIMAL(SUBSTITUTE(SUBSTITUTE(SUBSTITUTE(_xlfn.CONCAT($G71:$J71,$L71:$O71,$Q71:$T71,$V71:$Y71),"0","2"),"1","0"),"2","1"),2)+1,2,15),9,1))</f>
        <v/>
      </c>
      <c r="S72" s="2" t="str">
        <f>IF($G72="","",MID(_xlfn.BASE(_xlfn.DECIMAL(SUBSTITUTE(SUBSTITUTE(SUBSTITUTE(_xlfn.CONCAT($G71:$J71,$L71:$O71,$Q71:$T71,$V71:$Y71),"0","2"),"1","0"),"2","1"),2)+1,2,15),10,1))</f>
        <v/>
      </c>
      <c r="T72" s="2" t="str">
        <f>IF($G72="","",MID(_xlfn.BASE(_xlfn.DECIMAL(SUBSTITUTE(SUBSTITUTE(SUBSTITUTE(_xlfn.CONCAT($G71:$J71,$L71:$O71,$Q71:$T71,$V71:$Y71),"0","2"),"1","0"),"2","1"),2)+1,2,15),11,1))</f>
        <v/>
      </c>
      <c r="U72" s="2" t="s">
        <v>30</v>
      </c>
      <c r="V72" s="2" t="str">
        <f>IF($G72="","",MID(_xlfn.BASE(_xlfn.DECIMAL(SUBSTITUTE(SUBSTITUTE(SUBSTITUTE(_xlfn.CONCAT($G71:$J71,$L71:$O71,$Q71:$T71,$V71:$Y71),"0","2"),"1","0"),"2","1"),2)+1,2,15),12,1))</f>
        <v/>
      </c>
      <c r="W72" s="2" t="str">
        <f>IF($G72="","",MID(_xlfn.BASE(_xlfn.DECIMAL(SUBSTITUTE(SUBSTITUTE(SUBSTITUTE(_xlfn.CONCAT($G71:$J71,$L71:$O71,$Q71:$T71,$V71:$Y71),"0","2"),"1","0"),"2","1"),2)+1,2,15),13,1))</f>
        <v/>
      </c>
      <c r="X72" s="2" t="str">
        <f>IF($G72="","",MID(_xlfn.BASE(_xlfn.DECIMAL(SUBSTITUTE(SUBSTITUTE(SUBSTITUTE(_xlfn.CONCAT($G71:$J71,$L71:$O71,$Q71:$T71,$V71:$Y71),"0","2"),"1","0"),"2","1"),2)+1,2,15),14,1))</f>
        <v/>
      </c>
      <c r="Y72" s="2" t="str">
        <f>IF($G72="","",MID(_xlfn.BASE(_xlfn.DECIMAL(SUBSTITUTE(SUBSTITUTE(SUBSTITUTE(_xlfn.CONCAT($G71:$J71,$L71:$O71,$Q71:$T71,$V71:$Y71),"0","2"),"1","0"),"2","1"),2)+1,2,15),15,1))</f>
        <v/>
      </c>
    </row>
    <row r="74" spans="5:39" x14ac:dyDescent="0.35">
      <c r="G74" t="s">
        <v>35</v>
      </c>
      <c r="H74" s="6">
        <f>G68</f>
        <v>1</v>
      </c>
      <c r="J74" t="s">
        <v>36</v>
      </c>
      <c r="K74" s="6">
        <f>IF(MOD(SUM(Q71:T71,V71:Y71),2)=0,1,0)</f>
        <v>1</v>
      </c>
      <c r="M74" t="s">
        <v>37</v>
      </c>
      <c r="N74" s="6">
        <f>V68</f>
        <v>0</v>
      </c>
      <c r="P74" t="s">
        <v>38</v>
      </c>
      <c r="Q74" s="6">
        <f>IF(SUM(G71:J71,L71:O71,Q71:T71,V71:Y71)=0,1,0)</f>
        <v>0</v>
      </c>
      <c r="S74" t="s">
        <v>39</v>
      </c>
      <c r="T74" s="6">
        <f>G71</f>
        <v>0</v>
      </c>
      <c r="V74" t="s">
        <v>40</v>
      </c>
      <c r="W74" s="6">
        <f>MOD(G68+H68,2)</f>
        <v>0</v>
      </c>
    </row>
  </sheetData>
  <mergeCells count="8">
    <mergeCell ref="AE45:AM45"/>
    <mergeCell ref="AE53:AM53"/>
    <mergeCell ref="AE61:AM61"/>
    <mergeCell ref="AE69:AM69"/>
    <mergeCell ref="A1:AA1"/>
    <mergeCell ref="AE20:AM20"/>
    <mergeCell ref="AE28:AM28"/>
    <mergeCell ref="AE36:AM36"/>
  </mergeCells>
  <conditionalFormatting sqref="G5:Y8">
    <cfRule type="cellIs" dxfId="1" priority="1" operator="equal">
      <formula>"1"</formula>
    </cfRule>
    <cfRule type="cellIs" dxfId="0" priority="2" operator="equal">
      <formula>"0"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Header>&amp;LВасильев Никита Алексеевич&amp;CВариант №9&amp;R&amp;F</oddHeader>
    <oddFooter>&amp;L‎22.11.‎2023 ‎9:13</oddFooter>
  </headerFooter>
  <ignoredErrors>
    <ignoredError sqref="K19 P19 U19 K27 P27 U27 K35:U35 K44:U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cp:lastPrinted>2023-12-01T22:03:35Z</cp:lastPrinted>
  <dcterms:created xsi:type="dcterms:W3CDTF">2023-11-22T05:56:11Z</dcterms:created>
  <dcterms:modified xsi:type="dcterms:W3CDTF">2023-12-01T22:05:02Z</dcterms:modified>
</cp:coreProperties>
</file>