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kiichiro/Downloads/エクセル参考資料/エクセルの使い方/データ分析/"/>
    </mc:Choice>
  </mc:AlternateContent>
  <xr:revisionPtr revIDLastSave="0" documentId="13_ncr:1_{17BA009B-9254-5C4E-AEE5-89456D77F781}" xr6:coauthVersionLast="47" xr6:coauthVersionMax="47" xr10:uidLastSave="{00000000-0000-0000-0000-000000000000}"/>
  <bookViews>
    <workbookView xWindow="1760" yWindow="500" windowWidth="27040" windowHeight="15840" activeTab="7" xr2:uid="{00000000-000D-0000-FFFF-FFFF00000000}"/>
  </bookViews>
  <sheets>
    <sheet name="SUM_1" sheetId="1" r:id="rId1"/>
    <sheet name="SUM_2" sheetId="20" r:id="rId2"/>
    <sheet name="COUNT" sheetId="4" r:id="rId3"/>
    <sheet name="COUNTA" sheetId="8" r:id="rId4"/>
    <sheet name="列全体を選択" sheetId="21" r:id="rId5"/>
    <sheet name="COUNTIF&amp;SUMIF" sheetId="3" r:id="rId6"/>
    <sheet name="重複の削除" sheetId="22" r:id="rId7"/>
    <sheet name="COUNTIFS&amp;SUMIFS" sheetId="9" r:id="rId8"/>
    <sheet name="SUBTOTAL" sheetId="10" r:id="rId9"/>
    <sheet name="AVERAGE" sheetId="14" r:id="rId10"/>
    <sheet name="AVERAGEIF" sheetId="12" r:id="rId11"/>
    <sheet name="AVERAGEIFS" sheetId="11" r:id="rId12"/>
    <sheet name="MEDIAN" sheetId="15" r:id="rId13"/>
    <sheet name="SUMPRODUCT" sheetId="43" r:id="rId14"/>
    <sheet name="フィルター_1" sheetId="17" r:id="rId15"/>
    <sheet name="フィルター_2" sheetId="18" r:id="rId16"/>
    <sheet name="条件付き書式" sheetId="2" r:id="rId17"/>
  </sheets>
  <definedNames>
    <definedName name="_xlnm._FilterDatabase" localSheetId="12" hidden="1">MEDIAN!$B$2:$C$10</definedName>
    <definedName name="_xlnm._FilterDatabase" localSheetId="13" hidden="1">SUMPRODUCT!$B$2:$C$5</definedName>
    <definedName name="_xlnm._FilterDatabase" localSheetId="14" hidden="1">フィルター_1!$B$2:$C$33</definedName>
    <definedName name="_xlnm._FilterDatabase" localSheetId="15" hidden="1">フィルター_2!$B$2:$E$122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H4" i="9"/>
  <c r="H5" i="9"/>
  <c r="H6" i="9"/>
  <c r="H7" i="9"/>
  <c r="H8" i="9"/>
  <c r="H9" i="9"/>
  <c r="H10" i="9"/>
  <c r="H11" i="9"/>
  <c r="H12" i="9"/>
  <c r="H13" i="9"/>
  <c r="H14" i="9"/>
  <c r="H3" i="9"/>
  <c r="I3" i="3"/>
  <c r="H4" i="3"/>
  <c r="H5" i="3"/>
  <c r="H6" i="3"/>
  <c r="H3" i="3"/>
  <c r="G4" i="3"/>
  <c r="G5" i="3"/>
  <c r="G6" i="3"/>
  <c r="G3" i="3"/>
  <c r="F3" i="4"/>
  <c r="F2" i="4"/>
  <c r="I10" i="1"/>
  <c r="D10" i="1"/>
  <c r="E10" i="1"/>
  <c r="F10" i="1"/>
  <c r="G10" i="1"/>
  <c r="H10" i="1"/>
  <c r="C10" i="1"/>
  <c r="I5" i="1"/>
  <c r="I6" i="1"/>
  <c r="I7" i="1"/>
  <c r="I8" i="1"/>
  <c r="I9" i="1"/>
  <c r="I4" i="1"/>
  <c r="E5" i="43" l="1"/>
  <c r="D5" i="43"/>
  <c r="C5" i="43"/>
  <c r="E4" i="43"/>
  <c r="E3" i="43"/>
  <c r="F5" i="15" l="1"/>
  <c r="J14" i="11"/>
  <c r="J13" i="11"/>
  <c r="J12" i="11"/>
  <c r="J11" i="11"/>
  <c r="J10" i="11"/>
  <c r="J9" i="11"/>
  <c r="J8" i="11"/>
  <c r="J7" i="11"/>
  <c r="J6" i="11"/>
  <c r="J5" i="11"/>
  <c r="J4" i="11"/>
  <c r="J3" i="11"/>
  <c r="I6" i="12"/>
  <c r="I5" i="12"/>
  <c r="I4" i="12"/>
  <c r="I3" i="12"/>
  <c r="F5" i="14"/>
  <c r="H19" i="10"/>
  <c r="I18" i="10"/>
  <c r="H18" i="10"/>
  <c r="I14" i="10"/>
  <c r="H14" i="10"/>
  <c r="I10" i="10"/>
  <c r="H10" i="10"/>
  <c r="I6" i="10"/>
  <c r="H6" i="10"/>
  <c r="J14" i="9"/>
  <c r="J13" i="9"/>
  <c r="J12" i="9"/>
  <c r="J11" i="9"/>
  <c r="J10" i="9"/>
  <c r="J9" i="9"/>
  <c r="J8" i="9"/>
  <c r="J7" i="9"/>
  <c r="J6" i="9"/>
  <c r="J5" i="9"/>
  <c r="J4" i="9"/>
  <c r="I14" i="9"/>
  <c r="I13" i="9"/>
  <c r="I12" i="9"/>
  <c r="I11" i="9"/>
  <c r="I10" i="9"/>
  <c r="I9" i="9"/>
  <c r="I8" i="9"/>
  <c r="I7" i="9"/>
  <c r="I6" i="9"/>
  <c r="I5" i="9"/>
  <c r="I4" i="9"/>
  <c r="J3" i="9"/>
  <c r="H6" i="22"/>
  <c r="G6" i="22"/>
  <c r="H5" i="22"/>
  <c r="G5" i="22"/>
  <c r="H4" i="22"/>
  <c r="G4" i="22"/>
  <c r="H3" i="22"/>
  <c r="G3" i="22"/>
  <c r="I4" i="3"/>
  <c r="I5" i="3"/>
  <c r="I6" i="3"/>
  <c r="F3" i="21"/>
  <c r="F4" i="21"/>
  <c r="F3" i="8"/>
  <c r="F4" i="4"/>
  <c r="C18" i="20"/>
  <c r="I18" i="20" s="1"/>
  <c r="D18" i="20"/>
  <c r="E18" i="20"/>
  <c r="F18" i="20"/>
  <c r="G18" i="20"/>
  <c r="H18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5" i="22" l="1"/>
  <c r="I3" i="22"/>
  <c r="I4" i="22"/>
  <c r="I6" i="22"/>
  <c r="F5" i="21"/>
  <c r="F4" i="15" l="1"/>
  <c r="F5" i="8"/>
  <c r="F4" i="8"/>
  <c r="H5" i="10"/>
  <c r="F18" i="10"/>
  <c r="F14" i="10"/>
  <c r="F10" i="10"/>
  <c r="F6" i="10"/>
  <c r="I17" i="10"/>
  <c r="H17" i="10"/>
  <c r="I16" i="10"/>
  <c r="H16" i="10"/>
  <c r="I15" i="10"/>
  <c r="H15" i="10"/>
  <c r="I13" i="10"/>
  <c r="H13" i="10"/>
  <c r="I12" i="10"/>
  <c r="H12" i="10"/>
  <c r="I11" i="10"/>
  <c r="H11" i="10"/>
  <c r="I9" i="10"/>
  <c r="H9" i="10"/>
  <c r="J9" i="10" s="1"/>
  <c r="I8" i="10"/>
  <c r="J8" i="10" s="1"/>
  <c r="H8" i="10"/>
  <c r="I7" i="10"/>
  <c r="H7" i="10"/>
  <c r="I5" i="10"/>
  <c r="I4" i="10"/>
  <c r="H4" i="10"/>
  <c r="I3" i="10"/>
  <c r="J3" i="10" s="1"/>
  <c r="H3" i="10"/>
  <c r="J5" i="10" l="1"/>
  <c r="J13" i="10"/>
  <c r="J4" i="10"/>
  <c r="J15" i="10"/>
  <c r="J11" i="10"/>
  <c r="J16" i="10"/>
  <c r="J7" i="10"/>
  <c r="J12" i="10"/>
  <c r="J17" i="10"/>
</calcChain>
</file>

<file path=xl/sharedStrings.xml><?xml version="1.0" encoding="utf-8"?>
<sst xmlns="http://schemas.openxmlformats.org/spreadsheetml/2006/main" count="1065" uniqueCount="137">
  <si>
    <t>販売数</t>
    <rPh sb="0" eb="2">
      <t>ハンバイ</t>
    </rPh>
    <rPh sb="2" eb="3">
      <t>スウ</t>
    </rPh>
    <phoneticPr fontId="3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</si>
  <si>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</si>
  <si>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</si>
  <si>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</si>
  <si>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</si>
  <si>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</si>
  <si>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</si>
  <si>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</si>
  <si>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</si>
  <si>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</si>
  <si>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</si>
  <si>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</si>
  <si>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</si>
  <si>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</si>
  <si>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</si>
  <si>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</si>
  <si>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</si>
  <si>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</si>
  <si>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</si>
  <si>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</si>
  <si>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</si>
  <si>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</si>
  <si>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</si>
  <si>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</si>
  <si>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</si>
  <si>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</si>
  <si>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</si>
  <si>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</si>
  <si>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</si>
  <si>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</si>
  <si>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</si>
  <si>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</si>
  <si>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</si>
  <si>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</si>
  <si>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</si>
  <si>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</si>
  <si>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</si>
  <si>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</si>
  <si>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</si>
  <si>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</si>
  <si>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</si>
  <si>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</si>
  <si>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</si>
  <si>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</si>
  <si>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</si>
  <si>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</si>
  <si>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</si>
  <si>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</si>
  <si>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1月</t>
    <rPh sb="1" eb="2">
      <t>ガツ</t>
    </rPh>
    <phoneticPr fontId="3"/>
  </si>
  <si>
    <t>2月</t>
  </si>
  <si>
    <t>3月</t>
  </si>
  <si>
    <t>4月</t>
  </si>
  <si>
    <t>5月</t>
  </si>
  <si>
    <t>6月</t>
  </si>
  <si>
    <t>合計</t>
    <rPh sb="0" eb="2">
      <t>ゴウケイ</t>
    </rPh>
    <phoneticPr fontId="4"/>
  </si>
  <si>
    <t>最低ライン</t>
    <rPh sb="0" eb="2">
      <t>サイテイ</t>
    </rPh>
    <phoneticPr fontId="4"/>
  </si>
  <si>
    <t>合格ライン</t>
    <rPh sb="0" eb="2">
      <t>ゴウカク</t>
    </rPh>
    <phoneticPr fontId="4"/>
  </si>
  <si>
    <t>都道府県</t>
    <rPh sb="0" eb="4">
      <t>トドウフケン</t>
    </rPh>
    <phoneticPr fontId="4"/>
  </si>
  <si>
    <t>販売数</t>
    <rPh sb="0" eb="2">
      <t>ハンバイ</t>
    </rPh>
    <rPh sb="2" eb="3">
      <t>スウ</t>
    </rPh>
    <phoneticPr fontId="4"/>
  </si>
  <si>
    <t>東京都</t>
    <rPh sb="0" eb="3">
      <t>トウキョウト</t>
    </rPh>
    <phoneticPr fontId="4"/>
  </si>
  <si>
    <t>神奈川県</t>
    <rPh sb="0" eb="4">
      <t>カナガワケン</t>
    </rPh>
    <phoneticPr fontId="4"/>
  </si>
  <si>
    <t>埼玉県</t>
    <rPh sb="0" eb="3">
      <t>サイタマケン</t>
    </rPh>
    <phoneticPr fontId="4"/>
  </si>
  <si>
    <t>千葉県</t>
    <rPh sb="0" eb="3">
      <t>チバケン</t>
    </rPh>
    <phoneticPr fontId="4"/>
  </si>
  <si>
    <t>購入日付</t>
    <rPh sb="0" eb="2">
      <t>コウニュウ</t>
    </rPh>
    <rPh sb="2" eb="4">
      <t>ヒヅケ</t>
    </rPh>
    <phoneticPr fontId="4"/>
  </si>
  <si>
    <t>購入額</t>
    <rPh sb="0" eb="2">
      <t>コウニュウ</t>
    </rPh>
    <rPh sb="2" eb="3">
      <t>ガク</t>
    </rPh>
    <phoneticPr fontId="4"/>
  </si>
  <si>
    <t>購入回数</t>
    <rPh sb="0" eb="2">
      <t>コウニュウ</t>
    </rPh>
    <rPh sb="2" eb="4">
      <t>カイスウ</t>
    </rPh>
    <phoneticPr fontId="4"/>
  </si>
  <si>
    <t>1回あたり平均購入額</t>
    <rPh sb="1" eb="2">
      <t>カイ</t>
    </rPh>
    <rPh sb="5" eb="7">
      <t>ヘイキン</t>
    </rPh>
    <rPh sb="7" eb="9">
      <t>コウニュウ</t>
    </rPh>
    <rPh sb="9" eb="10">
      <t>ガク</t>
    </rPh>
    <phoneticPr fontId="4"/>
  </si>
  <si>
    <t>支店</t>
  </si>
  <si>
    <t>八王子支店</t>
  </si>
  <si>
    <t>府中支店</t>
  </si>
  <si>
    <t>横須賀支店</t>
  </si>
  <si>
    <t>横浜支店</t>
  </si>
  <si>
    <t>茅ヶ崎支店</t>
  </si>
  <si>
    <t>厚木支店</t>
  </si>
  <si>
    <t>小田原支店</t>
  </si>
  <si>
    <t>川崎支店</t>
  </si>
  <si>
    <t>相模原支店</t>
  </si>
  <si>
    <t>大和支店</t>
  </si>
  <si>
    <t>藤沢支店</t>
  </si>
  <si>
    <t>平塚支店</t>
  </si>
  <si>
    <t>支店数</t>
    <rPh sb="0" eb="2">
      <t>シテン</t>
    </rPh>
    <rPh sb="2" eb="3">
      <t>スウ</t>
    </rPh>
    <phoneticPr fontId="4"/>
  </si>
  <si>
    <t>販売数合計</t>
    <rPh sb="0" eb="2">
      <t>ハンバイ</t>
    </rPh>
    <rPh sb="2" eb="3">
      <t>スウ</t>
    </rPh>
    <rPh sb="3" eb="5">
      <t>ゴウケイ</t>
    </rPh>
    <phoneticPr fontId="4"/>
  </si>
  <si>
    <t>1支店あたり平均販売数</t>
    <rPh sb="1" eb="3">
      <t>シテン</t>
    </rPh>
    <rPh sb="6" eb="8">
      <t>ヘイキン</t>
    </rPh>
    <rPh sb="8" eb="10">
      <t>ハンバイ</t>
    </rPh>
    <rPh sb="10" eb="11">
      <t>スウ</t>
    </rPh>
    <phoneticPr fontId="4"/>
  </si>
  <si>
    <t>支店</t>
    <phoneticPr fontId="4"/>
  </si>
  <si>
    <t>町田支店</t>
  </si>
  <si>
    <t>調布支店</t>
  </si>
  <si>
    <t>さいたま支店</t>
  </si>
  <si>
    <t>越谷支店</t>
  </si>
  <si>
    <t>熊谷支店</t>
  </si>
  <si>
    <t>春日部支店</t>
  </si>
  <si>
    <t>所沢支店</t>
  </si>
  <si>
    <t>上尾支店</t>
  </si>
  <si>
    <t>川越支店</t>
  </si>
  <si>
    <t>川口支店</t>
  </si>
  <si>
    <t>草加支店</t>
  </si>
  <si>
    <t>支店原支店</t>
  </si>
  <si>
    <t>支店川支店</t>
  </si>
  <si>
    <t>松戸支店</t>
  </si>
  <si>
    <t>千葉支店</t>
  </si>
  <si>
    <t>船橋支店</t>
  </si>
  <si>
    <t>柏支店</t>
  </si>
  <si>
    <t>八千代支店</t>
  </si>
  <si>
    <t>流山支店</t>
  </si>
  <si>
    <t>20代</t>
  </si>
  <si>
    <t>30代</t>
  </si>
  <si>
    <t>40代</t>
  </si>
  <si>
    <t>購入者年代</t>
    <rPh sb="0" eb="2">
      <t>コウニュウ</t>
    </rPh>
    <rPh sb="2" eb="3">
      <t>シャ</t>
    </rPh>
    <rPh sb="3" eb="5">
      <t>ネンダイ</t>
    </rPh>
    <phoneticPr fontId="4"/>
  </si>
  <si>
    <t>20代</t>
    <rPh sb="2" eb="3">
      <t>ダイ</t>
    </rPh>
    <phoneticPr fontId="4"/>
  </si>
  <si>
    <t>30代</t>
    <rPh sb="2" eb="3">
      <t>ダイ</t>
    </rPh>
    <phoneticPr fontId="4"/>
  </si>
  <si>
    <t>40代</t>
    <rPh sb="2" eb="3">
      <t>ダイ</t>
    </rPh>
    <phoneticPr fontId="4"/>
  </si>
  <si>
    <t>購入者数</t>
    <rPh sb="0" eb="2">
      <t>コウニュウ</t>
    </rPh>
    <rPh sb="2" eb="3">
      <t>シャ</t>
    </rPh>
    <rPh sb="3" eb="4">
      <t>スウ</t>
    </rPh>
    <phoneticPr fontId="4"/>
  </si>
  <si>
    <t>1人あたり購入数</t>
    <rPh sb="1" eb="2">
      <t>ニン</t>
    </rPh>
    <rPh sb="5" eb="7">
      <t>コウニュウ</t>
    </rPh>
    <rPh sb="7" eb="8">
      <t>スウ</t>
    </rPh>
    <phoneticPr fontId="4"/>
  </si>
  <si>
    <t>1人あたり平均購入額</t>
    <rPh sb="1" eb="2">
      <t>ニン</t>
    </rPh>
    <rPh sb="5" eb="7">
      <t>ヘイキン</t>
    </rPh>
    <rPh sb="7" eb="9">
      <t>コウニュウ</t>
    </rPh>
    <rPh sb="9" eb="10">
      <t>ガク</t>
    </rPh>
    <phoneticPr fontId="4"/>
  </si>
  <si>
    <t>売上</t>
    <rPh sb="0" eb="2">
      <t>ウリアゲ</t>
    </rPh>
    <phoneticPr fontId="4"/>
  </si>
  <si>
    <t>1支店あたり売上</t>
    <rPh sb="1" eb="3">
      <t>シテン</t>
    </rPh>
    <rPh sb="6" eb="8">
      <t>ウリアゲ</t>
    </rPh>
    <phoneticPr fontId="4"/>
  </si>
  <si>
    <t>販売数（中央値）</t>
    <rPh sb="0" eb="2">
      <t>ハンバイ</t>
    </rPh>
    <rPh sb="2" eb="3">
      <t>スウ</t>
    </rPh>
    <rPh sb="4" eb="6">
      <t>チュウオウ</t>
    </rPh>
    <rPh sb="6" eb="7">
      <t>チ</t>
    </rPh>
    <phoneticPr fontId="4"/>
  </si>
  <si>
    <t>販売数（平均値）</t>
    <rPh sb="0" eb="2">
      <t>ハンバイ</t>
    </rPh>
    <rPh sb="2" eb="3">
      <t>スウ</t>
    </rPh>
    <rPh sb="4" eb="6">
      <t>ヘイキン</t>
    </rPh>
    <rPh sb="6" eb="7">
      <t>アタイ</t>
    </rPh>
    <phoneticPr fontId="4"/>
  </si>
  <si>
    <t>平均単価</t>
    <rPh sb="0" eb="2">
      <t>ヘイキン</t>
    </rPh>
    <rPh sb="2" eb="4">
      <t>タンカ</t>
    </rPh>
    <phoneticPr fontId="4"/>
  </si>
  <si>
    <t>ワイン</t>
  </si>
  <si>
    <t>東京</t>
  </si>
  <si>
    <t>ビール</t>
  </si>
  <si>
    <t>大阪</t>
  </si>
  <si>
    <t>名古屋</t>
  </si>
  <si>
    <t>日本酒</t>
  </si>
  <si>
    <t>福岡</t>
  </si>
  <si>
    <t>バー</t>
  </si>
  <si>
    <t>商品</t>
    <rPh sb="0" eb="2">
      <t>ショウヒン</t>
    </rPh>
    <phoneticPr fontId="2"/>
  </si>
  <si>
    <t>販売地域</t>
    <rPh sb="0" eb="2">
      <t>ハンバイ</t>
    </rPh>
    <rPh sb="2" eb="4">
      <t>チイキ</t>
    </rPh>
    <phoneticPr fontId="2"/>
  </si>
  <si>
    <t>販売先</t>
    <rPh sb="0" eb="3">
      <t>ハンバイサキ</t>
    </rPh>
    <phoneticPr fontId="2"/>
  </si>
  <si>
    <r>
      <rPr>
        <sz val="11"/>
        <rFont val="Yu Gothic"/>
        <family val="3"/>
        <charset val="128"/>
        <scheme val="minor"/>
      </rPr>
      <t>居酒屋A</t>
    </r>
    <rPh sb="0" eb="3">
      <t>イザカヤ</t>
    </rPh>
    <phoneticPr fontId="2"/>
  </si>
  <si>
    <r>
      <rPr>
        <sz val="11"/>
        <rFont val="Yu Gothic"/>
        <family val="3"/>
        <charset val="128"/>
        <scheme val="minor"/>
      </rPr>
      <t>居酒屋B</t>
    </r>
    <rPh sb="0" eb="3">
      <t>イザカヤ</t>
    </rPh>
    <phoneticPr fontId="2"/>
  </si>
  <si>
    <r>
      <rPr>
        <sz val="11"/>
        <rFont val="Yu Gothic"/>
        <family val="3"/>
        <charset val="128"/>
        <scheme val="minor"/>
      </rPr>
      <t>居酒屋C</t>
    </r>
    <rPh sb="0" eb="3">
      <t>イザカヤ</t>
    </rPh>
    <phoneticPr fontId="2"/>
  </si>
  <si>
    <t>料亭</t>
  </si>
  <si>
    <t>売上</t>
    <rPh sb="0" eb="2">
      <t>ウリアゲ</t>
    </rPh>
    <phoneticPr fontId="2"/>
  </si>
  <si>
    <t>Ctrl + 矢印</t>
    <rPh sb="7" eb="9">
      <t>ヤジルシ</t>
    </rPh>
    <phoneticPr fontId="4"/>
  </si>
  <si>
    <t>Shift + 矢印</t>
    <rPh sb="8" eb="10">
      <t>ヤジルシ</t>
    </rPh>
    <phoneticPr fontId="4"/>
  </si>
  <si>
    <t>Shift + Ctrl + 矢印</t>
    <rPh sb="15" eb="17">
      <t>ヤジルシ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</si>
</sst>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 hh:mm"/>
  </numFmts>
  <fonts count="9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b/>
      <sz val="13"/>
      <color theme="3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rgb="FF0000FF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5" fillId="0" borderId="0" xfId="0" applyNumberFormat="1" applyFont="1"/>
    <xf numFmtId="3" fontId="0" fillId="0" borderId="1" xfId="0" applyNumberFormat="1" applyBorder="1"/>
    <xf numFmtId="3" fontId="0" fillId="0" borderId="2" xfId="0" applyNumberFormat="1" applyBorder="1"/>
    <xf numFmtId="3" fontId="5" fillId="0" borderId="2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5" fillId="0" borderId="3" xfId="0" applyNumberFormat="1" applyFont="1" applyBorder="1"/>
    <xf numFmtId="3" fontId="0" fillId="0" borderId="1" xfId="0" applyNumberFormat="1" applyBorder="1" applyAlignment="1">
      <alignment horizontal="right"/>
    </xf>
    <xf numFmtId="176" fontId="0" fillId="0" borderId="2" xfId="0" applyNumberFormat="1" applyBorder="1"/>
    <xf numFmtId="176" fontId="0" fillId="0" borderId="3" xfId="0" applyNumberFormat="1" applyBorder="1"/>
    <xf numFmtId="3" fontId="0" fillId="0" borderId="3" xfId="0" applyNumberFormat="1" applyBorder="1" applyAlignment="1">
      <alignment horizontal="right"/>
    </xf>
    <xf numFmtId="3" fontId="0" fillId="2" borderId="0" xfId="0" applyNumberFormat="1" applyFill="1"/>
    <xf numFmtId="3" fontId="0" fillId="2" borderId="0" xfId="0" applyNumberFormat="1" applyFill="1" applyAlignment="1">
      <alignment horizontal="right"/>
    </xf>
    <xf numFmtId="3" fontId="0" fillId="2" borderId="2" xfId="0" applyNumberFormat="1" applyFill="1" applyBorder="1"/>
    <xf numFmtId="3" fontId="0" fillId="3" borderId="2" xfId="0" applyNumberFormat="1" applyFill="1" applyBorder="1"/>
    <xf numFmtId="3" fontId="0" fillId="3" borderId="1" xfId="0" applyNumberFormat="1" applyFill="1" applyBorder="1"/>
    <xf numFmtId="3" fontId="5" fillId="4" borderId="2" xfId="0" applyNumberFormat="1" applyFont="1" applyFill="1" applyBorder="1"/>
    <xf numFmtId="3" fontId="0" fillId="4" borderId="2" xfId="0" applyNumberFormat="1" applyFill="1" applyBorder="1"/>
    <xf numFmtId="3" fontId="0" fillId="0" borderId="4" xfId="0" applyNumberFormat="1" applyBorder="1" applyAlignment="1">
      <alignment horizontal="right"/>
    </xf>
    <xf numFmtId="3" fontId="6" fillId="0" borderId="0" xfId="0" applyNumberFormat="1" applyFont="1"/>
    <xf numFmtId="3" fontId="6" fillId="0" borderId="1" xfId="0" applyNumberFormat="1" applyFont="1" applyBorder="1"/>
    <xf numFmtId="3" fontId="6" fillId="0" borderId="1" xfId="0" applyNumberFormat="1" applyFont="1" applyBorder="1" applyAlignment="1">
      <alignment horizontal="right"/>
    </xf>
    <xf numFmtId="3" fontId="6" fillId="0" borderId="2" xfId="0" applyNumberFormat="1" applyFont="1" applyBorder="1"/>
    <xf numFmtId="3" fontId="6" fillId="0" borderId="3" xfId="0" applyNumberFormat="1" applyFont="1" applyBorder="1"/>
    <xf numFmtId="3" fontId="8" fillId="0" borderId="3" xfId="0" applyNumberFormat="1" applyFont="1" applyBorder="1"/>
  </cellXfs>
  <cellStyles count="3">
    <cellStyle name="桁区切り 2" xfId="2" xr:uid="{022951FE-8862-4A60-AAE2-B32980547CCC}"/>
    <cellStyle name="標準" xfId="0" builtinId="0"/>
    <cellStyle name="標準 2" xfId="1" xr:uid="{0F0C971A-13ED-4FE1-B9AB-54425A406D25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"/>
  <sheetViews>
    <sheetView showGridLines="0" zoomScaleNormal="100" workbookViewId="0">
      <selection activeCell="I11" sqref="I11"/>
    </sheetView>
  </sheetViews>
  <sheetFormatPr baseColWidth="10" defaultColWidth="12.6640625" defaultRowHeight="20" customHeight="1" x14ac:dyDescent="0.25"/>
  <cols>
    <col min="1" max="1" width="3.6640625" style="1" customWidth="1"/>
    <col min="2" max="2" width="9" style="1" bestFit="1" customWidth="1"/>
    <col min="3" max="9" width="10.6640625" style="1" customWidth="1"/>
    <col min="10" max="16384" width="12.6640625" style="1"/>
  </cols>
  <sheetData>
    <row r="1" spans="2:9" ht="20" customHeight="1" thickBot="1" x14ac:dyDescent="0.3"/>
    <row r="2" spans="2:9" ht="20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ht="20" customHeight="1" x14ac:dyDescent="0.25">
      <c r="B3" s="9"/>
      <c r="C3" s="10" t="s">
        <v>48</v>
      </c>
      <c r="D3" s="10" t="s">
        <v>49</v>
      </c>
      <c r="E3" s="10" t="s">
        <v>50</v>
      </c>
      <c r="F3" s="10" t="s">
        <v>51</v>
      </c>
      <c r="G3" s="10" t="s">
        <v>52</v>
      </c>
      <c r="H3" s="10" t="s">
        <v>53</v>
      </c>
      <c r="I3" s="10" t="s">
        <v>54</v>
      </c>
    </row>
    <row r="4" spans="2:9" ht="20" customHeight="1" x14ac:dyDescent="0.25">
      <c r="B4" s="5" t="s">
        <v>1</v>
      </c>
      <c r="C4" s="6">
        <v>230</v>
      </c>
      <c r="D4" s="6">
        <v>236</v>
      </c>
      <c r="E4" s="6">
        <v>268</v>
      </c>
      <c r="F4" s="6">
        <v>298</v>
      </c>
      <c r="G4" s="6">
        <v>287</v>
      </c>
      <c r="H4" s="6">
        <v>143</v>
      </c>
      <c r="I4" s="5">
        <f>SUM(C4:H4)</f>
        <v>1462</v>
      </c>
    </row>
    <row r="5" spans="2:9" ht="20" customHeight="1" x14ac:dyDescent="0.25">
      <c r="B5" s="5" t="s">
        <v>2</v>
      </c>
      <c r="C5" s="6">
        <v>165</v>
      </c>
      <c r="D5" s="6">
        <v>273</v>
      </c>
      <c r="E5" s="6">
        <v>205</v>
      </c>
      <c r="F5" s="6">
        <v>279</v>
      </c>
      <c r="G5" s="6">
        <v>271</v>
      </c>
      <c r="H5" s="6">
        <v>195</v>
      </c>
      <c r="I5" s="5">
        <f t="shared" ref="I5:I9" si="0">SUM(C5:H5)</f>
        <v>1388</v>
      </c>
    </row>
    <row r="6" spans="2:9" ht="20" customHeight="1" x14ac:dyDescent="0.25">
      <c r="B6" s="5" t="s">
        <v>3</v>
      </c>
      <c r="C6" s="6">
        <v>187</v>
      </c>
      <c r="D6" s="6">
        <v>200</v>
      </c>
      <c r="E6" s="6">
        <v>225</v>
      </c>
      <c r="F6" s="6">
        <v>268</v>
      </c>
      <c r="G6" s="6">
        <v>209</v>
      </c>
      <c r="H6" s="6">
        <v>122</v>
      </c>
      <c r="I6" s="5">
        <f t="shared" si="0"/>
        <v>1211</v>
      </c>
    </row>
    <row r="7" spans="2:9" ht="20" customHeight="1" x14ac:dyDescent="0.25">
      <c r="B7" s="5" t="s">
        <v>4</v>
      </c>
      <c r="C7" s="6">
        <v>246</v>
      </c>
      <c r="D7" s="6">
        <v>191</v>
      </c>
      <c r="E7" s="6">
        <v>217</v>
      </c>
      <c r="F7" s="6">
        <v>281</v>
      </c>
      <c r="G7" s="6">
        <v>205</v>
      </c>
      <c r="H7" s="6">
        <v>125</v>
      </c>
      <c r="I7" s="5">
        <f t="shared" si="0"/>
        <v>1265</v>
      </c>
    </row>
    <row r="8" spans="2:9" ht="20" customHeight="1" x14ac:dyDescent="0.25">
      <c r="B8" s="5" t="s">
        <v>5</v>
      </c>
      <c r="C8" s="6">
        <v>157</v>
      </c>
      <c r="D8" s="6">
        <v>273</v>
      </c>
      <c r="E8" s="6">
        <v>201</v>
      </c>
      <c r="F8" s="6">
        <v>155</v>
      </c>
      <c r="G8" s="6">
        <v>188</v>
      </c>
      <c r="H8" s="6">
        <v>193</v>
      </c>
      <c r="I8" s="5">
        <f t="shared" si="0"/>
        <v>1167</v>
      </c>
    </row>
    <row r="9" spans="2:9" ht="20" customHeight="1" x14ac:dyDescent="0.25">
      <c r="B9" s="5" t="s">
        <v>6</v>
      </c>
      <c r="C9" s="6">
        <v>235</v>
      </c>
      <c r="D9" s="6">
        <v>271</v>
      </c>
      <c r="E9" s="6">
        <v>250</v>
      </c>
      <c r="F9" s="6">
        <v>253</v>
      </c>
      <c r="G9" s="6">
        <v>271</v>
      </c>
      <c r="H9" s="6">
        <v>168</v>
      </c>
      <c r="I9" s="5">
        <f t="shared" si="0"/>
        <v>1448</v>
      </c>
    </row>
    <row r="10" spans="2:9" ht="20" customHeight="1" thickBot="1" x14ac:dyDescent="0.3">
      <c r="B10" s="7" t="s">
        <v>54</v>
      </c>
      <c r="C10" s="7">
        <f>SUM(C4:C9)</f>
        <v>1220</v>
      </c>
      <c r="D10" s="7">
        <f t="shared" ref="D10:H10" si="1">SUM(D4:D9)</f>
        <v>1444</v>
      </c>
      <c r="E10" s="7">
        <f t="shared" si="1"/>
        <v>1366</v>
      </c>
      <c r="F10" s="7">
        <f t="shared" si="1"/>
        <v>1534</v>
      </c>
      <c r="G10" s="7">
        <f t="shared" si="1"/>
        <v>1431</v>
      </c>
      <c r="H10" s="7">
        <f t="shared" si="1"/>
        <v>946</v>
      </c>
      <c r="I10" s="7">
        <f>SUM(I4:I9)</f>
        <v>7941</v>
      </c>
    </row>
  </sheetData>
  <phoneticPr fontId="4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4260-97E7-4CD9-908C-FAC072537041}">
  <dimension ref="B1:F16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2" width="11" style="1" bestFit="1" customWidth="1"/>
    <col min="3" max="3" width="10.6640625" style="1" customWidth="1"/>
    <col min="4" max="4" width="12.6640625" style="1"/>
    <col min="5" max="5" width="22.5" style="1" bestFit="1" customWidth="1"/>
    <col min="6" max="16384" width="12.6640625" style="1"/>
  </cols>
  <sheetData>
    <row r="1" spans="2:6" ht="20" customHeight="1" thickBot="1" x14ac:dyDescent="0.3"/>
    <row r="2" spans="2:6" ht="20" customHeight="1" thickBot="1" x14ac:dyDescent="0.3">
      <c r="B2" s="4"/>
      <c r="C2" s="12" t="s">
        <v>58</v>
      </c>
    </row>
    <row r="3" spans="2:6" ht="20" customHeight="1" x14ac:dyDescent="0.25">
      <c r="B3" s="5" t="s">
        <v>68</v>
      </c>
      <c r="C3" s="6">
        <v>230</v>
      </c>
      <c r="E3" s="4" t="s">
        <v>80</v>
      </c>
      <c r="F3" s="20"/>
    </row>
    <row r="4" spans="2:6" ht="20" customHeight="1" x14ac:dyDescent="0.25">
      <c r="B4" s="5" t="s">
        <v>69</v>
      </c>
      <c r="C4" s="6">
        <v>165</v>
      </c>
      <c r="E4" s="5" t="s">
        <v>81</v>
      </c>
      <c r="F4" s="19"/>
    </row>
    <row r="5" spans="2:6" ht="20" customHeight="1" thickBot="1" x14ac:dyDescent="0.3">
      <c r="B5" s="5" t="s">
        <v>70</v>
      </c>
      <c r="C5" s="6">
        <v>187</v>
      </c>
      <c r="E5" s="7" t="s">
        <v>82</v>
      </c>
      <c r="F5" s="7">
        <f>AVERAGE(C:C)</f>
        <v>212.58333333333334</v>
      </c>
    </row>
    <row r="6" spans="2:6" ht="20" customHeight="1" x14ac:dyDescent="0.25">
      <c r="B6" s="5" t="s">
        <v>71</v>
      </c>
      <c r="C6" s="6">
        <v>246</v>
      </c>
    </row>
    <row r="7" spans="2:6" ht="20" customHeight="1" x14ac:dyDescent="0.25">
      <c r="B7" s="5" t="s">
        <v>72</v>
      </c>
      <c r="C7" s="6">
        <v>157</v>
      </c>
    </row>
    <row r="8" spans="2:6" ht="20" customHeight="1" x14ac:dyDescent="0.25">
      <c r="B8" s="5" t="s">
        <v>73</v>
      </c>
      <c r="C8" s="6">
        <v>235</v>
      </c>
    </row>
    <row r="9" spans="2:6" ht="20" customHeight="1" x14ac:dyDescent="0.25">
      <c r="B9" s="5" t="s">
        <v>74</v>
      </c>
      <c r="C9" s="6">
        <v>239</v>
      </c>
    </row>
    <row r="10" spans="2:6" ht="20" customHeight="1" x14ac:dyDescent="0.25">
      <c r="B10" s="5" t="s">
        <v>75</v>
      </c>
      <c r="C10" s="6">
        <v>129</v>
      </c>
    </row>
    <row r="11" spans="2:6" ht="20" customHeight="1" x14ac:dyDescent="0.25">
      <c r="B11" s="5" t="s">
        <v>76</v>
      </c>
      <c r="C11" s="6">
        <v>239</v>
      </c>
    </row>
    <row r="12" spans="2:6" ht="20" customHeight="1" x14ac:dyDescent="0.25">
      <c r="B12" s="5" t="s">
        <v>77</v>
      </c>
      <c r="C12" s="6">
        <v>177</v>
      </c>
    </row>
    <row r="13" spans="2:6" ht="20" customHeight="1" x14ac:dyDescent="0.25">
      <c r="B13" s="5" t="s">
        <v>78</v>
      </c>
      <c r="C13" s="6">
        <v>249</v>
      </c>
    </row>
    <row r="14" spans="2:6" ht="20" customHeight="1" thickBot="1" x14ac:dyDescent="0.3">
      <c r="B14" s="7" t="s">
        <v>79</v>
      </c>
      <c r="C14" s="11">
        <v>298</v>
      </c>
    </row>
    <row r="15" spans="2:6" ht="20" customHeight="1" x14ac:dyDescent="0.25">
      <c r="C15" s="3"/>
    </row>
    <row r="16" spans="2:6" ht="20" customHeight="1" x14ac:dyDescent="0.25">
      <c r="C16" s="3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4EB2-4C07-41A8-AFC7-4AE4EE2DF2C8}">
  <dimension ref="B1:I33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4" width="12.6640625" style="1"/>
    <col min="5" max="5" width="12.6640625" style="1" customWidth="1"/>
    <col min="6" max="6" width="12.6640625" style="1"/>
    <col min="7" max="8" width="0" style="2" hidden="1" customWidth="1"/>
    <col min="9" max="9" width="20.5" style="2" customWidth="1"/>
    <col min="10" max="16384" width="12.6640625" style="1"/>
  </cols>
  <sheetData>
    <row r="1" spans="2:9" ht="20" customHeight="1" thickBot="1" x14ac:dyDescent="0.3"/>
    <row r="2" spans="2:9" ht="20" customHeight="1" x14ac:dyDescent="0.25">
      <c r="B2" s="4" t="s">
        <v>57</v>
      </c>
      <c r="C2" s="4" t="s">
        <v>83</v>
      </c>
      <c r="D2" s="12" t="s">
        <v>113</v>
      </c>
      <c r="F2" s="4"/>
      <c r="G2" s="12" t="s">
        <v>80</v>
      </c>
      <c r="H2" s="12" t="s">
        <v>113</v>
      </c>
      <c r="I2" s="12" t="s">
        <v>114</v>
      </c>
    </row>
    <row r="3" spans="2:9" ht="20" customHeight="1" x14ac:dyDescent="0.25">
      <c r="B3" s="5" t="s">
        <v>13</v>
      </c>
      <c r="C3" s="5" t="s">
        <v>84</v>
      </c>
      <c r="D3" s="6">
        <v>432348</v>
      </c>
      <c r="F3" s="5" t="s">
        <v>59</v>
      </c>
      <c r="G3" s="19"/>
      <c r="H3" s="19"/>
      <c r="I3" s="5">
        <f>AVERAGEIF(B:B,F3,D:D)</f>
        <v>374799</v>
      </c>
    </row>
    <row r="4" spans="2:9" ht="20" customHeight="1" x14ac:dyDescent="0.25">
      <c r="B4" s="5" t="s">
        <v>13</v>
      </c>
      <c r="C4" s="5" t="s">
        <v>85</v>
      </c>
      <c r="D4" s="6">
        <v>229061</v>
      </c>
      <c r="F4" s="5" t="s">
        <v>60</v>
      </c>
      <c r="G4" s="19"/>
      <c r="H4" s="19"/>
      <c r="I4" s="5">
        <f t="shared" ref="I4:I6" si="0">AVERAGEIF(B:B,F4,D:D)</f>
        <v>790161.4</v>
      </c>
    </row>
    <row r="5" spans="2:9" ht="20" customHeight="1" x14ac:dyDescent="0.25">
      <c r="B5" s="5" t="s">
        <v>13</v>
      </c>
      <c r="C5" s="5" t="s">
        <v>68</v>
      </c>
      <c r="D5" s="6">
        <v>577513</v>
      </c>
      <c r="F5" s="5" t="s">
        <v>61</v>
      </c>
      <c r="G5" s="19"/>
      <c r="H5" s="19"/>
      <c r="I5" s="5">
        <f t="shared" si="0"/>
        <v>419377.88888888888</v>
      </c>
    </row>
    <row r="6" spans="2:9" ht="20" customHeight="1" x14ac:dyDescent="0.25">
      <c r="B6" s="5" t="s">
        <v>13</v>
      </c>
      <c r="C6" s="5" t="s">
        <v>69</v>
      </c>
      <c r="D6" s="6">
        <v>260274</v>
      </c>
      <c r="F6" s="5" t="s">
        <v>62</v>
      </c>
      <c r="G6" s="19"/>
      <c r="H6" s="19"/>
      <c r="I6" s="5">
        <f t="shared" si="0"/>
        <v>452014.875</v>
      </c>
    </row>
    <row r="7" spans="2:9" ht="20" customHeight="1" thickBot="1" x14ac:dyDescent="0.3">
      <c r="B7" s="5" t="s">
        <v>14</v>
      </c>
      <c r="C7" s="5" t="s">
        <v>70</v>
      </c>
      <c r="D7" s="6">
        <v>406586</v>
      </c>
      <c r="F7" s="7"/>
      <c r="G7" s="15"/>
      <c r="H7" s="15"/>
      <c r="I7" s="15"/>
    </row>
    <row r="8" spans="2:9" ht="20" customHeight="1" x14ac:dyDescent="0.25">
      <c r="B8" s="5" t="s">
        <v>14</v>
      </c>
      <c r="C8" s="5" t="s">
        <v>71</v>
      </c>
      <c r="D8" s="6">
        <v>3724844</v>
      </c>
    </row>
    <row r="9" spans="2:9" ht="20" customHeight="1" x14ac:dyDescent="0.25">
      <c r="B9" s="5" t="s">
        <v>14</v>
      </c>
      <c r="C9" s="5" t="s">
        <v>72</v>
      </c>
      <c r="D9" s="6">
        <v>239348</v>
      </c>
    </row>
    <row r="10" spans="2:9" ht="20" customHeight="1" x14ac:dyDescent="0.25">
      <c r="B10" s="5" t="s">
        <v>14</v>
      </c>
      <c r="C10" s="5" t="s">
        <v>73</v>
      </c>
      <c r="D10" s="6">
        <v>225714</v>
      </c>
    </row>
    <row r="11" spans="2:9" ht="20" customHeight="1" x14ac:dyDescent="0.25">
      <c r="B11" s="5" t="s">
        <v>14</v>
      </c>
      <c r="C11" s="5" t="s">
        <v>74</v>
      </c>
      <c r="D11" s="6">
        <v>194086</v>
      </c>
    </row>
    <row r="12" spans="2:9" ht="20" customHeight="1" x14ac:dyDescent="0.25">
      <c r="B12" s="5" t="s">
        <v>14</v>
      </c>
      <c r="C12" s="5" t="s">
        <v>75</v>
      </c>
      <c r="D12" s="6">
        <v>1475213</v>
      </c>
    </row>
    <row r="13" spans="2:9" ht="20" customHeight="1" x14ac:dyDescent="0.25">
      <c r="B13" s="5" t="s">
        <v>14</v>
      </c>
      <c r="C13" s="5" t="s">
        <v>76</v>
      </c>
      <c r="D13" s="6">
        <v>720780</v>
      </c>
    </row>
    <row r="14" spans="2:9" ht="20" customHeight="1" x14ac:dyDescent="0.25">
      <c r="B14" s="5" t="s">
        <v>14</v>
      </c>
      <c r="C14" s="5" t="s">
        <v>77</v>
      </c>
      <c r="D14" s="6">
        <v>232922</v>
      </c>
    </row>
    <row r="15" spans="2:9" ht="20" customHeight="1" x14ac:dyDescent="0.25">
      <c r="B15" s="5" t="s">
        <v>14</v>
      </c>
      <c r="C15" s="5" t="s">
        <v>78</v>
      </c>
      <c r="D15" s="6">
        <v>423894</v>
      </c>
    </row>
    <row r="16" spans="2:9" ht="20" customHeight="1" x14ac:dyDescent="0.25">
      <c r="B16" s="5" t="s">
        <v>14</v>
      </c>
      <c r="C16" s="5" t="s">
        <v>79</v>
      </c>
      <c r="D16" s="6">
        <v>258227</v>
      </c>
    </row>
    <row r="17" spans="2:4" ht="20" customHeight="1" x14ac:dyDescent="0.25">
      <c r="B17" s="5" t="s">
        <v>11</v>
      </c>
      <c r="C17" s="5" t="s">
        <v>86</v>
      </c>
      <c r="D17" s="6">
        <v>1263979</v>
      </c>
    </row>
    <row r="18" spans="2:4" ht="20" customHeight="1" x14ac:dyDescent="0.25">
      <c r="B18" s="5" t="s">
        <v>11</v>
      </c>
      <c r="C18" s="5" t="s">
        <v>87</v>
      </c>
      <c r="D18" s="6">
        <v>337498</v>
      </c>
    </row>
    <row r="19" spans="2:4" ht="20" customHeight="1" x14ac:dyDescent="0.25">
      <c r="B19" s="5" t="s">
        <v>11</v>
      </c>
      <c r="C19" s="5" t="s">
        <v>88</v>
      </c>
      <c r="D19" s="6">
        <v>198742</v>
      </c>
    </row>
    <row r="20" spans="2:4" ht="20" customHeight="1" x14ac:dyDescent="0.25">
      <c r="B20" s="5" t="s">
        <v>11</v>
      </c>
      <c r="C20" s="5" t="s">
        <v>89</v>
      </c>
      <c r="D20" s="6">
        <v>232709</v>
      </c>
    </row>
    <row r="21" spans="2:4" ht="20" customHeight="1" x14ac:dyDescent="0.25">
      <c r="B21" s="5" t="s">
        <v>11</v>
      </c>
      <c r="C21" s="5" t="s">
        <v>90</v>
      </c>
      <c r="D21" s="6">
        <v>340386</v>
      </c>
    </row>
    <row r="22" spans="2:4" ht="20" customHeight="1" x14ac:dyDescent="0.25">
      <c r="B22" s="5" t="s">
        <v>11</v>
      </c>
      <c r="C22" s="5" t="s">
        <v>91</v>
      </c>
      <c r="D22" s="6">
        <v>225196</v>
      </c>
    </row>
    <row r="23" spans="2:4" ht="20" customHeight="1" x14ac:dyDescent="0.25">
      <c r="B23" s="5" t="s">
        <v>11</v>
      </c>
      <c r="C23" s="5" t="s">
        <v>92</v>
      </c>
      <c r="D23" s="6">
        <v>350745</v>
      </c>
    </row>
    <row r="24" spans="2:4" ht="20" customHeight="1" x14ac:dyDescent="0.25">
      <c r="B24" s="5" t="s">
        <v>11</v>
      </c>
      <c r="C24" s="5" t="s">
        <v>93</v>
      </c>
      <c r="D24" s="6">
        <v>578112</v>
      </c>
    </row>
    <row r="25" spans="2:4" ht="20" customHeight="1" x14ac:dyDescent="0.25">
      <c r="B25" s="5" t="s">
        <v>11</v>
      </c>
      <c r="C25" s="5" t="s">
        <v>94</v>
      </c>
      <c r="D25" s="6">
        <v>247034</v>
      </c>
    </row>
    <row r="26" spans="2:4" ht="20" customHeight="1" x14ac:dyDescent="0.25">
      <c r="B26" s="5" t="s">
        <v>12</v>
      </c>
      <c r="C26" s="5" t="s">
        <v>95</v>
      </c>
      <c r="D26" s="6">
        <v>274656</v>
      </c>
    </row>
    <row r="27" spans="2:4" ht="20" customHeight="1" x14ac:dyDescent="0.25">
      <c r="B27" s="5" t="s">
        <v>12</v>
      </c>
      <c r="C27" s="5" t="s">
        <v>96</v>
      </c>
      <c r="D27" s="6">
        <v>481732</v>
      </c>
    </row>
    <row r="28" spans="2:4" ht="20" customHeight="1" x14ac:dyDescent="0.25">
      <c r="B28" s="5" t="s">
        <v>12</v>
      </c>
      <c r="C28" s="5" t="s">
        <v>97</v>
      </c>
      <c r="D28" s="6">
        <v>483480</v>
      </c>
    </row>
    <row r="29" spans="2:4" ht="20" customHeight="1" x14ac:dyDescent="0.25">
      <c r="B29" s="5" t="s">
        <v>12</v>
      </c>
      <c r="C29" s="5" t="s">
        <v>98</v>
      </c>
      <c r="D29" s="6">
        <v>971882</v>
      </c>
    </row>
    <row r="30" spans="2:4" ht="20" customHeight="1" x14ac:dyDescent="0.25">
      <c r="B30" s="5" t="s">
        <v>12</v>
      </c>
      <c r="C30" s="5" t="s">
        <v>99</v>
      </c>
      <c r="D30" s="6">
        <v>622890</v>
      </c>
    </row>
    <row r="31" spans="2:4" ht="20" customHeight="1" x14ac:dyDescent="0.25">
      <c r="B31" s="5" t="s">
        <v>12</v>
      </c>
      <c r="C31" s="5" t="s">
        <v>100</v>
      </c>
      <c r="D31" s="6">
        <v>413954</v>
      </c>
    </row>
    <row r="32" spans="2:4" ht="20" customHeight="1" x14ac:dyDescent="0.25">
      <c r="B32" s="5" t="s">
        <v>12</v>
      </c>
      <c r="C32" s="5" t="s">
        <v>101</v>
      </c>
      <c r="D32" s="6">
        <v>193152</v>
      </c>
    </row>
    <row r="33" spans="2:4" ht="20" customHeight="1" thickBot="1" x14ac:dyDescent="0.3">
      <c r="B33" s="7" t="s">
        <v>12</v>
      </c>
      <c r="C33" s="7" t="s">
        <v>102</v>
      </c>
      <c r="D33" s="11">
        <v>174373</v>
      </c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AD66-AD5A-4FB7-BF62-5B0609F14B17}">
  <dimension ref="B1:J33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2" width="15.6640625" style="1" customWidth="1"/>
    <col min="3" max="3" width="12.6640625" style="1"/>
    <col min="4" max="4" width="7.1640625" style="1" bestFit="1" customWidth="1"/>
    <col min="5" max="5" width="12.6640625" style="1"/>
    <col min="6" max="6" width="15.6640625" style="1" customWidth="1"/>
    <col min="7" max="7" width="5.1640625" style="1" bestFit="1" customWidth="1"/>
    <col min="8" max="8" width="9" style="2" hidden="1" customWidth="1"/>
    <col min="9" max="9" width="0" style="2" hidden="1" customWidth="1"/>
    <col min="10" max="10" width="20.5" style="2" customWidth="1"/>
    <col min="11" max="16384" width="12.6640625" style="1"/>
  </cols>
  <sheetData>
    <row r="1" spans="2:10" ht="20" customHeight="1" thickBot="1" x14ac:dyDescent="0.3"/>
    <row r="2" spans="2:10" ht="20" customHeight="1" x14ac:dyDescent="0.25">
      <c r="B2" s="4" t="s">
        <v>67</v>
      </c>
      <c r="C2" s="4" t="s">
        <v>106</v>
      </c>
      <c r="D2" s="12" t="s">
        <v>64</v>
      </c>
      <c r="F2" s="4"/>
      <c r="G2" s="4"/>
      <c r="H2" s="12" t="s">
        <v>110</v>
      </c>
      <c r="I2" s="12" t="s">
        <v>64</v>
      </c>
      <c r="J2" s="12" t="s">
        <v>112</v>
      </c>
    </row>
    <row r="3" spans="2:10" ht="20" customHeight="1" x14ac:dyDescent="0.25">
      <c r="B3" s="5" t="s">
        <v>84</v>
      </c>
      <c r="C3" s="5" t="s">
        <v>103</v>
      </c>
      <c r="D3" s="6">
        <v>9084</v>
      </c>
      <c r="F3" s="5" t="s">
        <v>84</v>
      </c>
      <c r="G3" s="5" t="s">
        <v>107</v>
      </c>
      <c r="H3" s="19"/>
      <c r="I3" s="19"/>
      <c r="J3" s="5">
        <f>AVERAGEIFS(D:D,B:B,F3,C:C,G3)</f>
        <v>5668.5</v>
      </c>
    </row>
    <row r="4" spans="2:10" ht="20" customHeight="1" x14ac:dyDescent="0.25">
      <c r="B4" s="5" t="s">
        <v>85</v>
      </c>
      <c r="C4" s="5" t="s">
        <v>103</v>
      </c>
      <c r="D4" s="6">
        <v>1463</v>
      </c>
      <c r="F4" s="5" t="s">
        <v>84</v>
      </c>
      <c r="G4" s="5" t="s">
        <v>108</v>
      </c>
      <c r="H4" s="19"/>
      <c r="I4" s="19"/>
      <c r="J4" s="5">
        <f t="shared" ref="J4:J14" si="0">AVERAGEIFS(D:D,B:B,F4,C:C,G4)</f>
        <v>7434</v>
      </c>
    </row>
    <row r="5" spans="2:10" ht="20" customHeight="1" x14ac:dyDescent="0.25">
      <c r="B5" s="5" t="s">
        <v>68</v>
      </c>
      <c r="C5" s="5" t="s">
        <v>104</v>
      </c>
      <c r="D5" s="6">
        <v>9288</v>
      </c>
      <c r="F5" s="5" t="s">
        <v>84</v>
      </c>
      <c r="G5" s="5" t="s">
        <v>109</v>
      </c>
      <c r="H5" s="19"/>
      <c r="I5" s="19"/>
      <c r="J5" s="5">
        <f t="shared" si="0"/>
        <v>6596</v>
      </c>
    </row>
    <row r="6" spans="2:10" ht="20" customHeight="1" x14ac:dyDescent="0.25">
      <c r="B6" s="5" t="s">
        <v>69</v>
      </c>
      <c r="C6" s="5" t="s">
        <v>105</v>
      </c>
      <c r="D6" s="6">
        <v>8140</v>
      </c>
      <c r="F6" s="5" t="s">
        <v>85</v>
      </c>
      <c r="G6" s="5" t="s">
        <v>107</v>
      </c>
      <c r="H6" s="19"/>
      <c r="I6" s="19"/>
      <c r="J6" s="5">
        <f t="shared" si="0"/>
        <v>4196.666666666667</v>
      </c>
    </row>
    <row r="7" spans="2:10" ht="20" customHeight="1" x14ac:dyDescent="0.25">
      <c r="B7" s="5" t="s">
        <v>84</v>
      </c>
      <c r="C7" s="5" t="s">
        <v>105</v>
      </c>
      <c r="D7" s="6">
        <v>7672</v>
      </c>
      <c r="F7" s="5" t="s">
        <v>85</v>
      </c>
      <c r="G7" s="5" t="s">
        <v>108</v>
      </c>
      <c r="H7" s="19"/>
      <c r="I7" s="19"/>
      <c r="J7" s="5">
        <f t="shared" si="0"/>
        <v>6439.666666666667</v>
      </c>
    </row>
    <row r="8" spans="2:10" ht="20" customHeight="1" x14ac:dyDescent="0.25">
      <c r="B8" s="5" t="s">
        <v>85</v>
      </c>
      <c r="C8" s="5" t="s">
        <v>104</v>
      </c>
      <c r="D8" s="6">
        <v>5275</v>
      </c>
      <c r="F8" s="5" t="s">
        <v>85</v>
      </c>
      <c r="G8" s="5" t="s">
        <v>109</v>
      </c>
      <c r="H8" s="19"/>
      <c r="I8" s="19"/>
      <c r="J8" s="5">
        <f t="shared" si="0"/>
        <v>6643.5</v>
      </c>
    </row>
    <row r="9" spans="2:10" ht="20" customHeight="1" x14ac:dyDescent="0.25">
      <c r="B9" s="5" t="s">
        <v>68</v>
      </c>
      <c r="C9" s="5" t="s">
        <v>103</v>
      </c>
      <c r="D9" s="6">
        <v>2924</v>
      </c>
      <c r="F9" s="5" t="s">
        <v>68</v>
      </c>
      <c r="G9" s="5" t="s">
        <v>107</v>
      </c>
      <c r="H9" s="19"/>
      <c r="I9" s="19"/>
      <c r="J9" s="5">
        <f t="shared" si="0"/>
        <v>2501</v>
      </c>
    </row>
    <row r="10" spans="2:10" ht="20" customHeight="1" x14ac:dyDescent="0.25">
      <c r="B10" s="5" t="s">
        <v>69</v>
      </c>
      <c r="C10" s="5" t="s">
        <v>103</v>
      </c>
      <c r="D10" s="6">
        <v>10546</v>
      </c>
      <c r="F10" s="5" t="s">
        <v>68</v>
      </c>
      <c r="G10" s="5" t="s">
        <v>108</v>
      </c>
      <c r="H10" s="19"/>
      <c r="I10" s="19"/>
      <c r="J10" s="5">
        <f t="shared" si="0"/>
        <v>7706.666666666667</v>
      </c>
    </row>
    <row r="11" spans="2:10" ht="20" customHeight="1" x14ac:dyDescent="0.25">
      <c r="B11" s="5" t="s">
        <v>84</v>
      </c>
      <c r="C11" s="5" t="s">
        <v>104</v>
      </c>
      <c r="D11" s="6">
        <v>5231</v>
      </c>
      <c r="F11" s="5" t="s">
        <v>68</v>
      </c>
      <c r="G11" s="5" t="s">
        <v>109</v>
      </c>
      <c r="H11" s="19"/>
      <c r="I11" s="19"/>
      <c r="J11" s="5">
        <f t="shared" si="0"/>
        <v>8853</v>
      </c>
    </row>
    <row r="12" spans="2:10" ht="20" customHeight="1" x14ac:dyDescent="0.25">
      <c r="B12" s="5" t="s">
        <v>85</v>
      </c>
      <c r="C12" s="5" t="s">
        <v>105</v>
      </c>
      <c r="D12" s="6">
        <v>2899</v>
      </c>
      <c r="F12" s="5" t="s">
        <v>69</v>
      </c>
      <c r="G12" s="5" t="s">
        <v>107</v>
      </c>
      <c r="H12" s="19"/>
      <c r="I12" s="19"/>
      <c r="J12" s="5">
        <f t="shared" si="0"/>
        <v>9478</v>
      </c>
    </row>
    <row r="13" spans="2:10" ht="20" customHeight="1" x14ac:dyDescent="0.25">
      <c r="B13" s="5" t="s">
        <v>68</v>
      </c>
      <c r="C13" s="5" t="s">
        <v>105</v>
      </c>
      <c r="D13" s="6">
        <v>10325</v>
      </c>
      <c r="F13" s="5" t="s">
        <v>69</v>
      </c>
      <c r="G13" s="5" t="s">
        <v>108</v>
      </c>
      <c r="H13" s="19"/>
      <c r="I13" s="19"/>
      <c r="J13" s="5">
        <f t="shared" si="0"/>
        <v>7074.666666666667</v>
      </c>
    </row>
    <row r="14" spans="2:10" ht="20" customHeight="1" x14ac:dyDescent="0.25">
      <c r="B14" s="5" t="s">
        <v>69</v>
      </c>
      <c r="C14" s="5" t="s">
        <v>104</v>
      </c>
      <c r="D14" s="6">
        <v>7265</v>
      </c>
      <c r="F14" s="5" t="s">
        <v>69</v>
      </c>
      <c r="G14" s="5" t="s">
        <v>109</v>
      </c>
      <c r="H14" s="19"/>
      <c r="I14" s="19"/>
      <c r="J14" s="5">
        <f t="shared" si="0"/>
        <v>6608.5</v>
      </c>
    </row>
    <row r="15" spans="2:10" ht="20" customHeight="1" thickBot="1" x14ac:dyDescent="0.3">
      <c r="B15" s="5" t="s">
        <v>84</v>
      </c>
      <c r="C15" s="5" t="s">
        <v>103</v>
      </c>
      <c r="D15" s="6">
        <v>2189</v>
      </c>
      <c r="F15" s="7"/>
      <c r="G15" s="7"/>
      <c r="H15" s="15"/>
      <c r="I15" s="15"/>
      <c r="J15" s="15"/>
    </row>
    <row r="16" spans="2:10" ht="20" customHeight="1" x14ac:dyDescent="0.25">
      <c r="B16" s="5" t="s">
        <v>85</v>
      </c>
      <c r="C16" s="5" t="s">
        <v>103</v>
      </c>
      <c r="D16" s="6">
        <v>4433</v>
      </c>
      <c r="F16"/>
    </row>
    <row r="17" spans="2:6" ht="20" customHeight="1" x14ac:dyDescent="0.25">
      <c r="B17" s="5" t="s">
        <v>68</v>
      </c>
      <c r="C17" s="5" t="s">
        <v>104</v>
      </c>
      <c r="D17" s="6">
        <v>9404</v>
      </c>
      <c r="F17"/>
    </row>
    <row r="18" spans="2:6" ht="20" customHeight="1" x14ac:dyDescent="0.25">
      <c r="B18" s="5" t="s">
        <v>69</v>
      </c>
      <c r="C18" s="5" t="s">
        <v>103</v>
      </c>
      <c r="D18" s="6">
        <v>8410</v>
      </c>
      <c r="F18"/>
    </row>
    <row r="19" spans="2:6" ht="20" customHeight="1" x14ac:dyDescent="0.25">
      <c r="B19" s="5" t="s">
        <v>84</v>
      </c>
      <c r="C19" s="5" t="s">
        <v>105</v>
      </c>
      <c r="D19" s="6">
        <v>4450</v>
      </c>
      <c r="F19"/>
    </row>
    <row r="20" spans="2:6" ht="20" customHeight="1" x14ac:dyDescent="0.25">
      <c r="B20" s="5" t="s">
        <v>85</v>
      </c>
      <c r="C20" s="5" t="s">
        <v>104</v>
      </c>
      <c r="D20" s="6">
        <v>3638</v>
      </c>
      <c r="F20"/>
    </row>
    <row r="21" spans="2:6" ht="20" customHeight="1" x14ac:dyDescent="0.25">
      <c r="B21" s="5" t="s">
        <v>68</v>
      </c>
      <c r="C21" s="5" t="s">
        <v>103</v>
      </c>
      <c r="D21" s="6">
        <v>2078</v>
      </c>
      <c r="F21"/>
    </row>
    <row r="22" spans="2:6" ht="20" customHeight="1" x14ac:dyDescent="0.25">
      <c r="B22" s="5" t="s">
        <v>69</v>
      </c>
      <c r="C22" s="5" t="s">
        <v>104</v>
      </c>
      <c r="D22" s="6">
        <v>8970</v>
      </c>
      <c r="F22"/>
    </row>
    <row r="23" spans="2:6" ht="20" customHeight="1" x14ac:dyDescent="0.25">
      <c r="B23" s="5" t="s">
        <v>84</v>
      </c>
      <c r="C23" s="5" t="s">
        <v>104</v>
      </c>
      <c r="D23" s="6">
        <v>9637</v>
      </c>
      <c r="F23"/>
    </row>
    <row r="24" spans="2:6" ht="20" customHeight="1" x14ac:dyDescent="0.25">
      <c r="B24" s="5" t="s">
        <v>85</v>
      </c>
      <c r="C24" s="5" t="s">
        <v>105</v>
      </c>
      <c r="D24" s="6">
        <v>10388</v>
      </c>
      <c r="F24"/>
    </row>
    <row r="25" spans="2:6" ht="20" customHeight="1" x14ac:dyDescent="0.25">
      <c r="B25" s="5" t="s">
        <v>68</v>
      </c>
      <c r="C25" s="5" t="s">
        <v>105</v>
      </c>
      <c r="D25" s="6">
        <v>7381</v>
      </c>
      <c r="F25"/>
    </row>
    <row r="26" spans="2:6" ht="20" customHeight="1" x14ac:dyDescent="0.25">
      <c r="B26" s="5" t="s">
        <v>69</v>
      </c>
      <c r="C26" s="5" t="s">
        <v>104</v>
      </c>
      <c r="D26" s="6">
        <v>4989</v>
      </c>
      <c r="F26"/>
    </row>
    <row r="27" spans="2:6" ht="20" customHeight="1" x14ac:dyDescent="0.25">
      <c r="B27" s="5" t="s">
        <v>84</v>
      </c>
      <c r="C27" s="5" t="s">
        <v>103</v>
      </c>
      <c r="D27" s="6">
        <v>6331</v>
      </c>
      <c r="F27"/>
    </row>
    <row r="28" spans="2:6" ht="20" customHeight="1" x14ac:dyDescent="0.25">
      <c r="B28" s="5" t="s">
        <v>85</v>
      </c>
      <c r="C28" s="5" t="s">
        <v>103</v>
      </c>
      <c r="D28" s="6">
        <v>6694</v>
      </c>
      <c r="F28"/>
    </row>
    <row r="29" spans="2:6" ht="20" customHeight="1" x14ac:dyDescent="0.25">
      <c r="B29" s="5" t="s">
        <v>68</v>
      </c>
      <c r="C29" s="5" t="s">
        <v>104</v>
      </c>
      <c r="D29" s="6">
        <v>4428</v>
      </c>
      <c r="F29"/>
    </row>
    <row r="30" spans="2:6" ht="20" customHeight="1" x14ac:dyDescent="0.25">
      <c r="B30" s="5" t="s">
        <v>69</v>
      </c>
      <c r="C30" s="5" t="s">
        <v>105</v>
      </c>
      <c r="D30" s="6">
        <v>5077</v>
      </c>
      <c r="F30"/>
    </row>
    <row r="31" spans="2:6" ht="20" customHeight="1" x14ac:dyDescent="0.25">
      <c r="B31" s="5" t="s">
        <v>84</v>
      </c>
      <c r="C31" s="5" t="s">
        <v>105</v>
      </c>
      <c r="D31" s="6">
        <v>7666</v>
      </c>
      <c r="F31"/>
    </row>
    <row r="32" spans="2:6" ht="20" customHeight="1" x14ac:dyDescent="0.25">
      <c r="B32" s="5" t="s">
        <v>85</v>
      </c>
      <c r="C32" s="5" t="s">
        <v>104</v>
      </c>
      <c r="D32" s="6">
        <v>10406</v>
      </c>
      <c r="F32"/>
    </row>
    <row r="33" spans="2:6" ht="20" customHeight="1" thickBot="1" x14ac:dyDescent="0.3">
      <c r="B33" s="7" t="s">
        <v>84</v>
      </c>
      <c r="C33" s="7" t="s">
        <v>103</v>
      </c>
      <c r="D33" s="11">
        <v>5070</v>
      </c>
      <c r="F33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92EF-19BF-466D-A3DD-8E969D2EDBA7}">
  <dimension ref="B1:F12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2" width="11" style="1" bestFit="1" customWidth="1"/>
    <col min="3" max="3" width="10.6640625" style="1" customWidth="1"/>
    <col min="4" max="4" width="12.6640625" style="1"/>
    <col min="5" max="5" width="22.5" style="1" bestFit="1" customWidth="1"/>
    <col min="6" max="16384" width="12.6640625" style="1"/>
  </cols>
  <sheetData>
    <row r="1" spans="2:6" ht="20" customHeight="1" thickBot="1" x14ac:dyDescent="0.3"/>
    <row r="2" spans="2:6" ht="20" customHeight="1" x14ac:dyDescent="0.25">
      <c r="B2" s="4"/>
      <c r="C2" s="12" t="s">
        <v>58</v>
      </c>
    </row>
    <row r="3" spans="2:6" ht="20" customHeight="1" thickBot="1" x14ac:dyDescent="0.3">
      <c r="B3" s="5" t="s">
        <v>69</v>
      </c>
      <c r="C3" s="6">
        <v>165</v>
      </c>
    </row>
    <row r="4" spans="2:6" ht="20" customHeight="1" x14ac:dyDescent="0.25">
      <c r="B4" s="5" t="s">
        <v>70</v>
      </c>
      <c r="C4" s="6">
        <v>187</v>
      </c>
      <c r="E4" s="4" t="s">
        <v>116</v>
      </c>
      <c r="F4" s="4">
        <f>AVERAGE(C:C)</f>
        <v>535.125</v>
      </c>
    </row>
    <row r="5" spans="2:6" ht="20" customHeight="1" thickBot="1" x14ac:dyDescent="0.3">
      <c r="B5" s="22" t="s">
        <v>71</v>
      </c>
      <c r="C5" s="21">
        <v>3000</v>
      </c>
      <c r="E5" s="7" t="s">
        <v>115</v>
      </c>
      <c r="F5" s="7">
        <f>MEDIAN(C:C)</f>
        <v>211</v>
      </c>
    </row>
    <row r="6" spans="2:6" ht="20" customHeight="1" x14ac:dyDescent="0.25">
      <c r="B6" s="5" t="s">
        <v>72</v>
      </c>
      <c r="C6" s="6">
        <v>157</v>
      </c>
    </row>
    <row r="7" spans="2:6" ht="20" customHeight="1" x14ac:dyDescent="0.25">
      <c r="B7" s="5" t="s">
        <v>73</v>
      </c>
      <c r="C7" s="6">
        <v>235</v>
      </c>
    </row>
    <row r="8" spans="2:6" ht="20" customHeight="1" x14ac:dyDescent="0.25">
      <c r="B8" s="22" t="s">
        <v>75</v>
      </c>
      <c r="C8" s="21">
        <v>0</v>
      </c>
    </row>
    <row r="9" spans="2:6" ht="20" customHeight="1" x14ac:dyDescent="0.25">
      <c r="B9" s="5" t="s">
        <v>76</v>
      </c>
      <c r="C9" s="6">
        <v>239</v>
      </c>
    </row>
    <row r="10" spans="2:6" ht="20" customHeight="1" thickBot="1" x14ac:dyDescent="0.3">
      <c r="B10" s="7" t="s">
        <v>79</v>
      </c>
      <c r="C10" s="11">
        <v>298</v>
      </c>
    </row>
    <row r="11" spans="2:6" ht="20" customHeight="1" x14ac:dyDescent="0.25">
      <c r="C11" s="3"/>
    </row>
    <row r="12" spans="2:6" ht="20" customHeight="1" x14ac:dyDescent="0.25">
      <c r="C12" s="3"/>
    </row>
  </sheetData>
  <phoneticPr fontId="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4F4C-EF71-4E8A-8107-07AEFBD8AB02}">
  <dimension ref="B1:E7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2" width="11" style="1" bestFit="1" customWidth="1"/>
    <col min="3" max="5" width="12.6640625" style="1" customWidth="1"/>
    <col min="6" max="16384" width="12.6640625" style="1"/>
  </cols>
  <sheetData>
    <row r="1" spans="2:5" ht="20" customHeight="1" thickBot="1" x14ac:dyDescent="0.3"/>
    <row r="2" spans="2:5" ht="20" customHeight="1" x14ac:dyDescent="0.25">
      <c r="B2" s="4"/>
      <c r="C2" s="12" t="s">
        <v>110</v>
      </c>
      <c r="D2" s="12" t="s">
        <v>117</v>
      </c>
      <c r="E2" s="23" t="s">
        <v>113</v>
      </c>
    </row>
    <row r="3" spans="2:5" ht="20" customHeight="1" x14ac:dyDescent="0.25">
      <c r="B3" s="5" t="s">
        <v>69</v>
      </c>
      <c r="C3" s="6">
        <v>50</v>
      </c>
      <c r="D3" s="6">
        <v>30000</v>
      </c>
      <c r="E3" s="5">
        <f>+C3*D3</f>
        <v>1500000</v>
      </c>
    </row>
    <row r="4" spans="2:5" ht="20" customHeight="1" x14ac:dyDescent="0.25">
      <c r="B4" s="5" t="s">
        <v>70</v>
      </c>
      <c r="C4" s="6">
        <v>300</v>
      </c>
      <c r="D4" s="6">
        <v>50000</v>
      </c>
      <c r="E4" s="5">
        <f t="shared" ref="E4" si="0">+C4*D4</f>
        <v>15000000</v>
      </c>
    </row>
    <row r="5" spans="2:5" ht="20" customHeight="1" thickBot="1" x14ac:dyDescent="0.3">
      <c r="B5" s="7" t="s">
        <v>54</v>
      </c>
      <c r="C5" s="29">
        <f>C3+C4</f>
        <v>350</v>
      </c>
      <c r="D5" s="29">
        <f>E5/C5</f>
        <v>47142.857142857145</v>
      </c>
      <c r="E5" s="7">
        <f>E3+E4</f>
        <v>16500000</v>
      </c>
    </row>
    <row r="6" spans="2:5" ht="20" customHeight="1" x14ac:dyDescent="0.25">
      <c r="C6" s="3"/>
      <c r="D6" s="3"/>
      <c r="E6" s="3"/>
    </row>
    <row r="7" spans="2:5" ht="20" customHeight="1" x14ac:dyDescent="0.25">
      <c r="C7" s="3"/>
      <c r="D7" s="3"/>
      <c r="E7" s="3"/>
    </row>
  </sheetData>
  <phoneticPr fontId="4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186A-8080-40C9-AC34-A07A41862B04}">
  <dimension ref="B1:C33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16384" width="12.6640625" style="1"/>
  </cols>
  <sheetData>
    <row r="1" spans="2:3" ht="20" customHeight="1" thickBot="1" x14ac:dyDescent="0.3"/>
    <row r="2" spans="2:3" ht="20" customHeight="1" x14ac:dyDescent="0.25">
      <c r="B2" s="4" t="s">
        <v>83</v>
      </c>
      <c r="C2" s="12" t="s">
        <v>113</v>
      </c>
    </row>
    <row r="3" spans="2:3" ht="20" customHeight="1" x14ac:dyDescent="0.25">
      <c r="B3" s="5" t="s">
        <v>84</v>
      </c>
      <c r="C3" s="6">
        <v>432348</v>
      </c>
    </row>
    <row r="4" spans="2:3" ht="20" customHeight="1" x14ac:dyDescent="0.25">
      <c r="B4" s="5" t="s">
        <v>85</v>
      </c>
      <c r="C4" s="6">
        <v>229061</v>
      </c>
    </row>
    <row r="5" spans="2:3" ht="20" customHeight="1" x14ac:dyDescent="0.25">
      <c r="B5" s="5" t="s">
        <v>68</v>
      </c>
      <c r="C5" s="6">
        <v>577513</v>
      </c>
    </row>
    <row r="6" spans="2:3" ht="20" customHeight="1" x14ac:dyDescent="0.25">
      <c r="B6" s="5" t="s">
        <v>69</v>
      </c>
      <c r="C6" s="6">
        <v>260274</v>
      </c>
    </row>
    <row r="7" spans="2:3" ht="20" customHeight="1" x14ac:dyDescent="0.25">
      <c r="B7" s="5" t="s">
        <v>70</v>
      </c>
      <c r="C7" s="6">
        <v>406586</v>
      </c>
    </row>
    <row r="8" spans="2:3" ht="20" customHeight="1" x14ac:dyDescent="0.25">
      <c r="B8" s="5" t="s">
        <v>71</v>
      </c>
      <c r="C8" s="6">
        <v>372484</v>
      </c>
    </row>
    <row r="9" spans="2:3" ht="20" customHeight="1" x14ac:dyDescent="0.25">
      <c r="B9" s="5" t="s">
        <v>72</v>
      </c>
      <c r="C9" s="6">
        <v>239348</v>
      </c>
    </row>
    <row r="10" spans="2:3" ht="20" customHeight="1" x14ac:dyDescent="0.25">
      <c r="B10" s="5" t="s">
        <v>73</v>
      </c>
      <c r="C10" s="6">
        <v>225714</v>
      </c>
    </row>
    <row r="11" spans="2:3" ht="20" customHeight="1" x14ac:dyDescent="0.25">
      <c r="B11" s="5" t="s">
        <v>74</v>
      </c>
      <c r="C11" s="6">
        <v>194086</v>
      </c>
    </row>
    <row r="12" spans="2:3" ht="20" customHeight="1" x14ac:dyDescent="0.25">
      <c r="B12" s="5" t="s">
        <v>75</v>
      </c>
      <c r="C12" s="6">
        <v>147521</v>
      </c>
    </row>
    <row r="13" spans="2:3" ht="20" customHeight="1" x14ac:dyDescent="0.25">
      <c r="B13" s="5" t="s">
        <v>76</v>
      </c>
      <c r="C13" s="6">
        <v>720780</v>
      </c>
    </row>
    <row r="14" spans="2:3" ht="20" customHeight="1" x14ac:dyDescent="0.25">
      <c r="B14" s="5" t="s">
        <v>77</v>
      </c>
      <c r="C14" s="6">
        <v>232922</v>
      </c>
    </row>
    <row r="15" spans="2:3" ht="20" customHeight="1" x14ac:dyDescent="0.25">
      <c r="B15" s="5" t="s">
        <v>78</v>
      </c>
      <c r="C15" s="6">
        <v>3000000</v>
      </c>
    </row>
    <row r="16" spans="2:3" ht="20" customHeight="1" x14ac:dyDescent="0.25">
      <c r="B16" s="5" t="s">
        <v>79</v>
      </c>
      <c r="C16" s="6">
        <v>258227</v>
      </c>
    </row>
    <row r="17" spans="2:3" ht="20" customHeight="1" x14ac:dyDescent="0.25">
      <c r="B17" s="5" t="s">
        <v>86</v>
      </c>
      <c r="C17" s="6">
        <v>126397</v>
      </c>
    </row>
    <row r="18" spans="2:3" ht="20" customHeight="1" x14ac:dyDescent="0.25">
      <c r="B18" s="5" t="s">
        <v>87</v>
      </c>
      <c r="C18" s="6">
        <v>337498</v>
      </c>
    </row>
    <row r="19" spans="2:3" ht="20" customHeight="1" x14ac:dyDescent="0.25">
      <c r="B19" s="5" t="s">
        <v>88</v>
      </c>
      <c r="C19" s="6">
        <v>0</v>
      </c>
    </row>
    <row r="20" spans="2:3" ht="20" customHeight="1" x14ac:dyDescent="0.25">
      <c r="B20" s="5" t="s">
        <v>89</v>
      </c>
      <c r="C20" s="6">
        <v>232709</v>
      </c>
    </row>
    <row r="21" spans="2:3" ht="20" customHeight="1" x14ac:dyDescent="0.25">
      <c r="B21" s="5" t="s">
        <v>90</v>
      </c>
      <c r="C21" s="6">
        <v>340386</v>
      </c>
    </row>
    <row r="22" spans="2:3" ht="20" customHeight="1" x14ac:dyDescent="0.25">
      <c r="B22" s="5" t="s">
        <v>91</v>
      </c>
      <c r="C22" s="6">
        <v>225196</v>
      </c>
    </row>
    <row r="23" spans="2:3" ht="20" customHeight="1" x14ac:dyDescent="0.25">
      <c r="B23" s="5" t="s">
        <v>92</v>
      </c>
      <c r="C23" s="6">
        <v>350745</v>
      </c>
    </row>
    <row r="24" spans="2:3" ht="20" customHeight="1" x14ac:dyDescent="0.25">
      <c r="B24" s="5" t="s">
        <v>93</v>
      </c>
      <c r="C24" s="6">
        <v>578112</v>
      </c>
    </row>
    <row r="25" spans="2:3" ht="20" customHeight="1" x14ac:dyDescent="0.25">
      <c r="B25" s="5" t="s">
        <v>94</v>
      </c>
      <c r="C25" s="6">
        <v>247034</v>
      </c>
    </row>
    <row r="26" spans="2:3" ht="20" customHeight="1" x14ac:dyDescent="0.25">
      <c r="B26" s="5" t="s">
        <v>95</v>
      </c>
      <c r="C26" s="6">
        <v>274656</v>
      </c>
    </row>
    <row r="27" spans="2:3" ht="20" customHeight="1" x14ac:dyDescent="0.25">
      <c r="B27" s="5" t="s">
        <v>96</v>
      </c>
      <c r="C27" s="6">
        <v>481732</v>
      </c>
    </row>
    <row r="28" spans="2:3" ht="20" customHeight="1" x14ac:dyDescent="0.25">
      <c r="B28" s="5" t="s">
        <v>97</v>
      </c>
      <c r="C28" s="6">
        <v>483480</v>
      </c>
    </row>
    <row r="29" spans="2:3" ht="20" customHeight="1" x14ac:dyDescent="0.25">
      <c r="B29" s="5" t="s">
        <v>98</v>
      </c>
      <c r="C29" s="6">
        <v>571882</v>
      </c>
    </row>
    <row r="30" spans="2:3" ht="20" customHeight="1" x14ac:dyDescent="0.25">
      <c r="B30" s="5" t="s">
        <v>99</v>
      </c>
      <c r="C30" s="6">
        <v>622890</v>
      </c>
    </row>
    <row r="31" spans="2:3" ht="20" customHeight="1" x14ac:dyDescent="0.25">
      <c r="B31" s="5" t="s">
        <v>100</v>
      </c>
      <c r="C31" s="6">
        <v>413954</v>
      </c>
    </row>
    <row r="32" spans="2:3" ht="20" customHeight="1" x14ac:dyDescent="0.25">
      <c r="B32" s="5" t="s">
        <v>101</v>
      </c>
      <c r="C32" s="6">
        <v>193152</v>
      </c>
    </row>
    <row r="33" spans="2:3" ht="20" customHeight="1" thickBot="1" x14ac:dyDescent="0.3">
      <c r="B33" s="7" t="s">
        <v>102</v>
      </c>
      <c r="C33" s="11">
        <v>174373</v>
      </c>
    </row>
  </sheetData>
  <phoneticPr fontId="4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15BE-0FBA-4D77-8748-BE9716E28DD6}">
  <dimension ref="B1:E122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24" customWidth="1"/>
    <col min="2" max="3" width="12.6640625" style="24"/>
    <col min="4" max="4" width="15.1640625" style="24" bestFit="1" customWidth="1"/>
    <col min="5" max="16384" width="12.6640625" style="24"/>
  </cols>
  <sheetData>
    <row r="1" spans="2:5" ht="20" customHeight="1" thickBot="1" x14ac:dyDescent="0.3"/>
    <row r="2" spans="2:5" ht="20" customHeight="1" x14ac:dyDescent="0.25">
      <c r="B2" s="25" t="s">
        <v>126</v>
      </c>
      <c r="C2" s="25" t="s">
        <v>127</v>
      </c>
      <c r="D2" s="25" t="s">
        <v>128</v>
      </c>
      <c r="E2" s="26" t="s">
        <v>133</v>
      </c>
    </row>
    <row r="3" spans="2:5" ht="20" customHeight="1" x14ac:dyDescent="0.25">
      <c r="B3" s="27" t="s">
        <v>118</v>
      </c>
      <c r="C3" s="27" t="s">
        <v>119</v>
      </c>
      <c r="D3" s="27" t="s">
        <v>132</v>
      </c>
      <c r="E3" s="27">
        <v>35995</v>
      </c>
    </row>
    <row r="4" spans="2:5" ht="20" customHeight="1" x14ac:dyDescent="0.25">
      <c r="B4" s="27" t="s">
        <v>120</v>
      </c>
      <c r="C4" s="27" t="s">
        <v>121</v>
      </c>
      <c r="D4" s="27" t="s">
        <v>129</v>
      </c>
      <c r="E4" s="27">
        <v>117208</v>
      </c>
    </row>
    <row r="5" spans="2:5" ht="20" customHeight="1" x14ac:dyDescent="0.25">
      <c r="B5" s="27" t="s">
        <v>118</v>
      </c>
      <c r="C5" s="27" t="s">
        <v>122</v>
      </c>
      <c r="D5" s="27" t="s">
        <v>130</v>
      </c>
      <c r="E5" s="27">
        <v>104208</v>
      </c>
    </row>
    <row r="6" spans="2:5" ht="20" customHeight="1" x14ac:dyDescent="0.25">
      <c r="B6" s="27" t="s">
        <v>123</v>
      </c>
      <c r="C6" s="27" t="s">
        <v>124</v>
      </c>
      <c r="D6" s="27" t="s">
        <v>131</v>
      </c>
      <c r="E6" s="27">
        <v>41331</v>
      </c>
    </row>
    <row r="7" spans="2:5" ht="20" customHeight="1" x14ac:dyDescent="0.25">
      <c r="B7" s="27" t="s">
        <v>123</v>
      </c>
      <c r="C7" s="27" t="s">
        <v>119</v>
      </c>
      <c r="D7" s="27" t="s">
        <v>129</v>
      </c>
      <c r="E7" s="27">
        <v>123476</v>
      </c>
    </row>
    <row r="8" spans="2:5" ht="20" customHeight="1" x14ac:dyDescent="0.25">
      <c r="B8" s="27" t="s">
        <v>120</v>
      </c>
      <c r="C8" s="27" t="s">
        <v>119</v>
      </c>
      <c r="D8" s="27" t="s">
        <v>129</v>
      </c>
      <c r="E8" s="27">
        <v>85865</v>
      </c>
    </row>
    <row r="9" spans="2:5" ht="20" customHeight="1" x14ac:dyDescent="0.25">
      <c r="B9" s="27" t="s">
        <v>118</v>
      </c>
      <c r="C9" s="27" t="s">
        <v>121</v>
      </c>
      <c r="D9" s="27" t="s">
        <v>132</v>
      </c>
      <c r="E9" s="27">
        <v>65765</v>
      </c>
    </row>
    <row r="10" spans="2:5" ht="20" customHeight="1" x14ac:dyDescent="0.25">
      <c r="B10" s="27" t="s">
        <v>118</v>
      </c>
      <c r="C10" s="27" t="s">
        <v>122</v>
      </c>
      <c r="D10" s="27" t="s">
        <v>129</v>
      </c>
      <c r="E10" s="27">
        <v>56828</v>
      </c>
    </row>
    <row r="11" spans="2:5" ht="20" customHeight="1" x14ac:dyDescent="0.25">
      <c r="B11" s="27" t="s">
        <v>118</v>
      </c>
      <c r="C11" s="27" t="s">
        <v>124</v>
      </c>
      <c r="D11" s="27" t="s">
        <v>130</v>
      </c>
      <c r="E11" s="27">
        <v>117758</v>
      </c>
    </row>
    <row r="12" spans="2:5" ht="20" customHeight="1" x14ac:dyDescent="0.25">
      <c r="B12" s="27" t="s">
        <v>120</v>
      </c>
      <c r="C12" s="27" t="s">
        <v>119</v>
      </c>
      <c r="D12" s="27" t="s">
        <v>129</v>
      </c>
      <c r="E12" s="27">
        <v>59124</v>
      </c>
    </row>
    <row r="13" spans="2:5" ht="20" customHeight="1" x14ac:dyDescent="0.25">
      <c r="B13" s="27" t="s">
        <v>118</v>
      </c>
      <c r="C13" s="27" t="s">
        <v>119</v>
      </c>
      <c r="D13" s="27" t="s">
        <v>125</v>
      </c>
      <c r="E13" s="27">
        <v>78637</v>
      </c>
    </row>
    <row r="14" spans="2:5" ht="20" customHeight="1" x14ac:dyDescent="0.25">
      <c r="B14" s="27" t="s">
        <v>123</v>
      </c>
      <c r="C14" s="27" t="s">
        <v>121</v>
      </c>
      <c r="D14" s="27" t="s">
        <v>129</v>
      </c>
      <c r="E14" s="27">
        <v>56081</v>
      </c>
    </row>
    <row r="15" spans="2:5" ht="20" customHeight="1" x14ac:dyDescent="0.25">
      <c r="B15" s="27" t="s">
        <v>123</v>
      </c>
      <c r="C15" s="27" t="s">
        <v>122</v>
      </c>
      <c r="D15" s="27" t="s">
        <v>132</v>
      </c>
      <c r="E15" s="27">
        <v>48372</v>
      </c>
    </row>
    <row r="16" spans="2:5" ht="20" customHeight="1" x14ac:dyDescent="0.25">
      <c r="B16" s="27" t="s">
        <v>120</v>
      </c>
      <c r="C16" s="27" t="s">
        <v>124</v>
      </c>
      <c r="D16" s="27" t="s">
        <v>129</v>
      </c>
      <c r="E16" s="27">
        <v>80094</v>
      </c>
    </row>
    <row r="17" spans="2:5" ht="20" customHeight="1" x14ac:dyDescent="0.25">
      <c r="B17" s="27" t="s">
        <v>118</v>
      </c>
      <c r="C17" s="27" t="s">
        <v>119</v>
      </c>
      <c r="D17" s="27" t="s">
        <v>130</v>
      </c>
      <c r="E17" s="27">
        <v>56127</v>
      </c>
    </row>
    <row r="18" spans="2:5" ht="20" customHeight="1" x14ac:dyDescent="0.25">
      <c r="B18" s="27" t="s">
        <v>118</v>
      </c>
      <c r="C18" s="27" t="s">
        <v>119</v>
      </c>
      <c r="D18" s="27" t="s">
        <v>131</v>
      </c>
      <c r="E18" s="27">
        <v>59879</v>
      </c>
    </row>
    <row r="19" spans="2:5" ht="20" customHeight="1" x14ac:dyDescent="0.25">
      <c r="B19" s="27" t="s">
        <v>118</v>
      </c>
      <c r="C19" s="27" t="s">
        <v>121</v>
      </c>
      <c r="D19" s="27" t="s">
        <v>125</v>
      </c>
      <c r="E19" s="27">
        <v>95499</v>
      </c>
    </row>
    <row r="20" spans="2:5" ht="20" customHeight="1" x14ac:dyDescent="0.25">
      <c r="B20" s="27" t="s">
        <v>120</v>
      </c>
      <c r="C20" s="27" t="s">
        <v>122</v>
      </c>
      <c r="D20" s="27" t="s">
        <v>129</v>
      </c>
      <c r="E20" s="27">
        <v>47871</v>
      </c>
    </row>
    <row r="21" spans="2:5" ht="20" customHeight="1" x14ac:dyDescent="0.25">
      <c r="B21" s="27" t="s">
        <v>118</v>
      </c>
      <c r="C21" s="27" t="s">
        <v>124</v>
      </c>
      <c r="D21" s="27" t="s">
        <v>132</v>
      </c>
      <c r="E21" s="27">
        <v>53917</v>
      </c>
    </row>
    <row r="22" spans="2:5" ht="20" customHeight="1" x14ac:dyDescent="0.25">
      <c r="B22" s="27" t="s">
        <v>123</v>
      </c>
      <c r="C22" s="27" t="s">
        <v>119</v>
      </c>
      <c r="D22" s="27" t="s">
        <v>131</v>
      </c>
      <c r="E22" s="27">
        <v>123008</v>
      </c>
    </row>
    <row r="23" spans="2:5" ht="20" customHeight="1" x14ac:dyDescent="0.25">
      <c r="B23" s="27" t="s">
        <v>123</v>
      </c>
      <c r="C23" s="27" t="s">
        <v>119</v>
      </c>
      <c r="D23" s="27" t="s">
        <v>125</v>
      </c>
      <c r="E23" s="27">
        <v>95644</v>
      </c>
    </row>
    <row r="24" spans="2:5" ht="20" customHeight="1" x14ac:dyDescent="0.25">
      <c r="B24" s="27" t="s">
        <v>120</v>
      </c>
      <c r="C24" s="27" t="s">
        <v>121</v>
      </c>
      <c r="D24" s="27" t="s">
        <v>131</v>
      </c>
      <c r="E24" s="27">
        <v>73346</v>
      </c>
    </row>
    <row r="25" spans="2:5" ht="20" customHeight="1" x14ac:dyDescent="0.25">
      <c r="B25" s="27" t="s">
        <v>118</v>
      </c>
      <c r="C25" s="27" t="s">
        <v>122</v>
      </c>
      <c r="D25" s="27" t="s">
        <v>125</v>
      </c>
      <c r="E25" s="27">
        <v>110204</v>
      </c>
    </row>
    <row r="26" spans="2:5" ht="20" customHeight="1" x14ac:dyDescent="0.25">
      <c r="B26" s="27" t="s">
        <v>118</v>
      </c>
      <c r="C26" s="27" t="s">
        <v>124</v>
      </c>
      <c r="D26" s="27" t="s">
        <v>129</v>
      </c>
      <c r="E26" s="27">
        <v>35124</v>
      </c>
    </row>
    <row r="27" spans="2:5" ht="20" customHeight="1" x14ac:dyDescent="0.25">
      <c r="B27" s="27" t="s">
        <v>118</v>
      </c>
      <c r="C27" s="27" t="s">
        <v>119</v>
      </c>
      <c r="D27" s="27" t="s">
        <v>132</v>
      </c>
      <c r="E27" s="27">
        <v>50202</v>
      </c>
    </row>
    <row r="28" spans="2:5" ht="20" customHeight="1" x14ac:dyDescent="0.25">
      <c r="B28" s="27" t="s">
        <v>120</v>
      </c>
      <c r="C28" s="27" t="s">
        <v>119</v>
      </c>
      <c r="D28" s="27" t="s">
        <v>129</v>
      </c>
      <c r="E28" s="27">
        <v>90350</v>
      </c>
    </row>
    <row r="29" spans="2:5" ht="20" customHeight="1" x14ac:dyDescent="0.25">
      <c r="B29" s="27" t="s">
        <v>118</v>
      </c>
      <c r="C29" s="27" t="s">
        <v>121</v>
      </c>
      <c r="D29" s="27" t="s">
        <v>130</v>
      </c>
      <c r="E29" s="27">
        <v>115519</v>
      </c>
    </row>
    <row r="30" spans="2:5" ht="20" customHeight="1" x14ac:dyDescent="0.25">
      <c r="B30" s="27" t="s">
        <v>123</v>
      </c>
      <c r="C30" s="27" t="s">
        <v>122</v>
      </c>
      <c r="D30" s="27" t="s">
        <v>131</v>
      </c>
      <c r="E30" s="27">
        <v>42823</v>
      </c>
    </row>
    <row r="31" spans="2:5" ht="20" customHeight="1" x14ac:dyDescent="0.25">
      <c r="B31" s="27" t="s">
        <v>123</v>
      </c>
      <c r="C31" s="27" t="s">
        <v>124</v>
      </c>
      <c r="D31" s="27" t="s">
        <v>125</v>
      </c>
      <c r="E31" s="27">
        <v>71474</v>
      </c>
    </row>
    <row r="32" spans="2:5" ht="20" customHeight="1" x14ac:dyDescent="0.25">
      <c r="B32" s="27" t="s">
        <v>120</v>
      </c>
      <c r="C32" s="27" t="s">
        <v>119</v>
      </c>
      <c r="D32" s="27" t="s">
        <v>129</v>
      </c>
      <c r="E32" s="27">
        <v>65945</v>
      </c>
    </row>
    <row r="33" spans="2:5" ht="20" customHeight="1" x14ac:dyDescent="0.25">
      <c r="B33" s="27" t="s">
        <v>118</v>
      </c>
      <c r="C33" s="27" t="s">
        <v>119</v>
      </c>
      <c r="D33" s="27" t="s">
        <v>132</v>
      </c>
      <c r="E33" s="27">
        <v>82352</v>
      </c>
    </row>
    <row r="34" spans="2:5" ht="20" customHeight="1" x14ac:dyDescent="0.25">
      <c r="B34" s="27" t="s">
        <v>118</v>
      </c>
      <c r="C34" s="27" t="s">
        <v>121</v>
      </c>
      <c r="D34" s="27" t="s">
        <v>129</v>
      </c>
      <c r="E34" s="27">
        <v>90448</v>
      </c>
    </row>
    <row r="35" spans="2:5" ht="20" customHeight="1" x14ac:dyDescent="0.25">
      <c r="B35" s="27" t="s">
        <v>118</v>
      </c>
      <c r="C35" s="27" t="s">
        <v>122</v>
      </c>
      <c r="D35" s="27" t="s">
        <v>130</v>
      </c>
      <c r="E35" s="27">
        <v>36239</v>
      </c>
    </row>
    <row r="36" spans="2:5" ht="20" customHeight="1" x14ac:dyDescent="0.25">
      <c r="B36" s="27" t="s">
        <v>120</v>
      </c>
      <c r="C36" s="27" t="s">
        <v>124</v>
      </c>
      <c r="D36" s="27" t="s">
        <v>131</v>
      </c>
      <c r="E36" s="27">
        <v>64751</v>
      </c>
    </row>
    <row r="37" spans="2:5" ht="20" customHeight="1" x14ac:dyDescent="0.25">
      <c r="B37" s="27" t="s">
        <v>118</v>
      </c>
      <c r="C37" s="27" t="s">
        <v>119</v>
      </c>
      <c r="D37" s="27" t="s">
        <v>125</v>
      </c>
      <c r="E37" s="27">
        <v>83412</v>
      </c>
    </row>
    <row r="38" spans="2:5" ht="20" customHeight="1" x14ac:dyDescent="0.25">
      <c r="B38" s="27" t="s">
        <v>123</v>
      </c>
      <c r="C38" s="27" t="s">
        <v>119</v>
      </c>
      <c r="D38" s="27" t="s">
        <v>131</v>
      </c>
      <c r="E38" s="27">
        <v>93155</v>
      </c>
    </row>
    <row r="39" spans="2:5" ht="20" customHeight="1" x14ac:dyDescent="0.25">
      <c r="B39" s="27" t="s">
        <v>123</v>
      </c>
      <c r="C39" s="27" t="s">
        <v>121</v>
      </c>
      <c r="D39" s="27" t="s">
        <v>132</v>
      </c>
      <c r="E39" s="27">
        <v>70507</v>
      </c>
    </row>
    <row r="40" spans="2:5" ht="20" customHeight="1" x14ac:dyDescent="0.25">
      <c r="B40" s="27" t="s">
        <v>120</v>
      </c>
      <c r="C40" s="27" t="s">
        <v>122</v>
      </c>
      <c r="D40" s="27" t="s">
        <v>129</v>
      </c>
      <c r="E40" s="27">
        <v>56495</v>
      </c>
    </row>
    <row r="41" spans="2:5" ht="20" customHeight="1" x14ac:dyDescent="0.25">
      <c r="B41" s="27" t="s">
        <v>118</v>
      </c>
      <c r="C41" s="27" t="s">
        <v>124</v>
      </c>
      <c r="D41" s="27" t="s">
        <v>130</v>
      </c>
      <c r="E41" s="27">
        <v>58701</v>
      </c>
    </row>
    <row r="42" spans="2:5" ht="20" customHeight="1" x14ac:dyDescent="0.25">
      <c r="B42" s="27" t="s">
        <v>118</v>
      </c>
      <c r="C42" s="27" t="s">
        <v>119</v>
      </c>
      <c r="D42" s="27" t="s">
        <v>131</v>
      </c>
      <c r="E42" s="27">
        <v>60016</v>
      </c>
    </row>
    <row r="43" spans="2:5" ht="20" customHeight="1" x14ac:dyDescent="0.25">
      <c r="B43" s="27" t="s">
        <v>118</v>
      </c>
      <c r="C43" s="27" t="s">
        <v>119</v>
      </c>
      <c r="D43" s="27" t="s">
        <v>125</v>
      </c>
      <c r="E43" s="27">
        <v>47094</v>
      </c>
    </row>
    <row r="44" spans="2:5" ht="20" customHeight="1" x14ac:dyDescent="0.25">
      <c r="B44" s="27" t="s">
        <v>120</v>
      </c>
      <c r="C44" s="27" t="s">
        <v>121</v>
      </c>
      <c r="D44" s="27" t="s">
        <v>129</v>
      </c>
      <c r="E44" s="27">
        <v>102585</v>
      </c>
    </row>
    <row r="45" spans="2:5" ht="20" customHeight="1" x14ac:dyDescent="0.25">
      <c r="B45" s="27" t="s">
        <v>118</v>
      </c>
      <c r="C45" s="27" t="s">
        <v>122</v>
      </c>
      <c r="D45" s="27" t="s">
        <v>132</v>
      </c>
      <c r="E45" s="27">
        <v>38721</v>
      </c>
    </row>
    <row r="46" spans="2:5" ht="20" customHeight="1" x14ac:dyDescent="0.25">
      <c r="B46" s="27" t="s">
        <v>123</v>
      </c>
      <c r="C46" s="27" t="s">
        <v>124</v>
      </c>
      <c r="D46" s="27" t="s">
        <v>129</v>
      </c>
      <c r="E46" s="27">
        <v>94247</v>
      </c>
    </row>
    <row r="47" spans="2:5" ht="20" customHeight="1" x14ac:dyDescent="0.25">
      <c r="B47" s="27" t="s">
        <v>123</v>
      </c>
      <c r="C47" s="27" t="s">
        <v>119</v>
      </c>
      <c r="D47" s="27" t="s">
        <v>129</v>
      </c>
      <c r="E47" s="27">
        <v>78071</v>
      </c>
    </row>
    <row r="48" spans="2:5" ht="20" customHeight="1" x14ac:dyDescent="0.25">
      <c r="B48" s="27" t="s">
        <v>120</v>
      </c>
      <c r="C48" s="27" t="s">
        <v>119</v>
      </c>
      <c r="D48" s="27" t="s">
        <v>129</v>
      </c>
      <c r="E48" s="27">
        <v>78636</v>
      </c>
    </row>
    <row r="49" spans="2:5" ht="20" customHeight="1" x14ac:dyDescent="0.25">
      <c r="B49" s="27" t="s">
        <v>118</v>
      </c>
      <c r="C49" s="27" t="s">
        <v>121</v>
      </c>
      <c r="D49" s="27" t="s">
        <v>125</v>
      </c>
      <c r="E49" s="27">
        <v>86564</v>
      </c>
    </row>
    <row r="50" spans="2:5" ht="20" customHeight="1" x14ac:dyDescent="0.25">
      <c r="B50" s="27" t="s">
        <v>118</v>
      </c>
      <c r="C50" s="27" t="s">
        <v>122</v>
      </c>
      <c r="D50" s="27" t="s">
        <v>129</v>
      </c>
      <c r="E50" s="27">
        <v>71719</v>
      </c>
    </row>
    <row r="51" spans="2:5" ht="20" customHeight="1" x14ac:dyDescent="0.25">
      <c r="B51" s="27" t="s">
        <v>118</v>
      </c>
      <c r="C51" s="27" t="s">
        <v>124</v>
      </c>
      <c r="D51" s="27" t="s">
        <v>132</v>
      </c>
      <c r="E51" s="27">
        <v>34573</v>
      </c>
    </row>
    <row r="52" spans="2:5" ht="20" customHeight="1" x14ac:dyDescent="0.25">
      <c r="B52" s="27" t="s">
        <v>120</v>
      </c>
      <c r="C52" s="27" t="s">
        <v>119</v>
      </c>
      <c r="D52" s="27" t="s">
        <v>129</v>
      </c>
      <c r="E52" s="27">
        <v>117984</v>
      </c>
    </row>
    <row r="53" spans="2:5" ht="20" customHeight="1" x14ac:dyDescent="0.25">
      <c r="B53" s="27" t="s">
        <v>118</v>
      </c>
      <c r="C53" s="27" t="s">
        <v>119</v>
      </c>
      <c r="D53" s="27" t="s">
        <v>130</v>
      </c>
      <c r="E53" s="27">
        <v>63031</v>
      </c>
    </row>
    <row r="54" spans="2:5" ht="20" customHeight="1" x14ac:dyDescent="0.25">
      <c r="B54" s="27" t="s">
        <v>123</v>
      </c>
      <c r="C54" s="27" t="s">
        <v>121</v>
      </c>
      <c r="D54" s="27" t="s">
        <v>131</v>
      </c>
      <c r="E54" s="27">
        <v>38075</v>
      </c>
    </row>
    <row r="55" spans="2:5" ht="20" customHeight="1" x14ac:dyDescent="0.25">
      <c r="B55" s="27" t="s">
        <v>123</v>
      </c>
      <c r="C55" s="27" t="s">
        <v>122</v>
      </c>
      <c r="D55" s="27" t="s">
        <v>125</v>
      </c>
      <c r="E55" s="27">
        <v>91951</v>
      </c>
    </row>
    <row r="56" spans="2:5" ht="20" customHeight="1" x14ac:dyDescent="0.25">
      <c r="B56" s="27" t="s">
        <v>120</v>
      </c>
      <c r="C56" s="27" t="s">
        <v>124</v>
      </c>
      <c r="D56" s="27" t="s">
        <v>129</v>
      </c>
      <c r="E56" s="27">
        <v>85786</v>
      </c>
    </row>
    <row r="57" spans="2:5" ht="20" customHeight="1" x14ac:dyDescent="0.25">
      <c r="B57" s="27" t="s">
        <v>118</v>
      </c>
      <c r="C57" s="27" t="s">
        <v>119</v>
      </c>
      <c r="D57" s="27" t="s">
        <v>132</v>
      </c>
      <c r="E57" s="27">
        <v>117544</v>
      </c>
    </row>
    <row r="58" spans="2:5" ht="20" customHeight="1" x14ac:dyDescent="0.25">
      <c r="B58" s="27" t="s">
        <v>118</v>
      </c>
      <c r="C58" s="27" t="s">
        <v>119</v>
      </c>
      <c r="D58" s="27" t="s">
        <v>129</v>
      </c>
      <c r="E58" s="27">
        <v>126971</v>
      </c>
    </row>
    <row r="59" spans="2:5" ht="20" customHeight="1" x14ac:dyDescent="0.25">
      <c r="B59" s="27" t="s">
        <v>118</v>
      </c>
      <c r="C59" s="27" t="s">
        <v>121</v>
      </c>
      <c r="D59" s="27" t="s">
        <v>130</v>
      </c>
      <c r="E59" s="27">
        <v>110108</v>
      </c>
    </row>
    <row r="60" spans="2:5" ht="20" customHeight="1" x14ac:dyDescent="0.25">
      <c r="B60" s="27" t="s">
        <v>120</v>
      </c>
      <c r="C60" s="27" t="s">
        <v>122</v>
      </c>
      <c r="D60" s="27" t="s">
        <v>131</v>
      </c>
      <c r="E60" s="27">
        <v>57739</v>
      </c>
    </row>
    <row r="61" spans="2:5" ht="20" customHeight="1" x14ac:dyDescent="0.25">
      <c r="B61" s="27" t="s">
        <v>118</v>
      </c>
      <c r="C61" s="27" t="s">
        <v>124</v>
      </c>
      <c r="D61" s="27" t="s">
        <v>125</v>
      </c>
      <c r="E61" s="27">
        <v>100089</v>
      </c>
    </row>
    <row r="62" spans="2:5" ht="20" customHeight="1" x14ac:dyDescent="0.25">
      <c r="B62" s="27" t="s">
        <v>123</v>
      </c>
      <c r="C62" s="27" t="s">
        <v>119</v>
      </c>
      <c r="D62" s="27" t="s">
        <v>129</v>
      </c>
      <c r="E62" s="27">
        <v>67356</v>
      </c>
    </row>
    <row r="63" spans="2:5" ht="20" customHeight="1" x14ac:dyDescent="0.25">
      <c r="B63" s="27" t="s">
        <v>123</v>
      </c>
      <c r="C63" s="27" t="s">
        <v>119</v>
      </c>
      <c r="D63" s="27" t="s">
        <v>130</v>
      </c>
      <c r="E63" s="27">
        <v>64479</v>
      </c>
    </row>
    <row r="64" spans="2:5" ht="20" customHeight="1" x14ac:dyDescent="0.25">
      <c r="B64" s="27" t="s">
        <v>120</v>
      </c>
      <c r="C64" s="27" t="s">
        <v>121</v>
      </c>
      <c r="D64" s="27" t="s">
        <v>129</v>
      </c>
      <c r="E64" s="27">
        <v>79746</v>
      </c>
    </row>
    <row r="65" spans="2:5" ht="20" customHeight="1" x14ac:dyDescent="0.25">
      <c r="B65" s="27" t="s">
        <v>118</v>
      </c>
      <c r="C65" s="27" t="s">
        <v>122</v>
      </c>
      <c r="D65" s="27" t="s">
        <v>130</v>
      </c>
      <c r="E65" s="27">
        <v>116565</v>
      </c>
    </row>
    <row r="66" spans="2:5" ht="20" customHeight="1" x14ac:dyDescent="0.25">
      <c r="B66" s="27" t="s">
        <v>118</v>
      </c>
      <c r="C66" s="27" t="s">
        <v>124</v>
      </c>
      <c r="D66" s="27" t="s">
        <v>131</v>
      </c>
      <c r="E66" s="27">
        <v>74123</v>
      </c>
    </row>
    <row r="67" spans="2:5" ht="20" customHeight="1" x14ac:dyDescent="0.25">
      <c r="B67" s="27" t="s">
        <v>118</v>
      </c>
      <c r="C67" s="27" t="s">
        <v>119</v>
      </c>
      <c r="D67" s="27" t="s">
        <v>125</v>
      </c>
      <c r="E67" s="27">
        <v>45628</v>
      </c>
    </row>
    <row r="68" spans="2:5" ht="20" customHeight="1" x14ac:dyDescent="0.25">
      <c r="B68" s="27" t="s">
        <v>120</v>
      </c>
      <c r="C68" s="27" t="s">
        <v>119</v>
      </c>
      <c r="D68" s="27" t="s">
        <v>129</v>
      </c>
      <c r="E68" s="27">
        <v>74071</v>
      </c>
    </row>
    <row r="69" spans="2:5" ht="20" customHeight="1" x14ac:dyDescent="0.25">
      <c r="B69" s="27" t="s">
        <v>118</v>
      </c>
      <c r="C69" s="27" t="s">
        <v>121</v>
      </c>
      <c r="D69" s="27" t="s">
        <v>132</v>
      </c>
      <c r="E69" s="27">
        <v>121680</v>
      </c>
    </row>
    <row r="70" spans="2:5" ht="20" customHeight="1" x14ac:dyDescent="0.25">
      <c r="B70" s="27" t="s">
        <v>123</v>
      </c>
      <c r="C70" s="27" t="s">
        <v>122</v>
      </c>
      <c r="D70" s="27" t="s">
        <v>129</v>
      </c>
      <c r="E70" s="27">
        <v>125585</v>
      </c>
    </row>
    <row r="71" spans="2:5" ht="20" customHeight="1" x14ac:dyDescent="0.25">
      <c r="B71" s="27" t="s">
        <v>123</v>
      </c>
      <c r="C71" s="27" t="s">
        <v>124</v>
      </c>
      <c r="D71" s="27" t="s">
        <v>130</v>
      </c>
      <c r="E71" s="27">
        <v>102299</v>
      </c>
    </row>
    <row r="72" spans="2:5" ht="20" customHeight="1" x14ac:dyDescent="0.25">
      <c r="B72" s="27" t="s">
        <v>120</v>
      </c>
      <c r="C72" s="27" t="s">
        <v>119</v>
      </c>
      <c r="D72" s="27" t="s">
        <v>129</v>
      </c>
      <c r="E72" s="27">
        <v>33141</v>
      </c>
    </row>
    <row r="73" spans="2:5" ht="20" customHeight="1" x14ac:dyDescent="0.25">
      <c r="B73" s="27" t="s">
        <v>118</v>
      </c>
      <c r="C73" s="27" t="s">
        <v>119</v>
      </c>
      <c r="D73" s="27" t="s">
        <v>125</v>
      </c>
      <c r="E73" s="27">
        <v>49110</v>
      </c>
    </row>
    <row r="74" spans="2:5" ht="20" customHeight="1" x14ac:dyDescent="0.25">
      <c r="B74" s="27" t="s">
        <v>118</v>
      </c>
      <c r="C74" s="27" t="s">
        <v>121</v>
      </c>
      <c r="D74" s="27" t="s">
        <v>129</v>
      </c>
      <c r="E74" s="27">
        <v>102941</v>
      </c>
    </row>
    <row r="75" spans="2:5" ht="20" customHeight="1" x14ac:dyDescent="0.25">
      <c r="B75" s="27" t="s">
        <v>118</v>
      </c>
      <c r="C75" s="27" t="s">
        <v>122</v>
      </c>
      <c r="D75" s="27" t="s">
        <v>132</v>
      </c>
      <c r="E75" s="27">
        <v>104725</v>
      </c>
    </row>
    <row r="76" spans="2:5" ht="20" customHeight="1" x14ac:dyDescent="0.25">
      <c r="B76" s="27" t="s">
        <v>120</v>
      </c>
      <c r="C76" s="27" t="s">
        <v>124</v>
      </c>
      <c r="D76" s="27" t="s">
        <v>129</v>
      </c>
      <c r="E76" s="27">
        <v>51523</v>
      </c>
    </row>
    <row r="77" spans="2:5" ht="20" customHeight="1" x14ac:dyDescent="0.25">
      <c r="B77" s="27" t="s">
        <v>118</v>
      </c>
      <c r="C77" s="27" t="s">
        <v>119</v>
      </c>
      <c r="D77" s="27" t="s">
        <v>130</v>
      </c>
      <c r="E77" s="27">
        <v>123472</v>
      </c>
    </row>
    <row r="78" spans="2:5" ht="20" customHeight="1" x14ac:dyDescent="0.25">
      <c r="B78" s="27" t="s">
        <v>123</v>
      </c>
      <c r="C78" s="27" t="s">
        <v>119</v>
      </c>
      <c r="D78" s="27" t="s">
        <v>132</v>
      </c>
      <c r="E78" s="27">
        <v>64207</v>
      </c>
    </row>
    <row r="79" spans="2:5" ht="20" customHeight="1" x14ac:dyDescent="0.25">
      <c r="B79" s="27" t="s">
        <v>123</v>
      </c>
      <c r="C79" s="27" t="s">
        <v>121</v>
      </c>
      <c r="D79" s="27" t="s">
        <v>125</v>
      </c>
      <c r="E79" s="27">
        <v>50619</v>
      </c>
    </row>
    <row r="80" spans="2:5" ht="20" customHeight="1" x14ac:dyDescent="0.25">
      <c r="B80" s="27" t="s">
        <v>120</v>
      </c>
      <c r="C80" s="27" t="s">
        <v>122</v>
      </c>
      <c r="D80" s="27" t="s">
        <v>129</v>
      </c>
      <c r="E80" s="27">
        <v>71707</v>
      </c>
    </row>
    <row r="81" spans="2:5" ht="20" customHeight="1" x14ac:dyDescent="0.25">
      <c r="B81" s="27" t="s">
        <v>118</v>
      </c>
      <c r="C81" s="27" t="s">
        <v>124</v>
      </c>
      <c r="D81" s="27" t="s">
        <v>132</v>
      </c>
      <c r="E81" s="27">
        <v>38803</v>
      </c>
    </row>
    <row r="82" spans="2:5" ht="20" customHeight="1" x14ac:dyDescent="0.25">
      <c r="B82" s="27" t="s">
        <v>118</v>
      </c>
      <c r="C82" s="27" t="s">
        <v>119</v>
      </c>
      <c r="D82" s="27" t="s">
        <v>129</v>
      </c>
      <c r="E82" s="27">
        <v>45717</v>
      </c>
    </row>
    <row r="83" spans="2:5" ht="20" customHeight="1" x14ac:dyDescent="0.25">
      <c r="B83" s="27" t="s">
        <v>118</v>
      </c>
      <c r="C83" s="27" t="s">
        <v>119</v>
      </c>
      <c r="D83" s="27" t="s">
        <v>130</v>
      </c>
      <c r="E83" s="27">
        <v>53729</v>
      </c>
    </row>
    <row r="84" spans="2:5" ht="20" customHeight="1" x14ac:dyDescent="0.25">
      <c r="B84" s="27" t="s">
        <v>120</v>
      </c>
      <c r="C84" s="27" t="s">
        <v>121</v>
      </c>
      <c r="D84" s="27" t="s">
        <v>131</v>
      </c>
      <c r="E84" s="27">
        <v>113279</v>
      </c>
    </row>
    <row r="85" spans="2:5" ht="20" customHeight="1" x14ac:dyDescent="0.25">
      <c r="B85" s="27" t="s">
        <v>118</v>
      </c>
      <c r="C85" s="27" t="s">
        <v>122</v>
      </c>
      <c r="D85" s="27" t="s">
        <v>125</v>
      </c>
      <c r="E85" s="27">
        <v>105759</v>
      </c>
    </row>
    <row r="86" spans="2:5" ht="20" customHeight="1" x14ac:dyDescent="0.25">
      <c r="B86" s="27" t="s">
        <v>123</v>
      </c>
      <c r="C86" s="27" t="s">
        <v>124</v>
      </c>
      <c r="D86" s="27" t="s">
        <v>129</v>
      </c>
      <c r="E86" s="27">
        <v>101463</v>
      </c>
    </row>
    <row r="87" spans="2:5" ht="20" customHeight="1" x14ac:dyDescent="0.25">
      <c r="B87" s="27" t="s">
        <v>123</v>
      </c>
      <c r="C87" s="27" t="s">
        <v>119</v>
      </c>
      <c r="D87" s="27" t="s">
        <v>129</v>
      </c>
      <c r="E87" s="27">
        <v>62717</v>
      </c>
    </row>
    <row r="88" spans="2:5" ht="20" customHeight="1" x14ac:dyDescent="0.25">
      <c r="B88" s="27" t="s">
        <v>120</v>
      </c>
      <c r="C88" s="27" t="s">
        <v>119</v>
      </c>
      <c r="D88" s="27" t="s">
        <v>129</v>
      </c>
      <c r="E88" s="27">
        <v>40416</v>
      </c>
    </row>
    <row r="89" spans="2:5" ht="20" customHeight="1" x14ac:dyDescent="0.25">
      <c r="B89" s="27" t="s">
        <v>118</v>
      </c>
      <c r="C89" s="27" t="s">
        <v>121</v>
      </c>
      <c r="D89" s="27" t="s">
        <v>130</v>
      </c>
      <c r="E89" s="27">
        <v>63935</v>
      </c>
    </row>
    <row r="90" spans="2:5" ht="20" customHeight="1" x14ac:dyDescent="0.25">
      <c r="B90" s="27" t="s">
        <v>118</v>
      </c>
      <c r="C90" s="27" t="s">
        <v>122</v>
      </c>
      <c r="D90" s="27" t="s">
        <v>131</v>
      </c>
      <c r="E90" s="27">
        <v>65240</v>
      </c>
    </row>
    <row r="91" spans="2:5" ht="20" customHeight="1" x14ac:dyDescent="0.25">
      <c r="B91" s="27" t="s">
        <v>118</v>
      </c>
      <c r="C91" s="27" t="s">
        <v>124</v>
      </c>
      <c r="D91" s="27" t="s">
        <v>125</v>
      </c>
      <c r="E91" s="27">
        <v>55987</v>
      </c>
    </row>
    <row r="92" spans="2:5" ht="20" customHeight="1" x14ac:dyDescent="0.25">
      <c r="B92" s="27" t="s">
        <v>120</v>
      </c>
      <c r="C92" s="27" t="s">
        <v>119</v>
      </c>
      <c r="D92" s="27" t="s">
        <v>129</v>
      </c>
      <c r="E92" s="27">
        <v>42256</v>
      </c>
    </row>
    <row r="93" spans="2:5" ht="20" customHeight="1" x14ac:dyDescent="0.25">
      <c r="B93" s="27" t="s">
        <v>118</v>
      </c>
      <c r="C93" s="27" t="s">
        <v>119</v>
      </c>
      <c r="D93" s="27" t="s">
        <v>132</v>
      </c>
      <c r="E93" s="27">
        <v>91961</v>
      </c>
    </row>
    <row r="94" spans="2:5" ht="20" customHeight="1" x14ac:dyDescent="0.25">
      <c r="B94" s="27" t="s">
        <v>123</v>
      </c>
      <c r="C94" s="27" t="s">
        <v>121</v>
      </c>
      <c r="D94" s="27" t="s">
        <v>129</v>
      </c>
      <c r="E94" s="27">
        <v>79727</v>
      </c>
    </row>
    <row r="95" spans="2:5" ht="20" customHeight="1" x14ac:dyDescent="0.25">
      <c r="B95" s="27" t="s">
        <v>123</v>
      </c>
      <c r="C95" s="27" t="s">
        <v>122</v>
      </c>
      <c r="D95" s="27" t="s">
        <v>130</v>
      </c>
      <c r="E95" s="27">
        <v>106894</v>
      </c>
    </row>
    <row r="96" spans="2:5" ht="20" customHeight="1" x14ac:dyDescent="0.25">
      <c r="B96" s="27" t="s">
        <v>120</v>
      </c>
      <c r="C96" s="27" t="s">
        <v>124</v>
      </c>
      <c r="D96" s="27" t="s">
        <v>131</v>
      </c>
      <c r="E96" s="27">
        <v>102829</v>
      </c>
    </row>
    <row r="97" spans="2:5" ht="20" customHeight="1" x14ac:dyDescent="0.25">
      <c r="B97" s="27" t="s">
        <v>118</v>
      </c>
      <c r="C97" s="27" t="s">
        <v>119</v>
      </c>
      <c r="D97" s="27" t="s">
        <v>125</v>
      </c>
      <c r="E97" s="27">
        <v>43614</v>
      </c>
    </row>
    <row r="98" spans="2:5" ht="20" customHeight="1" x14ac:dyDescent="0.25">
      <c r="B98" s="27" t="s">
        <v>118</v>
      </c>
      <c r="C98" s="27" t="s">
        <v>119</v>
      </c>
      <c r="D98" s="27" t="s">
        <v>129</v>
      </c>
      <c r="E98" s="27">
        <v>116311</v>
      </c>
    </row>
    <row r="99" spans="2:5" ht="20" customHeight="1" x14ac:dyDescent="0.25">
      <c r="B99" s="27" t="s">
        <v>118</v>
      </c>
      <c r="C99" s="27" t="s">
        <v>121</v>
      </c>
      <c r="D99" s="27" t="s">
        <v>132</v>
      </c>
      <c r="E99" s="27">
        <v>46813</v>
      </c>
    </row>
    <row r="100" spans="2:5" ht="20" customHeight="1" x14ac:dyDescent="0.25">
      <c r="B100" s="27" t="s">
        <v>120</v>
      </c>
      <c r="C100" s="27" t="s">
        <v>122</v>
      </c>
      <c r="D100" s="27" t="s">
        <v>129</v>
      </c>
      <c r="E100" s="27">
        <v>113102</v>
      </c>
    </row>
    <row r="101" spans="2:5" ht="20" customHeight="1" x14ac:dyDescent="0.25">
      <c r="B101" s="27" t="s">
        <v>118</v>
      </c>
      <c r="C101" s="27" t="s">
        <v>124</v>
      </c>
      <c r="D101" s="27" t="s">
        <v>130</v>
      </c>
      <c r="E101" s="27">
        <v>105039</v>
      </c>
    </row>
    <row r="102" spans="2:5" ht="20" customHeight="1" x14ac:dyDescent="0.25">
      <c r="B102" s="27" t="s">
        <v>123</v>
      </c>
      <c r="C102" s="27" t="s">
        <v>119</v>
      </c>
      <c r="D102" s="27" t="s">
        <v>130</v>
      </c>
      <c r="E102" s="27">
        <v>58927</v>
      </c>
    </row>
    <row r="103" spans="2:5" ht="20" customHeight="1" x14ac:dyDescent="0.25">
      <c r="B103" s="27" t="s">
        <v>123</v>
      </c>
      <c r="C103" s="27" t="s">
        <v>119</v>
      </c>
      <c r="D103" s="27" t="s">
        <v>125</v>
      </c>
      <c r="E103" s="27">
        <v>34134</v>
      </c>
    </row>
    <row r="104" spans="2:5" ht="20" customHeight="1" x14ac:dyDescent="0.25">
      <c r="B104" s="27" t="s">
        <v>120</v>
      </c>
      <c r="C104" s="27" t="s">
        <v>121</v>
      </c>
      <c r="D104" s="27" t="s">
        <v>129</v>
      </c>
      <c r="E104" s="27">
        <v>124987</v>
      </c>
    </row>
    <row r="105" spans="2:5" ht="20" customHeight="1" x14ac:dyDescent="0.25">
      <c r="B105" s="27" t="s">
        <v>118</v>
      </c>
      <c r="C105" s="27" t="s">
        <v>122</v>
      </c>
      <c r="D105" s="27" t="s">
        <v>132</v>
      </c>
      <c r="E105" s="27">
        <v>83236</v>
      </c>
    </row>
    <row r="106" spans="2:5" ht="20" customHeight="1" x14ac:dyDescent="0.25">
      <c r="B106" s="27" t="s">
        <v>118</v>
      </c>
      <c r="C106" s="27" t="s">
        <v>124</v>
      </c>
      <c r="D106" s="27" t="s">
        <v>129</v>
      </c>
      <c r="E106" s="27">
        <v>119868</v>
      </c>
    </row>
    <row r="107" spans="2:5" ht="20" customHeight="1" x14ac:dyDescent="0.25">
      <c r="B107" s="27" t="s">
        <v>118</v>
      </c>
      <c r="C107" s="27" t="s">
        <v>119</v>
      </c>
      <c r="D107" s="27" t="s">
        <v>130</v>
      </c>
      <c r="E107" s="27">
        <v>55948</v>
      </c>
    </row>
    <row r="108" spans="2:5" ht="20" customHeight="1" x14ac:dyDescent="0.25">
      <c r="B108" s="27" t="s">
        <v>120</v>
      </c>
      <c r="C108" s="27" t="s">
        <v>119</v>
      </c>
      <c r="D108" s="27" t="s">
        <v>129</v>
      </c>
      <c r="E108" s="27">
        <v>40620</v>
      </c>
    </row>
    <row r="109" spans="2:5" ht="20" customHeight="1" x14ac:dyDescent="0.25">
      <c r="B109" s="27" t="s">
        <v>118</v>
      </c>
      <c r="C109" s="27" t="s">
        <v>121</v>
      </c>
      <c r="D109" s="27" t="s">
        <v>125</v>
      </c>
      <c r="E109" s="27">
        <v>90671</v>
      </c>
    </row>
    <row r="110" spans="2:5" ht="20" customHeight="1" x14ac:dyDescent="0.25">
      <c r="B110" s="27" t="s">
        <v>123</v>
      </c>
      <c r="C110" s="27" t="s">
        <v>122</v>
      </c>
      <c r="D110" s="27" t="s">
        <v>129</v>
      </c>
      <c r="E110" s="27">
        <v>101023</v>
      </c>
    </row>
    <row r="111" spans="2:5" ht="20" customHeight="1" x14ac:dyDescent="0.25">
      <c r="B111" s="27" t="s">
        <v>123</v>
      </c>
      <c r="C111" s="27" t="s">
        <v>124</v>
      </c>
      <c r="D111" s="27" t="s">
        <v>132</v>
      </c>
      <c r="E111" s="27">
        <v>106648</v>
      </c>
    </row>
    <row r="112" spans="2:5" ht="20" customHeight="1" x14ac:dyDescent="0.25">
      <c r="B112" s="27" t="s">
        <v>120</v>
      </c>
      <c r="C112" s="27" t="s">
        <v>119</v>
      </c>
      <c r="D112" s="27" t="s">
        <v>129</v>
      </c>
      <c r="E112" s="27">
        <v>54459</v>
      </c>
    </row>
    <row r="113" spans="2:5" ht="20" customHeight="1" x14ac:dyDescent="0.25">
      <c r="B113" s="27" t="s">
        <v>118</v>
      </c>
      <c r="C113" s="27" t="s">
        <v>119</v>
      </c>
      <c r="D113" s="27" t="s">
        <v>130</v>
      </c>
      <c r="E113" s="27">
        <v>76860</v>
      </c>
    </row>
    <row r="114" spans="2:5" ht="20" customHeight="1" x14ac:dyDescent="0.25">
      <c r="B114" s="27" t="s">
        <v>118</v>
      </c>
      <c r="C114" s="27" t="s">
        <v>121</v>
      </c>
      <c r="D114" s="27" t="s">
        <v>131</v>
      </c>
      <c r="E114" s="27">
        <v>81087</v>
      </c>
    </row>
    <row r="115" spans="2:5" ht="20" customHeight="1" x14ac:dyDescent="0.25">
      <c r="B115" s="27" t="s">
        <v>118</v>
      </c>
      <c r="C115" s="27" t="s">
        <v>122</v>
      </c>
      <c r="D115" s="27" t="s">
        <v>125</v>
      </c>
      <c r="E115" s="27">
        <v>38825</v>
      </c>
    </row>
    <row r="116" spans="2:5" ht="20" customHeight="1" x14ac:dyDescent="0.25">
      <c r="B116" s="27" t="s">
        <v>120</v>
      </c>
      <c r="C116" s="27" t="s">
        <v>124</v>
      </c>
      <c r="D116" s="27" t="s">
        <v>129</v>
      </c>
      <c r="E116" s="27">
        <v>91968</v>
      </c>
    </row>
    <row r="117" spans="2:5" ht="20" customHeight="1" x14ac:dyDescent="0.25">
      <c r="B117" s="27" t="s">
        <v>118</v>
      </c>
      <c r="C117" s="27" t="s">
        <v>119</v>
      </c>
      <c r="D117" s="27" t="s">
        <v>132</v>
      </c>
      <c r="E117" s="27">
        <v>91670</v>
      </c>
    </row>
    <row r="118" spans="2:5" ht="20" customHeight="1" x14ac:dyDescent="0.25">
      <c r="B118" s="27" t="s">
        <v>123</v>
      </c>
      <c r="C118" s="27" t="s">
        <v>119</v>
      </c>
      <c r="D118" s="27" t="s">
        <v>132</v>
      </c>
      <c r="E118" s="27">
        <v>32951</v>
      </c>
    </row>
    <row r="119" spans="2:5" ht="20" customHeight="1" x14ac:dyDescent="0.25">
      <c r="B119" s="27" t="s">
        <v>123</v>
      </c>
      <c r="C119" s="27" t="s">
        <v>121</v>
      </c>
      <c r="D119" s="27" t="s">
        <v>130</v>
      </c>
      <c r="E119" s="27">
        <v>118506</v>
      </c>
    </row>
    <row r="120" spans="2:5" ht="20" customHeight="1" x14ac:dyDescent="0.25">
      <c r="B120" s="27" t="s">
        <v>120</v>
      </c>
      <c r="C120" s="27" t="s">
        <v>122</v>
      </c>
      <c r="D120" s="27" t="s">
        <v>131</v>
      </c>
      <c r="E120" s="27">
        <v>116096</v>
      </c>
    </row>
    <row r="121" spans="2:5" ht="20" customHeight="1" x14ac:dyDescent="0.25">
      <c r="B121" s="27" t="s">
        <v>118</v>
      </c>
      <c r="C121" s="27" t="s">
        <v>124</v>
      </c>
      <c r="D121" s="27" t="s">
        <v>125</v>
      </c>
      <c r="E121" s="27">
        <v>46423</v>
      </c>
    </row>
    <row r="122" spans="2:5" ht="20" customHeight="1" thickBot="1" x14ac:dyDescent="0.3">
      <c r="B122" s="28" t="s">
        <v>118</v>
      </c>
      <c r="C122" s="28" t="s">
        <v>119</v>
      </c>
      <c r="D122" s="28" t="s">
        <v>129</v>
      </c>
      <c r="E122" s="28">
        <v>104070</v>
      </c>
    </row>
  </sheetData>
  <phoneticPr fontId="4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5E5F-BE37-400C-BBA1-035056CCF4E5}">
  <dimension ref="B2:H53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2" width="9" style="1" bestFit="1" customWidth="1"/>
    <col min="3" max="16384" width="12.6640625" style="1"/>
  </cols>
  <sheetData>
    <row r="2" spans="2:8" ht="20" customHeight="1" x14ac:dyDescent="0.25">
      <c r="C2" s="1" t="s">
        <v>55</v>
      </c>
      <c r="D2" s="3">
        <v>120</v>
      </c>
      <c r="F2" s="1" t="s">
        <v>134</v>
      </c>
      <c r="G2" s="1" t="s">
        <v>136</v>
      </c>
    </row>
    <row r="3" spans="2:8" ht="20" customHeight="1" x14ac:dyDescent="0.25">
      <c r="C3" s="1" t="s">
        <v>56</v>
      </c>
      <c r="D3" s="3">
        <v>250</v>
      </c>
      <c r="F3" s="1" t="s">
        <v>135</v>
      </c>
    </row>
    <row r="4" spans="2:8" ht="20" customHeight="1" thickBot="1" x14ac:dyDescent="0.3"/>
    <row r="5" spans="2:8" ht="20" customHeight="1" x14ac:dyDescent="0.25">
      <c r="B5" s="8" t="s">
        <v>0</v>
      </c>
      <c r="C5" s="8"/>
      <c r="D5" s="8"/>
      <c r="E5" s="8"/>
      <c r="F5" s="8"/>
      <c r="G5" s="8"/>
      <c r="H5" s="8"/>
    </row>
    <row r="6" spans="2:8" ht="20" customHeight="1" x14ac:dyDescent="0.25">
      <c r="B6" s="9"/>
      <c r="C6" s="10" t="s">
        <v>48</v>
      </c>
      <c r="D6" s="10" t="s">
        <v>49</v>
      </c>
      <c r="E6" s="10" t="s">
        <v>50</v>
      </c>
      <c r="F6" s="10" t="s">
        <v>51</v>
      </c>
      <c r="G6" s="10" t="s">
        <v>52</v>
      </c>
      <c r="H6" s="10" t="s">
        <v>53</v>
      </c>
    </row>
    <row r="7" spans="2:8" ht="20" customHeight="1" x14ac:dyDescent="0.25">
      <c r="B7" s="5" t="s">
        <v>1</v>
      </c>
      <c r="C7" s="6">
        <v>254</v>
      </c>
      <c r="D7" s="6">
        <v>240</v>
      </c>
      <c r="E7" s="6">
        <v>290</v>
      </c>
      <c r="F7" s="6">
        <v>289</v>
      </c>
      <c r="G7" s="6">
        <v>243</v>
      </c>
      <c r="H7" s="6">
        <v>352</v>
      </c>
    </row>
    <row r="8" spans="2:8" ht="20" customHeight="1" x14ac:dyDescent="0.25">
      <c r="B8" s="5" t="s">
        <v>2</v>
      </c>
      <c r="C8" s="6">
        <v>233</v>
      </c>
      <c r="D8" s="6">
        <v>255</v>
      </c>
      <c r="E8" s="6">
        <v>118</v>
      </c>
      <c r="F8" s="6">
        <v>195</v>
      </c>
      <c r="G8" s="6">
        <v>165</v>
      </c>
      <c r="H8" s="6">
        <v>154</v>
      </c>
    </row>
    <row r="9" spans="2:8" ht="20" customHeight="1" x14ac:dyDescent="0.25">
      <c r="B9" s="5" t="s">
        <v>3</v>
      </c>
      <c r="C9" s="6">
        <v>226</v>
      </c>
      <c r="D9" s="6">
        <v>212</v>
      </c>
      <c r="E9" s="6">
        <v>250</v>
      </c>
      <c r="F9" s="6">
        <v>176</v>
      </c>
      <c r="G9" s="6">
        <v>270</v>
      </c>
      <c r="H9" s="6">
        <v>167</v>
      </c>
    </row>
    <row r="10" spans="2:8" ht="20" customHeight="1" x14ac:dyDescent="0.25">
      <c r="B10" s="5" t="s">
        <v>4</v>
      </c>
      <c r="C10" s="6">
        <v>118</v>
      </c>
      <c r="D10" s="6">
        <v>280</v>
      </c>
      <c r="E10" s="6">
        <v>141</v>
      </c>
      <c r="F10" s="6">
        <v>127</v>
      </c>
      <c r="G10" s="6">
        <v>254</v>
      </c>
      <c r="H10" s="6">
        <v>286</v>
      </c>
    </row>
    <row r="11" spans="2:8" ht="20" customHeight="1" x14ac:dyDescent="0.25">
      <c r="B11" s="5" t="s">
        <v>5</v>
      </c>
      <c r="C11" s="6">
        <v>142</v>
      </c>
      <c r="D11" s="6">
        <v>235</v>
      </c>
      <c r="E11" s="6">
        <v>173</v>
      </c>
      <c r="F11" s="6">
        <v>160</v>
      </c>
      <c r="G11" s="6">
        <v>237</v>
      </c>
      <c r="H11" s="6">
        <v>232</v>
      </c>
    </row>
    <row r="12" spans="2:8" ht="20" customHeight="1" x14ac:dyDescent="0.25">
      <c r="B12" s="5" t="s">
        <v>6</v>
      </c>
      <c r="C12" s="6">
        <v>194</v>
      </c>
      <c r="D12" s="6">
        <v>63</v>
      </c>
      <c r="E12" s="6">
        <v>182</v>
      </c>
      <c r="F12" s="6">
        <v>186</v>
      </c>
      <c r="G12" s="6">
        <v>64</v>
      </c>
      <c r="H12" s="6">
        <v>23</v>
      </c>
    </row>
    <row r="13" spans="2:8" ht="20" customHeight="1" x14ac:dyDescent="0.25">
      <c r="B13" s="5" t="s">
        <v>7</v>
      </c>
      <c r="C13" s="6">
        <v>147</v>
      </c>
      <c r="D13" s="6">
        <v>168</v>
      </c>
      <c r="E13" s="6">
        <v>155</v>
      </c>
      <c r="F13" s="6">
        <v>147</v>
      </c>
      <c r="G13" s="6">
        <v>106</v>
      </c>
      <c r="H13" s="6">
        <v>125</v>
      </c>
    </row>
    <row r="14" spans="2:8" ht="20" customHeight="1" x14ac:dyDescent="0.25">
      <c r="B14" s="5" t="s">
        <v>8</v>
      </c>
      <c r="C14" s="6">
        <v>158</v>
      </c>
      <c r="D14" s="6">
        <v>8</v>
      </c>
      <c r="E14" s="6">
        <v>115</v>
      </c>
      <c r="F14" s="6">
        <v>179</v>
      </c>
      <c r="G14" s="6">
        <v>59</v>
      </c>
      <c r="H14" s="6">
        <v>198</v>
      </c>
    </row>
    <row r="15" spans="2:8" ht="20" customHeight="1" x14ac:dyDescent="0.25">
      <c r="B15" s="5" t="s">
        <v>9</v>
      </c>
      <c r="C15" s="6">
        <v>164</v>
      </c>
      <c r="D15" s="6">
        <v>26</v>
      </c>
      <c r="E15" s="6">
        <v>149</v>
      </c>
      <c r="F15" s="6">
        <v>169</v>
      </c>
      <c r="G15" s="6">
        <v>100</v>
      </c>
      <c r="H15" s="6">
        <v>117</v>
      </c>
    </row>
    <row r="16" spans="2:8" ht="20" customHeight="1" x14ac:dyDescent="0.25">
      <c r="B16" s="5" t="s">
        <v>10</v>
      </c>
      <c r="C16" s="6">
        <v>177</v>
      </c>
      <c r="D16" s="6">
        <v>206</v>
      </c>
      <c r="E16" s="6">
        <v>101</v>
      </c>
      <c r="F16" s="6">
        <v>189</v>
      </c>
      <c r="G16" s="6">
        <v>161</v>
      </c>
      <c r="H16" s="6">
        <v>133</v>
      </c>
    </row>
    <row r="17" spans="2:8" ht="20" customHeight="1" x14ac:dyDescent="0.25">
      <c r="B17" s="5" t="s">
        <v>11</v>
      </c>
      <c r="C17" s="6">
        <v>249</v>
      </c>
      <c r="D17" s="6">
        <v>256</v>
      </c>
      <c r="E17" s="6">
        <v>340</v>
      </c>
      <c r="F17" s="6">
        <v>276</v>
      </c>
      <c r="G17" s="6">
        <v>304</v>
      </c>
      <c r="H17" s="6">
        <v>240</v>
      </c>
    </row>
    <row r="18" spans="2:8" ht="20" customHeight="1" x14ac:dyDescent="0.25">
      <c r="B18" s="5" t="s">
        <v>12</v>
      </c>
      <c r="C18" s="6">
        <v>298</v>
      </c>
      <c r="D18" s="6">
        <v>365</v>
      </c>
      <c r="E18" s="6">
        <v>242</v>
      </c>
      <c r="F18" s="6">
        <v>268</v>
      </c>
      <c r="G18" s="6">
        <v>256</v>
      </c>
      <c r="H18" s="6">
        <v>383</v>
      </c>
    </row>
    <row r="19" spans="2:8" ht="20" customHeight="1" x14ac:dyDescent="0.25">
      <c r="B19" s="5" t="s">
        <v>13</v>
      </c>
      <c r="C19" s="6">
        <v>522</v>
      </c>
      <c r="D19" s="6">
        <v>346</v>
      </c>
      <c r="E19" s="6">
        <v>460</v>
      </c>
      <c r="F19" s="6">
        <v>480</v>
      </c>
      <c r="G19" s="6">
        <v>460</v>
      </c>
      <c r="H19" s="6">
        <v>501</v>
      </c>
    </row>
    <row r="20" spans="2:8" ht="20" customHeight="1" x14ac:dyDescent="0.25">
      <c r="B20" s="5" t="s">
        <v>14</v>
      </c>
      <c r="C20" s="6">
        <v>254</v>
      </c>
      <c r="D20" s="6">
        <v>240</v>
      </c>
      <c r="E20" s="6">
        <v>290</v>
      </c>
      <c r="F20" s="6">
        <v>289</v>
      </c>
      <c r="G20" s="6">
        <v>243</v>
      </c>
      <c r="H20" s="6">
        <v>352</v>
      </c>
    </row>
    <row r="21" spans="2:8" ht="20" customHeight="1" x14ac:dyDescent="0.25">
      <c r="B21" s="5" t="s">
        <v>15</v>
      </c>
      <c r="C21" s="6">
        <v>233</v>
      </c>
      <c r="D21" s="6">
        <v>255</v>
      </c>
      <c r="E21" s="6">
        <v>118</v>
      </c>
      <c r="F21" s="6">
        <v>195</v>
      </c>
      <c r="G21" s="6">
        <v>165</v>
      </c>
      <c r="H21" s="6">
        <v>154</v>
      </c>
    </row>
    <row r="22" spans="2:8" ht="20" customHeight="1" x14ac:dyDescent="0.25">
      <c r="B22" s="5" t="s">
        <v>16</v>
      </c>
      <c r="C22" s="6">
        <v>226</v>
      </c>
      <c r="D22" s="6">
        <v>212</v>
      </c>
      <c r="E22" s="6">
        <v>250</v>
      </c>
      <c r="F22" s="6">
        <v>176</v>
      </c>
      <c r="G22" s="6">
        <v>270</v>
      </c>
      <c r="H22" s="6">
        <v>167</v>
      </c>
    </row>
    <row r="23" spans="2:8" ht="20" customHeight="1" x14ac:dyDescent="0.25">
      <c r="B23" s="5" t="s">
        <v>17</v>
      </c>
      <c r="C23" s="6">
        <v>118</v>
      </c>
      <c r="D23" s="6">
        <v>280</v>
      </c>
      <c r="E23" s="6">
        <v>141</v>
      </c>
      <c r="F23" s="6">
        <v>127</v>
      </c>
      <c r="G23" s="6">
        <v>254</v>
      </c>
      <c r="H23" s="6">
        <v>286</v>
      </c>
    </row>
    <row r="24" spans="2:8" ht="20" customHeight="1" x14ac:dyDescent="0.25">
      <c r="B24" s="5" t="s">
        <v>18</v>
      </c>
      <c r="C24" s="6">
        <v>142</v>
      </c>
      <c r="D24" s="6">
        <v>235</v>
      </c>
      <c r="E24" s="6">
        <v>173</v>
      </c>
      <c r="F24" s="6">
        <v>160</v>
      </c>
      <c r="G24" s="6">
        <v>237</v>
      </c>
      <c r="H24" s="6">
        <v>232</v>
      </c>
    </row>
    <row r="25" spans="2:8" ht="20" customHeight="1" x14ac:dyDescent="0.25">
      <c r="B25" s="5" t="s">
        <v>19</v>
      </c>
      <c r="C25" s="6">
        <v>194</v>
      </c>
      <c r="D25" s="6">
        <v>63</v>
      </c>
      <c r="E25" s="6">
        <v>182</v>
      </c>
      <c r="F25" s="6">
        <v>186</v>
      </c>
      <c r="G25" s="6">
        <v>64</v>
      </c>
      <c r="H25" s="6">
        <v>23</v>
      </c>
    </row>
    <row r="26" spans="2:8" ht="20" customHeight="1" x14ac:dyDescent="0.25">
      <c r="B26" s="5" t="s">
        <v>20</v>
      </c>
      <c r="C26" s="6">
        <v>147</v>
      </c>
      <c r="D26" s="6">
        <v>168</v>
      </c>
      <c r="E26" s="6">
        <v>155</v>
      </c>
      <c r="F26" s="6">
        <v>147</v>
      </c>
      <c r="G26" s="6">
        <v>106</v>
      </c>
      <c r="H26" s="6">
        <v>125</v>
      </c>
    </row>
    <row r="27" spans="2:8" ht="20" customHeight="1" x14ac:dyDescent="0.25">
      <c r="B27" s="5" t="s">
        <v>21</v>
      </c>
      <c r="C27" s="6">
        <v>158</v>
      </c>
      <c r="D27" s="6">
        <v>8</v>
      </c>
      <c r="E27" s="6">
        <v>115</v>
      </c>
      <c r="F27" s="6">
        <v>179</v>
      </c>
      <c r="G27" s="6">
        <v>59</v>
      </c>
      <c r="H27" s="6">
        <v>198</v>
      </c>
    </row>
    <row r="28" spans="2:8" ht="20" customHeight="1" x14ac:dyDescent="0.25">
      <c r="B28" s="5" t="s">
        <v>22</v>
      </c>
      <c r="C28" s="6">
        <v>164</v>
      </c>
      <c r="D28" s="6">
        <v>26</v>
      </c>
      <c r="E28" s="6">
        <v>149</v>
      </c>
      <c r="F28" s="6">
        <v>169</v>
      </c>
      <c r="G28" s="6">
        <v>100</v>
      </c>
      <c r="H28" s="6">
        <v>117</v>
      </c>
    </row>
    <row r="29" spans="2:8" ht="20" customHeight="1" x14ac:dyDescent="0.25">
      <c r="B29" s="5" t="s">
        <v>23</v>
      </c>
      <c r="C29" s="6">
        <v>162</v>
      </c>
      <c r="D29" s="6">
        <v>39</v>
      </c>
      <c r="E29" s="6">
        <v>172</v>
      </c>
      <c r="F29" s="6">
        <v>153</v>
      </c>
      <c r="G29" s="6">
        <v>84</v>
      </c>
      <c r="H29" s="6">
        <v>189</v>
      </c>
    </row>
    <row r="30" spans="2:8" ht="20" customHeight="1" x14ac:dyDescent="0.25">
      <c r="B30" s="5" t="s">
        <v>24</v>
      </c>
      <c r="C30" s="6">
        <v>58</v>
      </c>
      <c r="D30" s="6">
        <v>83</v>
      </c>
      <c r="E30" s="6">
        <v>148</v>
      </c>
      <c r="F30" s="6">
        <v>86</v>
      </c>
      <c r="G30" s="6">
        <v>141</v>
      </c>
      <c r="H30" s="6">
        <v>15</v>
      </c>
    </row>
    <row r="31" spans="2:8" ht="20" customHeight="1" x14ac:dyDescent="0.25">
      <c r="B31" s="5" t="s">
        <v>25</v>
      </c>
      <c r="C31" s="6">
        <v>108</v>
      </c>
      <c r="D31" s="6">
        <v>261</v>
      </c>
      <c r="E31" s="6">
        <v>160</v>
      </c>
      <c r="F31" s="6">
        <v>273</v>
      </c>
      <c r="G31" s="6">
        <v>295</v>
      </c>
      <c r="H31" s="6">
        <v>228</v>
      </c>
    </row>
    <row r="32" spans="2:8" ht="20" customHeight="1" x14ac:dyDescent="0.25">
      <c r="B32" s="5" t="s">
        <v>26</v>
      </c>
      <c r="C32" s="6">
        <v>144</v>
      </c>
      <c r="D32" s="6">
        <v>200</v>
      </c>
      <c r="E32" s="6">
        <v>180</v>
      </c>
      <c r="F32" s="6">
        <v>212</v>
      </c>
      <c r="G32" s="6">
        <v>149</v>
      </c>
      <c r="H32" s="6">
        <v>134</v>
      </c>
    </row>
    <row r="33" spans="2:8" ht="20" customHeight="1" x14ac:dyDescent="0.25">
      <c r="B33" s="5" t="s">
        <v>27</v>
      </c>
      <c r="C33" s="6">
        <v>175</v>
      </c>
      <c r="D33" s="6">
        <v>168</v>
      </c>
      <c r="E33" s="6">
        <v>127</v>
      </c>
      <c r="F33" s="6">
        <v>225</v>
      </c>
      <c r="G33" s="6">
        <v>150</v>
      </c>
      <c r="H33" s="6">
        <v>181</v>
      </c>
    </row>
    <row r="34" spans="2:8" ht="20" customHeight="1" x14ac:dyDescent="0.25">
      <c r="B34" s="5" t="s">
        <v>28</v>
      </c>
      <c r="C34" s="6">
        <v>279</v>
      </c>
      <c r="D34" s="6">
        <v>253</v>
      </c>
      <c r="E34" s="6">
        <v>257</v>
      </c>
      <c r="F34" s="6">
        <v>203</v>
      </c>
      <c r="G34" s="6">
        <v>112</v>
      </c>
      <c r="H34" s="6">
        <v>105</v>
      </c>
    </row>
    <row r="35" spans="2:8" ht="20" customHeight="1" x14ac:dyDescent="0.25">
      <c r="B35" s="5" t="s">
        <v>29</v>
      </c>
      <c r="C35" s="6">
        <v>243</v>
      </c>
      <c r="D35" s="6">
        <v>205</v>
      </c>
      <c r="E35" s="6">
        <v>229</v>
      </c>
      <c r="F35" s="6">
        <v>106</v>
      </c>
      <c r="G35" s="6">
        <v>221</v>
      </c>
      <c r="H35" s="6">
        <v>135</v>
      </c>
    </row>
    <row r="36" spans="2:8" ht="20" customHeight="1" x14ac:dyDescent="0.25">
      <c r="B36" s="5" t="s">
        <v>30</v>
      </c>
      <c r="C36" s="6">
        <v>266</v>
      </c>
      <c r="D36" s="6">
        <v>136</v>
      </c>
      <c r="E36" s="6">
        <v>199</v>
      </c>
      <c r="F36" s="6">
        <v>239</v>
      </c>
      <c r="G36" s="6">
        <v>102</v>
      </c>
      <c r="H36" s="6">
        <v>263</v>
      </c>
    </row>
    <row r="37" spans="2:8" ht="20" customHeight="1" x14ac:dyDescent="0.25">
      <c r="B37" s="5" t="s">
        <v>31</v>
      </c>
      <c r="C37" s="6">
        <v>118</v>
      </c>
      <c r="D37" s="6">
        <v>274</v>
      </c>
      <c r="E37" s="6">
        <v>125</v>
      </c>
      <c r="F37" s="6">
        <v>272</v>
      </c>
      <c r="G37" s="6">
        <v>165</v>
      </c>
      <c r="H37" s="6">
        <v>231</v>
      </c>
    </row>
    <row r="38" spans="2:8" ht="20" customHeight="1" x14ac:dyDescent="0.25">
      <c r="B38" s="5" t="s">
        <v>32</v>
      </c>
      <c r="C38" s="6">
        <v>262</v>
      </c>
      <c r="D38" s="6">
        <v>237</v>
      </c>
      <c r="E38" s="6">
        <v>248</v>
      </c>
      <c r="F38" s="6">
        <v>213</v>
      </c>
      <c r="G38" s="6">
        <v>165</v>
      </c>
      <c r="H38" s="6">
        <v>264</v>
      </c>
    </row>
    <row r="39" spans="2:8" ht="20" customHeight="1" x14ac:dyDescent="0.25">
      <c r="B39" s="5" t="s">
        <v>33</v>
      </c>
      <c r="C39" s="6">
        <v>115</v>
      </c>
      <c r="D39" s="6">
        <v>115</v>
      </c>
      <c r="E39" s="6">
        <v>231</v>
      </c>
      <c r="F39" s="6">
        <v>210</v>
      </c>
      <c r="G39" s="6">
        <v>299</v>
      </c>
      <c r="H39" s="6">
        <v>156</v>
      </c>
    </row>
    <row r="40" spans="2:8" ht="20" customHeight="1" x14ac:dyDescent="0.25">
      <c r="B40" s="5" t="s">
        <v>34</v>
      </c>
      <c r="C40" s="6">
        <v>272</v>
      </c>
      <c r="D40" s="6">
        <v>258</v>
      </c>
      <c r="E40" s="6">
        <v>184</v>
      </c>
      <c r="F40" s="6">
        <v>239</v>
      </c>
      <c r="G40" s="6">
        <v>203</v>
      </c>
      <c r="H40" s="6">
        <v>232</v>
      </c>
    </row>
    <row r="41" spans="2:8" ht="20" customHeight="1" x14ac:dyDescent="0.25">
      <c r="B41" s="5" t="s">
        <v>35</v>
      </c>
      <c r="C41" s="6">
        <v>270</v>
      </c>
      <c r="D41" s="6">
        <v>109</v>
      </c>
      <c r="E41" s="6">
        <v>101</v>
      </c>
      <c r="F41" s="6">
        <v>298</v>
      </c>
      <c r="G41" s="6">
        <v>290</v>
      </c>
      <c r="H41" s="6">
        <v>163</v>
      </c>
    </row>
    <row r="42" spans="2:8" ht="20" customHeight="1" x14ac:dyDescent="0.25">
      <c r="B42" s="5" t="s">
        <v>36</v>
      </c>
      <c r="C42" s="6">
        <v>193</v>
      </c>
      <c r="D42" s="6">
        <v>157</v>
      </c>
      <c r="E42" s="6">
        <v>254</v>
      </c>
      <c r="F42" s="6">
        <v>285</v>
      </c>
      <c r="G42" s="6">
        <v>194</v>
      </c>
      <c r="H42" s="6">
        <v>294</v>
      </c>
    </row>
    <row r="43" spans="2:8" ht="20" customHeight="1" x14ac:dyDescent="0.25">
      <c r="B43" s="5" t="s">
        <v>37</v>
      </c>
      <c r="C43" s="6">
        <v>194</v>
      </c>
      <c r="D43" s="6">
        <v>158</v>
      </c>
      <c r="E43" s="6">
        <v>171</v>
      </c>
      <c r="F43" s="6">
        <v>172</v>
      </c>
      <c r="G43" s="6">
        <v>174</v>
      </c>
      <c r="H43" s="6">
        <v>260</v>
      </c>
    </row>
    <row r="44" spans="2:8" ht="20" customHeight="1" x14ac:dyDescent="0.25">
      <c r="B44" s="5" t="s">
        <v>38</v>
      </c>
      <c r="C44" s="6">
        <v>288</v>
      </c>
      <c r="D44" s="6">
        <v>199</v>
      </c>
      <c r="E44" s="6">
        <v>286</v>
      </c>
      <c r="F44" s="6">
        <v>192</v>
      </c>
      <c r="G44" s="6">
        <v>139</v>
      </c>
      <c r="H44" s="6">
        <v>134</v>
      </c>
    </row>
    <row r="45" spans="2:8" ht="20" customHeight="1" x14ac:dyDescent="0.25">
      <c r="B45" s="5" t="s">
        <v>39</v>
      </c>
      <c r="C45" s="6">
        <v>163</v>
      </c>
      <c r="D45" s="6">
        <v>156</v>
      </c>
      <c r="E45" s="6">
        <v>272</v>
      </c>
      <c r="F45" s="6">
        <v>134</v>
      </c>
      <c r="G45" s="6">
        <v>290</v>
      </c>
      <c r="H45" s="6">
        <v>200</v>
      </c>
    </row>
    <row r="46" spans="2:8" ht="20" customHeight="1" x14ac:dyDescent="0.25">
      <c r="B46" s="5" t="s">
        <v>40</v>
      </c>
      <c r="C46" s="6">
        <v>246</v>
      </c>
      <c r="D46" s="6">
        <v>298</v>
      </c>
      <c r="E46" s="6">
        <v>219</v>
      </c>
      <c r="F46" s="6">
        <v>149</v>
      </c>
      <c r="G46" s="6">
        <v>297</v>
      </c>
      <c r="H46" s="6">
        <v>143</v>
      </c>
    </row>
    <row r="47" spans="2:8" ht="20" customHeight="1" x14ac:dyDescent="0.25">
      <c r="B47" s="5" t="s">
        <v>41</v>
      </c>
      <c r="C47" s="6">
        <v>252</v>
      </c>
      <c r="D47" s="6">
        <v>120</v>
      </c>
      <c r="E47" s="6">
        <v>119</v>
      </c>
      <c r="F47" s="6">
        <v>108</v>
      </c>
      <c r="G47" s="6">
        <v>206</v>
      </c>
      <c r="H47" s="6">
        <v>212</v>
      </c>
    </row>
    <row r="48" spans="2:8" ht="20" customHeight="1" x14ac:dyDescent="0.25">
      <c r="B48" s="5" t="s">
        <v>42</v>
      </c>
      <c r="C48" s="6">
        <v>161</v>
      </c>
      <c r="D48" s="6">
        <v>101</v>
      </c>
      <c r="E48" s="6">
        <v>215</v>
      </c>
      <c r="F48" s="6">
        <v>289</v>
      </c>
      <c r="G48" s="6">
        <v>133</v>
      </c>
      <c r="H48" s="6">
        <v>171</v>
      </c>
    </row>
    <row r="49" spans="2:8" ht="20" customHeight="1" x14ac:dyDescent="0.25">
      <c r="B49" s="5" t="s">
        <v>43</v>
      </c>
      <c r="C49" s="6">
        <v>178</v>
      </c>
      <c r="D49" s="6">
        <v>163</v>
      </c>
      <c r="E49" s="6">
        <v>122</v>
      </c>
      <c r="F49" s="6">
        <v>265</v>
      </c>
      <c r="G49" s="6">
        <v>102</v>
      </c>
      <c r="H49" s="6">
        <v>165</v>
      </c>
    </row>
    <row r="50" spans="2:8" ht="20" customHeight="1" x14ac:dyDescent="0.25">
      <c r="B50" s="5" t="s">
        <v>44</v>
      </c>
      <c r="C50" s="6">
        <v>267</v>
      </c>
      <c r="D50" s="6">
        <v>214</v>
      </c>
      <c r="E50" s="6">
        <v>113</v>
      </c>
      <c r="F50" s="6">
        <v>182</v>
      </c>
      <c r="G50" s="6">
        <v>115</v>
      </c>
      <c r="H50" s="6">
        <v>138</v>
      </c>
    </row>
    <row r="51" spans="2:8" ht="20" customHeight="1" x14ac:dyDescent="0.25">
      <c r="B51" s="5" t="s">
        <v>45</v>
      </c>
      <c r="C51" s="6">
        <v>140</v>
      </c>
      <c r="D51" s="6">
        <v>288</v>
      </c>
      <c r="E51" s="6">
        <v>224</v>
      </c>
      <c r="F51" s="6">
        <v>284</v>
      </c>
      <c r="G51" s="6">
        <v>147</v>
      </c>
      <c r="H51" s="6">
        <v>209</v>
      </c>
    </row>
    <row r="52" spans="2:8" ht="20" customHeight="1" x14ac:dyDescent="0.25">
      <c r="B52" s="5" t="s">
        <v>46</v>
      </c>
      <c r="C52" s="6">
        <v>119</v>
      </c>
      <c r="D52" s="6">
        <v>285</v>
      </c>
      <c r="E52" s="6">
        <v>264</v>
      </c>
      <c r="F52" s="6">
        <v>291</v>
      </c>
      <c r="G52" s="6">
        <v>113</v>
      </c>
      <c r="H52" s="6">
        <v>196</v>
      </c>
    </row>
    <row r="53" spans="2:8" ht="20" customHeight="1" thickBot="1" x14ac:dyDescent="0.3">
      <c r="B53" s="7" t="s">
        <v>47</v>
      </c>
      <c r="C53" s="11">
        <v>226</v>
      </c>
      <c r="D53" s="11">
        <v>110</v>
      </c>
      <c r="E53" s="11">
        <v>296</v>
      </c>
      <c r="F53" s="11">
        <v>143</v>
      </c>
      <c r="G53" s="11">
        <v>245</v>
      </c>
      <c r="H53" s="11">
        <v>211</v>
      </c>
    </row>
  </sheetData>
  <phoneticPr fontId="4"/>
  <conditionalFormatting sqref="C7:H53">
    <cfRule type="cellIs" dxfId="1" priority="1" operator="lessThan">
      <formula>$D$2</formula>
    </cfRule>
    <cfRule type="cellIs" dxfId="0" priority="2" operator="greaterThan">
      <formula>$D$3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2CFA-C6C3-4A94-9062-95BB62F6FD6E}">
  <dimension ref="B1:I18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2" width="9" style="1" bestFit="1" customWidth="1"/>
    <col min="3" max="9" width="10.6640625" style="1" customWidth="1"/>
    <col min="10" max="16384" width="12.6640625" style="1"/>
  </cols>
  <sheetData>
    <row r="1" spans="2:9" ht="20" customHeight="1" thickBot="1" x14ac:dyDescent="0.3"/>
    <row r="2" spans="2:9" ht="20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ht="20" customHeight="1" x14ac:dyDescent="0.25">
      <c r="B3" s="9"/>
      <c r="C3" s="10" t="s">
        <v>48</v>
      </c>
      <c r="D3" s="10" t="s">
        <v>49</v>
      </c>
      <c r="E3" s="10" t="s">
        <v>50</v>
      </c>
      <c r="F3" s="10" t="s">
        <v>51</v>
      </c>
      <c r="G3" s="10" t="s">
        <v>52</v>
      </c>
      <c r="H3" s="10" t="s">
        <v>53</v>
      </c>
      <c r="I3" s="10" t="s">
        <v>54</v>
      </c>
    </row>
    <row r="4" spans="2:9" ht="20" customHeight="1" x14ac:dyDescent="0.25">
      <c r="B4" s="5" t="s">
        <v>1</v>
      </c>
      <c r="C4" s="6">
        <v>230</v>
      </c>
      <c r="D4" s="6">
        <v>236</v>
      </c>
      <c r="E4" s="6">
        <v>268</v>
      </c>
      <c r="F4" s="6">
        <v>298</v>
      </c>
      <c r="G4" s="6">
        <v>287</v>
      </c>
      <c r="H4" s="6">
        <v>143</v>
      </c>
      <c r="I4" s="5">
        <f t="shared" ref="I4:I18" si="0">SUM(C4:H4)</f>
        <v>1462</v>
      </c>
    </row>
    <row r="5" spans="2:9" ht="20" customHeight="1" x14ac:dyDescent="0.25">
      <c r="B5" s="5" t="s">
        <v>2</v>
      </c>
      <c r="C5" s="6">
        <v>165</v>
      </c>
      <c r="D5" s="6">
        <v>273</v>
      </c>
      <c r="E5" s="6">
        <v>205</v>
      </c>
      <c r="F5" s="6">
        <v>279</v>
      </c>
      <c r="G5" s="6">
        <v>271</v>
      </c>
      <c r="H5" s="6">
        <v>195</v>
      </c>
      <c r="I5" s="5">
        <f t="shared" si="0"/>
        <v>1388</v>
      </c>
    </row>
    <row r="6" spans="2:9" ht="20" customHeight="1" x14ac:dyDescent="0.25">
      <c r="B6" s="5" t="s">
        <v>3</v>
      </c>
      <c r="C6" s="6">
        <v>187</v>
      </c>
      <c r="D6" s="6">
        <v>200</v>
      </c>
      <c r="E6" s="6">
        <v>225</v>
      </c>
      <c r="F6" s="6">
        <v>268</v>
      </c>
      <c r="G6" s="6">
        <v>209</v>
      </c>
      <c r="H6" s="6">
        <v>122</v>
      </c>
      <c r="I6" s="5">
        <f t="shared" si="0"/>
        <v>1211</v>
      </c>
    </row>
    <row r="7" spans="2:9" ht="20" customHeight="1" x14ac:dyDescent="0.25">
      <c r="B7" s="5" t="s">
        <v>4</v>
      </c>
      <c r="C7" s="6">
        <v>246</v>
      </c>
      <c r="D7" s="6">
        <v>191</v>
      </c>
      <c r="E7" s="6">
        <v>217</v>
      </c>
      <c r="F7" s="6">
        <v>281</v>
      </c>
      <c r="G7" s="6">
        <v>205</v>
      </c>
      <c r="H7" s="6">
        <v>125</v>
      </c>
      <c r="I7" s="5">
        <f t="shared" si="0"/>
        <v>1265</v>
      </c>
    </row>
    <row r="8" spans="2:9" ht="20" customHeight="1" x14ac:dyDescent="0.25">
      <c r="B8" s="5" t="s">
        <v>5</v>
      </c>
      <c r="C8" s="6">
        <v>157</v>
      </c>
      <c r="D8" s="6">
        <v>273</v>
      </c>
      <c r="E8" s="6">
        <v>201</v>
      </c>
      <c r="F8" s="6">
        <v>155</v>
      </c>
      <c r="G8" s="6">
        <v>188</v>
      </c>
      <c r="H8" s="6">
        <v>193</v>
      </c>
      <c r="I8" s="5">
        <f t="shared" si="0"/>
        <v>1167</v>
      </c>
    </row>
    <row r="9" spans="2:9" ht="20" customHeight="1" x14ac:dyDescent="0.25">
      <c r="B9" s="5" t="s">
        <v>6</v>
      </c>
      <c r="C9" s="6">
        <v>235</v>
      </c>
      <c r="D9" s="6">
        <v>271</v>
      </c>
      <c r="E9" s="6">
        <v>250</v>
      </c>
      <c r="F9" s="6">
        <v>253</v>
      </c>
      <c r="G9" s="6">
        <v>271</v>
      </c>
      <c r="H9" s="6">
        <v>168</v>
      </c>
      <c r="I9" s="5">
        <f t="shared" si="0"/>
        <v>1448</v>
      </c>
    </row>
    <row r="10" spans="2:9" ht="20" customHeight="1" x14ac:dyDescent="0.25">
      <c r="B10" s="5" t="s">
        <v>7</v>
      </c>
      <c r="C10" s="6">
        <v>239</v>
      </c>
      <c r="D10" s="6">
        <v>197</v>
      </c>
      <c r="E10" s="6">
        <v>277</v>
      </c>
      <c r="F10" s="6">
        <v>213</v>
      </c>
      <c r="G10" s="6">
        <v>241</v>
      </c>
      <c r="H10" s="6">
        <v>144</v>
      </c>
      <c r="I10" s="5">
        <f t="shared" si="0"/>
        <v>1311</v>
      </c>
    </row>
    <row r="11" spans="2:9" ht="20" customHeight="1" x14ac:dyDescent="0.25">
      <c r="B11" s="5" t="s">
        <v>8</v>
      </c>
      <c r="C11" s="6">
        <v>129</v>
      </c>
      <c r="D11" s="6">
        <v>194</v>
      </c>
      <c r="E11" s="6">
        <v>109</v>
      </c>
      <c r="F11" s="6">
        <v>154</v>
      </c>
      <c r="G11" s="6">
        <v>294</v>
      </c>
      <c r="H11" s="6">
        <v>188</v>
      </c>
      <c r="I11" s="5">
        <f t="shared" si="0"/>
        <v>1068</v>
      </c>
    </row>
    <row r="12" spans="2:9" ht="20" customHeight="1" x14ac:dyDescent="0.25">
      <c r="B12" s="5" t="s">
        <v>9</v>
      </c>
      <c r="C12" s="6">
        <v>239</v>
      </c>
      <c r="D12" s="6">
        <v>260</v>
      </c>
      <c r="E12" s="6">
        <v>183</v>
      </c>
      <c r="F12" s="6">
        <v>182</v>
      </c>
      <c r="G12" s="6">
        <v>212</v>
      </c>
      <c r="H12" s="6">
        <v>140</v>
      </c>
      <c r="I12" s="5">
        <f t="shared" si="0"/>
        <v>1216</v>
      </c>
    </row>
    <row r="13" spans="2:9" ht="20" customHeight="1" x14ac:dyDescent="0.25">
      <c r="B13" s="5" t="s">
        <v>10</v>
      </c>
      <c r="C13" s="6">
        <v>177</v>
      </c>
      <c r="D13" s="6">
        <v>206</v>
      </c>
      <c r="E13" s="6">
        <v>101</v>
      </c>
      <c r="F13" s="6">
        <v>189</v>
      </c>
      <c r="G13" s="6">
        <v>161</v>
      </c>
      <c r="H13" s="6">
        <v>133</v>
      </c>
      <c r="I13" s="5">
        <f t="shared" si="0"/>
        <v>967</v>
      </c>
    </row>
    <row r="14" spans="2:9" ht="20" customHeight="1" x14ac:dyDescent="0.25">
      <c r="B14" s="5" t="s">
        <v>11</v>
      </c>
      <c r="C14" s="6">
        <v>249</v>
      </c>
      <c r="D14" s="6">
        <v>256</v>
      </c>
      <c r="E14" s="6">
        <v>340</v>
      </c>
      <c r="F14" s="6">
        <v>276</v>
      </c>
      <c r="G14" s="6">
        <v>304</v>
      </c>
      <c r="H14" s="6">
        <v>240</v>
      </c>
      <c r="I14" s="5">
        <f t="shared" si="0"/>
        <v>1665</v>
      </c>
    </row>
    <row r="15" spans="2:9" ht="20" customHeight="1" x14ac:dyDescent="0.25">
      <c r="B15" s="5" t="s">
        <v>12</v>
      </c>
      <c r="C15" s="6">
        <v>298</v>
      </c>
      <c r="D15" s="6">
        <v>365</v>
      </c>
      <c r="E15" s="6">
        <v>242</v>
      </c>
      <c r="F15" s="6">
        <v>268</v>
      </c>
      <c r="G15" s="6">
        <v>256</v>
      </c>
      <c r="H15" s="6">
        <v>383</v>
      </c>
      <c r="I15" s="5">
        <f t="shared" si="0"/>
        <v>1812</v>
      </c>
    </row>
    <row r="16" spans="2:9" ht="20" customHeight="1" x14ac:dyDescent="0.25">
      <c r="B16" s="5" t="s">
        <v>13</v>
      </c>
      <c r="C16" s="6">
        <v>522</v>
      </c>
      <c r="D16" s="6">
        <v>346</v>
      </c>
      <c r="E16" s="6">
        <v>460</v>
      </c>
      <c r="F16" s="6">
        <v>480</v>
      </c>
      <c r="G16" s="6">
        <v>460</v>
      </c>
      <c r="H16" s="6">
        <v>501</v>
      </c>
      <c r="I16" s="5">
        <f t="shared" si="0"/>
        <v>2769</v>
      </c>
    </row>
    <row r="17" spans="2:9" ht="20" customHeight="1" x14ac:dyDescent="0.25">
      <c r="B17" s="5" t="s">
        <v>14</v>
      </c>
      <c r="C17" s="6">
        <v>254</v>
      </c>
      <c r="D17" s="6">
        <v>240</v>
      </c>
      <c r="E17" s="6">
        <v>290</v>
      </c>
      <c r="F17" s="6">
        <v>289</v>
      </c>
      <c r="G17" s="6">
        <v>243</v>
      </c>
      <c r="H17" s="6">
        <v>352</v>
      </c>
      <c r="I17" s="5">
        <f t="shared" si="0"/>
        <v>1668</v>
      </c>
    </row>
    <row r="18" spans="2:9" ht="20" customHeight="1" thickBot="1" x14ac:dyDescent="0.3">
      <c r="B18" s="7" t="s">
        <v>54</v>
      </c>
      <c r="C18" s="7">
        <f t="shared" ref="C18:H18" si="1">SUM(C4:C17)</f>
        <v>3327</v>
      </c>
      <c r="D18" s="7">
        <f t="shared" si="1"/>
        <v>3508</v>
      </c>
      <c r="E18" s="7">
        <f t="shared" si="1"/>
        <v>3368</v>
      </c>
      <c r="F18" s="7">
        <f t="shared" si="1"/>
        <v>3585</v>
      </c>
      <c r="G18" s="7">
        <f t="shared" si="1"/>
        <v>3602</v>
      </c>
      <c r="H18" s="7">
        <f t="shared" si="1"/>
        <v>3027</v>
      </c>
      <c r="I18" s="7">
        <f t="shared" si="0"/>
        <v>20417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7D87-CEC7-440C-AFC7-D53E33E351ED}">
  <dimension ref="B1:F21"/>
  <sheetViews>
    <sheetView showGridLines="0" zoomScaleNormal="100" workbookViewId="0">
      <selection activeCell="C3" sqref="C3:C21"/>
    </sheetView>
  </sheetViews>
  <sheetFormatPr baseColWidth="10" defaultColWidth="12.6640625" defaultRowHeight="20" customHeight="1" x14ac:dyDescent="0.25"/>
  <cols>
    <col min="1" max="1" width="3.6640625" style="1" customWidth="1"/>
    <col min="2" max="4" width="12.6640625" style="1"/>
    <col min="5" max="5" width="20.33203125" style="1" bestFit="1" customWidth="1"/>
    <col min="6" max="6" width="20.5" style="1" customWidth="1"/>
    <col min="7" max="16384" width="12.6640625" style="1"/>
  </cols>
  <sheetData>
    <row r="1" spans="2:6" ht="20" customHeight="1" thickBot="1" x14ac:dyDescent="0.3"/>
    <row r="2" spans="2:6" ht="20" customHeight="1" x14ac:dyDescent="0.25">
      <c r="B2" s="12" t="s">
        <v>63</v>
      </c>
      <c r="C2" s="12" t="s">
        <v>64</v>
      </c>
      <c r="E2" s="4" t="s">
        <v>65</v>
      </c>
      <c r="F2" s="4">
        <f>COUNT(B3:B21)</f>
        <v>19</v>
      </c>
    </row>
    <row r="3" spans="2:6" ht="20" customHeight="1" x14ac:dyDescent="0.25">
      <c r="B3" s="13">
        <v>400.66354363284171</v>
      </c>
      <c r="C3" s="6">
        <v>97649</v>
      </c>
      <c r="E3" s="5" t="s">
        <v>64</v>
      </c>
      <c r="F3" s="5">
        <f>SUM(C3:C21)</f>
        <v>1116038</v>
      </c>
    </row>
    <row r="4" spans="2:6" ht="20" customHeight="1" thickBot="1" x14ac:dyDescent="0.3">
      <c r="B4" s="13">
        <v>401.52952643639856</v>
      </c>
      <c r="C4" s="6">
        <v>87253</v>
      </c>
      <c r="E4" s="7" t="s">
        <v>66</v>
      </c>
      <c r="F4" s="7">
        <f>F3/F2</f>
        <v>58738.84210526316</v>
      </c>
    </row>
    <row r="5" spans="2:6" ht="20" customHeight="1" x14ac:dyDescent="0.25">
      <c r="B5" s="13">
        <v>403.00004017974589</v>
      </c>
      <c r="C5" s="6">
        <v>40230</v>
      </c>
    </row>
    <row r="6" spans="2:6" ht="20" customHeight="1" x14ac:dyDescent="0.25">
      <c r="B6" s="13">
        <v>403.65729576692871</v>
      </c>
      <c r="C6" s="6">
        <v>69537</v>
      </c>
    </row>
    <row r="7" spans="2:6" ht="20" customHeight="1" x14ac:dyDescent="0.25">
      <c r="B7" s="13">
        <v>405.09353998918675</v>
      </c>
      <c r="C7" s="6">
        <v>72901</v>
      </c>
    </row>
    <row r="8" spans="2:6" ht="20" customHeight="1" x14ac:dyDescent="0.25">
      <c r="B8" s="13">
        <v>406.31991282005288</v>
      </c>
      <c r="C8" s="6">
        <v>61826</v>
      </c>
    </row>
    <row r="9" spans="2:6" ht="20" customHeight="1" x14ac:dyDescent="0.25">
      <c r="B9" s="13">
        <v>406.88224189340531</v>
      </c>
      <c r="C9" s="6">
        <v>30425</v>
      </c>
    </row>
    <row r="10" spans="2:6" ht="20" customHeight="1" x14ac:dyDescent="0.25">
      <c r="B10" s="13">
        <v>408.31776938824805</v>
      </c>
      <c r="C10" s="6">
        <v>72958</v>
      </c>
    </row>
    <row r="11" spans="2:6" ht="20" customHeight="1" x14ac:dyDescent="0.25">
      <c r="B11" s="13">
        <v>408.97743687076667</v>
      </c>
      <c r="C11" s="6">
        <v>72694</v>
      </c>
    </row>
    <row r="12" spans="2:6" ht="20" customHeight="1" x14ac:dyDescent="0.25">
      <c r="B12" s="13">
        <v>410.14068115020041</v>
      </c>
      <c r="C12" s="6">
        <v>9809</v>
      </c>
    </row>
    <row r="13" spans="2:6" ht="20" customHeight="1" x14ac:dyDescent="0.25">
      <c r="B13" s="13">
        <v>411.26866985067022</v>
      </c>
      <c r="C13" s="6">
        <v>25649</v>
      </c>
    </row>
    <row r="14" spans="2:6" ht="20" customHeight="1" x14ac:dyDescent="0.25">
      <c r="B14" s="13">
        <v>411.79720074888024</v>
      </c>
      <c r="C14" s="6">
        <v>10878</v>
      </c>
    </row>
    <row r="15" spans="2:6" ht="20" customHeight="1" x14ac:dyDescent="0.25">
      <c r="B15" s="13">
        <v>413.05544387370901</v>
      </c>
      <c r="C15" s="6">
        <v>95847</v>
      </c>
    </row>
    <row r="16" spans="2:6" ht="20" customHeight="1" x14ac:dyDescent="0.25">
      <c r="B16" s="13">
        <v>413.97510778316899</v>
      </c>
      <c r="C16" s="6">
        <v>25771</v>
      </c>
    </row>
    <row r="17" spans="2:3" ht="20" customHeight="1" x14ac:dyDescent="0.25">
      <c r="B17" s="13">
        <v>415.30344443954908</v>
      </c>
      <c r="C17" s="6">
        <v>37971</v>
      </c>
    </row>
    <row r="18" spans="2:3" ht="20" customHeight="1" x14ac:dyDescent="0.25">
      <c r="B18" s="13">
        <v>416.45474940712137</v>
      </c>
      <c r="C18" s="6">
        <v>96320</v>
      </c>
    </row>
    <row r="19" spans="2:3" ht="20" customHeight="1" x14ac:dyDescent="0.25">
      <c r="B19" s="13">
        <v>417.13520616675549</v>
      </c>
      <c r="C19" s="6">
        <v>58003</v>
      </c>
    </row>
    <row r="20" spans="2:3" ht="20" customHeight="1" x14ac:dyDescent="0.25">
      <c r="B20" s="13">
        <v>418.62949949305761</v>
      </c>
      <c r="C20" s="6">
        <v>64919</v>
      </c>
    </row>
    <row r="21" spans="2:3" ht="20" customHeight="1" thickBot="1" x14ac:dyDescent="0.3">
      <c r="B21" s="14">
        <v>419.64654185262066</v>
      </c>
      <c r="C21" s="11">
        <v>85398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DD6F-EE35-414A-ABF3-35491481E8F3}">
  <dimension ref="B1:F16"/>
  <sheetViews>
    <sheetView showGridLines="0" zoomScaleNormal="100" workbookViewId="0">
      <selection activeCell="B3" sqref="B3:B14"/>
    </sheetView>
  </sheetViews>
  <sheetFormatPr baseColWidth="10" defaultColWidth="12.6640625" defaultRowHeight="20" customHeight="1" x14ac:dyDescent="0.25"/>
  <cols>
    <col min="1" max="1" width="3.6640625" style="1" customWidth="1"/>
    <col min="2" max="2" width="11" style="1" bestFit="1" customWidth="1"/>
    <col min="3" max="3" width="10.6640625" style="1" customWidth="1"/>
    <col min="4" max="4" width="12.6640625" style="1"/>
    <col min="5" max="5" width="22.5" style="1" bestFit="1" customWidth="1"/>
    <col min="6" max="16384" width="12.6640625" style="1"/>
  </cols>
  <sheetData>
    <row r="1" spans="2:6" ht="20" customHeight="1" thickBot="1" x14ac:dyDescent="0.3"/>
    <row r="2" spans="2:6" ht="20" customHeight="1" thickBot="1" x14ac:dyDescent="0.3">
      <c r="B2" s="4"/>
      <c r="C2" s="12" t="s">
        <v>58</v>
      </c>
    </row>
    <row r="3" spans="2:6" ht="20" customHeight="1" x14ac:dyDescent="0.25">
      <c r="B3" s="5" t="s">
        <v>68</v>
      </c>
      <c r="C3" s="6">
        <v>230</v>
      </c>
      <c r="E3" s="4" t="s">
        <v>80</v>
      </c>
      <c r="F3" s="4">
        <f>COUNTA(B3:B14)</f>
        <v>12</v>
      </c>
    </row>
    <row r="4" spans="2:6" ht="20" customHeight="1" x14ac:dyDescent="0.25">
      <c r="B4" s="5" t="s">
        <v>69</v>
      </c>
      <c r="C4" s="6">
        <v>165</v>
      </c>
      <c r="E4" s="5" t="s">
        <v>81</v>
      </c>
      <c r="F4" s="5">
        <f>+SUM(C:C)</f>
        <v>2551</v>
      </c>
    </row>
    <row r="5" spans="2:6" ht="20" customHeight="1" thickBot="1" x14ac:dyDescent="0.3">
      <c r="B5" s="5" t="s">
        <v>70</v>
      </c>
      <c r="C5" s="6">
        <v>187</v>
      </c>
      <c r="E5" s="7" t="s">
        <v>82</v>
      </c>
      <c r="F5" s="7">
        <f>+F4/F3</f>
        <v>212.58333333333334</v>
      </c>
    </row>
    <row r="6" spans="2:6" ht="20" customHeight="1" x14ac:dyDescent="0.25">
      <c r="B6" s="5" t="s">
        <v>71</v>
      </c>
      <c r="C6" s="6">
        <v>246</v>
      </c>
    </row>
    <row r="7" spans="2:6" ht="20" customHeight="1" x14ac:dyDescent="0.25">
      <c r="B7" s="5" t="s">
        <v>72</v>
      </c>
      <c r="C7" s="6">
        <v>157</v>
      </c>
    </row>
    <row r="8" spans="2:6" ht="20" customHeight="1" x14ac:dyDescent="0.25">
      <c r="B8" s="5" t="s">
        <v>73</v>
      </c>
      <c r="C8" s="6">
        <v>235</v>
      </c>
    </row>
    <row r="9" spans="2:6" ht="20" customHeight="1" x14ac:dyDescent="0.25">
      <c r="B9" s="5" t="s">
        <v>74</v>
      </c>
      <c r="C9" s="6">
        <v>239</v>
      </c>
    </row>
    <row r="10" spans="2:6" ht="20" customHeight="1" x14ac:dyDescent="0.25">
      <c r="B10" s="5" t="s">
        <v>75</v>
      </c>
      <c r="C10" s="6">
        <v>129</v>
      </c>
    </row>
    <row r="11" spans="2:6" ht="20" customHeight="1" x14ac:dyDescent="0.25">
      <c r="B11" s="5" t="s">
        <v>76</v>
      </c>
      <c r="C11" s="6">
        <v>239</v>
      </c>
    </row>
    <row r="12" spans="2:6" ht="20" customHeight="1" x14ac:dyDescent="0.25">
      <c r="B12" s="5" t="s">
        <v>77</v>
      </c>
      <c r="C12" s="6">
        <v>177</v>
      </c>
    </row>
    <row r="13" spans="2:6" ht="20" customHeight="1" x14ac:dyDescent="0.25">
      <c r="B13" s="5" t="s">
        <v>78</v>
      </c>
      <c r="C13" s="6">
        <v>249</v>
      </c>
    </row>
    <row r="14" spans="2:6" ht="20" customHeight="1" thickBot="1" x14ac:dyDescent="0.3">
      <c r="B14" s="7" t="s">
        <v>79</v>
      </c>
      <c r="C14" s="11">
        <v>298</v>
      </c>
    </row>
    <row r="15" spans="2:6" ht="20" customHeight="1" x14ac:dyDescent="0.25">
      <c r="C15" s="3"/>
    </row>
    <row r="16" spans="2:6" ht="20" customHeight="1" x14ac:dyDescent="0.25">
      <c r="C16" s="3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8A14-5668-400C-9B66-10428B737952}">
  <dimension ref="B1:F16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2" width="11" style="1" bestFit="1" customWidth="1"/>
    <col min="3" max="3" width="10.6640625" style="1" customWidth="1"/>
    <col min="4" max="4" width="12.6640625" style="1"/>
    <col min="5" max="5" width="22.5" style="1" bestFit="1" customWidth="1"/>
    <col min="6" max="16384" width="12.6640625" style="1"/>
  </cols>
  <sheetData>
    <row r="1" spans="2:6" ht="20" customHeight="1" thickBot="1" x14ac:dyDescent="0.3"/>
    <row r="2" spans="2:6" ht="20" customHeight="1" thickBot="1" x14ac:dyDescent="0.3">
      <c r="B2" s="4"/>
      <c r="C2" s="12" t="s">
        <v>58</v>
      </c>
    </row>
    <row r="3" spans="2:6" ht="20" customHeight="1" x14ac:dyDescent="0.25">
      <c r="B3" s="5" t="s">
        <v>68</v>
      </c>
      <c r="C3" s="6">
        <v>230</v>
      </c>
      <c r="E3" s="4" t="s">
        <v>80</v>
      </c>
      <c r="F3" s="4">
        <f>COUNTA(B:B)</f>
        <v>12</v>
      </c>
    </row>
    <row r="4" spans="2:6" ht="20" customHeight="1" x14ac:dyDescent="0.25">
      <c r="B4" s="5" t="s">
        <v>69</v>
      </c>
      <c r="C4" s="6">
        <v>165</v>
      </c>
      <c r="E4" s="5" t="s">
        <v>81</v>
      </c>
      <c r="F4" s="5">
        <f>SUM(C:C)</f>
        <v>2551</v>
      </c>
    </row>
    <row r="5" spans="2:6" ht="20" customHeight="1" thickBot="1" x14ac:dyDescent="0.3">
      <c r="B5" s="5" t="s">
        <v>70</v>
      </c>
      <c r="C5" s="6">
        <v>187</v>
      </c>
      <c r="E5" s="7" t="s">
        <v>82</v>
      </c>
      <c r="F5" s="7">
        <f>+F4/F3</f>
        <v>212.58333333333334</v>
      </c>
    </row>
    <row r="6" spans="2:6" ht="20" customHeight="1" x14ac:dyDescent="0.25">
      <c r="B6" s="5" t="s">
        <v>71</v>
      </c>
      <c r="C6" s="6">
        <v>246</v>
      </c>
    </row>
    <row r="7" spans="2:6" ht="20" customHeight="1" x14ac:dyDescent="0.25">
      <c r="B7" s="5" t="s">
        <v>72</v>
      </c>
      <c r="C7" s="6">
        <v>157</v>
      </c>
    </row>
    <row r="8" spans="2:6" ht="20" customHeight="1" x14ac:dyDescent="0.25">
      <c r="B8" s="5" t="s">
        <v>73</v>
      </c>
      <c r="C8" s="6">
        <v>235</v>
      </c>
    </row>
    <row r="9" spans="2:6" ht="20" customHeight="1" x14ac:dyDescent="0.25">
      <c r="B9" s="5" t="s">
        <v>74</v>
      </c>
      <c r="C9" s="6">
        <v>239</v>
      </c>
    </row>
    <row r="10" spans="2:6" ht="20" customHeight="1" x14ac:dyDescent="0.25">
      <c r="B10" s="5" t="s">
        <v>75</v>
      </c>
      <c r="C10" s="6">
        <v>129</v>
      </c>
    </row>
    <row r="11" spans="2:6" ht="20" customHeight="1" x14ac:dyDescent="0.25">
      <c r="B11" s="5" t="s">
        <v>76</v>
      </c>
      <c r="C11" s="6">
        <v>239</v>
      </c>
    </row>
    <row r="12" spans="2:6" ht="20" customHeight="1" x14ac:dyDescent="0.25">
      <c r="B12" s="5" t="s">
        <v>77</v>
      </c>
      <c r="C12" s="6">
        <v>177</v>
      </c>
    </row>
    <row r="13" spans="2:6" ht="20" customHeight="1" x14ac:dyDescent="0.25">
      <c r="B13" s="5" t="s">
        <v>78</v>
      </c>
      <c r="C13" s="6">
        <v>249</v>
      </c>
    </row>
    <row r="14" spans="2:6" ht="20" customHeight="1" thickBot="1" x14ac:dyDescent="0.3">
      <c r="B14" s="7" t="s">
        <v>79</v>
      </c>
      <c r="C14" s="11">
        <v>298</v>
      </c>
    </row>
    <row r="15" spans="2:6" ht="20" customHeight="1" x14ac:dyDescent="0.25">
      <c r="C15" s="3"/>
    </row>
    <row r="16" spans="2:6" ht="20" customHeight="1" x14ac:dyDescent="0.25">
      <c r="C16" s="3"/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BD2-1D0F-4785-994A-2498D4DEAEED}">
  <dimension ref="B1:I33"/>
  <sheetViews>
    <sheetView showGridLines="0" zoomScaleNormal="100" workbookViewId="0">
      <selection activeCell="K4" sqref="K4"/>
    </sheetView>
  </sheetViews>
  <sheetFormatPr baseColWidth="10" defaultColWidth="12.6640625" defaultRowHeight="20" customHeight="1" x14ac:dyDescent="0.25"/>
  <cols>
    <col min="1" max="1" width="3.6640625" style="1" customWidth="1"/>
    <col min="2" max="4" width="12.6640625" style="1"/>
    <col min="5" max="5" width="10.33203125" style="1" customWidth="1"/>
    <col min="6" max="6" width="12.6640625" style="1"/>
    <col min="7" max="8" width="12.6640625" style="2"/>
    <col min="9" max="9" width="20.5" style="2" customWidth="1"/>
    <col min="10" max="16384" width="12.6640625" style="1"/>
  </cols>
  <sheetData>
    <row r="1" spans="2:9" ht="20" customHeight="1" thickBot="1" x14ac:dyDescent="0.3"/>
    <row r="2" spans="2:9" ht="20" customHeight="1" x14ac:dyDescent="0.25">
      <c r="B2" s="4" t="s">
        <v>57</v>
      </c>
      <c r="C2" s="4" t="s">
        <v>83</v>
      </c>
      <c r="D2" s="12" t="s">
        <v>113</v>
      </c>
      <c r="F2" s="4"/>
      <c r="G2" s="12" t="s">
        <v>80</v>
      </c>
      <c r="H2" s="12" t="s">
        <v>113</v>
      </c>
      <c r="I2" s="12" t="s">
        <v>114</v>
      </c>
    </row>
    <row r="3" spans="2:9" ht="20" customHeight="1" x14ac:dyDescent="0.25">
      <c r="B3" s="5" t="s">
        <v>13</v>
      </c>
      <c r="C3" s="5" t="s">
        <v>84</v>
      </c>
      <c r="D3" s="6">
        <v>432348</v>
      </c>
      <c r="F3" s="5" t="s">
        <v>59</v>
      </c>
      <c r="G3" s="5">
        <f>COUNTIF($B$3:$B$33,F3)</f>
        <v>4</v>
      </c>
      <c r="H3" s="5">
        <f>SUMIF($B$3:$B$33,F3,$D$3:$D$33)</f>
        <v>1499196</v>
      </c>
      <c r="I3" s="5">
        <f>H3/G3</f>
        <v>374799</v>
      </c>
    </row>
    <row r="4" spans="2:9" ht="20" customHeight="1" x14ac:dyDescent="0.25">
      <c r="B4" s="5" t="s">
        <v>13</v>
      </c>
      <c r="C4" s="5" t="s">
        <v>85</v>
      </c>
      <c r="D4" s="6">
        <v>229061</v>
      </c>
      <c r="F4" s="5" t="s">
        <v>60</v>
      </c>
      <c r="G4" s="5">
        <f t="shared" ref="G4:G6" si="0">COUNTIF($B$3:$B$33,F4)</f>
        <v>10</v>
      </c>
      <c r="H4" s="5">
        <f t="shared" ref="H4:H6" si="1">SUMIF($B$3:$B$33,F4,$D$3:$D$33)</f>
        <v>7901614</v>
      </c>
      <c r="I4" s="5">
        <f t="shared" ref="I4:I6" si="2">H4/G4</f>
        <v>790161.4</v>
      </c>
    </row>
    <row r="5" spans="2:9" ht="20" customHeight="1" x14ac:dyDescent="0.25">
      <c r="B5" s="5" t="s">
        <v>13</v>
      </c>
      <c r="C5" s="5" t="s">
        <v>68</v>
      </c>
      <c r="D5" s="6">
        <v>577513</v>
      </c>
      <c r="F5" s="5" t="s">
        <v>61</v>
      </c>
      <c r="G5" s="5">
        <f t="shared" si="0"/>
        <v>9</v>
      </c>
      <c r="H5" s="5">
        <f t="shared" si="1"/>
        <v>3774401</v>
      </c>
      <c r="I5" s="5">
        <f t="shared" si="2"/>
        <v>419377.88888888888</v>
      </c>
    </row>
    <row r="6" spans="2:9" ht="20" customHeight="1" x14ac:dyDescent="0.25">
      <c r="B6" s="5" t="s">
        <v>13</v>
      </c>
      <c r="C6" s="5" t="s">
        <v>69</v>
      </c>
      <c r="D6" s="6">
        <v>260274</v>
      </c>
      <c r="F6" s="5" t="s">
        <v>62</v>
      </c>
      <c r="G6" s="5">
        <f t="shared" si="0"/>
        <v>8</v>
      </c>
      <c r="H6" s="5">
        <f t="shared" si="1"/>
        <v>3616119</v>
      </c>
      <c r="I6" s="5">
        <f t="shared" si="2"/>
        <v>452014.875</v>
      </c>
    </row>
    <row r="7" spans="2:9" ht="20" customHeight="1" thickBot="1" x14ac:dyDescent="0.3">
      <c r="B7" s="5" t="s">
        <v>14</v>
      </c>
      <c r="C7" s="5" t="s">
        <v>70</v>
      </c>
      <c r="D7" s="6">
        <v>406586</v>
      </c>
      <c r="F7" s="7"/>
      <c r="G7" s="15"/>
      <c r="H7" s="15"/>
      <c r="I7" s="15"/>
    </row>
    <row r="8" spans="2:9" ht="20" customHeight="1" x14ac:dyDescent="0.25">
      <c r="B8" s="5" t="s">
        <v>14</v>
      </c>
      <c r="C8" s="5" t="s">
        <v>71</v>
      </c>
      <c r="D8" s="6">
        <v>3724844</v>
      </c>
    </row>
    <row r="9" spans="2:9" ht="20" customHeight="1" x14ac:dyDescent="0.25">
      <c r="B9" s="5" t="s">
        <v>14</v>
      </c>
      <c r="C9" s="5" t="s">
        <v>72</v>
      </c>
      <c r="D9" s="6">
        <v>239348</v>
      </c>
    </row>
    <row r="10" spans="2:9" ht="20" customHeight="1" x14ac:dyDescent="0.25">
      <c r="B10" s="5" t="s">
        <v>14</v>
      </c>
      <c r="C10" s="5" t="s">
        <v>73</v>
      </c>
      <c r="D10" s="6">
        <v>225714</v>
      </c>
    </row>
    <row r="11" spans="2:9" ht="20" customHeight="1" x14ac:dyDescent="0.25">
      <c r="B11" s="5" t="s">
        <v>14</v>
      </c>
      <c r="C11" s="5" t="s">
        <v>74</v>
      </c>
      <c r="D11" s="6">
        <v>194086</v>
      </c>
    </row>
    <row r="12" spans="2:9" ht="20" customHeight="1" x14ac:dyDescent="0.25">
      <c r="B12" s="5" t="s">
        <v>14</v>
      </c>
      <c r="C12" s="5" t="s">
        <v>75</v>
      </c>
      <c r="D12" s="6">
        <v>1475213</v>
      </c>
    </row>
    <row r="13" spans="2:9" ht="20" customHeight="1" x14ac:dyDescent="0.25">
      <c r="B13" s="5" t="s">
        <v>14</v>
      </c>
      <c r="C13" s="5" t="s">
        <v>76</v>
      </c>
      <c r="D13" s="6">
        <v>720780</v>
      </c>
    </row>
    <row r="14" spans="2:9" ht="20" customHeight="1" x14ac:dyDescent="0.25">
      <c r="B14" s="5" t="s">
        <v>14</v>
      </c>
      <c r="C14" s="5" t="s">
        <v>77</v>
      </c>
      <c r="D14" s="6">
        <v>232922</v>
      </c>
    </row>
    <row r="15" spans="2:9" ht="20" customHeight="1" x14ac:dyDescent="0.25">
      <c r="B15" s="5" t="s">
        <v>14</v>
      </c>
      <c r="C15" s="5" t="s">
        <v>78</v>
      </c>
      <c r="D15" s="6">
        <v>423894</v>
      </c>
    </row>
    <row r="16" spans="2:9" ht="20" customHeight="1" x14ac:dyDescent="0.25">
      <c r="B16" s="5" t="s">
        <v>14</v>
      </c>
      <c r="C16" s="5" t="s">
        <v>79</v>
      </c>
      <c r="D16" s="6">
        <v>258227</v>
      </c>
    </row>
    <row r="17" spans="2:4" ht="20" customHeight="1" x14ac:dyDescent="0.25">
      <c r="B17" s="5" t="s">
        <v>11</v>
      </c>
      <c r="C17" s="5" t="s">
        <v>86</v>
      </c>
      <c r="D17" s="6">
        <v>1263979</v>
      </c>
    </row>
    <row r="18" spans="2:4" ht="20" customHeight="1" x14ac:dyDescent="0.25">
      <c r="B18" s="5" t="s">
        <v>11</v>
      </c>
      <c r="C18" s="5" t="s">
        <v>87</v>
      </c>
      <c r="D18" s="6">
        <v>337498</v>
      </c>
    </row>
    <row r="19" spans="2:4" ht="20" customHeight="1" x14ac:dyDescent="0.25">
      <c r="B19" s="5" t="s">
        <v>11</v>
      </c>
      <c r="C19" s="5" t="s">
        <v>88</v>
      </c>
      <c r="D19" s="6">
        <v>198742</v>
      </c>
    </row>
    <row r="20" spans="2:4" ht="20" customHeight="1" x14ac:dyDescent="0.25">
      <c r="B20" s="5" t="s">
        <v>11</v>
      </c>
      <c r="C20" s="5" t="s">
        <v>89</v>
      </c>
      <c r="D20" s="6">
        <v>232709</v>
      </c>
    </row>
    <row r="21" spans="2:4" ht="20" customHeight="1" x14ac:dyDescent="0.25">
      <c r="B21" s="5" t="s">
        <v>11</v>
      </c>
      <c r="C21" s="5" t="s">
        <v>90</v>
      </c>
      <c r="D21" s="6">
        <v>340386</v>
      </c>
    </row>
    <row r="22" spans="2:4" ht="20" customHeight="1" x14ac:dyDescent="0.25">
      <c r="B22" s="5" t="s">
        <v>11</v>
      </c>
      <c r="C22" s="5" t="s">
        <v>91</v>
      </c>
      <c r="D22" s="6">
        <v>225196</v>
      </c>
    </row>
    <row r="23" spans="2:4" ht="20" customHeight="1" x14ac:dyDescent="0.25">
      <c r="B23" s="5" t="s">
        <v>11</v>
      </c>
      <c r="C23" s="5" t="s">
        <v>92</v>
      </c>
      <c r="D23" s="6">
        <v>350745</v>
      </c>
    </row>
    <row r="24" spans="2:4" ht="20" customHeight="1" x14ac:dyDescent="0.25">
      <c r="B24" s="5" t="s">
        <v>11</v>
      </c>
      <c r="C24" s="5" t="s">
        <v>93</v>
      </c>
      <c r="D24" s="6">
        <v>578112</v>
      </c>
    </row>
    <row r="25" spans="2:4" ht="20" customHeight="1" x14ac:dyDescent="0.25">
      <c r="B25" s="5" t="s">
        <v>11</v>
      </c>
      <c r="C25" s="5" t="s">
        <v>94</v>
      </c>
      <c r="D25" s="6">
        <v>247034</v>
      </c>
    </row>
    <row r="26" spans="2:4" ht="20" customHeight="1" x14ac:dyDescent="0.25">
      <c r="B26" s="5" t="s">
        <v>12</v>
      </c>
      <c r="C26" s="5" t="s">
        <v>95</v>
      </c>
      <c r="D26" s="6">
        <v>274656</v>
      </c>
    </row>
    <row r="27" spans="2:4" ht="20" customHeight="1" x14ac:dyDescent="0.25">
      <c r="B27" s="5" t="s">
        <v>12</v>
      </c>
      <c r="C27" s="5" t="s">
        <v>96</v>
      </c>
      <c r="D27" s="6">
        <v>481732</v>
      </c>
    </row>
    <row r="28" spans="2:4" ht="20" customHeight="1" x14ac:dyDescent="0.25">
      <c r="B28" s="5" t="s">
        <v>12</v>
      </c>
      <c r="C28" s="5" t="s">
        <v>97</v>
      </c>
      <c r="D28" s="6">
        <v>483480</v>
      </c>
    </row>
    <row r="29" spans="2:4" ht="20" customHeight="1" x14ac:dyDescent="0.25">
      <c r="B29" s="5" t="s">
        <v>12</v>
      </c>
      <c r="C29" s="5" t="s">
        <v>98</v>
      </c>
      <c r="D29" s="6">
        <v>971882</v>
      </c>
    </row>
    <row r="30" spans="2:4" ht="20" customHeight="1" x14ac:dyDescent="0.25">
      <c r="B30" s="5" t="s">
        <v>12</v>
      </c>
      <c r="C30" s="5" t="s">
        <v>99</v>
      </c>
      <c r="D30" s="6">
        <v>622890</v>
      </c>
    </row>
    <row r="31" spans="2:4" ht="20" customHeight="1" x14ac:dyDescent="0.25">
      <c r="B31" s="5" t="s">
        <v>12</v>
      </c>
      <c r="C31" s="5" t="s">
        <v>100</v>
      </c>
      <c r="D31" s="6">
        <v>413954</v>
      </c>
    </row>
    <row r="32" spans="2:4" ht="20" customHeight="1" x14ac:dyDescent="0.25">
      <c r="B32" s="5" t="s">
        <v>12</v>
      </c>
      <c r="C32" s="5" t="s">
        <v>101</v>
      </c>
      <c r="D32" s="6">
        <v>193152</v>
      </c>
    </row>
    <row r="33" spans="2:4" ht="20" customHeight="1" thickBot="1" x14ac:dyDescent="0.3">
      <c r="B33" s="7" t="s">
        <v>12</v>
      </c>
      <c r="C33" s="7" t="s">
        <v>102</v>
      </c>
      <c r="D33" s="11">
        <v>174373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1A37-FB1D-4278-A715-4C65CA9FA70B}">
  <dimension ref="B1:I43"/>
  <sheetViews>
    <sheetView showGridLines="0" topLeftCell="B1" zoomScaleNormal="100" workbookViewId="0">
      <selection activeCell="F3" sqref="F3:F6"/>
    </sheetView>
  </sheetViews>
  <sheetFormatPr baseColWidth="10" defaultColWidth="12.6640625" defaultRowHeight="20" customHeight="1" x14ac:dyDescent="0.25"/>
  <cols>
    <col min="1" max="1" width="3.6640625" style="1" customWidth="1"/>
    <col min="2" max="4" width="12.6640625" style="1"/>
    <col min="5" max="5" width="7.33203125" style="1" customWidth="1"/>
    <col min="6" max="6" width="12.6640625" style="1"/>
    <col min="7" max="8" width="12.6640625" style="2"/>
    <col min="9" max="9" width="20.5" style="2" customWidth="1"/>
    <col min="10" max="16384" width="12.6640625" style="1"/>
  </cols>
  <sheetData>
    <row r="1" spans="2:9" ht="20" customHeight="1" thickBot="1" x14ac:dyDescent="0.3"/>
    <row r="2" spans="2:9" ht="20" customHeight="1" x14ac:dyDescent="0.25">
      <c r="B2" s="4" t="s">
        <v>57</v>
      </c>
      <c r="C2" s="4" t="s">
        <v>83</v>
      </c>
      <c r="D2" s="12" t="s">
        <v>113</v>
      </c>
      <c r="F2" s="4"/>
      <c r="G2" s="12" t="s">
        <v>80</v>
      </c>
      <c r="H2" s="12" t="s">
        <v>113</v>
      </c>
      <c r="I2" s="12" t="s">
        <v>114</v>
      </c>
    </row>
    <row r="3" spans="2:9" ht="20" customHeight="1" x14ac:dyDescent="0.25">
      <c r="B3" s="5" t="s">
        <v>13</v>
      </c>
      <c r="C3" s="5" t="s">
        <v>84</v>
      </c>
      <c r="D3" s="6">
        <v>432348</v>
      </c>
      <c r="F3" s="5" t="s">
        <v>13</v>
      </c>
      <c r="G3" s="5">
        <f>+COUNTIF(B:B,F3)</f>
        <v>4</v>
      </c>
      <c r="H3" s="5">
        <f>+SUMIF(B:B,F3,D:D)</f>
        <v>1499196</v>
      </c>
      <c r="I3" s="5">
        <f>+H3/G3</f>
        <v>374799</v>
      </c>
    </row>
    <row r="4" spans="2:9" ht="20" customHeight="1" x14ac:dyDescent="0.25">
      <c r="B4" s="5" t="s">
        <v>13</v>
      </c>
      <c r="C4" s="5" t="s">
        <v>85</v>
      </c>
      <c r="D4" s="6">
        <v>229061</v>
      </c>
      <c r="F4" s="5" t="s">
        <v>14</v>
      </c>
      <c r="G4" s="5">
        <f t="shared" ref="G4:G6" si="0">+COUNTIF(B:B,F4)</f>
        <v>10</v>
      </c>
      <c r="H4" s="5">
        <f t="shared" ref="H4:H6" si="1">+SUMIF(B:B,F4,D:D)</f>
        <v>7901614</v>
      </c>
      <c r="I4" s="5">
        <f t="shared" ref="I4:I6" si="2">+H4/G4</f>
        <v>790161.4</v>
      </c>
    </row>
    <row r="5" spans="2:9" ht="20" customHeight="1" x14ac:dyDescent="0.25">
      <c r="B5" s="5" t="s">
        <v>13</v>
      </c>
      <c r="C5" s="5" t="s">
        <v>68</v>
      </c>
      <c r="D5" s="6">
        <v>577513</v>
      </c>
      <c r="F5" s="5" t="s">
        <v>11</v>
      </c>
      <c r="G5" s="5">
        <f t="shared" si="0"/>
        <v>9</v>
      </c>
      <c r="H5" s="5">
        <f t="shared" si="1"/>
        <v>3774401</v>
      </c>
      <c r="I5" s="5">
        <f t="shared" si="2"/>
        <v>419377.88888888888</v>
      </c>
    </row>
    <row r="6" spans="2:9" ht="20" customHeight="1" x14ac:dyDescent="0.25">
      <c r="B6" s="5" t="s">
        <v>13</v>
      </c>
      <c r="C6" s="5" t="s">
        <v>69</v>
      </c>
      <c r="D6" s="6">
        <v>260274</v>
      </c>
      <c r="F6" s="5" t="s">
        <v>12</v>
      </c>
      <c r="G6" s="5">
        <f t="shared" si="0"/>
        <v>8</v>
      </c>
      <c r="H6" s="5">
        <f t="shared" si="1"/>
        <v>3616119</v>
      </c>
      <c r="I6" s="5">
        <f t="shared" si="2"/>
        <v>452014.875</v>
      </c>
    </row>
    <row r="7" spans="2:9" ht="20" customHeight="1" thickBot="1" x14ac:dyDescent="0.3">
      <c r="B7" s="5" t="s">
        <v>14</v>
      </c>
      <c r="C7" s="5" t="s">
        <v>70</v>
      </c>
      <c r="D7" s="6">
        <v>406586</v>
      </c>
      <c r="F7" s="15"/>
      <c r="G7" s="15"/>
      <c r="H7" s="15"/>
      <c r="I7" s="15"/>
    </row>
    <row r="8" spans="2:9" ht="20" customHeight="1" x14ac:dyDescent="0.25">
      <c r="B8" s="5" t="s">
        <v>14</v>
      </c>
      <c r="C8" s="5" t="s">
        <v>71</v>
      </c>
      <c r="D8" s="6">
        <v>3724844</v>
      </c>
      <c r="F8"/>
    </row>
    <row r="9" spans="2:9" ht="20" customHeight="1" x14ac:dyDescent="0.25">
      <c r="B9" s="5" t="s">
        <v>14</v>
      </c>
      <c r="C9" s="5" t="s">
        <v>72</v>
      </c>
      <c r="D9" s="6">
        <v>239348</v>
      </c>
      <c r="F9"/>
    </row>
    <row r="10" spans="2:9" ht="20" customHeight="1" x14ac:dyDescent="0.25">
      <c r="B10" s="5" t="s">
        <v>14</v>
      </c>
      <c r="C10" s="5" t="s">
        <v>73</v>
      </c>
      <c r="D10" s="6">
        <v>225714</v>
      </c>
      <c r="F10"/>
    </row>
    <row r="11" spans="2:9" ht="20" customHeight="1" x14ac:dyDescent="0.25">
      <c r="B11" s="5" t="s">
        <v>14</v>
      </c>
      <c r="C11" s="5" t="s">
        <v>74</v>
      </c>
      <c r="D11" s="6">
        <v>194086</v>
      </c>
      <c r="F11"/>
    </row>
    <row r="12" spans="2:9" ht="20" customHeight="1" x14ac:dyDescent="0.25">
      <c r="B12" s="5" t="s">
        <v>14</v>
      </c>
      <c r="C12" s="5" t="s">
        <v>75</v>
      </c>
      <c r="D12" s="6">
        <v>1475213</v>
      </c>
      <c r="F12"/>
    </row>
    <row r="13" spans="2:9" ht="20" customHeight="1" x14ac:dyDescent="0.25">
      <c r="B13" s="5" t="s">
        <v>14</v>
      </c>
      <c r="C13" s="5" t="s">
        <v>76</v>
      </c>
      <c r="D13" s="6">
        <v>720780</v>
      </c>
      <c r="F13"/>
      <c r="G13" s="5" t="s">
        <v>13</v>
      </c>
    </row>
    <row r="14" spans="2:9" ht="20" customHeight="1" x14ac:dyDescent="0.25">
      <c r="B14" s="5" t="s">
        <v>14</v>
      </c>
      <c r="C14" s="5" t="s">
        <v>77</v>
      </c>
      <c r="D14" s="6">
        <v>232922</v>
      </c>
      <c r="F14"/>
      <c r="G14" s="5" t="s">
        <v>14</v>
      </c>
    </row>
    <row r="15" spans="2:9" ht="20" customHeight="1" x14ac:dyDescent="0.25">
      <c r="B15" s="5" t="s">
        <v>14</v>
      </c>
      <c r="C15" s="5" t="s">
        <v>78</v>
      </c>
      <c r="D15" s="6">
        <v>423894</v>
      </c>
      <c r="F15"/>
      <c r="G15" s="5" t="s">
        <v>11</v>
      </c>
    </row>
    <row r="16" spans="2:9" ht="20" customHeight="1" x14ac:dyDescent="0.25">
      <c r="B16" s="5" t="s">
        <v>14</v>
      </c>
      <c r="C16" s="5" t="s">
        <v>79</v>
      </c>
      <c r="D16" s="6">
        <v>258227</v>
      </c>
      <c r="F16"/>
      <c r="G16" s="5" t="s">
        <v>12</v>
      </c>
    </row>
    <row r="17" spans="2:7" ht="20" customHeight="1" x14ac:dyDescent="0.25">
      <c r="B17" s="5" t="s">
        <v>11</v>
      </c>
      <c r="C17" s="5" t="s">
        <v>86</v>
      </c>
      <c r="D17" s="6">
        <v>1263979</v>
      </c>
      <c r="F17"/>
      <c r="G17"/>
    </row>
    <row r="18" spans="2:7" ht="20" customHeight="1" x14ac:dyDescent="0.25">
      <c r="B18" s="5" t="s">
        <v>11</v>
      </c>
      <c r="C18" s="5" t="s">
        <v>87</v>
      </c>
      <c r="D18" s="6">
        <v>337498</v>
      </c>
      <c r="F18"/>
      <c r="G18"/>
    </row>
    <row r="19" spans="2:7" ht="20" customHeight="1" x14ac:dyDescent="0.25">
      <c r="B19" s="5" t="s">
        <v>11</v>
      </c>
      <c r="C19" s="5" t="s">
        <v>88</v>
      </c>
      <c r="D19" s="6">
        <v>198742</v>
      </c>
      <c r="F19"/>
      <c r="G19"/>
    </row>
    <row r="20" spans="2:7" ht="20" customHeight="1" x14ac:dyDescent="0.25">
      <c r="B20" s="5" t="s">
        <v>11</v>
      </c>
      <c r="C20" s="5" t="s">
        <v>89</v>
      </c>
      <c r="D20" s="6">
        <v>232709</v>
      </c>
      <c r="F20"/>
      <c r="G20"/>
    </row>
    <row r="21" spans="2:7" ht="20" customHeight="1" x14ac:dyDescent="0.25">
      <c r="B21" s="5" t="s">
        <v>11</v>
      </c>
      <c r="C21" s="5" t="s">
        <v>90</v>
      </c>
      <c r="D21" s="6">
        <v>340386</v>
      </c>
      <c r="F21"/>
      <c r="G21"/>
    </row>
    <row r="22" spans="2:7" ht="20" customHeight="1" x14ac:dyDescent="0.25">
      <c r="B22" s="5" t="s">
        <v>11</v>
      </c>
      <c r="C22" s="5" t="s">
        <v>91</v>
      </c>
      <c r="D22" s="6">
        <v>225196</v>
      </c>
      <c r="F22"/>
      <c r="G22"/>
    </row>
    <row r="23" spans="2:7" ht="20" customHeight="1" x14ac:dyDescent="0.25">
      <c r="B23" s="5" t="s">
        <v>11</v>
      </c>
      <c r="C23" s="5" t="s">
        <v>92</v>
      </c>
      <c r="D23" s="6">
        <v>350745</v>
      </c>
      <c r="F23"/>
      <c r="G23"/>
    </row>
    <row r="24" spans="2:7" ht="20" customHeight="1" x14ac:dyDescent="0.25">
      <c r="B24" s="5" t="s">
        <v>11</v>
      </c>
      <c r="C24" s="5" t="s">
        <v>93</v>
      </c>
      <c r="D24" s="6">
        <v>578112</v>
      </c>
      <c r="F24"/>
      <c r="G24"/>
    </row>
    <row r="25" spans="2:7" ht="20" customHeight="1" x14ac:dyDescent="0.25">
      <c r="B25" s="5" t="s">
        <v>11</v>
      </c>
      <c r="C25" s="5" t="s">
        <v>94</v>
      </c>
      <c r="D25" s="6">
        <v>247034</v>
      </c>
      <c r="F25"/>
      <c r="G25"/>
    </row>
    <row r="26" spans="2:7" ht="20" customHeight="1" x14ac:dyDescent="0.25">
      <c r="B26" s="5" t="s">
        <v>12</v>
      </c>
      <c r="C26" s="5" t="s">
        <v>95</v>
      </c>
      <c r="D26" s="6">
        <v>274656</v>
      </c>
      <c r="F26"/>
      <c r="G26"/>
    </row>
    <row r="27" spans="2:7" ht="20" customHeight="1" x14ac:dyDescent="0.25">
      <c r="B27" s="5" t="s">
        <v>12</v>
      </c>
      <c r="C27" s="5" t="s">
        <v>96</v>
      </c>
      <c r="D27" s="6">
        <v>481732</v>
      </c>
      <c r="F27"/>
      <c r="G27"/>
    </row>
    <row r="28" spans="2:7" ht="20" customHeight="1" x14ac:dyDescent="0.25">
      <c r="B28" s="5" t="s">
        <v>12</v>
      </c>
      <c r="C28" s="5" t="s">
        <v>97</v>
      </c>
      <c r="D28" s="6">
        <v>483480</v>
      </c>
      <c r="F28"/>
      <c r="G28"/>
    </row>
    <row r="29" spans="2:7" ht="20" customHeight="1" x14ac:dyDescent="0.25">
      <c r="B29" s="5" t="s">
        <v>12</v>
      </c>
      <c r="C29" s="5" t="s">
        <v>98</v>
      </c>
      <c r="D29" s="6">
        <v>971882</v>
      </c>
      <c r="F29"/>
      <c r="G29"/>
    </row>
    <row r="30" spans="2:7" ht="20" customHeight="1" x14ac:dyDescent="0.25">
      <c r="B30" s="5" t="s">
        <v>12</v>
      </c>
      <c r="C30" s="5" t="s">
        <v>99</v>
      </c>
      <c r="D30" s="6">
        <v>622890</v>
      </c>
      <c r="F30"/>
      <c r="G30"/>
    </row>
    <row r="31" spans="2:7" ht="20" customHeight="1" x14ac:dyDescent="0.25">
      <c r="B31" s="5" t="s">
        <v>12</v>
      </c>
      <c r="C31" s="5" t="s">
        <v>100</v>
      </c>
      <c r="D31" s="6">
        <v>413954</v>
      </c>
      <c r="F31"/>
      <c r="G31"/>
    </row>
    <row r="32" spans="2:7" ht="20" customHeight="1" x14ac:dyDescent="0.25">
      <c r="B32" s="5" t="s">
        <v>12</v>
      </c>
      <c r="C32" s="5" t="s">
        <v>101</v>
      </c>
      <c r="D32" s="6">
        <v>193152</v>
      </c>
      <c r="F32"/>
      <c r="G32"/>
    </row>
    <row r="33" spans="2:7" ht="20" customHeight="1" thickBot="1" x14ac:dyDescent="0.3">
      <c r="B33" s="7" t="s">
        <v>12</v>
      </c>
      <c r="C33" s="7" t="s">
        <v>102</v>
      </c>
      <c r="D33" s="11">
        <v>174373</v>
      </c>
      <c r="F33"/>
      <c r="G33"/>
    </row>
    <row r="34" spans="2:7" ht="20" customHeight="1" x14ac:dyDescent="0.25">
      <c r="G34"/>
    </row>
    <row r="35" spans="2:7" ht="20" customHeight="1" x14ac:dyDescent="0.25">
      <c r="G35"/>
    </row>
    <row r="36" spans="2:7" ht="20" customHeight="1" x14ac:dyDescent="0.25">
      <c r="G36"/>
    </row>
    <row r="37" spans="2:7" ht="20" customHeight="1" x14ac:dyDescent="0.25">
      <c r="G37"/>
    </row>
    <row r="38" spans="2:7" ht="20" customHeight="1" x14ac:dyDescent="0.25">
      <c r="G38"/>
    </row>
    <row r="39" spans="2:7" ht="20" customHeight="1" x14ac:dyDescent="0.25">
      <c r="G39"/>
    </row>
    <row r="40" spans="2:7" ht="20" customHeight="1" x14ac:dyDescent="0.25">
      <c r="G40"/>
    </row>
    <row r="41" spans="2:7" ht="20" customHeight="1" x14ac:dyDescent="0.25">
      <c r="G41"/>
    </row>
    <row r="42" spans="2:7" ht="20" customHeight="1" x14ac:dyDescent="0.25">
      <c r="G42"/>
    </row>
    <row r="43" spans="2:7" ht="20" customHeight="1" x14ac:dyDescent="0.25">
      <c r="G43"/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2A0C-5401-44CE-ACE3-4BDDC5CCA3D6}">
  <dimension ref="B1:J33"/>
  <sheetViews>
    <sheetView showGridLines="0" tabSelected="1" zoomScaleNormal="100" workbookViewId="0">
      <selection activeCell="I3" sqref="I3"/>
    </sheetView>
  </sheetViews>
  <sheetFormatPr baseColWidth="10" defaultColWidth="12.6640625" defaultRowHeight="20" customHeight="1" x14ac:dyDescent="0.25"/>
  <cols>
    <col min="1" max="1" width="2.6640625" style="1" customWidth="1"/>
    <col min="2" max="2" width="15.6640625" style="1" customWidth="1"/>
    <col min="3" max="3" width="12.6640625" style="1"/>
    <col min="4" max="4" width="7.1640625" style="1" bestFit="1" customWidth="1"/>
    <col min="5" max="5" width="11.6640625" style="1" customWidth="1"/>
    <col min="6" max="6" width="15.6640625" style="1" customWidth="1"/>
    <col min="7" max="7" width="5.1640625" style="1" bestFit="1" customWidth="1"/>
    <col min="8" max="8" width="9" style="2" bestFit="1" customWidth="1"/>
    <col min="9" max="9" width="12.6640625" style="2"/>
    <col min="10" max="10" width="20.5" style="2" customWidth="1"/>
    <col min="11" max="16384" width="12.6640625" style="1"/>
  </cols>
  <sheetData>
    <row r="1" spans="2:10" ht="20" customHeight="1" thickBot="1" x14ac:dyDescent="0.3"/>
    <row r="2" spans="2:10" ht="20" customHeight="1" x14ac:dyDescent="0.25">
      <c r="B2" s="4" t="s">
        <v>67</v>
      </c>
      <c r="C2" s="4" t="s">
        <v>106</v>
      </c>
      <c r="D2" s="12" t="s">
        <v>64</v>
      </c>
      <c r="F2" s="4"/>
      <c r="G2" s="4"/>
      <c r="H2" s="12" t="s">
        <v>110</v>
      </c>
      <c r="I2" s="12" t="s">
        <v>64</v>
      </c>
      <c r="J2" s="12" t="s">
        <v>112</v>
      </c>
    </row>
    <row r="3" spans="2:10" ht="20" customHeight="1" x14ac:dyDescent="0.25">
      <c r="B3" s="5" t="s">
        <v>84</v>
      </c>
      <c r="C3" s="5" t="s">
        <v>103</v>
      </c>
      <c r="D3" s="6">
        <v>9084</v>
      </c>
      <c r="F3" s="5" t="s">
        <v>84</v>
      </c>
      <c r="G3" s="5" t="s">
        <v>107</v>
      </c>
      <c r="H3" s="5">
        <f>COUNTIFS($B$3:$B$33,F3,$C$3:$C$33,G3)</f>
        <v>4</v>
      </c>
      <c r="I3" s="5">
        <f>SUMIFS(D:D,B:B,F3,C:C,G3)</f>
        <v>22674</v>
      </c>
      <c r="J3" s="5">
        <f>I3/H3</f>
        <v>5668.5</v>
      </c>
    </row>
    <row r="4" spans="2:10" ht="20" customHeight="1" x14ac:dyDescent="0.25">
      <c r="B4" s="5" t="s">
        <v>85</v>
      </c>
      <c r="C4" s="5" t="s">
        <v>103</v>
      </c>
      <c r="D4" s="6">
        <v>1463</v>
      </c>
      <c r="F4" s="5" t="s">
        <v>84</v>
      </c>
      <c r="G4" s="5" t="s">
        <v>108</v>
      </c>
      <c r="H4" s="5">
        <f t="shared" ref="H4:H14" si="0">COUNTIFS($B$3:$B$33,F4,$C$3:$C$33,G4)</f>
        <v>2</v>
      </c>
      <c r="I4" s="5">
        <f t="shared" ref="I4:I14" si="1">SUMIFS(D:D,B:B,F4,C:C,G4)</f>
        <v>14868</v>
      </c>
      <c r="J4" s="5">
        <f t="shared" ref="J4:J14" si="2">I4/H4</f>
        <v>7434</v>
      </c>
    </row>
    <row r="5" spans="2:10" ht="20" customHeight="1" x14ac:dyDescent="0.25">
      <c r="B5" s="5" t="s">
        <v>68</v>
      </c>
      <c r="C5" s="5" t="s">
        <v>104</v>
      </c>
      <c r="D5" s="6">
        <v>9288</v>
      </c>
      <c r="F5" s="5" t="s">
        <v>84</v>
      </c>
      <c r="G5" s="5" t="s">
        <v>109</v>
      </c>
      <c r="H5" s="5">
        <f t="shared" si="0"/>
        <v>3</v>
      </c>
      <c r="I5" s="5">
        <f t="shared" si="1"/>
        <v>19788</v>
      </c>
      <c r="J5" s="5">
        <f t="shared" si="2"/>
        <v>6596</v>
      </c>
    </row>
    <row r="6" spans="2:10" ht="20" customHeight="1" x14ac:dyDescent="0.25">
      <c r="B6" s="5" t="s">
        <v>69</v>
      </c>
      <c r="C6" s="5" t="s">
        <v>105</v>
      </c>
      <c r="D6" s="6">
        <v>8140</v>
      </c>
      <c r="F6" s="5" t="s">
        <v>85</v>
      </c>
      <c r="G6" s="5" t="s">
        <v>107</v>
      </c>
      <c r="H6" s="5">
        <f t="shared" si="0"/>
        <v>3</v>
      </c>
      <c r="I6" s="5">
        <f t="shared" si="1"/>
        <v>12590</v>
      </c>
      <c r="J6" s="5">
        <f t="shared" si="2"/>
        <v>4196.666666666667</v>
      </c>
    </row>
    <row r="7" spans="2:10" ht="20" customHeight="1" x14ac:dyDescent="0.25">
      <c r="B7" s="5" t="s">
        <v>84</v>
      </c>
      <c r="C7" s="5" t="s">
        <v>105</v>
      </c>
      <c r="D7" s="6">
        <v>7672</v>
      </c>
      <c r="F7" s="5" t="s">
        <v>85</v>
      </c>
      <c r="G7" s="5" t="s">
        <v>108</v>
      </c>
      <c r="H7" s="5">
        <f t="shared" si="0"/>
        <v>3</v>
      </c>
      <c r="I7" s="5">
        <f t="shared" si="1"/>
        <v>19319</v>
      </c>
      <c r="J7" s="5">
        <f t="shared" si="2"/>
        <v>6439.666666666667</v>
      </c>
    </row>
    <row r="8" spans="2:10" ht="20" customHeight="1" x14ac:dyDescent="0.25">
      <c r="B8" s="5" t="s">
        <v>85</v>
      </c>
      <c r="C8" s="5" t="s">
        <v>104</v>
      </c>
      <c r="D8" s="6">
        <v>5275</v>
      </c>
      <c r="F8" s="5" t="s">
        <v>85</v>
      </c>
      <c r="G8" s="5" t="s">
        <v>109</v>
      </c>
      <c r="H8" s="5">
        <f t="shared" si="0"/>
        <v>2</v>
      </c>
      <c r="I8" s="5">
        <f t="shared" si="1"/>
        <v>13287</v>
      </c>
      <c r="J8" s="5">
        <f t="shared" si="2"/>
        <v>6643.5</v>
      </c>
    </row>
    <row r="9" spans="2:10" ht="20" customHeight="1" x14ac:dyDescent="0.25">
      <c r="B9" s="5" t="s">
        <v>68</v>
      </c>
      <c r="C9" s="5" t="s">
        <v>103</v>
      </c>
      <c r="D9" s="6">
        <v>2924</v>
      </c>
      <c r="F9" s="5" t="s">
        <v>68</v>
      </c>
      <c r="G9" s="5" t="s">
        <v>107</v>
      </c>
      <c r="H9" s="5">
        <f t="shared" si="0"/>
        <v>2</v>
      </c>
      <c r="I9" s="5">
        <f t="shared" si="1"/>
        <v>5002</v>
      </c>
      <c r="J9" s="5">
        <f t="shared" si="2"/>
        <v>2501</v>
      </c>
    </row>
    <row r="10" spans="2:10" ht="20" customHeight="1" x14ac:dyDescent="0.25">
      <c r="B10" s="5" t="s">
        <v>69</v>
      </c>
      <c r="C10" s="5" t="s">
        <v>103</v>
      </c>
      <c r="D10" s="6">
        <v>10546</v>
      </c>
      <c r="F10" s="5" t="s">
        <v>68</v>
      </c>
      <c r="G10" s="5" t="s">
        <v>108</v>
      </c>
      <c r="H10" s="5">
        <f t="shared" si="0"/>
        <v>3</v>
      </c>
      <c r="I10" s="5">
        <f t="shared" si="1"/>
        <v>23120</v>
      </c>
      <c r="J10" s="5">
        <f t="shared" si="2"/>
        <v>7706.666666666667</v>
      </c>
    </row>
    <row r="11" spans="2:10" ht="20" customHeight="1" x14ac:dyDescent="0.25">
      <c r="B11" s="5" t="s">
        <v>84</v>
      </c>
      <c r="C11" s="5" t="s">
        <v>104</v>
      </c>
      <c r="D11" s="6">
        <v>5231</v>
      </c>
      <c r="F11" s="5" t="s">
        <v>68</v>
      </c>
      <c r="G11" s="5" t="s">
        <v>109</v>
      </c>
      <c r="H11" s="5">
        <f t="shared" si="0"/>
        <v>2</v>
      </c>
      <c r="I11" s="5">
        <f t="shared" si="1"/>
        <v>17706</v>
      </c>
      <c r="J11" s="5">
        <f t="shared" si="2"/>
        <v>8853</v>
      </c>
    </row>
    <row r="12" spans="2:10" ht="20" customHeight="1" x14ac:dyDescent="0.25">
      <c r="B12" s="5" t="s">
        <v>85</v>
      </c>
      <c r="C12" s="5" t="s">
        <v>105</v>
      </c>
      <c r="D12" s="6">
        <v>2899</v>
      </c>
      <c r="F12" s="5" t="s">
        <v>69</v>
      </c>
      <c r="G12" s="5" t="s">
        <v>107</v>
      </c>
      <c r="H12" s="5">
        <f t="shared" si="0"/>
        <v>2</v>
      </c>
      <c r="I12" s="5">
        <f t="shared" si="1"/>
        <v>18956</v>
      </c>
      <c r="J12" s="5">
        <f t="shared" si="2"/>
        <v>9478</v>
      </c>
    </row>
    <row r="13" spans="2:10" ht="20" customHeight="1" x14ac:dyDescent="0.25">
      <c r="B13" s="5" t="s">
        <v>68</v>
      </c>
      <c r="C13" s="5" t="s">
        <v>105</v>
      </c>
      <c r="D13" s="6">
        <v>10325</v>
      </c>
      <c r="F13" s="5" t="s">
        <v>69</v>
      </c>
      <c r="G13" s="5" t="s">
        <v>108</v>
      </c>
      <c r="H13" s="5">
        <f t="shared" si="0"/>
        <v>3</v>
      </c>
      <c r="I13" s="5">
        <f t="shared" si="1"/>
        <v>21224</v>
      </c>
      <c r="J13" s="5">
        <f t="shared" si="2"/>
        <v>7074.666666666667</v>
      </c>
    </row>
    <row r="14" spans="2:10" ht="20" customHeight="1" x14ac:dyDescent="0.25">
      <c r="B14" s="5" t="s">
        <v>69</v>
      </c>
      <c r="C14" s="5" t="s">
        <v>104</v>
      </c>
      <c r="D14" s="6">
        <v>7265</v>
      </c>
      <c r="F14" s="5" t="s">
        <v>69</v>
      </c>
      <c r="G14" s="5" t="s">
        <v>109</v>
      </c>
      <c r="H14" s="5">
        <f t="shared" si="0"/>
        <v>2</v>
      </c>
      <c r="I14" s="5">
        <f t="shared" si="1"/>
        <v>13217</v>
      </c>
      <c r="J14" s="5">
        <f t="shared" si="2"/>
        <v>6608.5</v>
      </c>
    </row>
    <row r="15" spans="2:10" ht="20" customHeight="1" thickBot="1" x14ac:dyDescent="0.3">
      <c r="B15" s="5" t="s">
        <v>84</v>
      </c>
      <c r="C15" s="5" t="s">
        <v>103</v>
      </c>
      <c r="D15" s="6">
        <v>2189</v>
      </c>
      <c r="F15" s="7"/>
      <c r="G15" s="7"/>
      <c r="H15" s="15"/>
      <c r="I15" s="15"/>
      <c r="J15" s="15"/>
    </row>
    <row r="16" spans="2:10" ht="20" customHeight="1" x14ac:dyDescent="0.25">
      <c r="B16" s="5" t="s">
        <v>85</v>
      </c>
      <c r="C16" s="5" t="s">
        <v>103</v>
      </c>
      <c r="D16" s="6">
        <v>4433</v>
      </c>
      <c r="F16"/>
    </row>
    <row r="17" spans="2:6" ht="20" customHeight="1" x14ac:dyDescent="0.25">
      <c r="B17" s="5" t="s">
        <v>68</v>
      </c>
      <c r="C17" s="5" t="s">
        <v>104</v>
      </c>
      <c r="D17" s="6">
        <v>9404</v>
      </c>
      <c r="F17"/>
    </row>
    <row r="18" spans="2:6" ht="20" customHeight="1" x14ac:dyDescent="0.25">
      <c r="B18" s="5" t="s">
        <v>69</v>
      </c>
      <c r="C18" s="5" t="s">
        <v>103</v>
      </c>
      <c r="D18" s="6">
        <v>8410</v>
      </c>
      <c r="F18"/>
    </row>
    <row r="19" spans="2:6" ht="20" customHeight="1" x14ac:dyDescent="0.25">
      <c r="B19" s="5" t="s">
        <v>84</v>
      </c>
      <c r="C19" s="5" t="s">
        <v>105</v>
      </c>
      <c r="D19" s="6">
        <v>4450</v>
      </c>
      <c r="F19"/>
    </row>
    <row r="20" spans="2:6" ht="20" customHeight="1" x14ac:dyDescent="0.25">
      <c r="B20" s="5" t="s">
        <v>85</v>
      </c>
      <c r="C20" s="5" t="s">
        <v>104</v>
      </c>
      <c r="D20" s="6">
        <v>3638</v>
      </c>
      <c r="F20"/>
    </row>
    <row r="21" spans="2:6" ht="20" customHeight="1" x14ac:dyDescent="0.25">
      <c r="B21" s="5" t="s">
        <v>68</v>
      </c>
      <c r="C21" s="5" t="s">
        <v>103</v>
      </c>
      <c r="D21" s="6">
        <v>2078</v>
      </c>
      <c r="F21"/>
    </row>
    <row r="22" spans="2:6" ht="20" customHeight="1" x14ac:dyDescent="0.25">
      <c r="B22" s="5" t="s">
        <v>69</v>
      </c>
      <c r="C22" s="5" t="s">
        <v>104</v>
      </c>
      <c r="D22" s="6">
        <v>8970</v>
      </c>
      <c r="F22"/>
    </row>
    <row r="23" spans="2:6" ht="20" customHeight="1" x14ac:dyDescent="0.25">
      <c r="B23" s="5" t="s">
        <v>84</v>
      </c>
      <c r="C23" s="5" t="s">
        <v>104</v>
      </c>
      <c r="D23" s="6">
        <v>9637</v>
      </c>
      <c r="F23"/>
    </row>
    <row r="24" spans="2:6" ht="20" customHeight="1" x14ac:dyDescent="0.25">
      <c r="B24" s="5" t="s">
        <v>85</v>
      </c>
      <c r="C24" s="5" t="s">
        <v>105</v>
      </c>
      <c r="D24" s="6">
        <v>10388</v>
      </c>
      <c r="F24"/>
    </row>
    <row r="25" spans="2:6" ht="20" customHeight="1" x14ac:dyDescent="0.25">
      <c r="B25" s="5" t="s">
        <v>68</v>
      </c>
      <c r="C25" s="5" t="s">
        <v>105</v>
      </c>
      <c r="D25" s="6">
        <v>7381</v>
      </c>
      <c r="F25"/>
    </row>
    <row r="26" spans="2:6" ht="20" customHeight="1" x14ac:dyDescent="0.25">
      <c r="B26" s="5" t="s">
        <v>69</v>
      </c>
      <c r="C26" s="5" t="s">
        <v>104</v>
      </c>
      <c r="D26" s="6">
        <v>4989</v>
      </c>
      <c r="F26"/>
    </row>
    <row r="27" spans="2:6" ht="20" customHeight="1" x14ac:dyDescent="0.25">
      <c r="B27" s="5" t="s">
        <v>84</v>
      </c>
      <c r="C27" s="5" t="s">
        <v>103</v>
      </c>
      <c r="D27" s="6">
        <v>6331</v>
      </c>
      <c r="F27"/>
    </row>
    <row r="28" spans="2:6" ht="20" customHeight="1" x14ac:dyDescent="0.25">
      <c r="B28" s="5" t="s">
        <v>85</v>
      </c>
      <c r="C28" s="5" t="s">
        <v>103</v>
      </c>
      <c r="D28" s="6">
        <v>6694</v>
      </c>
      <c r="F28"/>
    </row>
    <row r="29" spans="2:6" ht="20" customHeight="1" x14ac:dyDescent="0.25">
      <c r="B29" s="5" t="s">
        <v>68</v>
      </c>
      <c r="C29" s="5" t="s">
        <v>104</v>
      </c>
      <c r="D29" s="6">
        <v>4428</v>
      </c>
      <c r="F29"/>
    </row>
    <row r="30" spans="2:6" ht="20" customHeight="1" x14ac:dyDescent="0.25">
      <c r="B30" s="5" t="s">
        <v>69</v>
      </c>
      <c r="C30" s="5" t="s">
        <v>105</v>
      </c>
      <c r="D30" s="6">
        <v>5077</v>
      </c>
      <c r="F30"/>
    </row>
    <row r="31" spans="2:6" ht="20" customHeight="1" x14ac:dyDescent="0.25">
      <c r="B31" s="5" t="s">
        <v>84</v>
      </c>
      <c r="C31" s="5" t="s">
        <v>105</v>
      </c>
      <c r="D31" s="6">
        <v>7666</v>
      </c>
      <c r="F31"/>
    </row>
    <row r="32" spans="2:6" ht="20" customHeight="1" x14ac:dyDescent="0.25">
      <c r="B32" s="5" t="s">
        <v>85</v>
      </c>
      <c r="C32" s="5" t="s">
        <v>104</v>
      </c>
      <c r="D32" s="6">
        <v>10406</v>
      </c>
      <c r="F32"/>
    </row>
    <row r="33" spans="2:6" ht="20" customHeight="1" thickBot="1" x14ac:dyDescent="0.3">
      <c r="B33" s="7" t="s">
        <v>84</v>
      </c>
      <c r="C33" s="7" t="s">
        <v>103</v>
      </c>
      <c r="D33" s="11">
        <v>5070</v>
      </c>
      <c r="F33"/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ABE5-04F7-4B1A-AE19-1F13030CD46A}">
  <dimension ref="B1:J33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2" width="15.6640625" style="1" customWidth="1"/>
    <col min="3" max="3" width="12.6640625" style="1"/>
    <col min="4" max="4" width="7.1640625" style="1" bestFit="1" customWidth="1"/>
    <col min="5" max="5" width="12.6640625" style="1"/>
    <col min="6" max="6" width="15.6640625" style="1" customWidth="1"/>
    <col min="7" max="7" width="5.1640625" style="1" bestFit="1" customWidth="1"/>
    <col min="8" max="8" width="9" style="2" bestFit="1" customWidth="1"/>
    <col min="9" max="9" width="12.6640625" style="2"/>
    <col min="10" max="10" width="20.5" style="2" customWidth="1"/>
    <col min="11" max="16384" width="12.6640625" style="1"/>
  </cols>
  <sheetData>
    <row r="1" spans="2:10" ht="20" customHeight="1" thickBot="1" x14ac:dyDescent="0.3"/>
    <row r="2" spans="2:10" ht="20" customHeight="1" x14ac:dyDescent="0.25">
      <c r="B2" s="4" t="s">
        <v>67</v>
      </c>
      <c r="C2" s="4" t="s">
        <v>106</v>
      </c>
      <c r="D2" s="12" t="s">
        <v>64</v>
      </c>
      <c r="F2" s="4"/>
      <c r="G2" s="4"/>
      <c r="H2" s="12" t="s">
        <v>110</v>
      </c>
      <c r="I2" s="12" t="s">
        <v>64</v>
      </c>
      <c r="J2" s="12" t="s">
        <v>111</v>
      </c>
    </row>
    <row r="3" spans="2:10" ht="20" customHeight="1" x14ac:dyDescent="0.25">
      <c r="B3" s="5" t="s">
        <v>84</v>
      </c>
      <c r="C3" s="5" t="s">
        <v>103</v>
      </c>
      <c r="D3" s="6">
        <v>9084</v>
      </c>
      <c r="F3" s="5" t="s">
        <v>84</v>
      </c>
      <c r="G3" s="5" t="s">
        <v>107</v>
      </c>
      <c r="H3" s="5">
        <f>+COUNTIFS(B:B,F3,C:C,G3)</f>
        <v>4</v>
      </c>
      <c r="I3" s="5">
        <f>+SUMIFS(D:D,B:B,F3,C:C,G3)</f>
        <v>22674</v>
      </c>
      <c r="J3" s="5">
        <f>I3/H3</f>
        <v>5668.5</v>
      </c>
    </row>
    <row r="4" spans="2:10" ht="20" customHeight="1" x14ac:dyDescent="0.25">
      <c r="B4" s="5" t="s">
        <v>85</v>
      </c>
      <c r="C4" s="5" t="s">
        <v>103</v>
      </c>
      <c r="D4" s="6">
        <v>1463</v>
      </c>
      <c r="F4" s="5" t="s">
        <v>84</v>
      </c>
      <c r="G4" s="5" t="s">
        <v>108</v>
      </c>
      <c r="H4" s="5">
        <f t="shared" ref="H4:H5" si="0">+COUNTIFS(B:B,F4,C:C,G4)</f>
        <v>2</v>
      </c>
      <c r="I4" s="5">
        <f t="shared" ref="I4:I5" si="1">+SUMIFS(D:D,B:B,F4,C:C,G4)</f>
        <v>14868</v>
      </c>
      <c r="J4" s="5">
        <f t="shared" ref="J4:J5" si="2">I4/H4</f>
        <v>7434</v>
      </c>
    </row>
    <row r="5" spans="2:10" ht="20" customHeight="1" x14ac:dyDescent="0.25">
      <c r="B5" s="5" t="s">
        <v>68</v>
      </c>
      <c r="C5" s="5" t="s">
        <v>104</v>
      </c>
      <c r="D5" s="6">
        <v>9288</v>
      </c>
      <c r="F5" s="5" t="s">
        <v>84</v>
      </c>
      <c r="G5" s="5" t="s">
        <v>109</v>
      </c>
      <c r="H5" s="5">
        <f t="shared" si="0"/>
        <v>3</v>
      </c>
      <c r="I5" s="5">
        <f t="shared" si="1"/>
        <v>19788</v>
      </c>
      <c r="J5" s="5">
        <f t="shared" si="2"/>
        <v>6596</v>
      </c>
    </row>
    <row r="6" spans="2:10" ht="20" customHeight="1" x14ac:dyDescent="0.25">
      <c r="B6" s="5" t="s">
        <v>69</v>
      </c>
      <c r="C6" s="5" t="s">
        <v>105</v>
      </c>
      <c r="D6" s="6">
        <v>8140</v>
      </c>
      <c r="F6" s="16" t="str">
        <f>F5</f>
        <v>町田支店</v>
      </c>
      <c r="G6" s="16" t="s">
        <v>54</v>
      </c>
      <c r="H6" s="18">
        <f>SUBTOTAL(9,H3:H5)</f>
        <v>9</v>
      </c>
      <c r="I6" s="18">
        <f>SUBTOTAL(9,I3:I5)</f>
        <v>57330</v>
      </c>
      <c r="J6" s="17"/>
    </row>
    <row r="7" spans="2:10" ht="20" customHeight="1" x14ac:dyDescent="0.25">
      <c r="B7" s="5" t="s">
        <v>84</v>
      </c>
      <c r="C7" s="5" t="s">
        <v>105</v>
      </c>
      <c r="D7" s="6">
        <v>7672</v>
      </c>
      <c r="F7" s="5" t="s">
        <v>85</v>
      </c>
      <c r="G7" s="5" t="s">
        <v>107</v>
      </c>
      <c r="H7" s="5">
        <f>+COUNTIFS(B:B,F7,C:C,G7)</f>
        <v>3</v>
      </c>
      <c r="I7" s="5">
        <f>+SUMIFS(D:D,B:B,F7,C:C,G7)</f>
        <v>12590</v>
      </c>
      <c r="J7" s="5">
        <f>I7/H7</f>
        <v>4196.666666666667</v>
      </c>
    </row>
    <row r="8" spans="2:10" ht="20" customHeight="1" x14ac:dyDescent="0.25">
      <c r="B8" s="5" t="s">
        <v>85</v>
      </c>
      <c r="C8" s="5" t="s">
        <v>104</v>
      </c>
      <c r="D8" s="6">
        <v>5275</v>
      </c>
      <c r="F8" s="5" t="s">
        <v>85</v>
      </c>
      <c r="G8" s="5" t="s">
        <v>108</v>
      </c>
      <c r="H8" s="5">
        <f>+COUNTIFS(B:B,F8,C:C,G8)</f>
        <v>3</v>
      </c>
      <c r="I8" s="5">
        <f>+SUMIFS(D:D,B:B,F8,C:C,G8)</f>
        <v>19319</v>
      </c>
      <c r="J8" s="5">
        <f>I8/H8</f>
        <v>6439.666666666667</v>
      </c>
    </row>
    <row r="9" spans="2:10" ht="20" customHeight="1" x14ac:dyDescent="0.25">
      <c r="B9" s="5" t="s">
        <v>68</v>
      </c>
      <c r="C9" s="5" t="s">
        <v>103</v>
      </c>
      <c r="D9" s="6">
        <v>2924</v>
      </c>
      <c r="F9" s="5" t="s">
        <v>85</v>
      </c>
      <c r="G9" s="5" t="s">
        <v>109</v>
      </c>
      <c r="H9" s="5">
        <f>+COUNTIFS(B:B,F9,C:C,G9)</f>
        <v>2</v>
      </c>
      <c r="I9" s="5">
        <f>+SUMIFS(D:D,B:B,F9,C:C,G9)</f>
        <v>13287</v>
      </c>
      <c r="J9" s="5">
        <f>I9/H9</f>
        <v>6643.5</v>
      </c>
    </row>
    <row r="10" spans="2:10" ht="20" customHeight="1" x14ac:dyDescent="0.25">
      <c r="B10" s="5" t="s">
        <v>69</v>
      </c>
      <c r="C10" s="5" t="s">
        <v>103</v>
      </c>
      <c r="D10" s="6">
        <v>10546</v>
      </c>
      <c r="F10" s="16" t="str">
        <f>F9</f>
        <v>調布支店</v>
      </c>
      <c r="G10" s="16" t="s">
        <v>54</v>
      </c>
      <c r="H10" s="18">
        <f>SUBTOTAL(9,H7:H9)</f>
        <v>8</v>
      </c>
      <c r="I10" s="18">
        <f>SUBTOTAL(9,I7:I9)</f>
        <v>45196</v>
      </c>
      <c r="J10" s="17"/>
    </row>
    <row r="11" spans="2:10" ht="20" customHeight="1" x14ac:dyDescent="0.25">
      <c r="B11" s="5" t="s">
        <v>84</v>
      </c>
      <c r="C11" s="5" t="s">
        <v>104</v>
      </c>
      <c r="D11" s="6">
        <v>5231</v>
      </c>
      <c r="F11" s="5" t="s">
        <v>68</v>
      </c>
      <c r="G11" s="5" t="s">
        <v>107</v>
      </c>
      <c r="H11" s="5">
        <f>+COUNTIFS(B:B,F11,C:C,G11)</f>
        <v>2</v>
      </c>
      <c r="I11" s="5">
        <f>+SUMIFS(D:D,B:B,F11,C:C,G11)</f>
        <v>5002</v>
      </c>
      <c r="J11" s="5">
        <f>I11/H11</f>
        <v>2501</v>
      </c>
    </row>
    <row r="12" spans="2:10" ht="20" customHeight="1" x14ac:dyDescent="0.25">
      <c r="B12" s="5" t="s">
        <v>85</v>
      </c>
      <c r="C12" s="5" t="s">
        <v>105</v>
      </c>
      <c r="D12" s="6">
        <v>2899</v>
      </c>
      <c r="F12" s="5" t="s">
        <v>68</v>
      </c>
      <c r="G12" s="5" t="s">
        <v>108</v>
      </c>
      <c r="H12" s="5">
        <f>+COUNTIFS(B:B,F12,C:C,G12)</f>
        <v>3</v>
      </c>
      <c r="I12" s="5">
        <f>+SUMIFS(D:D,B:B,F12,C:C,G12)</f>
        <v>23120</v>
      </c>
      <c r="J12" s="5">
        <f>I12/H12</f>
        <v>7706.666666666667</v>
      </c>
    </row>
    <row r="13" spans="2:10" ht="20" customHeight="1" x14ac:dyDescent="0.25">
      <c r="B13" s="5" t="s">
        <v>68</v>
      </c>
      <c r="C13" s="5" t="s">
        <v>105</v>
      </c>
      <c r="D13" s="6">
        <v>10325</v>
      </c>
      <c r="F13" s="5" t="s">
        <v>68</v>
      </c>
      <c r="G13" s="5" t="s">
        <v>109</v>
      </c>
      <c r="H13" s="5">
        <f>+COUNTIFS(B:B,F13,C:C,G13)</f>
        <v>2</v>
      </c>
      <c r="I13" s="5">
        <f>+SUMIFS(D:D,B:B,F13,C:C,G13)</f>
        <v>17706</v>
      </c>
      <c r="J13" s="5">
        <f>I13/H13</f>
        <v>8853</v>
      </c>
    </row>
    <row r="14" spans="2:10" ht="20" customHeight="1" x14ac:dyDescent="0.25">
      <c r="B14" s="5" t="s">
        <v>69</v>
      </c>
      <c r="C14" s="5" t="s">
        <v>104</v>
      </c>
      <c r="D14" s="6">
        <v>7265</v>
      </c>
      <c r="F14" s="16" t="str">
        <f>F13</f>
        <v>八王子支店</v>
      </c>
      <c r="G14" s="16" t="s">
        <v>54</v>
      </c>
      <c r="H14" s="18">
        <f>SUBTOTAL(9,H11:H13)</f>
        <v>7</v>
      </c>
      <c r="I14" s="18">
        <f>SUBTOTAL(9,I11:I13)</f>
        <v>45828</v>
      </c>
      <c r="J14" s="17"/>
    </row>
    <row r="15" spans="2:10" ht="20" customHeight="1" x14ac:dyDescent="0.25">
      <c r="B15" s="5" t="s">
        <v>84</v>
      </c>
      <c r="C15" s="5" t="s">
        <v>103</v>
      </c>
      <c r="D15" s="6">
        <v>2189</v>
      </c>
      <c r="F15" s="5" t="s">
        <v>69</v>
      </c>
      <c r="G15" s="5" t="s">
        <v>107</v>
      </c>
      <c r="H15" s="5">
        <f>+COUNTIFS(B:B,F15,C:C,G15)</f>
        <v>2</v>
      </c>
      <c r="I15" s="5">
        <f>+SUMIFS(D:D,B:B,F15,C:C,G15)</f>
        <v>18956</v>
      </c>
      <c r="J15" s="5">
        <f>I15/H15</f>
        <v>9478</v>
      </c>
    </row>
    <row r="16" spans="2:10" ht="20" customHeight="1" x14ac:dyDescent="0.25">
      <c r="B16" s="5" t="s">
        <v>85</v>
      </c>
      <c r="C16" s="5" t="s">
        <v>103</v>
      </c>
      <c r="D16" s="6">
        <v>4433</v>
      </c>
      <c r="F16" s="5" t="s">
        <v>69</v>
      </c>
      <c r="G16" s="5" t="s">
        <v>108</v>
      </c>
      <c r="H16" s="5">
        <f>+COUNTIFS(B:B,F16,C:C,G16)</f>
        <v>3</v>
      </c>
      <c r="I16" s="5">
        <f>+SUMIFS(D:D,B:B,F16,C:C,G16)</f>
        <v>21224</v>
      </c>
      <c r="J16" s="5">
        <f>I16/H16</f>
        <v>7074.666666666667</v>
      </c>
    </row>
    <row r="17" spans="2:10" ht="20" customHeight="1" x14ac:dyDescent="0.25">
      <c r="B17" s="5" t="s">
        <v>68</v>
      </c>
      <c r="C17" s="5" t="s">
        <v>104</v>
      </c>
      <c r="D17" s="6">
        <v>9404</v>
      </c>
      <c r="F17" s="5" t="s">
        <v>69</v>
      </c>
      <c r="G17" s="5" t="s">
        <v>109</v>
      </c>
      <c r="H17" s="5">
        <f>+COUNTIFS(B:B,F17,C:C,G17)</f>
        <v>2</v>
      </c>
      <c r="I17" s="5">
        <f>+SUMIFS(D:D,B:B,F17,C:C,G17)</f>
        <v>13217</v>
      </c>
      <c r="J17" s="5">
        <f>I17/H17</f>
        <v>6608.5</v>
      </c>
    </row>
    <row r="18" spans="2:10" ht="20" customHeight="1" x14ac:dyDescent="0.25">
      <c r="B18" s="5" t="s">
        <v>69</v>
      </c>
      <c r="C18" s="5" t="s">
        <v>103</v>
      </c>
      <c r="D18" s="6">
        <v>8410</v>
      </c>
      <c r="F18" s="16" t="str">
        <f>F17</f>
        <v>府中支店</v>
      </c>
      <c r="G18" s="16" t="s">
        <v>54</v>
      </c>
      <c r="H18" s="18">
        <f>SUBTOTAL(9,H15:H17)</f>
        <v>7</v>
      </c>
      <c r="I18" s="18">
        <f>SUBTOTAL(9,I15:I17)</f>
        <v>53397</v>
      </c>
      <c r="J18" s="17"/>
    </row>
    <row r="19" spans="2:10" ht="20" customHeight="1" x14ac:dyDescent="0.25">
      <c r="B19" s="5" t="s">
        <v>84</v>
      </c>
      <c r="C19" s="5" t="s">
        <v>105</v>
      </c>
      <c r="D19" s="6">
        <v>4450</v>
      </c>
      <c r="F19" s="5" t="s">
        <v>54</v>
      </c>
      <c r="G19" s="5"/>
      <c r="H19" s="5">
        <f>SUBTOTAL(9,H3:H18)</f>
        <v>31</v>
      </c>
      <c r="I19" s="5"/>
      <c r="J19" s="5"/>
    </row>
    <row r="20" spans="2:10" ht="20" customHeight="1" thickBot="1" x14ac:dyDescent="0.3">
      <c r="B20" s="5" t="s">
        <v>85</v>
      </c>
      <c r="C20" s="5" t="s">
        <v>104</v>
      </c>
      <c r="D20" s="6">
        <v>3638</v>
      </c>
      <c r="F20" s="7"/>
      <c r="G20" s="7"/>
      <c r="H20" s="15"/>
      <c r="I20" s="15"/>
      <c r="J20" s="15"/>
    </row>
    <row r="21" spans="2:10" ht="20" customHeight="1" x14ac:dyDescent="0.25">
      <c r="B21" s="5" t="s">
        <v>68</v>
      </c>
      <c r="C21" s="5" t="s">
        <v>103</v>
      </c>
      <c r="D21" s="6">
        <v>2078</v>
      </c>
      <c r="F21"/>
    </row>
    <row r="22" spans="2:10" ht="20" customHeight="1" x14ac:dyDescent="0.25">
      <c r="B22" s="5" t="s">
        <v>69</v>
      </c>
      <c r="C22" s="5" t="s">
        <v>104</v>
      </c>
      <c r="D22" s="6">
        <v>8970</v>
      </c>
      <c r="F22"/>
    </row>
    <row r="23" spans="2:10" ht="20" customHeight="1" x14ac:dyDescent="0.25">
      <c r="B23" s="5" t="s">
        <v>84</v>
      </c>
      <c r="C23" s="5" t="s">
        <v>104</v>
      </c>
      <c r="D23" s="6">
        <v>9637</v>
      </c>
      <c r="F23"/>
    </row>
    <row r="24" spans="2:10" ht="20" customHeight="1" x14ac:dyDescent="0.25">
      <c r="B24" s="5" t="s">
        <v>85</v>
      </c>
      <c r="C24" s="5" t="s">
        <v>105</v>
      </c>
      <c r="D24" s="6">
        <v>10388</v>
      </c>
      <c r="F24"/>
    </row>
    <row r="25" spans="2:10" ht="20" customHeight="1" x14ac:dyDescent="0.25">
      <c r="B25" s="5" t="s">
        <v>68</v>
      </c>
      <c r="C25" s="5" t="s">
        <v>105</v>
      </c>
      <c r="D25" s="6">
        <v>7381</v>
      </c>
      <c r="F25"/>
    </row>
    <row r="26" spans="2:10" ht="20" customHeight="1" x14ac:dyDescent="0.25">
      <c r="B26" s="5" t="s">
        <v>69</v>
      </c>
      <c r="C26" s="5" t="s">
        <v>104</v>
      </c>
      <c r="D26" s="6">
        <v>4989</v>
      </c>
      <c r="F26"/>
    </row>
    <row r="27" spans="2:10" ht="20" customHeight="1" x14ac:dyDescent="0.25">
      <c r="B27" s="5" t="s">
        <v>84</v>
      </c>
      <c r="C27" s="5" t="s">
        <v>103</v>
      </c>
      <c r="D27" s="6">
        <v>6331</v>
      </c>
      <c r="F27"/>
    </row>
    <row r="28" spans="2:10" ht="20" customHeight="1" x14ac:dyDescent="0.25">
      <c r="B28" s="5" t="s">
        <v>85</v>
      </c>
      <c r="C28" s="5" t="s">
        <v>103</v>
      </c>
      <c r="D28" s="6">
        <v>6694</v>
      </c>
      <c r="F28"/>
    </row>
    <row r="29" spans="2:10" ht="20" customHeight="1" x14ac:dyDescent="0.25">
      <c r="B29" s="5" t="s">
        <v>68</v>
      </c>
      <c r="C29" s="5" t="s">
        <v>104</v>
      </c>
      <c r="D29" s="6">
        <v>4428</v>
      </c>
      <c r="F29"/>
    </row>
    <row r="30" spans="2:10" ht="20" customHeight="1" x14ac:dyDescent="0.25">
      <c r="B30" s="5" t="s">
        <v>69</v>
      </c>
      <c r="C30" s="5" t="s">
        <v>105</v>
      </c>
      <c r="D30" s="6">
        <v>5077</v>
      </c>
      <c r="F30"/>
    </row>
    <row r="31" spans="2:10" ht="20" customHeight="1" x14ac:dyDescent="0.25">
      <c r="B31" s="5" t="s">
        <v>84</v>
      </c>
      <c r="C31" s="5" t="s">
        <v>105</v>
      </c>
      <c r="D31" s="6">
        <v>7666</v>
      </c>
      <c r="F31"/>
    </row>
    <row r="32" spans="2:10" ht="20" customHeight="1" x14ac:dyDescent="0.25">
      <c r="B32" s="5" t="s">
        <v>85</v>
      </c>
      <c r="C32" s="5" t="s">
        <v>104</v>
      </c>
      <c r="D32" s="6">
        <v>10406</v>
      </c>
      <c r="F32"/>
    </row>
    <row r="33" spans="2:6" ht="20" customHeight="1" thickBot="1" x14ac:dyDescent="0.3">
      <c r="B33" s="7" t="s">
        <v>84</v>
      </c>
      <c r="C33" s="7" t="s">
        <v>103</v>
      </c>
      <c r="D33" s="11">
        <v>5070</v>
      </c>
      <c r="F3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SUM_1</vt:lpstr>
      <vt:lpstr>SUM_2</vt:lpstr>
      <vt:lpstr>COUNT</vt:lpstr>
      <vt:lpstr>COUNTA</vt:lpstr>
      <vt:lpstr>列全体を選択</vt:lpstr>
      <vt:lpstr>COUNTIF&amp;SUMIF</vt:lpstr>
      <vt:lpstr>重複の削除</vt:lpstr>
      <vt:lpstr>COUNTIFS&amp;SUMIFS</vt:lpstr>
      <vt:lpstr>SUBTOTAL</vt:lpstr>
      <vt:lpstr>AVERAGE</vt:lpstr>
      <vt:lpstr>AVERAGEIF</vt:lpstr>
      <vt:lpstr>AVERAGEIFS</vt:lpstr>
      <vt:lpstr>MEDIAN</vt:lpstr>
      <vt:lpstr>SUMPRODUCT</vt:lpstr>
      <vt:lpstr>フィルター_1</vt:lpstr>
      <vt:lpstr>フィルター_2</vt:lpstr>
      <vt:lpstr>条件付き書式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Kumano</dc:creator>
  <cp:lastModifiedBy>貴一朗 井波</cp:lastModifiedBy>
  <dcterms:created xsi:type="dcterms:W3CDTF">2015-06-05T18:19:34Z</dcterms:created>
  <dcterms:modified xsi:type="dcterms:W3CDTF">2024-01-26T02:02:11Z</dcterms:modified>
</cp:coreProperties>
</file>