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AppData\Local\Microsoft\Windows\INetCache\Content.Outlook\0XXJPG8H\"/>
    </mc:Choice>
  </mc:AlternateContent>
  <xr:revisionPtr revIDLastSave="0" documentId="13_ncr:1_{C98464AD-86B7-4D6A-8E66-24CB9054F80C}" xr6:coauthVersionLast="47" xr6:coauthVersionMax="47" xr10:uidLastSave="{00000000-0000-0000-0000-000000000000}"/>
  <bookViews>
    <workbookView xWindow="5130" yWindow="-16320" windowWidth="29040" windowHeight="15720" xr2:uid="{BE51028A-168E-4EA5-9300-561163E03E6C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2" i="1" l="1"/>
  <c r="R250" i="1"/>
  <c r="L249" i="1"/>
  <c r="K249" i="1"/>
  <c r="J249" i="1"/>
  <c r="H249" i="1"/>
  <c r="N249" i="1" s="1"/>
  <c r="W248" i="1"/>
  <c r="U248" i="1"/>
  <c r="S248" i="1"/>
  <c r="T248" i="1" s="1"/>
  <c r="R248" i="1"/>
  <c r="Q248" i="1"/>
  <c r="P248" i="1"/>
  <c r="N248" i="1"/>
  <c r="M248" i="1"/>
  <c r="G248" i="1"/>
  <c r="F248" i="1"/>
  <c r="W247" i="1"/>
  <c r="U247" i="1"/>
  <c r="S247" i="1"/>
  <c r="T247" i="1" s="1"/>
  <c r="R247" i="1"/>
  <c r="Q247" i="1"/>
  <c r="P247" i="1"/>
  <c r="N247" i="1"/>
  <c r="G247" i="1"/>
  <c r="M247" i="1" s="1"/>
  <c r="F247" i="1"/>
  <c r="W246" i="1"/>
  <c r="U246" i="1"/>
  <c r="S246" i="1"/>
  <c r="R246" i="1"/>
  <c r="Q246" i="1"/>
  <c r="P246" i="1"/>
  <c r="N246" i="1"/>
  <c r="G246" i="1"/>
  <c r="M246" i="1" s="1"/>
  <c r="F246" i="1"/>
  <c r="W245" i="1"/>
  <c r="U245" i="1"/>
  <c r="S245" i="1"/>
  <c r="R245" i="1"/>
  <c r="Q245" i="1"/>
  <c r="AC245" i="1" s="1"/>
  <c r="P245" i="1"/>
  <c r="N245" i="1"/>
  <c r="G245" i="1"/>
  <c r="M245" i="1" s="1"/>
  <c r="F245" i="1"/>
  <c r="AC244" i="1"/>
  <c r="W244" i="1"/>
  <c r="U244" i="1"/>
  <c r="S244" i="1"/>
  <c r="R244" i="1"/>
  <c r="Q244" i="1"/>
  <c r="P244" i="1"/>
  <c r="N244" i="1"/>
  <c r="G244" i="1"/>
  <c r="M244" i="1" s="1"/>
  <c r="F244" i="1"/>
  <c r="W243" i="1"/>
  <c r="U243" i="1"/>
  <c r="S243" i="1"/>
  <c r="R243" i="1"/>
  <c r="Q243" i="1"/>
  <c r="P243" i="1"/>
  <c r="N243" i="1"/>
  <c r="M243" i="1"/>
  <c r="G243" i="1"/>
  <c r="F243" i="1"/>
  <c r="W242" i="1"/>
  <c r="U242" i="1"/>
  <c r="S242" i="1"/>
  <c r="R242" i="1"/>
  <c r="T242" i="1" s="1"/>
  <c r="Q242" i="1"/>
  <c r="P242" i="1"/>
  <c r="N242" i="1"/>
  <c r="G242" i="1"/>
  <c r="M242" i="1" s="1"/>
  <c r="F242" i="1"/>
  <c r="W241" i="1"/>
  <c r="U241" i="1"/>
  <c r="S241" i="1"/>
  <c r="R241" i="1"/>
  <c r="Q241" i="1"/>
  <c r="P241" i="1"/>
  <c r="AC241" i="1" s="1"/>
  <c r="N241" i="1"/>
  <c r="G241" i="1"/>
  <c r="M241" i="1" s="1"/>
  <c r="F241" i="1"/>
  <c r="AC240" i="1"/>
  <c r="W240" i="1"/>
  <c r="U240" i="1"/>
  <c r="S240" i="1"/>
  <c r="R240" i="1"/>
  <c r="Q240" i="1"/>
  <c r="P240" i="1"/>
  <c r="N240" i="1"/>
  <c r="M240" i="1"/>
  <c r="G240" i="1"/>
  <c r="F240" i="1"/>
  <c r="W239" i="1"/>
  <c r="U239" i="1"/>
  <c r="S239" i="1"/>
  <c r="T239" i="1" s="1"/>
  <c r="R239" i="1"/>
  <c r="Q239" i="1"/>
  <c r="AC239" i="1" s="1"/>
  <c r="P239" i="1"/>
  <c r="N239" i="1"/>
  <c r="G239" i="1"/>
  <c r="M239" i="1" s="1"/>
  <c r="F239" i="1"/>
  <c r="W238" i="1"/>
  <c r="U238" i="1"/>
  <c r="S238" i="1"/>
  <c r="T238" i="1" s="1"/>
  <c r="R238" i="1"/>
  <c r="Q238" i="1"/>
  <c r="AC238" i="1" s="1"/>
  <c r="P238" i="1"/>
  <c r="N238" i="1"/>
  <c r="G238" i="1"/>
  <c r="M238" i="1" s="1"/>
  <c r="F238" i="1"/>
  <c r="W237" i="1"/>
  <c r="U237" i="1"/>
  <c r="S237" i="1"/>
  <c r="R237" i="1"/>
  <c r="T237" i="1" s="1"/>
  <c r="Q237" i="1"/>
  <c r="P237" i="1"/>
  <c r="N237" i="1"/>
  <c r="G237" i="1"/>
  <c r="M237" i="1" s="1"/>
  <c r="F237" i="1"/>
  <c r="W236" i="1"/>
  <c r="U236" i="1"/>
  <c r="S236" i="1"/>
  <c r="T236" i="1" s="1"/>
  <c r="R236" i="1"/>
  <c r="Q236" i="1"/>
  <c r="P236" i="1"/>
  <c r="AC236" i="1" s="1"/>
  <c r="N236" i="1"/>
  <c r="G236" i="1"/>
  <c r="M236" i="1" s="1"/>
  <c r="F236" i="1"/>
  <c r="W235" i="1"/>
  <c r="U235" i="1"/>
  <c r="S235" i="1"/>
  <c r="T235" i="1" s="1"/>
  <c r="R235" i="1"/>
  <c r="Q235" i="1"/>
  <c r="P235" i="1"/>
  <c r="N235" i="1"/>
  <c r="M235" i="1"/>
  <c r="G235" i="1"/>
  <c r="F235" i="1"/>
  <c r="W234" i="1"/>
  <c r="U234" i="1"/>
  <c r="S234" i="1"/>
  <c r="R234" i="1"/>
  <c r="Q234" i="1"/>
  <c r="P234" i="1"/>
  <c r="N234" i="1"/>
  <c r="G234" i="1"/>
  <c r="M234" i="1" s="1"/>
  <c r="F234" i="1"/>
  <c r="W233" i="1"/>
  <c r="U233" i="1"/>
  <c r="S233" i="1"/>
  <c r="R233" i="1"/>
  <c r="Q233" i="1"/>
  <c r="P233" i="1"/>
  <c r="N233" i="1"/>
  <c r="G233" i="1"/>
  <c r="M233" i="1" s="1"/>
  <c r="F233" i="1"/>
  <c r="AC232" i="1"/>
  <c r="W232" i="1"/>
  <c r="U232" i="1"/>
  <c r="S232" i="1"/>
  <c r="T232" i="1" s="1"/>
  <c r="R232" i="1"/>
  <c r="Q232" i="1"/>
  <c r="P232" i="1"/>
  <c r="N232" i="1"/>
  <c r="G232" i="1"/>
  <c r="M232" i="1" s="1"/>
  <c r="F232" i="1"/>
  <c r="W231" i="1"/>
  <c r="U231" i="1"/>
  <c r="S231" i="1"/>
  <c r="R231" i="1"/>
  <c r="Q231" i="1"/>
  <c r="AC231" i="1" s="1"/>
  <c r="P231" i="1"/>
  <c r="N231" i="1"/>
  <c r="G231" i="1"/>
  <c r="M231" i="1" s="1"/>
  <c r="F231" i="1"/>
  <c r="S226" i="1"/>
  <c r="R224" i="1"/>
  <c r="N223" i="1"/>
  <c r="L223" i="1"/>
  <c r="K223" i="1"/>
  <c r="U223" i="1" s="1"/>
  <c r="J223" i="1"/>
  <c r="H223" i="1"/>
  <c r="W222" i="1"/>
  <c r="U222" i="1"/>
  <c r="S222" i="1"/>
  <c r="R222" i="1"/>
  <c r="T222" i="1" s="1"/>
  <c r="Q222" i="1"/>
  <c r="P222" i="1"/>
  <c r="N222" i="1"/>
  <c r="G222" i="1"/>
  <c r="M222" i="1" s="1"/>
  <c r="F222" i="1"/>
  <c r="W221" i="1"/>
  <c r="U221" i="1"/>
  <c r="T221" i="1"/>
  <c r="S221" i="1"/>
  <c r="R221" i="1"/>
  <c r="Q221" i="1"/>
  <c r="P221" i="1"/>
  <c r="N221" i="1"/>
  <c r="G221" i="1"/>
  <c r="M221" i="1" s="1"/>
  <c r="F221" i="1"/>
  <c r="W220" i="1"/>
  <c r="U220" i="1"/>
  <c r="S220" i="1"/>
  <c r="R220" i="1"/>
  <c r="Q220" i="1"/>
  <c r="P220" i="1"/>
  <c r="N220" i="1"/>
  <c r="G220" i="1"/>
  <c r="M220" i="1" s="1"/>
  <c r="F220" i="1"/>
  <c r="W219" i="1"/>
  <c r="U219" i="1"/>
  <c r="S219" i="1"/>
  <c r="T219" i="1" s="1"/>
  <c r="R219" i="1"/>
  <c r="Q219" i="1"/>
  <c r="P219" i="1"/>
  <c r="N219" i="1"/>
  <c r="G219" i="1"/>
  <c r="M219" i="1" s="1"/>
  <c r="F219" i="1"/>
  <c r="W218" i="1"/>
  <c r="U218" i="1"/>
  <c r="S218" i="1"/>
  <c r="R218" i="1"/>
  <c r="Q218" i="1"/>
  <c r="P218" i="1"/>
  <c r="N218" i="1"/>
  <c r="G218" i="1"/>
  <c r="M218" i="1" s="1"/>
  <c r="F218" i="1"/>
  <c r="W217" i="1"/>
  <c r="U217" i="1"/>
  <c r="S217" i="1"/>
  <c r="T217" i="1" s="1"/>
  <c r="R217" i="1"/>
  <c r="Q217" i="1"/>
  <c r="P217" i="1"/>
  <c r="N217" i="1"/>
  <c r="G217" i="1"/>
  <c r="M217" i="1" s="1"/>
  <c r="F217" i="1"/>
  <c r="W216" i="1"/>
  <c r="U216" i="1"/>
  <c r="S216" i="1"/>
  <c r="R216" i="1"/>
  <c r="Q216" i="1"/>
  <c r="P216" i="1"/>
  <c r="N216" i="1"/>
  <c r="G216" i="1"/>
  <c r="M216" i="1" s="1"/>
  <c r="F216" i="1"/>
  <c r="W215" i="1"/>
  <c r="U215" i="1"/>
  <c r="S215" i="1"/>
  <c r="T215" i="1" s="1"/>
  <c r="R215" i="1"/>
  <c r="Q215" i="1"/>
  <c r="P215" i="1"/>
  <c r="N215" i="1"/>
  <c r="G215" i="1"/>
  <c r="M215" i="1" s="1"/>
  <c r="F215" i="1"/>
  <c r="W214" i="1"/>
  <c r="U214" i="1"/>
  <c r="S214" i="1"/>
  <c r="T214" i="1" s="1"/>
  <c r="R214" i="1"/>
  <c r="Q214" i="1"/>
  <c r="P214" i="1"/>
  <c r="N214" i="1"/>
  <c r="G214" i="1"/>
  <c r="M214" i="1" s="1"/>
  <c r="F214" i="1"/>
  <c r="W213" i="1"/>
  <c r="U213" i="1"/>
  <c r="S213" i="1"/>
  <c r="R213" i="1"/>
  <c r="Q213" i="1"/>
  <c r="P213" i="1"/>
  <c r="N213" i="1"/>
  <c r="G213" i="1"/>
  <c r="M213" i="1" s="1"/>
  <c r="F213" i="1"/>
  <c r="W212" i="1"/>
  <c r="U212" i="1"/>
  <c r="S212" i="1"/>
  <c r="T212" i="1" s="1"/>
  <c r="R212" i="1"/>
  <c r="Q212" i="1"/>
  <c r="P212" i="1"/>
  <c r="N212" i="1"/>
  <c r="G212" i="1"/>
  <c r="M212" i="1" s="1"/>
  <c r="F212" i="1"/>
  <c r="W211" i="1"/>
  <c r="U211" i="1"/>
  <c r="S211" i="1"/>
  <c r="T211" i="1" s="1"/>
  <c r="R211" i="1"/>
  <c r="Q211" i="1"/>
  <c r="P211" i="1"/>
  <c r="N211" i="1"/>
  <c r="G211" i="1"/>
  <c r="M211" i="1" s="1"/>
  <c r="F211" i="1"/>
  <c r="W210" i="1"/>
  <c r="U210" i="1"/>
  <c r="S210" i="1"/>
  <c r="R210" i="1"/>
  <c r="Q210" i="1"/>
  <c r="P210" i="1"/>
  <c r="N210" i="1"/>
  <c r="G210" i="1"/>
  <c r="M210" i="1" s="1"/>
  <c r="F210" i="1"/>
  <c r="W209" i="1"/>
  <c r="U209" i="1"/>
  <c r="S209" i="1"/>
  <c r="T209" i="1" s="1"/>
  <c r="R209" i="1"/>
  <c r="Q209" i="1"/>
  <c r="P209" i="1"/>
  <c r="N209" i="1"/>
  <c r="G209" i="1"/>
  <c r="M209" i="1" s="1"/>
  <c r="F209" i="1"/>
  <c r="W208" i="1"/>
  <c r="U208" i="1"/>
  <c r="S208" i="1"/>
  <c r="T208" i="1" s="1"/>
  <c r="R208" i="1"/>
  <c r="Q208" i="1"/>
  <c r="P208" i="1"/>
  <c r="N208" i="1"/>
  <c r="G208" i="1"/>
  <c r="M208" i="1" s="1"/>
  <c r="F208" i="1"/>
  <c r="W207" i="1"/>
  <c r="U207" i="1"/>
  <c r="S207" i="1"/>
  <c r="T207" i="1" s="1"/>
  <c r="R207" i="1"/>
  <c r="Q207" i="1"/>
  <c r="P207" i="1"/>
  <c r="N207" i="1"/>
  <c r="G207" i="1"/>
  <c r="M207" i="1" s="1"/>
  <c r="F207" i="1"/>
  <c r="W206" i="1"/>
  <c r="U206" i="1"/>
  <c r="S206" i="1"/>
  <c r="R206" i="1"/>
  <c r="Q206" i="1"/>
  <c r="P206" i="1"/>
  <c r="N206" i="1"/>
  <c r="G206" i="1"/>
  <c r="M206" i="1" s="1"/>
  <c r="F206" i="1"/>
  <c r="W205" i="1"/>
  <c r="U205" i="1"/>
  <c r="T205" i="1"/>
  <c r="S205" i="1"/>
  <c r="R205" i="1"/>
  <c r="Q205" i="1"/>
  <c r="P205" i="1"/>
  <c r="N205" i="1"/>
  <c r="G205" i="1"/>
  <c r="M205" i="1" s="1"/>
  <c r="F205" i="1"/>
  <c r="S199" i="1"/>
  <c r="R199" i="1"/>
  <c r="L198" i="1"/>
  <c r="K198" i="1"/>
  <c r="U198" i="1" s="1"/>
  <c r="J198" i="1"/>
  <c r="H198" i="1"/>
  <c r="W197" i="1"/>
  <c r="U197" i="1"/>
  <c r="S197" i="1"/>
  <c r="R197" i="1"/>
  <c r="T197" i="1" s="1"/>
  <c r="Q197" i="1"/>
  <c r="P197" i="1"/>
  <c r="N197" i="1"/>
  <c r="M197" i="1"/>
  <c r="G197" i="1"/>
  <c r="F197" i="1"/>
  <c r="W196" i="1"/>
  <c r="U196" i="1"/>
  <c r="S196" i="1"/>
  <c r="R196" i="1"/>
  <c r="Q196" i="1"/>
  <c r="P196" i="1"/>
  <c r="N196" i="1"/>
  <c r="G196" i="1"/>
  <c r="M196" i="1" s="1"/>
  <c r="F196" i="1"/>
  <c r="W195" i="1"/>
  <c r="U195" i="1"/>
  <c r="S195" i="1"/>
  <c r="T195" i="1" s="1"/>
  <c r="R195" i="1"/>
  <c r="Q195" i="1"/>
  <c r="P195" i="1"/>
  <c r="N195" i="1"/>
  <c r="G195" i="1"/>
  <c r="M195" i="1" s="1"/>
  <c r="F195" i="1"/>
  <c r="W194" i="1"/>
  <c r="U194" i="1"/>
  <c r="S194" i="1"/>
  <c r="R194" i="1"/>
  <c r="Q194" i="1"/>
  <c r="P194" i="1"/>
  <c r="N194" i="1"/>
  <c r="G194" i="1"/>
  <c r="M194" i="1" s="1"/>
  <c r="F194" i="1"/>
  <c r="W193" i="1"/>
  <c r="U193" i="1"/>
  <c r="S193" i="1"/>
  <c r="R193" i="1"/>
  <c r="T193" i="1" s="1"/>
  <c r="Q193" i="1"/>
  <c r="P193" i="1"/>
  <c r="N193" i="1"/>
  <c r="M193" i="1"/>
  <c r="G193" i="1"/>
  <c r="F193" i="1"/>
  <c r="W192" i="1"/>
  <c r="U192" i="1"/>
  <c r="S192" i="1"/>
  <c r="R192" i="1"/>
  <c r="Q192" i="1"/>
  <c r="P192" i="1"/>
  <c r="N192" i="1"/>
  <c r="G192" i="1"/>
  <c r="M192" i="1" s="1"/>
  <c r="F192" i="1"/>
  <c r="W191" i="1"/>
  <c r="U191" i="1"/>
  <c r="S191" i="1"/>
  <c r="R191" i="1"/>
  <c r="Q191" i="1"/>
  <c r="P191" i="1"/>
  <c r="N191" i="1"/>
  <c r="G191" i="1"/>
  <c r="M191" i="1" s="1"/>
  <c r="F191" i="1"/>
  <c r="W190" i="1"/>
  <c r="U190" i="1"/>
  <c r="S190" i="1"/>
  <c r="T190" i="1" s="1"/>
  <c r="R190" i="1"/>
  <c r="Q190" i="1"/>
  <c r="P190" i="1"/>
  <c r="N190" i="1"/>
  <c r="G190" i="1"/>
  <c r="M190" i="1" s="1"/>
  <c r="F190" i="1"/>
  <c r="W189" i="1"/>
  <c r="U189" i="1"/>
  <c r="S189" i="1"/>
  <c r="T189" i="1" s="1"/>
  <c r="R189" i="1"/>
  <c r="Q189" i="1"/>
  <c r="P189" i="1"/>
  <c r="N189" i="1"/>
  <c r="G189" i="1"/>
  <c r="M189" i="1" s="1"/>
  <c r="F189" i="1"/>
  <c r="W188" i="1"/>
  <c r="U188" i="1"/>
  <c r="S188" i="1"/>
  <c r="T188" i="1" s="1"/>
  <c r="R188" i="1"/>
  <c r="Q188" i="1"/>
  <c r="P188" i="1"/>
  <c r="N188" i="1"/>
  <c r="G188" i="1"/>
  <c r="M188" i="1" s="1"/>
  <c r="F188" i="1"/>
  <c r="W187" i="1"/>
  <c r="U187" i="1"/>
  <c r="S187" i="1"/>
  <c r="T187" i="1" s="1"/>
  <c r="R187" i="1"/>
  <c r="Q187" i="1"/>
  <c r="P187" i="1"/>
  <c r="N187" i="1"/>
  <c r="G187" i="1"/>
  <c r="M187" i="1" s="1"/>
  <c r="F187" i="1"/>
  <c r="W186" i="1"/>
  <c r="U186" i="1"/>
  <c r="S186" i="1"/>
  <c r="R186" i="1"/>
  <c r="Q186" i="1"/>
  <c r="P186" i="1"/>
  <c r="N186" i="1"/>
  <c r="G186" i="1"/>
  <c r="M186" i="1" s="1"/>
  <c r="F186" i="1"/>
  <c r="W185" i="1"/>
  <c r="U185" i="1"/>
  <c r="S185" i="1"/>
  <c r="R185" i="1"/>
  <c r="T185" i="1" s="1"/>
  <c r="Q185" i="1"/>
  <c r="P185" i="1"/>
  <c r="N185" i="1"/>
  <c r="G185" i="1"/>
  <c r="M185" i="1" s="1"/>
  <c r="F185" i="1"/>
  <c r="W184" i="1"/>
  <c r="U184" i="1"/>
  <c r="S184" i="1"/>
  <c r="T184" i="1" s="1"/>
  <c r="R184" i="1"/>
  <c r="Q184" i="1"/>
  <c r="P184" i="1"/>
  <c r="N184" i="1"/>
  <c r="G184" i="1"/>
  <c r="M184" i="1" s="1"/>
  <c r="F184" i="1"/>
  <c r="W183" i="1"/>
  <c r="U183" i="1"/>
  <c r="S183" i="1"/>
  <c r="T183" i="1" s="1"/>
  <c r="R183" i="1"/>
  <c r="Q183" i="1"/>
  <c r="P183" i="1"/>
  <c r="N183" i="1"/>
  <c r="G183" i="1"/>
  <c r="M183" i="1" s="1"/>
  <c r="F183" i="1"/>
  <c r="W182" i="1"/>
  <c r="U182" i="1"/>
  <c r="S182" i="1"/>
  <c r="R182" i="1"/>
  <c r="Q182" i="1"/>
  <c r="P182" i="1"/>
  <c r="N182" i="1"/>
  <c r="G182" i="1"/>
  <c r="M182" i="1" s="1"/>
  <c r="F182" i="1"/>
  <c r="W181" i="1"/>
  <c r="U181" i="1"/>
  <c r="S181" i="1"/>
  <c r="T181" i="1" s="1"/>
  <c r="R181" i="1"/>
  <c r="Q181" i="1"/>
  <c r="P181" i="1"/>
  <c r="N181" i="1"/>
  <c r="G181" i="1"/>
  <c r="M181" i="1" s="1"/>
  <c r="F181" i="1"/>
  <c r="W180" i="1"/>
  <c r="U180" i="1"/>
  <c r="S180" i="1"/>
  <c r="R180" i="1"/>
  <c r="T180" i="1" s="1"/>
  <c r="Q180" i="1"/>
  <c r="P180" i="1"/>
  <c r="P198" i="1" s="1"/>
  <c r="N180" i="1"/>
  <c r="G180" i="1"/>
  <c r="M180" i="1" s="1"/>
  <c r="F180" i="1"/>
  <c r="S176" i="1"/>
  <c r="S174" i="1"/>
  <c r="R174" i="1"/>
  <c r="N173" i="1"/>
  <c r="L173" i="1"/>
  <c r="K173" i="1"/>
  <c r="J173" i="1"/>
  <c r="U173" i="1" s="1"/>
  <c r="H173" i="1"/>
  <c r="S173" i="1" s="1"/>
  <c r="W172" i="1"/>
  <c r="U172" i="1"/>
  <c r="S172" i="1"/>
  <c r="R172" i="1"/>
  <c r="Q172" i="1"/>
  <c r="P172" i="1"/>
  <c r="N172" i="1"/>
  <c r="M172" i="1"/>
  <c r="G172" i="1"/>
  <c r="F172" i="1"/>
  <c r="W171" i="1"/>
  <c r="U171" i="1"/>
  <c r="S171" i="1"/>
  <c r="T171" i="1" s="1"/>
  <c r="R171" i="1"/>
  <c r="Q171" i="1"/>
  <c r="P171" i="1"/>
  <c r="N171" i="1"/>
  <c r="G171" i="1"/>
  <c r="M171" i="1" s="1"/>
  <c r="F171" i="1"/>
  <c r="W170" i="1"/>
  <c r="U170" i="1"/>
  <c r="S170" i="1"/>
  <c r="R170" i="1"/>
  <c r="Q170" i="1"/>
  <c r="P170" i="1"/>
  <c r="N170" i="1"/>
  <c r="G170" i="1"/>
  <c r="M170" i="1" s="1"/>
  <c r="F170" i="1"/>
  <c r="W169" i="1"/>
  <c r="U169" i="1"/>
  <c r="T169" i="1"/>
  <c r="S169" i="1"/>
  <c r="R169" i="1"/>
  <c r="Q169" i="1"/>
  <c r="P169" i="1"/>
  <c r="N169" i="1"/>
  <c r="G169" i="1"/>
  <c r="M169" i="1" s="1"/>
  <c r="F169" i="1"/>
  <c r="W168" i="1"/>
  <c r="U168" i="1"/>
  <c r="S168" i="1"/>
  <c r="R168" i="1"/>
  <c r="Q168" i="1"/>
  <c r="P168" i="1"/>
  <c r="N168" i="1"/>
  <c r="M168" i="1"/>
  <c r="G168" i="1"/>
  <c r="F168" i="1"/>
  <c r="W167" i="1"/>
  <c r="U167" i="1"/>
  <c r="S167" i="1"/>
  <c r="R167" i="1"/>
  <c r="T167" i="1" s="1"/>
  <c r="Q167" i="1"/>
  <c r="P167" i="1"/>
  <c r="N167" i="1"/>
  <c r="G167" i="1"/>
  <c r="M167" i="1" s="1"/>
  <c r="F167" i="1"/>
  <c r="W166" i="1"/>
  <c r="U166" i="1"/>
  <c r="T166" i="1"/>
  <c r="S166" i="1"/>
  <c r="R166" i="1"/>
  <c r="Q166" i="1"/>
  <c r="P166" i="1"/>
  <c r="N166" i="1"/>
  <c r="M166" i="1"/>
  <c r="G166" i="1"/>
  <c r="F166" i="1"/>
  <c r="W165" i="1"/>
  <c r="U165" i="1"/>
  <c r="S165" i="1"/>
  <c r="T165" i="1" s="1"/>
  <c r="R165" i="1"/>
  <c r="Q165" i="1"/>
  <c r="P165" i="1"/>
  <c r="N165" i="1"/>
  <c r="G165" i="1"/>
  <c r="M165" i="1" s="1"/>
  <c r="F165" i="1"/>
  <c r="W164" i="1"/>
  <c r="U164" i="1"/>
  <c r="S164" i="1"/>
  <c r="T164" i="1" s="1"/>
  <c r="R164" i="1"/>
  <c r="Q164" i="1"/>
  <c r="Y164" i="1" s="1"/>
  <c r="P164" i="1"/>
  <c r="N164" i="1"/>
  <c r="G164" i="1"/>
  <c r="M164" i="1" s="1"/>
  <c r="F164" i="1"/>
  <c r="W163" i="1"/>
  <c r="U163" i="1"/>
  <c r="T163" i="1"/>
  <c r="S163" i="1"/>
  <c r="R163" i="1"/>
  <c r="Q163" i="1"/>
  <c r="Y163" i="1" s="1"/>
  <c r="P163" i="1"/>
  <c r="N163" i="1"/>
  <c r="G163" i="1"/>
  <c r="M163" i="1" s="1"/>
  <c r="F163" i="1"/>
  <c r="W162" i="1"/>
  <c r="U162" i="1"/>
  <c r="S162" i="1"/>
  <c r="T162" i="1" s="1"/>
  <c r="R162" i="1"/>
  <c r="Q162" i="1"/>
  <c r="Y162" i="1" s="1"/>
  <c r="P162" i="1"/>
  <c r="N162" i="1"/>
  <c r="G162" i="1"/>
  <c r="M162" i="1" s="1"/>
  <c r="F162" i="1"/>
  <c r="W161" i="1"/>
  <c r="U161" i="1"/>
  <c r="T161" i="1"/>
  <c r="S161" i="1"/>
  <c r="R161" i="1"/>
  <c r="Q161" i="1"/>
  <c r="P161" i="1"/>
  <c r="N161" i="1"/>
  <c r="G161" i="1"/>
  <c r="M161" i="1" s="1"/>
  <c r="F161" i="1"/>
  <c r="W160" i="1"/>
  <c r="U160" i="1"/>
  <c r="S160" i="1"/>
  <c r="T160" i="1" s="1"/>
  <c r="R160" i="1"/>
  <c r="Q160" i="1"/>
  <c r="P160" i="1"/>
  <c r="N160" i="1"/>
  <c r="G160" i="1"/>
  <c r="M160" i="1" s="1"/>
  <c r="F160" i="1"/>
  <c r="W159" i="1"/>
  <c r="U159" i="1"/>
  <c r="S159" i="1"/>
  <c r="R159" i="1"/>
  <c r="T159" i="1" s="1"/>
  <c r="Q159" i="1"/>
  <c r="P159" i="1"/>
  <c r="N159" i="1"/>
  <c r="G159" i="1"/>
  <c r="M159" i="1" s="1"/>
  <c r="F159" i="1"/>
  <c r="W158" i="1"/>
  <c r="U158" i="1"/>
  <c r="S158" i="1"/>
  <c r="T158" i="1" s="1"/>
  <c r="R158" i="1"/>
  <c r="Q158" i="1"/>
  <c r="P158" i="1"/>
  <c r="N158" i="1"/>
  <c r="G158" i="1"/>
  <c r="M158" i="1" s="1"/>
  <c r="F158" i="1"/>
  <c r="W157" i="1"/>
  <c r="U157" i="1"/>
  <c r="S157" i="1"/>
  <c r="T157" i="1" s="1"/>
  <c r="R157" i="1"/>
  <c r="Q157" i="1"/>
  <c r="Y157" i="1" s="1"/>
  <c r="P157" i="1"/>
  <c r="N157" i="1"/>
  <c r="G157" i="1"/>
  <c r="M157" i="1" s="1"/>
  <c r="F157" i="1"/>
  <c r="W156" i="1"/>
  <c r="U156" i="1"/>
  <c r="S156" i="1"/>
  <c r="T156" i="1" s="1"/>
  <c r="R156" i="1"/>
  <c r="Q156" i="1"/>
  <c r="Y156" i="1" s="1"/>
  <c r="P156" i="1"/>
  <c r="N156" i="1"/>
  <c r="G156" i="1"/>
  <c r="M156" i="1" s="1"/>
  <c r="F156" i="1"/>
  <c r="W155" i="1"/>
  <c r="U155" i="1"/>
  <c r="T155" i="1"/>
  <c r="S155" i="1"/>
  <c r="R155" i="1"/>
  <c r="Q155" i="1"/>
  <c r="Q173" i="1" s="1"/>
  <c r="P155" i="1"/>
  <c r="N155" i="1"/>
  <c r="G155" i="1"/>
  <c r="M155" i="1" s="1"/>
  <c r="F155" i="1"/>
  <c r="K154" i="1"/>
  <c r="S151" i="1"/>
  <c r="R150" i="1"/>
  <c r="S149" i="1"/>
  <c r="R149" i="1"/>
  <c r="S148" i="1"/>
  <c r="L148" i="1"/>
  <c r="K148" i="1"/>
  <c r="U148" i="1" s="1"/>
  <c r="J148" i="1"/>
  <c r="H148" i="1"/>
  <c r="W147" i="1"/>
  <c r="U147" i="1"/>
  <c r="S147" i="1"/>
  <c r="R147" i="1"/>
  <c r="Q147" i="1"/>
  <c r="P147" i="1"/>
  <c r="N147" i="1"/>
  <c r="G147" i="1"/>
  <c r="M147" i="1" s="1"/>
  <c r="F147" i="1"/>
  <c r="W146" i="1"/>
  <c r="U146" i="1"/>
  <c r="S146" i="1"/>
  <c r="T146" i="1" s="1"/>
  <c r="R146" i="1"/>
  <c r="Q146" i="1"/>
  <c r="P146" i="1"/>
  <c r="N146" i="1"/>
  <c r="M146" i="1"/>
  <c r="G146" i="1"/>
  <c r="F146" i="1"/>
  <c r="W145" i="1"/>
  <c r="U145" i="1"/>
  <c r="T145" i="1"/>
  <c r="S145" i="1"/>
  <c r="R145" i="1"/>
  <c r="Q145" i="1"/>
  <c r="P145" i="1"/>
  <c r="N145" i="1"/>
  <c r="G145" i="1"/>
  <c r="M145" i="1" s="1"/>
  <c r="F145" i="1"/>
  <c r="W144" i="1"/>
  <c r="U144" i="1"/>
  <c r="S144" i="1"/>
  <c r="R144" i="1"/>
  <c r="Q144" i="1"/>
  <c r="P144" i="1"/>
  <c r="N144" i="1"/>
  <c r="G144" i="1"/>
  <c r="M144" i="1" s="1"/>
  <c r="F144" i="1"/>
  <c r="W143" i="1"/>
  <c r="U143" i="1"/>
  <c r="S143" i="1"/>
  <c r="R143" i="1"/>
  <c r="Q143" i="1"/>
  <c r="P143" i="1"/>
  <c r="N143" i="1"/>
  <c r="G143" i="1"/>
  <c r="M143" i="1" s="1"/>
  <c r="F143" i="1"/>
  <c r="W142" i="1"/>
  <c r="U142" i="1"/>
  <c r="S142" i="1"/>
  <c r="T142" i="1" s="1"/>
  <c r="R142" i="1"/>
  <c r="Q142" i="1"/>
  <c r="P142" i="1"/>
  <c r="N142" i="1"/>
  <c r="G142" i="1"/>
  <c r="M142" i="1" s="1"/>
  <c r="F142" i="1"/>
  <c r="W141" i="1"/>
  <c r="U141" i="1"/>
  <c r="S141" i="1"/>
  <c r="T141" i="1" s="1"/>
  <c r="R141" i="1"/>
  <c r="Q141" i="1"/>
  <c r="P141" i="1"/>
  <c r="N141" i="1"/>
  <c r="G141" i="1"/>
  <c r="M141" i="1" s="1"/>
  <c r="F141" i="1"/>
  <c r="W140" i="1"/>
  <c r="U140" i="1"/>
  <c r="S140" i="1"/>
  <c r="T140" i="1" s="1"/>
  <c r="R140" i="1"/>
  <c r="Q140" i="1"/>
  <c r="P140" i="1"/>
  <c r="N140" i="1"/>
  <c r="G140" i="1"/>
  <c r="M140" i="1" s="1"/>
  <c r="F140" i="1"/>
  <c r="W139" i="1"/>
  <c r="U139" i="1"/>
  <c r="S139" i="1"/>
  <c r="T139" i="1" s="1"/>
  <c r="R139" i="1"/>
  <c r="Q139" i="1"/>
  <c r="P139" i="1"/>
  <c r="N139" i="1"/>
  <c r="G139" i="1"/>
  <c r="M139" i="1" s="1"/>
  <c r="F139" i="1"/>
  <c r="W138" i="1"/>
  <c r="U138" i="1"/>
  <c r="S138" i="1"/>
  <c r="T138" i="1" s="1"/>
  <c r="R138" i="1"/>
  <c r="Q138" i="1"/>
  <c r="P138" i="1"/>
  <c r="N138" i="1"/>
  <c r="G138" i="1"/>
  <c r="M138" i="1" s="1"/>
  <c r="F138" i="1"/>
  <c r="W137" i="1"/>
  <c r="U137" i="1"/>
  <c r="S137" i="1"/>
  <c r="T137" i="1" s="1"/>
  <c r="R137" i="1"/>
  <c r="Q137" i="1"/>
  <c r="P137" i="1"/>
  <c r="N137" i="1"/>
  <c r="G137" i="1"/>
  <c r="M137" i="1" s="1"/>
  <c r="F137" i="1"/>
  <c r="W136" i="1"/>
  <c r="U136" i="1"/>
  <c r="S136" i="1"/>
  <c r="T136" i="1" s="1"/>
  <c r="R136" i="1"/>
  <c r="Q136" i="1"/>
  <c r="P136" i="1"/>
  <c r="N136" i="1"/>
  <c r="G136" i="1"/>
  <c r="M136" i="1" s="1"/>
  <c r="F136" i="1"/>
  <c r="W135" i="1"/>
  <c r="U135" i="1"/>
  <c r="S135" i="1"/>
  <c r="T135" i="1" s="1"/>
  <c r="R135" i="1"/>
  <c r="Q135" i="1"/>
  <c r="P135" i="1"/>
  <c r="N135" i="1"/>
  <c r="G135" i="1"/>
  <c r="M135" i="1" s="1"/>
  <c r="F135" i="1"/>
  <c r="W134" i="1"/>
  <c r="U134" i="1"/>
  <c r="S134" i="1"/>
  <c r="R134" i="1"/>
  <c r="Q134" i="1"/>
  <c r="P134" i="1"/>
  <c r="N134" i="1"/>
  <c r="G134" i="1"/>
  <c r="M134" i="1" s="1"/>
  <c r="F134" i="1"/>
  <c r="W133" i="1"/>
  <c r="U133" i="1"/>
  <c r="S133" i="1"/>
  <c r="R133" i="1"/>
  <c r="Q133" i="1"/>
  <c r="P133" i="1"/>
  <c r="N133" i="1"/>
  <c r="G133" i="1"/>
  <c r="M133" i="1" s="1"/>
  <c r="F133" i="1"/>
  <c r="W132" i="1"/>
  <c r="U132" i="1"/>
  <c r="S132" i="1"/>
  <c r="R132" i="1"/>
  <c r="Q132" i="1"/>
  <c r="P132" i="1"/>
  <c r="N132" i="1"/>
  <c r="G132" i="1"/>
  <c r="M132" i="1" s="1"/>
  <c r="F132" i="1"/>
  <c r="W131" i="1"/>
  <c r="U131" i="1"/>
  <c r="S131" i="1"/>
  <c r="T131" i="1" s="1"/>
  <c r="R131" i="1"/>
  <c r="Q131" i="1"/>
  <c r="P131" i="1"/>
  <c r="N131" i="1"/>
  <c r="G131" i="1"/>
  <c r="M131" i="1" s="1"/>
  <c r="F131" i="1"/>
  <c r="W130" i="1"/>
  <c r="U130" i="1"/>
  <c r="S130" i="1"/>
  <c r="R130" i="1"/>
  <c r="Q130" i="1"/>
  <c r="P130" i="1"/>
  <c r="N130" i="1"/>
  <c r="G130" i="1"/>
  <c r="M130" i="1" s="1"/>
  <c r="F130" i="1"/>
  <c r="S127" i="1"/>
  <c r="R127" i="1"/>
  <c r="S126" i="1"/>
  <c r="R126" i="1"/>
  <c r="S125" i="1"/>
  <c r="R125" i="1"/>
  <c r="S124" i="1"/>
  <c r="R124" i="1"/>
  <c r="L123" i="1"/>
  <c r="K123" i="1"/>
  <c r="J123" i="1"/>
  <c r="U123" i="1" s="1"/>
  <c r="H123" i="1"/>
  <c r="W122" i="1"/>
  <c r="U122" i="1"/>
  <c r="S122" i="1"/>
  <c r="R122" i="1"/>
  <c r="Q122" i="1"/>
  <c r="P122" i="1"/>
  <c r="N122" i="1"/>
  <c r="M122" i="1"/>
  <c r="G122" i="1"/>
  <c r="F122" i="1"/>
  <c r="W121" i="1"/>
  <c r="U121" i="1"/>
  <c r="T121" i="1"/>
  <c r="S121" i="1"/>
  <c r="R121" i="1"/>
  <c r="Q121" i="1"/>
  <c r="P121" i="1"/>
  <c r="N121" i="1"/>
  <c r="G121" i="1"/>
  <c r="M121" i="1" s="1"/>
  <c r="F121" i="1"/>
  <c r="W120" i="1"/>
  <c r="U120" i="1"/>
  <c r="S120" i="1"/>
  <c r="T120" i="1" s="1"/>
  <c r="R120" i="1"/>
  <c r="Q120" i="1"/>
  <c r="P120" i="1"/>
  <c r="N120" i="1"/>
  <c r="G120" i="1"/>
  <c r="M120" i="1" s="1"/>
  <c r="F120" i="1"/>
  <c r="W119" i="1"/>
  <c r="U119" i="1"/>
  <c r="S119" i="1"/>
  <c r="R119" i="1"/>
  <c r="T119" i="1" s="1"/>
  <c r="Q119" i="1"/>
  <c r="P119" i="1"/>
  <c r="N119" i="1"/>
  <c r="M119" i="1"/>
  <c r="G119" i="1"/>
  <c r="F119" i="1"/>
  <c r="W118" i="1"/>
  <c r="U118" i="1"/>
  <c r="S118" i="1"/>
  <c r="T118" i="1" s="1"/>
  <c r="R118" i="1"/>
  <c r="Q118" i="1"/>
  <c r="P118" i="1"/>
  <c r="N118" i="1"/>
  <c r="G118" i="1"/>
  <c r="M118" i="1" s="1"/>
  <c r="F118" i="1"/>
  <c r="W117" i="1"/>
  <c r="U117" i="1"/>
  <c r="S117" i="1"/>
  <c r="T117" i="1" s="1"/>
  <c r="R117" i="1"/>
  <c r="Q117" i="1"/>
  <c r="P117" i="1"/>
  <c r="N117" i="1"/>
  <c r="G117" i="1"/>
  <c r="M117" i="1" s="1"/>
  <c r="F117" i="1"/>
  <c r="W116" i="1"/>
  <c r="U116" i="1"/>
  <c r="S116" i="1"/>
  <c r="T116" i="1" s="1"/>
  <c r="R116" i="1"/>
  <c r="Q116" i="1"/>
  <c r="P116" i="1"/>
  <c r="N116" i="1"/>
  <c r="M116" i="1"/>
  <c r="G116" i="1"/>
  <c r="F116" i="1"/>
  <c r="W115" i="1"/>
  <c r="U115" i="1"/>
  <c r="S115" i="1"/>
  <c r="T115" i="1" s="1"/>
  <c r="R115" i="1"/>
  <c r="Q115" i="1"/>
  <c r="P115" i="1"/>
  <c r="N115" i="1"/>
  <c r="G115" i="1"/>
  <c r="M115" i="1" s="1"/>
  <c r="F115" i="1"/>
  <c r="W114" i="1"/>
  <c r="U114" i="1"/>
  <c r="T114" i="1"/>
  <c r="S114" i="1"/>
  <c r="R114" i="1"/>
  <c r="Q114" i="1"/>
  <c r="P114" i="1"/>
  <c r="N114" i="1"/>
  <c r="M114" i="1"/>
  <c r="G114" i="1"/>
  <c r="F114" i="1"/>
  <c r="W113" i="1"/>
  <c r="U113" i="1"/>
  <c r="S113" i="1"/>
  <c r="T113" i="1" s="1"/>
  <c r="R113" i="1"/>
  <c r="Q113" i="1"/>
  <c r="P113" i="1"/>
  <c r="N113" i="1"/>
  <c r="G113" i="1"/>
  <c r="M113" i="1" s="1"/>
  <c r="F113" i="1"/>
  <c r="W112" i="1"/>
  <c r="U112" i="1"/>
  <c r="S112" i="1"/>
  <c r="R112" i="1"/>
  <c r="Q112" i="1"/>
  <c r="P112" i="1"/>
  <c r="N112" i="1"/>
  <c r="G112" i="1"/>
  <c r="M112" i="1" s="1"/>
  <c r="F112" i="1"/>
  <c r="W111" i="1"/>
  <c r="U111" i="1"/>
  <c r="S111" i="1"/>
  <c r="R111" i="1"/>
  <c r="Q111" i="1"/>
  <c r="P111" i="1"/>
  <c r="N111" i="1"/>
  <c r="G111" i="1"/>
  <c r="M111" i="1" s="1"/>
  <c r="F111" i="1"/>
  <c r="W110" i="1"/>
  <c r="U110" i="1"/>
  <c r="S110" i="1"/>
  <c r="R110" i="1"/>
  <c r="T110" i="1" s="1"/>
  <c r="Q110" i="1"/>
  <c r="P110" i="1"/>
  <c r="N110" i="1"/>
  <c r="G110" i="1"/>
  <c r="M110" i="1" s="1"/>
  <c r="F110" i="1"/>
  <c r="W109" i="1"/>
  <c r="U109" i="1"/>
  <c r="S109" i="1"/>
  <c r="R109" i="1"/>
  <c r="Q109" i="1"/>
  <c r="P109" i="1"/>
  <c r="N109" i="1"/>
  <c r="M109" i="1"/>
  <c r="G109" i="1"/>
  <c r="F109" i="1"/>
  <c r="W108" i="1"/>
  <c r="U108" i="1"/>
  <c r="S108" i="1"/>
  <c r="R108" i="1"/>
  <c r="Q108" i="1"/>
  <c r="P108" i="1"/>
  <c r="N108" i="1"/>
  <c r="G108" i="1"/>
  <c r="M108" i="1" s="1"/>
  <c r="F108" i="1"/>
  <c r="W107" i="1"/>
  <c r="U107" i="1"/>
  <c r="S107" i="1"/>
  <c r="R107" i="1"/>
  <c r="Q107" i="1"/>
  <c r="P107" i="1"/>
  <c r="N107" i="1"/>
  <c r="G107" i="1"/>
  <c r="M107" i="1" s="1"/>
  <c r="F107" i="1"/>
  <c r="W106" i="1"/>
  <c r="U106" i="1"/>
  <c r="S106" i="1"/>
  <c r="R106" i="1"/>
  <c r="T106" i="1" s="1"/>
  <c r="Q106" i="1"/>
  <c r="P106" i="1"/>
  <c r="N106" i="1"/>
  <c r="G106" i="1"/>
  <c r="M106" i="1" s="1"/>
  <c r="F106" i="1"/>
  <c r="W105" i="1"/>
  <c r="U105" i="1"/>
  <c r="S105" i="1"/>
  <c r="R105" i="1"/>
  <c r="Q105" i="1"/>
  <c r="Q123" i="1" s="1"/>
  <c r="Y117" i="1" s="1"/>
  <c r="P105" i="1"/>
  <c r="N105" i="1"/>
  <c r="G105" i="1"/>
  <c r="M105" i="1" s="1"/>
  <c r="F105" i="1"/>
  <c r="S101" i="1"/>
  <c r="S99" i="1"/>
  <c r="R99" i="1"/>
  <c r="L98" i="1"/>
  <c r="K98" i="1"/>
  <c r="J98" i="1"/>
  <c r="W97" i="1"/>
  <c r="U97" i="1"/>
  <c r="H97" i="1"/>
  <c r="Q97" i="1" s="1"/>
  <c r="G97" i="1"/>
  <c r="M97" i="1" s="1"/>
  <c r="F97" i="1"/>
  <c r="W96" i="1"/>
  <c r="U96" i="1"/>
  <c r="H96" i="1"/>
  <c r="S96" i="1" s="1"/>
  <c r="G96" i="1"/>
  <c r="M96" i="1" s="1"/>
  <c r="F96" i="1"/>
  <c r="W95" i="1"/>
  <c r="U95" i="1"/>
  <c r="N95" i="1"/>
  <c r="H95" i="1"/>
  <c r="G95" i="1"/>
  <c r="M95" i="1" s="1"/>
  <c r="F95" i="1"/>
  <c r="W94" i="1"/>
  <c r="U94" i="1"/>
  <c r="S94" i="1"/>
  <c r="H94" i="1"/>
  <c r="R94" i="1" s="1"/>
  <c r="G94" i="1"/>
  <c r="M94" i="1" s="1"/>
  <c r="F94" i="1"/>
  <c r="W93" i="1"/>
  <c r="U93" i="1"/>
  <c r="H93" i="1"/>
  <c r="S93" i="1" s="1"/>
  <c r="G93" i="1"/>
  <c r="M93" i="1" s="1"/>
  <c r="F93" i="1"/>
  <c r="W92" i="1"/>
  <c r="U92" i="1"/>
  <c r="R92" i="1"/>
  <c r="H92" i="1"/>
  <c r="Q92" i="1" s="1"/>
  <c r="G92" i="1"/>
  <c r="M92" i="1" s="1"/>
  <c r="F92" i="1"/>
  <c r="W91" i="1"/>
  <c r="U91" i="1"/>
  <c r="S91" i="1"/>
  <c r="H91" i="1"/>
  <c r="Q91" i="1" s="1"/>
  <c r="G91" i="1"/>
  <c r="M91" i="1" s="1"/>
  <c r="F91" i="1"/>
  <c r="W90" i="1"/>
  <c r="U90" i="1"/>
  <c r="H90" i="1"/>
  <c r="S90" i="1" s="1"/>
  <c r="G90" i="1"/>
  <c r="M90" i="1" s="1"/>
  <c r="F90" i="1"/>
  <c r="W89" i="1"/>
  <c r="U89" i="1"/>
  <c r="H89" i="1"/>
  <c r="S89" i="1" s="1"/>
  <c r="G89" i="1"/>
  <c r="M89" i="1" s="1"/>
  <c r="F89" i="1"/>
  <c r="W88" i="1"/>
  <c r="U88" i="1"/>
  <c r="S88" i="1"/>
  <c r="M88" i="1"/>
  <c r="H88" i="1"/>
  <c r="Q88" i="1" s="1"/>
  <c r="G88" i="1"/>
  <c r="F88" i="1"/>
  <c r="W87" i="1"/>
  <c r="U87" i="1"/>
  <c r="H87" i="1"/>
  <c r="S87" i="1" s="1"/>
  <c r="G87" i="1"/>
  <c r="M87" i="1" s="1"/>
  <c r="F87" i="1"/>
  <c r="W86" i="1"/>
  <c r="U86" i="1"/>
  <c r="R86" i="1"/>
  <c r="H86" i="1"/>
  <c r="N86" i="1" s="1"/>
  <c r="G86" i="1"/>
  <c r="M86" i="1" s="1"/>
  <c r="F86" i="1"/>
  <c r="W85" i="1"/>
  <c r="U85" i="1"/>
  <c r="Q85" i="1"/>
  <c r="H85" i="1"/>
  <c r="S85" i="1" s="1"/>
  <c r="G85" i="1"/>
  <c r="M85" i="1" s="1"/>
  <c r="F85" i="1"/>
  <c r="W84" i="1"/>
  <c r="U84" i="1"/>
  <c r="R84" i="1"/>
  <c r="H84" i="1"/>
  <c r="Q84" i="1" s="1"/>
  <c r="G84" i="1"/>
  <c r="M84" i="1" s="1"/>
  <c r="F84" i="1"/>
  <c r="W83" i="1"/>
  <c r="U83" i="1"/>
  <c r="S83" i="1"/>
  <c r="M83" i="1"/>
  <c r="H83" i="1"/>
  <c r="Q83" i="1" s="1"/>
  <c r="G83" i="1"/>
  <c r="F83" i="1"/>
  <c r="W82" i="1"/>
  <c r="U82" i="1"/>
  <c r="S82" i="1"/>
  <c r="R82" i="1"/>
  <c r="Q82" i="1"/>
  <c r="P82" i="1"/>
  <c r="M82" i="1"/>
  <c r="H82" i="1"/>
  <c r="N82" i="1" s="1"/>
  <c r="G82" i="1"/>
  <c r="F82" i="1"/>
  <c r="W81" i="1"/>
  <c r="U81" i="1"/>
  <c r="H81" i="1"/>
  <c r="S81" i="1" s="1"/>
  <c r="G81" i="1"/>
  <c r="M81" i="1" s="1"/>
  <c r="F81" i="1"/>
  <c r="W80" i="1"/>
  <c r="U80" i="1"/>
  <c r="H80" i="1"/>
  <c r="S80" i="1" s="1"/>
  <c r="G80" i="1"/>
  <c r="M80" i="1" s="1"/>
  <c r="F80" i="1"/>
  <c r="S74" i="1"/>
  <c r="R74" i="1"/>
  <c r="L73" i="1"/>
  <c r="K73" i="1"/>
  <c r="U73" i="1" s="1"/>
  <c r="J73" i="1"/>
  <c r="W72" i="1"/>
  <c r="U72" i="1"/>
  <c r="Q72" i="1"/>
  <c r="H72" i="1"/>
  <c r="S72" i="1" s="1"/>
  <c r="G72" i="1"/>
  <c r="M72" i="1" s="1"/>
  <c r="F72" i="1"/>
  <c r="W71" i="1"/>
  <c r="U71" i="1"/>
  <c r="R71" i="1"/>
  <c r="H71" i="1"/>
  <c r="N71" i="1" s="1"/>
  <c r="G71" i="1"/>
  <c r="M71" i="1" s="1"/>
  <c r="F71" i="1"/>
  <c r="W70" i="1"/>
  <c r="U70" i="1"/>
  <c r="H70" i="1"/>
  <c r="S70" i="1" s="1"/>
  <c r="G70" i="1"/>
  <c r="M70" i="1" s="1"/>
  <c r="F70" i="1"/>
  <c r="W69" i="1"/>
  <c r="U69" i="1"/>
  <c r="S69" i="1"/>
  <c r="P69" i="1"/>
  <c r="H69" i="1"/>
  <c r="Q69" i="1" s="1"/>
  <c r="G69" i="1"/>
  <c r="M69" i="1" s="1"/>
  <c r="F69" i="1"/>
  <c r="W68" i="1"/>
  <c r="U68" i="1"/>
  <c r="N68" i="1"/>
  <c r="H68" i="1"/>
  <c r="S68" i="1" s="1"/>
  <c r="G68" i="1"/>
  <c r="M68" i="1" s="1"/>
  <c r="F68" i="1"/>
  <c r="W67" i="1"/>
  <c r="U67" i="1"/>
  <c r="M67" i="1"/>
  <c r="H67" i="1"/>
  <c r="S67" i="1" s="1"/>
  <c r="G67" i="1"/>
  <c r="F67" i="1"/>
  <c r="W66" i="1"/>
  <c r="U66" i="1"/>
  <c r="H66" i="1"/>
  <c r="P66" i="1" s="1"/>
  <c r="G66" i="1"/>
  <c r="M66" i="1" s="1"/>
  <c r="F66" i="1"/>
  <c r="W65" i="1"/>
  <c r="U65" i="1"/>
  <c r="M65" i="1"/>
  <c r="H65" i="1"/>
  <c r="N65" i="1" s="1"/>
  <c r="G65" i="1"/>
  <c r="F65" i="1"/>
  <c r="W64" i="1"/>
  <c r="U64" i="1"/>
  <c r="S64" i="1"/>
  <c r="T64" i="1" s="1"/>
  <c r="R64" i="1"/>
  <c r="Q64" i="1"/>
  <c r="N64" i="1"/>
  <c r="M64" i="1"/>
  <c r="H64" i="1"/>
  <c r="P64" i="1" s="1"/>
  <c r="G64" i="1"/>
  <c r="F64" i="1"/>
  <c r="W63" i="1"/>
  <c r="U63" i="1"/>
  <c r="R63" i="1"/>
  <c r="N63" i="1"/>
  <c r="M63" i="1"/>
  <c r="H63" i="1"/>
  <c r="Q63" i="1" s="1"/>
  <c r="G63" i="1"/>
  <c r="F63" i="1"/>
  <c r="W62" i="1"/>
  <c r="U62" i="1"/>
  <c r="P62" i="1"/>
  <c r="M62" i="1"/>
  <c r="H62" i="1"/>
  <c r="R62" i="1" s="1"/>
  <c r="G62" i="1"/>
  <c r="F62" i="1"/>
  <c r="W61" i="1"/>
  <c r="U61" i="1"/>
  <c r="N61" i="1"/>
  <c r="M61" i="1"/>
  <c r="H61" i="1"/>
  <c r="P61" i="1" s="1"/>
  <c r="G61" i="1"/>
  <c r="F61" i="1"/>
  <c r="W60" i="1"/>
  <c r="U60" i="1"/>
  <c r="Q60" i="1"/>
  <c r="P60" i="1"/>
  <c r="N60" i="1"/>
  <c r="H60" i="1"/>
  <c r="S60" i="1" s="1"/>
  <c r="G60" i="1"/>
  <c r="M60" i="1" s="1"/>
  <c r="F60" i="1"/>
  <c r="W59" i="1"/>
  <c r="U59" i="1"/>
  <c r="S59" i="1"/>
  <c r="R59" i="1"/>
  <c r="P59" i="1"/>
  <c r="H59" i="1"/>
  <c r="Q59" i="1" s="1"/>
  <c r="G59" i="1"/>
  <c r="M59" i="1" s="1"/>
  <c r="F59" i="1"/>
  <c r="W58" i="1"/>
  <c r="U58" i="1"/>
  <c r="P58" i="1"/>
  <c r="H58" i="1"/>
  <c r="N58" i="1" s="1"/>
  <c r="G58" i="1"/>
  <c r="M58" i="1" s="1"/>
  <c r="F58" i="1"/>
  <c r="W57" i="1"/>
  <c r="U57" i="1"/>
  <c r="H57" i="1"/>
  <c r="S57" i="1" s="1"/>
  <c r="G57" i="1"/>
  <c r="M57" i="1" s="1"/>
  <c r="F57" i="1"/>
  <c r="W56" i="1"/>
  <c r="U56" i="1"/>
  <c r="R56" i="1"/>
  <c r="H56" i="1"/>
  <c r="Q56" i="1" s="1"/>
  <c r="G56" i="1"/>
  <c r="M56" i="1" s="1"/>
  <c r="F56" i="1"/>
  <c r="W55" i="1"/>
  <c r="U55" i="1"/>
  <c r="H55" i="1"/>
  <c r="S55" i="1" s="1"/>
  <c r="G55" i="1"/>
  <c r="M55" i="1" s="1"/>
  <c r="F55" i="1"/>
  <c r="L48" i="1"/>
  <c r="K48" i="1"/>
  <c r="J48" i="1"/>
  <c r="W47" i="1"/>
  <c r="U47" i="1"/>
  <c r="N47" i="1"/>
  <c r="H47" i="1"/>
  <c r="S47" i="1" s="1"/>
  <c r="G47" i="1"/>
  <c r="M47" i="1" s="1"/>
  <c r="F47" i="1"/>
  <c r="W46" i="1"/>
  <c r="U46" i="1"/>
  <c r="H46" i="1"/>
  <c r="Q46" i="1" s="1"/>
  <c r="G46" i="1"/>
  <c r="M46" i="1" s="1"/>
  <c r="F46" i="1"/>
  <c r="W45" i="1"/>
  <c r="U45" i="1"/>
  <c r="H45" i="1"/>
  <c r="S45" i="1" s="1"/>
  <c r="G45" i="1"/>
  <c r="M45" i="1" s="1"/>
  <c r="F45" i="1"/>
  <c r="W44" i="1"/>
  <c r="U44" i="1"/>
  <c r="T44" i="1"/>
  <c r="S44" i="1"/>
  <c r="R44" i="1"/>
  <c r="H44" i="1"/>
  <c r="Q44" i="1" s="1"/>
  <c r="G44" i="1"/>
  <c r="M44" i="1" s="1"/>
  <c r="F44" i="1"/>
  <c r="W43" i="1"/>
  <c r="U43" i="1"/>
  <c r="M43" i="1"/>
  <c r="H43" i="1"/>
  <c r="S43" i="1" s="1"/>
  <c r="G43" i="1"/>
  <c r="F43" i="1"/>
  <c r="W42" i="1"/>
  <c r="U42" i="1"/>
  <c r="Q42" i="1"/>
  <c r="P42" i="1"/>
  <c r="N42" i="1"/>
  <c r="M42" i="1"/>
  <c r="H42" i="1"/>
  <c r="S42" i="1" s="1"/>
  <c r="G42" i="1"/>
  <c r="F42" i="1"/>
  <c r="W41" i="1"/>
  <c r="U41" i="1"/>
  <c r="S41" i="1"/>
  <c r="R41" i="1"/>
  <c r="Q41" i="1"/>
  <c r="P41" i="1"/>
  <c r="N41" i="1"/>
  <c r="H41" i="1"/>
  <c r="G41" i="1"/>
  <c r="M41" i="1" s="1"/>
  <c r="F41" i="1"/>
  <c r="W40" i="1"/>
  <c r="U40" i="1"/>
  <c r="N40" i="1"/>
  <c r="H40" i="1"/>
  <c r="S40" i="1" s="1"/>
  <c r="G40" i="1"/>
  <c r="M40" i="1" s="1"/>
  <c r="F40" i="1"/>
  <c r="W39" i="1"/>
  <c r="U39" i="1"/>
  <c r="H39" i="1"/>
  <c r="S39" i="1" s="1"/>
  <c r="G39" i="1"/>
  <c r="M39" i="1" s="1"/>
  <c r="F39" i="1"/>
  <c r="W38" i="1"/>
  <c r="U38" i="1"/>
  <c r="R38" i="1"/>
  <c r="M38" i="1"/>
  <c r="H38" i="1"/>
  <c r="S38" i="1" s="1"/>
  <c r="G38" i="1"/>
  <c r="F38" i="1"/>
  <c r="W37" i="1"/>
  <c r="U37" i="1"/>
  <c r="N37" i="1"/>
  <c r="H37" i="1"/>
  <c r="S37" i="1" s="1"/>
  <c r="G37" i="1"/>
  <c r="M37" i="1" s="1"/>
  <c r="F37" i="1"/>
  <c r="W36" i="1"/>
  <c r="U36" i="1"/>
  <c r="P36" i="1"/>
  <c r="N36" i="1"/>
  <c r="H36" i="1"/>
  <c r="S36" i="1" s="1"/>
  <c r="G36" i="1"/>
  <c r="M36" i="1" s="1"/>
  <c r="F36" i="1"/>
  <c r="W35" i="1"/>
  <c r="U35" i="1"/>
  <c r="Q35" i="1"/>
  <c r="M35" i="1"/>
  <c r="H35" i="1"/>
  <c r="P35" i="1" s="1"/>
  <c r="G35" i="1"/>
  <c r="F35" i="1"/>
  <c r="W34" i="1"/>
  <c r="U34" i="1"/>
  <c r="R34" i="1"/>
  <c r="Q34" i="1"/>
  <c r="P34" i="1"/>
  <c r="N34" i="1"/>
  <c r="M34" i="1"/>
  <c r="H34" i="1"/>
  <c r="S34" i="1" s="1"/>
  <c r="G34" i="1"/>
  <c r="F34" i="1"/>
  <c r="W33" i="1"/>
  <c r="U33" i="1"/>
  <c r="S33" i="1"/>
  <c r="R33" i="1"/>
  <c r="H33" i="1"/>
  <c r="Q33" i="1" s="1"/>
  <c r="G33" i="1"/>
  <c r="M33" i="1" s="1"/>
  <c r="F33" i="1"/>
  <c r="W32" i="1"/>
  <c r="U32" i="1"/>
  <c r="P32" i="1"/>
  <c r="H32" i="1"/>
  <c r="N32" i="1" s="1"/>
  <c r="G32" i="1"/>
  <c r="M32" i="1" s="1"/>
  <c r="F32" i="1"/>
  <c r="W31" i="1"/>
  <c r="U31" i="1"/>
  <c r="H31" i="1"/>
  <c r="S31" i="1" s="1"/>
  <c r="G31" i="1"/>
  <c r="M31" i="1" s="1"/>
  <c r="F31" i="1"/>
  <c r="W30" i="1"/>
  <c r="U30" i="1"/>
  <c r="H30" i="1"/>
  <c r="S30" i="1" s="1"/>
  <c r="G30" i="1"/>
  <c r="M30" i="1" s="1"/>
  <c r="F30" i="1"/>
  <c r="L22" i="1"/>
  <c r="K22" i="1"/>
  <c r="J22" i="1"/>
  <c r="H21" i="1"/>
  <c r="N21" i="1" s="1"/>
  <c r="G21" i="1"/>
  <c r="F21" i="1"/>
  <c r="H20" i="1"/>
  <c r="N20" i="1" s="1"/>
  <c r="G20" i="1"/>
  <c r="F20" i="1"/>
  <c r="H19" i="1"/>
  <c r="N19" i="1" s="1"/>
  <c r="G19" i="1"/>
  <c r="F19" i="1"/>
  <c r="H18" i="1"/>
  <c r="N18" i="1" s="1"/>
  <c r="G18" i="1"/>
  <c r="F18" i="1"/>
  <c r="H17" i="1"/>
  <c r="N17" i="1" s="1"/>
  <c r="G17" i="1"/>
  <c r="F17" i="1"/>
  <c r="H16" i="1"/>
  <c r="N16" i="1" s="1"/>
  <c r="G16" i="1"/>
  <c r="F16" i="1"/>
  <c r="H15" i="1"/>
  <c r="N15" i="1" s="1"/>
  <c r="G15" i="1"/>
  <c r="F15" i="1"/>
  <c r="H14" i="1"/>
  <c r="N14" i="1" s="1"/>
  <c r="G14" i="1"/>
  <c r="F14" i="1"/>
  <c r="H13" i="1"/>
  <c r="N13" i="1" s="1"/>
  <c r="G13" i="1"/>
  <c r="F13" i="1"/>
  <c r="H12" i="1"/>
  <c r="N12" i="1" s="1"/>
  <c r="G12" i="1"/>
  <c r="F12" i="1"/>
  <c r="H11" i="1"/>
  <c r="N11" i="1" s="1"/>
  <c r="G11" i="1"/>
  <c r="F11" i="1"/>
  <c r="H10" i="1"/>
  <c r="N10" i="1" s="1"/>
  <c r="G10" i="1"/>
  <c r="F10" i="1"/>
  <c r="H9" i="1"/>
  <c r="N9" i="1" s="1"/>
  <c r="G9" i="1"/>
  <c r="F9" i="1"/>
  <c r="H8" i="1"/>
  <c r="N8" i="1" s="1"/>
  <c r="G8" i="1"/>
  <c r="F8" i="1"/>
  <c r="H7" i="1"/>
  <c r="N7" i="1" s="1"/>
  <c r="G7" i="1"/>
  <c r="F7" i="1"/>
  <c r="H6" i="1"/>
  <c r="N6" i="1" s="1"/>
  <c r="G6" i="1"/>
  <c r="F6" i="1"/>
  <c r="H5" i="1"/>
  <c r="N5" i="1" s="1"/>
  <c r="G5" i="1"/>
  <c r="F5" i="1"/>
  <c r="H4" i="1"/>
  <c r="N4" i="1" s="1"/>
  <c r="G4" i="1"/>
  <c r="F4" i="1"/>
  <c r="Y159" i="1" l="1"/>
  <c r="T94" i="1"/>
  <c r="Y172" i="1"/>
  <c r="Y160" i="1"/>
  <c r="Y167" i="1"/>
  <c r="Y161" i="1"/>
  <c r="Y168" i="1"/>
  <c r="Y158" i="1"/>
  <c r="Q32" i="1"/>
  <c r="P40" i="1"/>
  <c r="N43" i="1"/>
  <c r="Q58" i="1"/>
  <c r="R60" i="1"/>
  <c r="Q61" i="1"/>
  <c r="P65" i="1"/>
  <c r="N67" i="1"/>
  <c r="P80" i="1"/>
  <c r="N81" i="1"/>
  <c r="T105" i="1"/>
  <c r="T109" i="1"/>
  <c r="N123" i="1"/>
  <c r="Y155" i="1"/>
  <c r="T194" i="1"/>
  <c r="T213" i="1"/>
  <c r="AC246" i="1"/>
  <c r="AC247" i="1"/>
  <c r="Y170" i="1"/>
  <c r="Z170" i="1" s="1"/>
  <c r="R32" i="1"/>
  <c r="Q40" i="1"/>
  <c r="R42" i="1"/>
  <c r="P43" i="1"/>
  <c r="R58" i="1"/>
  <c r="Q65" i="1"/>
  <c r="P67" i="1"/>
  <c r="R80" i="1"/>
  <c r="N90" i="1"/>
  <c r="N94" i="1"/>
  <c r="N97" i="1"/>
  <c r="P173" i="1"/>
  <c r="X170" i="1" s="1"/>
  <c r="X168" i="1"/>
  <c r="S32" i="1"/>
  <c r="N33" i="1"/>
  <c r="R40" i="1"/>
  <c r="T40" i="1" s="1"/>
  <c r="Q43" i="1"/>
  <c r="N44" i="1"/>
  <c r="S58" i="1"/>
  <c r="N59" i="1"/>
  <c r="R65" i="1"/>
  <c r="Q67" i="1"/>
  <c r="P71" i="1"/>
  <c r="N72" i="1"/>
  <c r="P90" i="1"/>
  <c r="P94" i="1"/>
  <c r="P96" i="1"/>
  <c r="T196" i="1"/>
  <c r="Q223" i="1"/>
  <c r="Y219" i="1" s="1"/>
  <c r="T246" i="1"/>
  <c r="H22" i="1"/>
  <c r="N22" i="1" s="1"/>
  <c r="R30" i="1"/>
  <c r="T30" i="1" s="1"/>
  <c r="P33" i="1"/>
  <c r="R43" i="1"/>
  <c r="P44" i="1"/>
  <c r="R46" i="1"/>
  <c r="N55" i="1"/>
  <c r="S56" i="1"/>
  <c r="T56" i="1" s="1"/>
  <c r="S65" i="1"/>
  <c r="T65" i="1" s="1"/>
  <c r="R67" i="1"/>
  <c r="T67" i="1" s="1"/>
  <c r="N83" i="1"/>
  <c r="N84" i="1"/>
  <c r="N87" i="1"/>
  <c r="P88" i="1"/>
  <c r="Q90" i="1"/>
  <c r="N92" i="1"/>
  <c r="Q94" i="1"/>
  <c r="R96" i="1"/>
  <c r="T96" i="1" s="1"/>
  <c r="N148" i="1"/>
  <c r="T191" i="1"/>
  <c r="U249" i="1"/>
  <c r="S46" i="1"/>
  <c r="R69" i="1"/>
  <c r="T69" i="1" s="1"/>
  <c r="Q70" i="1"/>
  <c r="P84" i="1"/>
  <c r="N85" i="1"/>
  <c r="P86" i="1"/>
  <c r="R88" i="1"/>
  <c r="T88" i="1" s="1"/>
  <c r="R90" i="1"/>
  <c r="P92" i="1"/>
  <c r="U98" i="1"/>
  <c r="T107" i="1"/>
  <c r="T111" i="1"/>
  <c r="S123" i="1"/>
  <c r="T168" i="1"/>
  <c r="Y169" i="1"/>
  <c r="T182" i="1"/>
  <c r="T216" i="1"/>
  <c r="T243" i="1"/>
  <c r="AC248" i="1"/>
  <c r="Y118" i="1"/>
  <c r="Q148" i="1"/>
  <c r="Y142" i="1" s="1"/>
  <c r="X194" i="1"/>
  <c r="Y218" i="1"/>
  <c r="U48" i="1"/>
  <c r="T108" i="1"/>
  <c r="T112" i="1"/>
  <c r="R148" i="1"/>
  <c r="T206" i="1"/>
  <c r="T218" i="1"/>
  <c r="P223" i="1"/>
  <c r="Y222" i="1"/>
  <c r="Q249" i="1"/>
  <c r="T240" i="1"/>
  <c r="T34" i="1"/>
  <c r="T38" i="1"/>
  <c r="T42" i="1"/>
  <c r="T60" i="1"/>
  <c r="N30" i="1"/>
  <c r="T33" i="1"/>
  <c r="R35" i="1"/>
  <c r="Q36" i="1"/>
  <c r="P37" i="1"/>
  <c r="N38" i="1"/>
  <c r="T41" i="1"/>
  <c r="T43" i="1"/>
  <c r="N46" i="1"/>
  <c r="P47" i="1"/>
  <c r="P55" i="1"/>
  <c r="N56" i="1"/>
  <c r="T59" i="1"/>
  <c r="R61" i="1"/>
  <c r="Q62" i="1"/>
  <c r="S63" i="1"/>
  <c r="N66" i="1"/>
  <c r="R68" i="1"/>
  <c r="T68" i="1" s="1"/>
  <c r="P68" i="1"/>
  <c r="R81" i="1"/>
  <c r="T81" i="1" s="1"/>
  <c r="P81" i="1"/>
  <c r="R87" i="1"/>
  <c r="P87" i="1"/>
  <c r="N89" i="1"/>
  <c r="R91" i="1"/>
  <c r="P91" i="1"/>
  <c r="Y134" i="1"/>
  <c r="X220" i="1"/>
  <c r="Y234" i="1"/>
  <c r="P30" i="1"/>
  <c r="N31" i="1"/>
  <c r="S35" i="1"/>
  <c r="R36" i="1"/>
  <c r="Q37" i="1"/>
  <c r="P38" i="1"/>
  <c r="N39" i="1"/>
  <c r="N45" i="1"/>
  <c r="P46" i="1"/>
  <c r="Q47" i="1"/>
  <c r="Q55" i="1"/>
  <c r="P56" i="1"/>
  <c r="N57" i="1"/>
  <c r="S61" i="1"/>
  <c r="S62" i="1"/>
  <c r="Q66" i="1"/>
  <c r="P72" i="1"/>
  <c r="R72" i="1"/>
  <c r="T72" i="1" s="1"/>
  <c r="T80" i="1"/>
  <c r="R83" i="1"/>
  <c r="P83" i="1"/>
  <c r="P85" i="1"/>
  <c r="R85" i="1"/>
  <c r="Q89" i="1"/>
  <c r="T90" i="1"/>
  <c r="Q93" i="1"/>
  <c r="X109" i="1"/>
  <c r="Y122" i="1"/>
  <c r="X172" i="1"/>
  <c r="T234" i="1"/>
  <c r="Q30" i="1"/>
  <c r="P31" i="1"/>
  <c r="R37" i="1"/>
  <c r="T37" i="1" s="1"/>
  <c r="Q38" i="1"/>
  <c r="P39" i="1"/>
  <c r="P45" i="1"/>
  <c r="R47" i="1"/>
  <c r="H48" i="1"/>
  <c r="N48" i="1" s="1"/>
  <c r="R55" i="1"/>
  <c r="P57" i="1"/>
  <c r="R66" i="1"/>
  <c r="Q68" i="1"/>
  <c r="Q81" i="1"/>
  <c r="T82" i="1"/>
  <c r="Q87" i="1"/>
  <c r="N91" i="1"/>
  <c r="X196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93" i="1"/>
  <c r="X180" i="1"/>
  <c r="X197" i="1"/>
  <c r="Y243" i="1"/>
  <c r="R89" i="1"/>
  <c r="T89" i="1" s="1"/>
  <c r="P89" i="1"/>
  <c r="R93" i="1"/>
  <c r="T93" i="1" s="1"/>
  <c r="P93" i="1"/>
  <c r="N93" i="1"/>
  <c r="Q31" i="1"/>
  <c r="Q39" i="1"/>
  <c r="Q45" i="1"/>
  <c r="Q57" i="1"/>
  <c r="S66" i="1"/>
  <c r="T87" i="1"/>
  <c r="X142" i="1"/>
  <c r="T192" i="1"/>
  <c r="S98" i="1"/>
  <c r="R31" i="1"/>
  <c r="R39" i="1"/>
  <c r="T39" i="1" s="1"/>
  <c r="R45" i="1"/>
  <c r="T45" i="1" s="1"/>
  <c r="R57" i="1"/>
  <c r="T57" i="1" s="1"/>
  <c r="H98" i="1"/>
  <c r="N98" i="1" s="1"/>
  <c r="T91" i="1"/>
  <c r="R95" i="1"/>
  <c r="Q95" i="1"/>
  <c r="P95" i="1"/>
  <c r="P148" i="1"/>
  <c r="X146" i="1" s="1"/>
  <c r="X213" i="1"/>
  <c r="X212" i="1"/>
  <c r="X211" i="1"/>
  <c r="X210" i="1"/>
  <c r="X209" i="1"/>
  <c r="X208" i="1"/>
  <c r="X207" i="1"/>
  <c r="X206" i="1"/>
  <c r="X205" i="1"/>
  <c r="X218" i="1"/>
  <c r="Z218" i="1" s="1"/>
  <c r="X222" i="1"/>
  <c r="Z222" i="1" s="1"/>
  <c r="Y248" i="1"/>
  <c r="Y238" i="1"/>
  <c r="Y245" i="1"/>
  <c r="Y241" i="1"/>
  <c r="Y247" i="1"/>
  <c r="Y239" i="1"/>
  <c r="Y231" i="1"/>
  <c r="Y235" i="1"/>
  <c r="Y236" i="1"/>
  <c r="N35" i="1"/>
  <c r="T46" i="1"/>
  <c r="H73" i="1"/>
  <c r="N73" i="1" s="1"/>
  <c r="R70" i="1"/>
  <c r="P70" i="1"/>
  <c r="T83" i="1"/>
  <c r="T85" i="1"/>
  <c r="T210" i="1"/>
  <c r="Y119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X138" i="1"/>
  <c r="N62" i="1"/>
  <c r="P63" i="1"/>
  <c r="N70" i="1"/>
  <c r="S95" i="1"/>
  <c r="S97" i="1"/>
  <c r="R97" i="1"/>
  <c r="P97" i="1"/>
  <c r="Y121" i="1"/>
  <c r="T122" i="1"/>
  <c r="T133" i="1"/>
  <c r="T241" i="1"/>
  <c r="N69" i="1"/>
  <c r="Q71" i="1"/>
  <c r="N80" i="1"/>
  <c r="S84" i="1"/>
  <c r="Q86" i="1"/>
  <c r="N88" i="1"/>
  <c r="S92" i="1"/>
  <c r="N96" i="1"/>
  <c r="P123" i="1"/>
  <c r="X118" i="1" s="1"/>
  <c r="T134" i="1"/>
  <c r="X156" i="1"/>
  <c r="Z156" i="1" s="1"/>
  <c r="X158" i="1"/>
  <c r="Z158" i="1" s="1"/>
  <c r="X160" i="1"/>
  <c r="X162" i="1"/>
  <c r="Z162" i="1" s="1"/>
  <c r="Y165" i="1"/>
  <c r="Y171" i="1"/>
  <c r="T172" i="1"/>
  <c r="R173" i="1"/>
  <c r="X216" i="1"/>
  <c r="X219" i="1"/>
  <c r="Y220" i="1"/>
  <c r="Z220" i="1" s="1"/>
  <c r="X165" i="1"/>
  <c r="X169" i="1"/>
  <c r="Z169" i="1" s="1"/>
  <c r="X171" i="1"/>
  <c r="X221" i="1"/>
  <c r="Y240" i="1"/>
  <c r="AC242" i="1"/>
  <c r="Y242" i="1"/>
  <c r="Y244" i="1"/>
  <c r="S71" i="1"/>
  <c r="Q80" i="1"/>
  <c r="S86" i="1"/>
  <c r="Q96" i="1"/>
  <c r="Y120" i="1"/>
  <c r="R123" i="1"/>
  <c r="T132" i="1"/>
  <c r="T144" i="1"/>
  <c r="X167" i="1"/>
  <c r="Z167" i="1" s="1"/>
  <c r="T170" i="1"/>
  <c r="T186" i="1"/>
  <c r="X214" i="1"/>
  <c r="T220" i="1"/>
  <c r="T231" i="1"/>
  <c r="AC233" i="1"/>
  <c r="Y233" i="1"/>
  <c r="T244" i="1"/>
  <c r="X143" i="1"/>
  <c r="X147" i="1"/>
  <c r="X217" i="1"/>
  <c r="AC235" i="1"/>
  <c r="T130" i="1"/>
  <c r="X155" i="1"/>
  <c r="Z155" i="1" s="1"/>
  <c r="X157" i="1"/>
  <c r="Z157" i="1" s="1"/>
  <c r="X159" i="1"/>
  <c r="Z159" i="1" s="1"/>
  <c r="X161" i="1"/>
  <c r="Z161" i="1" s="1"/>
  <c r="X164" i="1"/>
  <c r="Z164" i="1" s="1"/>
  <c r="Y166" i="1"/>
  <c r="Z166" i="1" s="1"/>
  <c r="Q198" i="1"/>
  <c r="Y197" i="1"/>
  <c r="Z197" i="1" s="1"/>
  <c r="Y232" i="1"/>
  <c r="T233" i="1"/>
  <c r="S249" i="1"/>
  <c r="R249" i="1"/>
  <c r="X166" i="1"/>
  <c r="Z168" i="1"/>
  <c r="R198" i="1"/>
  <c r="S198" i="1"/>
  <c r="X215" i="1"/>
  <c r="T143" i="1"/>
  <c r="T147" i="1"/>
  <c r="X163" i="1"/>
  <c r="Z163" i="1" s="1"/>
  <c r="X195" i="1"/>
  <c r="N198" i="1"/>
  <c r="Y221" i="1"/>
  <c r="Z221" i="1" s="1"/>
  <c r="Y217" i="1"/>
  <c r="Z217" i="1" s="1"/>
  <c r="Y216" i="1"/>
  <c r="Y215" i="1"/>
  <c r="Y214" i="1"/>
  <c r="Y213" i="1"/>
  <c r="Z213" i="1" s="1"/>
  <c r="Y212" i="1"/>
  <c r="Z212" i="1" s="1"/>
  <c r="Y211" i="1"/>
  <c r="Z211" i="1" s="1"/>
  <c r="Y210" i="1"/>
  <c r="Y209" i="1"/>
  <c r="Y208" i="1"/>
  <c r="Y207" i="1"/>
  <c r="Z207" i="1" s="1"/>
  <c r="Y206" i="1"/>
  <c r="Z206" i="1" s="1"/>
  <c r="Y205" i="1"/>
  <c r="Z205" i="1" s="1"/>
  <c r="R223" i="1"/>
  <c r="S223" i="1"/>
  <c r="P249" i="1"/>
  <c r="X243" i="1" s="1"/>
  <c r="AC234" i="1"/>
  <c r="Y237" i="1"/>
  <c r="AC243" i="1"/>
  <c r="T245" i="1"/>
  <c r="Y246" i="1"/>
  <c r="AC237" i="1"/>
  <c r="Y130" i="1" l="1"/>
  <c r="Y143" i="1"/>
  <c r="Y139" i="1"/>
  <c r="X113" i="1"/>
  <c r="Z113" i="1" s="1"/>
  <c r="Y144" i="1"/>
  <c r="Y135" i="1"/>
  <c r="Z135" i="1" s="1"/>
  <c r="T32" i="1"/>
  <c r="Z219" i="1"/>
  <c r="X133" i="1"/>
  <c r="Y140" i="1"/>
  <c r="Y146" i="1"/>
  <c r="Z146" i="1" s="1"/>
  <c r="Z215" i="1"/>
  <c r="Z118" i="1"/>
  <c r="Z172" i="1"/>
  <c r="Y132" i="1"/>
  <c r="Z132" i="1" s="1"/>
  <c r="T58" i="1"/>
  <c r="Y131" i="1"/>
  <c r="Y147" i="1"/>
  <c r="Z208" i="1"/>
  <c r="Z216" i="1"/>
  <c r="Y145" i="1"/>
  <c r="Z171" i="1"/>
  <c r="Y133" i="1"/>
  <c r="Z133" i="1" s="1"/>
  <c r="Y141" i="1"/>
  <c r="Z141" i="1" s="1"/>
  <c r="Y137" i="1"/>
  <c r="Z160" i="1"/>
  <c r="Z209" i="1"/>
  <c r="Y136" i="1"/>
  <c r="Y138" i="1"/>
  <c r="Z138" i="1" s="1"/>
  <c r="X238" i="1"/>
  <c r="Z238" i="1" s="1"/>
  <c r="R48" i="1"/>
  <c r="X31" i="1"/>
  <c r="X37" i="1"/>
  <c r="X107" i="1"/>
  <c r="Z107" i="1" s="1"/>
  <c r="T61" i="1"/>
  <c r="T63" i="1"/>
  <c r="Y249" i="1"/>
  <c r="Z243" i="1"/>
  <c r="X105" i="1"/>
  <c r="Z105" i="1" s="1"/>
  <c r="X36" i="1"/>
  <c r="X61" i="1"/>
  <c r="X35" i="1"/>
  <c r="T31" i="1"/>
  <c r="T36" i="1"/>
  <c r="Z140" i="1"/>
  <c r="X247" i="1"/>
  <c r="Z247" i="1" s="1"/>
  <c r="X239" i="1"/>
  <c r="Z239" i="1" s="1"/>
  <c r="X244" i="1"/>
  <c r="X242" i="1"/>
  <c r="Z242" i="1" s="1"/>
  <c r="X246" i="1"/>
  <c r="X240" i="1"/>
  <c r="Z240" i="1" s="1"/>
  <c r="X232" i="1"/>
  <c r="Z232" i="1" s="1"/>
  <c r="X237" i="1"/>
  <c r="Z237" i="1" s="1"/>
  <c r="X235" i="1"/>
  <c r="Z235" i="1" s="1"/>
  <c r="X236" i="1"/>
  <c r="Z236" i="1" s="1"/>
  <c r="X234" i="1"/>
  <c r="Z234" i="1" s="1"/>
  <c r="X233" i="1"/>
  <c r="Z165" i="1"/>
  <c r="X112" i="1"/>
  <c r="Z112" i="1" s="1"/>
  <c r="X122" i="1"/>
  <c r="Z122" i="1" s="1"/>
  <c r="R73" i="1"/>
  <c r="X66" i="1" s="1"/>
  <c r="X55" i="1"/>
  <c r="Q73" i="1"/>
  <c r="T35" i="1"/>
  <c r="X132" i="1"/>
  <c r="S48" i="1"/>
  <c r="Z142" i="1"/>
  <c r="T55" i="1"/>
  <c r="Z246" i="1"/>
  <c r="Z233" i="1"/>
  <c r="T86" i="1"/>
  <c r="T92" i="1"/>
  <c r="X110" i="1"/>
  <c r="Z110" i="1" s="1"/>
  <c r="X117" i="1"/>
  <c r="Z117" i="1" s="1"/>
  <c r="X72" i="1"/>
  <c r="T70" i="1"/>
  <c r="X241" i="1"/>
  <c r="Z241" i="1" s="1"/>
  <c r="Y196" i="1"/>
  <c r="Z196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94" i="1"/>
  <c r="Z194" i="1" s="1"/>
  <c r="Q98" i="1"/>
  <c r="Y195" i="1"/>
  <c r="Z195" i="1" s="1"/>
  <c r="X108" i="1"/>
  <c r="Z108" i="1" s="1"/>
  <c r="X131" i="1"/>
  <c r="Z131" i="1" s="1"/>
  <c r="X144" i="1"/>
  <c r="Z144" i="1" s="1"/>
  <c r="X145" i="1"/>
  <c r="X140" i="1"/>
  <c r="X141" i="1"/>
  <c r="X136" i="1"/>
  <c r="Z136" i="1" s="1"/>
  <c r="X135" i="1"/>
  <c r="X45" i="1"/>
  <c r="X115" i="1"/>
  <c r="Z115" i="1" s="1"/>
  <c r="T66" i="1"/>
  <c r="X139" i="1"/>
  <c r="Z139" i="1" s="1"/>
  <c r="X47" i="1"/>
  <c r="X134" i="1"/>
  <c r="Z134" i="1" s="1"/>
  <c r="X116" i="1"/>
  <c r="Z116" i="1" s="1"/>
  <c r="Z143" i="1"/>
  <c r="S73" i="1"/>
  <c r="Y62" i="1" s="1"/>
  <c r="Z145" i="1"/>
  <c r="Z210" i="1"/>
  <c r="X231" i="1"/>
  <c r="Z231" i="1" s="1"/>
  <c r="X248" i="1"/>
  <c r="Z248" i="1" s="1"/>
  <c r="T71" i="1"/>
  <c r="Y193" i="1"/>
  <c r="Z193" i="1" s="1"/>
  <c r="Y86" i="1"/>
  <c r="T97" i="1"/>
  <c r="Z109" i="1"/>
  <c r="X106" i="1"/>
  <c r="Z106" i="1" s="1"/>
  <c r="X120" i="1"/>
  <c r="Z120" i="1" s="1"/>
  <c r="X137" i="1"/>
  <c r="Z137" i="1" s="1"/>
  <c r="X114" i="1"/>
  <c r="Z114" i="1" s="1"/>
  <c r="X119" i="1"/>
  <c r="Z119" i="1" s="1"/>
  <c r="Z147" i="1"/>
  <c r="R98" i="1"/>
  <c r="T47" i="1"/>
  <c r="T95" i="1"/>
  <c r="Z214" i="1"/>
  <c r="X245" i="1"/>
  <c r="Z245" i="1" s="1"/>
  <c r="Z244" i="1"/>
  <c r="T84" i="1"/>
  <c r="X39" i="1"/>
  <c r="X111" i="1"/>
  <c r="Z111" i="1" s="1"/>
  <c r="T62" i="1"/>
  <c r="X121" i="1"/>
  <c r="P73" i="1"/>
  <c r="X130" i="1"/>
  <c r="Z130" i="1" s="1"/>
  <c r="P98" i="1"/>
  <c r="X83" i="1" s="1"/>
  <c r="X57" i="1" l="1"/>
  <c r="X68" i="1"/>
  <c r="X70" i="1"/>
  <c r="Y94" i="1"/>
  <c r="Y82" i="1"/>
  <c r="Y90" i="1"/>
  <c r="Y91" i="1"/>
  <c r="Y85" i="1"/>
  <c r="Z85" i="1" s="1"/>
  <c r="Y92" i="1"/>
  <c r="Y97" i="1"/>
  <c r="Y83" i="1"/>
  <c r="Z83" i="1" s="1"/>
  <c r="Y88" i="1"/>
  <c r="Y84" i="1"/>
  <c r="Y81" i="1"/>
  <c r="Y44" i="1"/>
  <c r="Y40" i="1"/>
  <c r="Y32" i="1"/>
  <c r="Y34" i="1"/>
  <c r="Y37" i="1"/>
  <c r="Z37" i="1" s="1"/>
  <c r="Y45" i="1"/>
  <c r="Z45" i="1" s="1"/>
  <c r="Y46" i="1"/>
  <c r="Y36" i="1"/>
  <c r="Z36" i="1" s="1"/>
  <c r="Y47" i="1"/>
  <c r="Z47" i="1" s="1"/>
  <c r="Y42" i="1"/>
  <c r="Z42" i="1" s="1"/>
  <c r="Y30" i="1"/>
  <c r="Y33" i="1"/>
  <c r="Y38" i="1"/>
  <c r="Y43" i="1"/>
  <c r="Y31" i="1"/>
  <c r="Z31" i="1" s="1"/>
  <c r="Y41" i="1"/>
  <c r="Y39" i="1"/>
  <c r="Z39" i="1" s="1"/>
  <c r="X81" i="1"/>
  <c r="Y93" i="1"/>
  <c r="X86" i="1"/>
  <c r="Z86" i="1" s="1"/>
  <c r="X90" i="1"/>
  <c r="X96" i="1"/>
  <c r="X94" i="1"/>
  <c r="X92" i="1"/>
  <c r="X88" i="1"/>
  <c r="X80" i="1"/>
  <c r="X82" i="1"/>
  <c r="X84" i="1"/>
  <c r="Z62" i="1"/>
  <c r="X97" i="1"/>
  <c r="X85" i="1"/>
  <c r="Y67" i="1"/>
  <c r="Z67" i="1" s="1"/>
  <c r="Y58" i="1"/>
  <c r="Y69" i="1"/>
  <c r="Z69" i="1" s="1"/>
  <c r="Y60" i="1"/>
  <c r="Y72" i="1"/>
  <c r="Z72" i="1" s="1"/>
  <c r="Y56" i="1"/>
  <c r="Y65" i="1"/>
  <c r="Y70" i="1"/>
  <c r="Z70" i="1" s="1"/>
  <c r="Y68" i="1"/>
  <c r="Z68" i="1" s="1"/>
  <c r="Y57" i="1"/>
  <c r="Z57" i="1" s="1"/>
  <c r="Y55" i="1"/>
  <c r="Z55" i="1" s="1"/>
  <c r="Y64" i="1"/>
  <c r="Y59" i="1"/>
  <c r="X89" i="1"/>
  <c r="Y63" i="1"/>
  <c r="Y71" i="1"/>
  <c r="X93" i="1"/>
  <c r="X91" i="1"/>
  <c r="X87" i="1"/>
  <c r="X62" i="1"/>
  <c r="X64" i="1"/>
  <c r="X59" i="1"/>
  <c r="X67" i="1"/>
  <c r="X71" i="1"/>
  <c r="X60" i="1"/>
  <c r="X56" i="1"/>
  <c r="X63" i="1"/>
  <c r="X65" i="1"/>
  <c r="X58" i="1"/>
  <c r="X69" i="1"/>
  <c r="X95" i="1"/>
  <c r="X249" i="1"/>
  <c r="Y66" i="1"/>
  <c r="Z66" i="1" s="1"/>
  <c r="Y96" i="1"/>
  <c r="Z96" i="1" s="1"/>
  <c r="Y61" i="1"/>
  <c r="Z61" i="1" s="1"/>
  <c r="Y89" i="1"/>
  <c r="Y80" i="1"/>
  <c r="Y35" i="1"/>
  <c r="Z35" i="1" s="1"/>
  <c r="Y95" i="1"/>
  <c r="Z95" i="1" s="1"/>
  <c r="Y87" i="1"/>
  <c r="X43" i="1"/>
  <c r="X41" i="1"/>
  <c r="X33" i="1"/>
  <c r="X42" i="1"/>
  <c r="X40" i="1"/>
  <c r="X30" i="1"/>
  <c r="X38" i="1"/>
  <c r="X34" i="1"/>
  <c r="X32" i="1"/>
  <c r="X44" i="1"/>
  <c r="X46" i="1"/>
  <c r="Z38" i="1" l="1"/>
  <c r="Z80" i="1"/>
  <c r="Z59" i="1"/>
  <c r="Z97" i="1"/>
  <c r="Z89" i="1"/>
  <c r="Z60" i="1"/>
  <c r="Z93" i="1"/>
  <c r="Z30" i="1"/>
  <c r="Z32" i="1"/>
  <c r="Z92" i="1"/>
  <c r="Z64" i="1"/>
  <c r="Z33" i="1"/>
  <c r="Z34" i="1"/>
  <c r="Z44" i="1"/>
  <c r="Z91" i="1"/>
  <c r="Z71" i="1"/>
  <c r="Z41" i="1"/>
  <c r="Z81" i="1"/>
  <c r="Z90" i="1"/>
  <c r="Z58" i="1"/>
  <c r="Z87" i="1"/>
  <c r="Z63" i="1"/>
  <c r="Z65" i="1"/>
  <c r="Z46" i="1"/>
  <c r="Z84" i="1"/>
  <c r="Z82" i="1"/>
  <c r="Z40" i="1"/>
  <c r="W48" i="1"/>
  <c r="Z56" i="1"/>
  <c r="Z43" i="1"/>
  <c r="Z88" i="1"/>
  <c r="Z94" i="1"/>
</calcChain>
</file>

<file path=xl/sharedStrings.xml><?xml version="1.0" encoding="utf-8"?>
<sst xmlns="http://schemas.openxmlformats.org/spreadsheetml/2006/main" count="418" uniqueCount="49">
  <si>
    <t>Female</t>
  </si>
  <si>
    <t>Male</t>
  </si>
  <si>
    <t>Total</t>
  </si>
  <si>
    <t>Age</t>
  </si>
  <si>
    <t>Nb H1N1</t>
  </si>
  <si>
    <t>Nb H3N2</t>
  </si>
  <si>
    <t>Nb A</t>
  </si>
  <si>
    <t>Rate A</t>
  </si>
  <si>
    <t>Rate A(tot)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</si>
  <si>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</si>
  <si>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</si>
  <si>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</si>
  <si>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</si>
  <si>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</si>
  <si>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</si>
  <si>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</si>
  <si>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</si>
  <si>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</si>
  <si>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</si>
  <si>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</si>
  <si>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</si>
  <si>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</si>
  <si>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</si>
  <si>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</si>
  <si>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</si>
  <si>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</si>
  <si>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100-104</t>
  </si>
  <si>
    <t>105-109</t>
  </si>
  <si>
    <t>110+</t>
  </si>
  <si>
    <t>Rate H1N1</t>
  </si>
  <si>
    <t>Rate H3N2</t>
  </si>
  <si>
    <t>Rate A(H1N1) weighted</t>
  </si>
  <si>
    <t>Rate A(H3N2) weighted</t>
  </si>
  <si>
    <t>Rate ratio H3/H1</t>
  </si>
  <si>
    <t>%H3</t>
  </si>
  <si>
    <t>Year birth</t>
  </si>
  <si>
    <t>Ratio H3/H1 stand</t>
  </si>
  <si>
    <t>Annnen</t>
  </si>
  <si>
    <t>Australie</t>
  </si>
  <si>
    <t>e</t>
  </si>
  <si>
    <t>H1 stand</t>
  </si>
  <si>
    <t>H3 stand</t>
  </si>
  <si>
    <t>peek</t>
  </si>
  <si>
    <t>dip</t>
  </si>
  <si>
    <t>range</t>
  </si>
  <si>
    <t>ratio H3/H1</t>
  </si>
  <si>
    <t>0-4</t>
  </si>
  <si>
    <t>5-9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</si>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</sst>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1" fillId="2" borderId="0" xfId="0" applyNumberFormat="1" applyFont="1" applyFill="1"/>
    <xf numFmtId="1" fontId="0" fillId="0" borderId="0" xfId="0" applyNumberFormat="1"/>
    <xf numFmtId="0" fontId="3" fillId="0" borderId="0" xfId="0" applyFont="1" applyAlignment="1">
      <alignment vertical="center"/>
    </xf>
    <xf numFmtId="0" fontId="2" fillId="0" borderId="1" xfId="0" applyFont="1" applyBorder="1"/>
    <xf numFmtId="0" fontId="2" fillId="0" borderId="0" xfId="0" applyFont="1"/>
    <xf numFmtId="16" fontId="0" fillId="0" borderId="0" xfId="0" quotePrefix="1" applyNumberFormat="1"/>
    <xf numFmtId="2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164" fontId="1" fillId="0" borderId="0" xfId="0" applyNumberFormat="1" applyFont="1"/>
    <xf numFmtId="0" fontId="4" fillId="0" borderId="0" xfId="0" applyFont="1"/>
    <xf numFmtId="0" fontId="1" fillId="0" borderId="0" xfId="0" applyFont="1"/>
    <xf numFmtId="2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5" fillId="0" borderId="0" xfId="0" applyNumberFormat="1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'[1]Per year'!$R$129</c:f>
              <c:strCache>
                <c:ptCount val="1"/>
                <c:pt idx="0">
                  <c:v>Rate A(H1N1)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'[1]Per year'!$I$130:$I$147</c:f>
              <c:numCache>
                <c:formatCode>General</c:formatCode>
                <c:ptCount val="18"/>
                <c:pt idx="0">
                  <c:v>1.5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88</c:v>
                </c:pt>
              </c:numCache>
            </c:numRef>
          </c:xVal>
          <c:yVal>
            <c:numRef>
              <c:f>'[1]Per year'!$R$130:$R$147</c:f>
              <c:numCache>
                <c:formatCode>General</c:formatCode>
                <c:ptCount val="18"/>
                <c:pt idx="0">
                  <c:v>5.0033487682009223</c:v>
                </c:pt>
                <c:pt idx="1">
                  <c:v>2.238281693715702</c:v>
                </c:pt>
                <c:pt idx="2">
                  <c:v>1.009254413302173</c:v>
                </c:pt>
                <c:pt idx="3">
                  <c:v>1.177876157519284</c:v>
                </c:pt>
                <c:pt idx="4">
                  <c:v>1.8292677382647886</c:v>
                </c:pt>
                <c:pt idx="5">
                  <c:v>1.9935215767398824</c:v>
                </c:pt>
                <c:pt idx="6">
                  <c:v>3.3007152774198425</c:v>
                </c:pt>
                <c:pt idx="7">
                  <c:v>2.80307737732827</c:v>
                </c:pt>
                <c:pt idx="8">
                  <c:v>2.3677489922715962</c:v>
                </c:pt>
                <c:pt idx="9">
                  <c:v>2.0354889367938198</c:v>
                </c:pt>
                <c:pt idx="10">
                  <c:v>1.8908681332347039</c:v>
                </c:pt>
                <c:pt idx="11">
                  <c:v>2.098668950191541</c:v>
                </c:pt>
                <c:pt idx="12">
                  <c:v>1.825253636437741</c:v>
                </c:pt>
                <c:pt idx="13">
                  <c:v>1.6902329285114419</c:v>
                </c:pt>
                <c:pt idx="14">
                  <c:v>1.1231003898084855</c:v>
                </c:pt>
                <c:pt idx="15">
                  <c:v>1.2009573967156262</c:v>
                </c:pt>
                <c:pt idx="16">
                  <c:v>1.160358203642013</c:v>
                </c:pt>
                <c:pt idx="17">
                  <c:v>0.652558920295645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6-45EF-9062-61D80018B567}"/>
            </c:ext>
          </c:extLst>
        </c:ser>
        <c:ser>
          <c:idx val="1"/>
          <c:order val="1"/>
          <c:tx>
            <c:strRef>
              <c:f>'[1]Per year'!$S$129</c:f>
              <c:strCache>
                <c:ptCount val="1"/>
                <c:pt idx="0">
                  <c:v>Rate A(H3N2) weighted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'[1]Per year'!$I$130:$I$147</c:f>
              <c:numCache>
                <c:formatCode>General</c:formatCode>
                <c:ptCount val="18"/>
                <c:pt idx="0">
                  <c:v>1.5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88</c:v>
                </c:pt>
              </c:numCache>
            </c:numRef>
          </c:xVal>
          <c:yVal>
            <c:numRef>
              <c:f>'[1]Per year'!$S$130:$S$147</c:f>
              <c:numCache>
                <c:formatCode>General</c:formatCode>
                <c:ptCount val="18"/>
                <c:pt idx="0">
                  <c:v>1.4572860489905597</c:v>
                </c:pt>
                <c:pt idx="1">
                  <c:v>0.91321893103600649</c:v>
                </c:pt>
                <c:pt idx="2">
                  <c:v>0.46425703011899955</c:v>
                </c:pt>
                <c:pt idx="3">
                  <c:v>0.51532081891468673</c:v>
                </c:pt>
                <c:pt idx="4">
                  <c:v>0.47146075728473946</c:v>
                </c:pt>
                <c:pt idx="5">
                  <c:v>0.53160575379730202</c:v>
                </c:pt>
                <c:pt idx="6">
                  <c:v>0.5177592592031125</c:v>
                </c:pt>
                <c:pt idx="7">
                  <c:v>0.61158051868980434</c:v>
                </c:pt>
                <c:pt idx="8">
                  <c:v>0.40018292827125568</c:v>
                </c:pt>
                <c:pt idx="9">
                  <c:v>0.50452289886342527</c:v>
                </c:pt>
                <c:pt idx="10">
                  <c:v>0.54835175863806418</c:v>
                </c:pt>
                <c:pt idx="11">
                  <c:v>0.55349510774282407</c:v>
                </c:pt>
                <c:pt idx="12">
                  <c:v>0.35556889021514432</c:v>
                </c:pt>
                <c:pt idx="13">
                  <c:v>0.76828769477792813</c:v>
                </c:pt>
                <c:pt idx="14">
                  <c:v>0.88243602056380999</c:v>
                </c:pt>
                <c:pt idx="15">
                  <c:v>1.2933387349245205</c:v>
                </c:pt>
                <c:pt idx="16">
                  <c:v>1.3344119341883149</c:v>
                </c:pt>
                <c:pt idx="17">
                  <c:v>2.1534444369756285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6-45EF-9062-61D80018B567}"/>
            </c:ext>
          </c:extLst>
        </c:ser>
        <c:ser>
          <c:idx val="2"/>
          <c:order val="2"/>
          <c:tx>
            <c:strRef>
              <c:f>'[1]Per year'!$N$129</c:f>
              <c:strCache>
                <c:ptCount val="1"/>
                <c:pt idx="0">
                  <c:v>Rate A(tot)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'[1]Per year'!$I$130:$I$147</c:f>
              <c:numCache>
                <c:formatCode>General</c:formatCode>
                <c:ptCount val="18"/>
                <c:pt idx="0">
                  <c:v>1.5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88</c:v>
                </c:pt>
              </c:numCache>
            </c:numRef>
          </c:xVal>
          <c:yVal>
            <c:numRef>
              <c:f>'[1]Per year'!$N$130:$N$147</c:f>
              <c:numCache>
                <c:formatCode>General</c:formatCode>
                <c:ptCount val="18"/>
                <c:pt idx="0">
                  <c:v>6.4606348171914822</c:v>
                </c:pt>
                <c:pt idx="1">
                  <c:v>3.1515006247517086</c:v>
                </c:pt>
                <c:pt idx="2">
                  <c:v>1.4735114434211727</c:v>
                </c:pt>
                <c:pt idx="3">
                  <c:v>1.6931969764339707</c:v>
                </c:pt>
                <c:pt idx="4">
                  <c:v>2.3007284955495284</c:v>
                </c:pt>
                <c:pt idx="5">
                  <c:v>2.5251273305371846</c:v>
                </c:pt>
                <c:pt idx="6">
                  <c:v>3.8184745366229547</c:v>
                </c:pt>
                <c:pt idx="7">
                  <c:v>3.4146578960180745</c:v>
                </c:pt>
                <c:pt idx="8">
                  <c:v>2.7679319205428516</c:v>
                </c:pt>
                <c:pt idx="9">
                  <c:v>2.5400118356572445</c:v>
                </c:pt>
                <c:pt idx="10">
                  <c:v>2.4392198918727681</c:v>
                </c:pt>
                <c:pt idx="11">
                  <c:v>2.6521640579343653</c:v>
                </c:pt>
                <c:pt idx="12">
                  <c:v>2.1808225266528853</c:v>
                </c:pt>
                <c:pt idx="13">
                  <c:v>2.4585206232893699</c:v>
                </c:pt>
                <c:pt idx="14">
                  <c:v>2.0055364103722955</c:v>
                </c:pt>
                <c:pt idx="15">
                  <c:v>2.4942961316401466</c:v>
                </c:pt>
                <c:pt idx="16">
                  <c:v>2.494770137830328</c:v>
                </c:pt>
                <c:pt idx="17">
                  <c:v>2.8060033572712735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6-45EF-9062-61D80018B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05936"/>
        <c:axId val="677302984"/>
      </c:scatterChart>
      <c:valAx>
        <c:axId val="6773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302984"/>
        <c:crosses val="autoZero"/>
        <c:crossBetween val="midCat"/>
        <c:majorUnit val="10"/>
      </c:valAx>
      <c:valAx>
        <c:axId val="677302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3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599005169424660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'[1]Per year'!$R$104</c:f>
              <c:strCache>
                <c:ptCount val="1"/>
                <c:pt idx="0">
                  <c:v>Rate A(H1N1)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'[1]Per year'!$W$105:$W$122</c:f>
              <c:numCache>
                <c:formatCode>General</c:formatCode>
                <c:ptCount val="18"/>
                <c:pt idx="0">
                  <c:v>2009.5</c:v>
                </c:pt>
                <c:pt idx="1">
                  <c:v>2004.5</c:v>
                </c:pt>
                <c:pt idx="2">
                  <c:v>1999.5</c:v>
                </c:pt>
                <c:pt idx="3">
                  <c:v>1994.5</c:v>
                </c:pt>
                <c:pt idx="4">
                  <c:v>1989.5</c:v>
                </c:pt>
                <c:pt idx="5">
                  <c:v>1984.5</c:v>
                </c:pt>
                <c:pt idx="6">
                  <c:v>1979.5</c:v>
                </c:pt>
                <c:pt idx="7">
                  <c:v>1974.5</c:v>
                </c:pt>
                <c:pt idx="8">
                  <c:v>1969.5</c:v>
                </c:pt>
                <c:pt idx="9">
                  <c:v>1964.5</c:v>
                </c:pt>
                <c:pt idx="10">
                  <c:v>1959.5</c:v>
                </c:pt>
                <c:pt idx="11">
                  <c:v>1954.5</c:v>
                </c:pt>
                <c:pt idx="12">
                  <c:v>1949.5</c:v>
                </c:pt>
                <c:pt idx="13">
                  <c:v>1944.5</c:v>
                </c:pt>
                <c:pt idx="14">
                  <c:v>1939.5</c:v>
                </c:pt>
                <c:pt idx="15">
                  <c:v>1934.5</c:v>
                </c:pt>
                <c:pt idx="16">
                  <c:v>1929.5</c:v>
                </c:pt>
                <c:pt idx="17">
                  <c:v>1924</c:v>
                </c:pt>
              </c:numCache>
            </c:numRef>
          </c:xVal>
          <c:yVal>
            <c:numRef>
              <c:f>'[1]Per year'!$R$105:$R$122</c:f>
              <c:numCache>
                <c:formatCode>General</c:formatCode>
                <c:ptCount val="18"/>
                <c:pt idx="0">
                  <c:v>0.95073836114175203</c:v>
                </c:pt>
                <c:pt idx="1">
                  <c:v>0.25430626425258146</c:v>
                </c:pt>
                <c:pt idx="2">
                  <c:v>0.26590921994112693</c:v>
                </c:pt>
                <c:pt idx="3">
                  <c:v>0.27295094115903368</c:v>
                </c:pt>
                <c:pt idx="4">
                  <c:v>0.40391137539055894</c:v>
                </c:pt>
                <c:pt idx="5">
                  <c:v>0.35791583604998151</c:v>
                </c:pt>
                <c:pt idx="6">
                  <c:v>0.38063505177271489</c:v>
                </c:pt>
                <c:pt idx="7">
                  <c:v>0.30336939607539704</c:v>
                </c:pt>
                <c:pt idx="8">
                  <c:v>0.20755034063205771</c:v>
                </c:pt>
                <c:pt idx="9">
                  <c:v>0.18134306299313976</c:v>
                </c:pt>
                <c:pt idx="10">
                  <c:v>0.25056812528205252</c:v>
                </c:pt>
                <c:pt idx="11">
                  <c:v>0.34461383922387939</c:v>
                </c:pt>
                <c:pt idx="12">
                  <c:v>0.27941063063914684</c:v>
                </c:pt>
                <c:pt idx="13">
                  <c:v>0.14889823465165156</c:v>
                </c:pt>
                <c:pt idx="14">
                  <c:v>5.4909396051759513E-2</c:v>
                </c:pt>
                <c:pt idx="15">
                  <c:v>0.26440761689567727</c:v>
                </c:pt>
                <c:pt idx="16">
                  <c:v>0</c:v>
                </c:pt>
                <c:pt idx="17">
                  <c:v>0.16361624440574124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B-4025-97A3-0B58A08E687E}"/>
            </c:ext>
          </c:extLst>
        </c:ser>
        <c:ser>
          <c:idx val="1"/>
          <c:order val="1"/>
          <c:tx>
            <c:strRef>
              <c:f>'[1]Per year'!$S$104:$S$105</c:f>
              <c:strCache>
                <c:ptCount val="1"/>
                <c:pt idx="0">
                  <c:v>Rate A(H3N2) weighted 27.34093045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'[1]Per year'!$W$105:$W$122</c:f>
              <c:numCache>
                <c:formatCode>General</c:formatCode>
                <c:ptCount val="18"/>
                <c:pt idx="0">
                  <c:v>2009.5</c:v>
                </c:pt>
                <c:pt idx="1">
                  <c:v>2004.5</c:v>
                </c:pt>
                <c:pt idx="2">
                  <c:v>1999.5</c:v>
                </c:pt>
                <c:pt idx="3">
                  <c:v>1994.5</c:v>
                </c:pt>
                <c:pt idx="4">
                  <c:v>1989.5</c:v>
                </c:pt>
                <c:pt idx="5">
                  <c:v>1984.5</c:v>
                </c:pt>
                <c:pt idx="6">
                  <c:v>1979.5</c:v>
                </c:pt>
                <c:pt idx="7">
                  <c:v>1974.5</c:v>
                </c:pt>
                <c:pt idx="8">
                  <c:v>1969.5</c:v>
                </c:pt>
                <c:pt idx="9">
                  <c:v>1964.5</c:v>
                </c:pt>
                <c:pt idx="10">
                  <c:v>1959.5</c:v>
                </c:pt>
                <c:pt idx="11">
                  <c:v>1954.5</c:v>
                </c:pt>
                <c:pt idx="12">
                  <c:v>1949.5</c:v>
                </c:pt>
                <c:pt idx="13">
                  <c:v>1944.5</c:v>
                </c:pt>
                <c:pt idx="14">
                  <c:v>1939.5</c:v>
                </c:pt>
                <c:pt idx="15">
                  <c:v>1934.5</c:v>
                </c:pt>
                <c:pt idx="16">
                  <c:v>1929.5</c:v>
                </c:pt>
                <c:pt idx="17">
                  <c:v>1924</c:v>
                </c:pt>
              </c:numCache>
            </c:numRef>
          </c:xVal>
          <c:yVal>
            <c:numRef>
              <c:f>'[1]Per year'!$S$105:$S$122</c:f>
              <c:numCache>
                <c:formatCode>General</c:formatCode>
                <c:ptCount val="18"/>
                <c:pt idx="0">
                  <c:v>27.340930446167352</c:v>
                </c:pt>
                <c:pt idx="1">
                  <c:v>17.256496502853743</c:v>
                </c:pt>
                <c:pt idx="2">
                  <c:v>7.7873414411330035</c:v>
                </c:pt>
                <c:pt idx="3">
                  <c:v>7.9155772936119746</c:v>
                </c:pt>
                <c:pt idx="4">
                  <c:v>7.0529140164351434</c:v>
                </c:pt>
                <c:pt idx="5">
                  <c:v>8.2618905488204071</c:v>
                </c:pt>
                <c:pt idx="6">
                  <c:v>10.689501037283744</c:v>
                </c:pt>
                <c:pt idx="7">
                  <c:v>11.315678473612309</c:v>
                </c:pt>
                <c:pt idx="8">
                  <c:v>9.606615766398102</c:v>
                </c:pt>
                <c:pt idx="9">
                  <c:v>7.4652894265509211</c:v>
                </c:pt>
                <c:pt idx="10">
                  <c:v>7.4056801472251061</c:v>
                </c:pt>
                <c:pt idx="11">
                  <c:v>7.6504272307701235</c:v>
                </c:pt>
                <c:pt idx="12">
                  <c:v>8.4521715768341927</c:v>
                </c:pt>
                <c:pt idx="13">
                  <c:v>9.3805887830540478</c:v>
                </c:pt>
                <c:pt idx="14">
                  <c:v>11.201516794558941</c:v>
                </c:pt>
                <c:pt idx="15">
                  <c:v>15.600049396844957</c:v>
                </c:pt>
                <c:pt idx="16">
                  <c:v>17.944034752834654</c:v>
                </c:pt>
                <c:pt idx="17">
                  <c:v>26.505831593730083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B-4025-97A3-0B58A08E687E}"/>
            </c:ext>
          </c:extLst>
        </c:ser>
        <c:ser>
          <c:idx val="2"/>
          <c:order val="2"/>
          <c:tx>
            <c:strRef>
              <c:f>'[1]Per year'!$N$104</c:f>
              <c:strCache>
                <c:ptCount val="1"/>
                <c:pt idx="0">
                  <c:v>Rate A(tot)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'[1]Per year'!$W$105:$W$122</c:f>
              <c:numCache>
                <c:formatCode>General</c:formatCode>
                <c:ptCount val="18"/>
                <c:pt idx="0">
                  <c:v>2009.5</c:v>
                </c:pt>
                <c:pt idx="1">
                  <c:v>2004.5</c:v>
                </c:pt>
                <c:pt idx="2">
                  <c:v>1999.5</c:v>
                </c:pt>
                <c:pt idx="3">
                  <c:v>1994.5</c:v>
                </c:pt>
                <c:pt idx="4">
                  <c:v>1989.5</c:v>
                </c:pt>
                <c:pt idx="5">
                  <c:v>1984.5</c:v>
                </c:pt>
                <c:pt idx="6">
                  <c:v>1979.5</c:v>
                </c:pt>
                <c:pt idx="7">
                  <c:v>1974.5</c:v>
                </c:pt>
                <c:pt idx="8">
                  <c:v>1969.5</c:v>
                </c:pt>
                <c:pt idx="9">
                  <c:v>1964.5</c:v>
                </c:pt>
                <c:pt idx="10">
                  <c:v>1959.5</c:v>
                </c:pt>
                <c:pt idx="11">
                  <c:v>1954.5</c:v>
                </c:pt>
                <c:pt idx="12">
                  <c:v>1949.5</c:v>
                </c:pt>
                <c:pt idx="13">
                  <c:v>1944.5</c:v>
                </c:pt>
                <c:pt idx="14">
                  <c:v>1939.5</c:v>
                </c:pt>
                <c:pt idx="15">
                  <c:v>1934.5</c:v>
                </c:pt>
                <c:pt idx="16">
                  <c:v>1929.5</c:v>
                </c:pt>
                <c:pt idx="17">
                  <c:v>1924</c:v>
                </c:pt>
              </c:numCache>
            </c:numRef>
          </c:xVal>
          <c:yVal>
            <c:numRef>
              <c:f>'[1]Per year'!$N$105:$N$122</c:f>
              <c:numCache>
                <c:formatCode>General</c:formatCode>
                <c:ptCount val="18"/>
                <c:pt idx="0">
                  <c:v>28.291668807309104</c:v>
                </c:pt>
                <c:pt idx="1">
                  <c:v>17.510802767106323</c:v>
                </c:pt>
                <c:pt idx="2">
                  <c:v>8.0532506610741308</c:v>
                </c:pt>
                <c:pt idx="3">
                  <c:v>8.1885282347710096</c:v>
                </c:pt>
                <c:pt idx="4">
                  <c:v>7.4568253918257037</c:v>
                </c:pt>
                <c:pt idx="5">
                  <c:v>8.6198063848703885</c:v>
                </c:pt>
                <c:pt idx="6">
                  <c:v>11.070136089056458</c:v>
                </c:pt>
                <c:pt idx="7">
                  <c:v>11.619047869687707</c:v>
                </c:pt>
                <c:pt idx="8">
                  <c:v>9.8141661070301573</c:v>
                </c:pt>
                <c:pt idx="9">
                  <c:v>7.6466324895440616</c:v>
                </c:pt>
                <c:pt idx="10">
                  <c:v>7.6562482725071588</c:v>
                </c:pt>
                <c:pt idx="11">
                  <c:v>7.9950410699940022</c:v>
                </c:pt>
                <c:pt idx="12">
                  <c:v>8.7315822074733394</c:v>
                </c:pt>
                <c:pt idx="13">
                  <c:v>9.5294870177056996</c:v>
                </c:pt>
                <c:pt idx="14">
                  <c:v>11.2564261906107</c:v>
                </c:pt>
                <c:pt idx="15">
                  <c:v>15.864457013740637</c:v>
                </c:pt>
                <c:pt idx="16">
                  <c:v>17.944034752834654</c:v>
                </c:pt>
                <c:pt idx="17">
                  <c:v>26.66944783813582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B-4025-97A3-0B58A08E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05936"/>
        <c:axId val="677302984"/>
      </c:scatterChart>
      <c:valAx>
        <c:axId val="6773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302984"/>
        <c:crosses val="autoZero"/>
        <c:crossBetween val="midCat"/>
        <c:majorUnit val="10"/>
      </c:valAx>
      <c:valAx>
        <c:axId val="67730298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3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'[1]Per year'!$Z$104</c:f>
              <c:strCache>
                <c:ptCount val="1"/>
                <c:pt idx="0">
                  <c:v>Ratio H3/H1 stand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'[1]Per year'!$V$105:$V$122</c:f>
              <c:numCache>
                <c:formatCode>General</c:formatCode>
                <c:ptCount val="18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88</c:v>
                </c:pt>
              </c:numCache>
            </c:numRef>
          </c:xVal>
          <c:yVal>
            <c:numRef>
              <c:f>'[1]Per year'!$Z$105:$Z$122</c:f>
              <c:numCache>
                <c:formatCode>General</c:formatCode>
                <c:ptCount val="18"/>
                <c:pt idx="0">
                  <c:v>0.63387217061323786</c:v>
                </c:pt>
                <c:pt idx="1">
                  <c:v>1.4957016821259228</c:v>
                </c:pt>
                <c:pt idx="2">
                  <c:v>0.64551335754908246</c:v>
                </c:pt>
                <c:pt idx="3">
                  <c:v>0.63921566625592063</c:v>
                </c:pt>
                <c:pt idx="4">
                  <c:v>0.38488582557054107</c:v>
                </c:pt>
                <c:pt idx="5">
                  <c:v>0.50880097572669536</c:v>
                </c:pt>
                <c:pt idx="6">
                  <c:v>0.61901057335702647</c:v>
                </c:pt>
                <c:pt idx="7">
                  <c:v>0.82216359832227015</c:v>
                </c:pt>
                <c:pt idx="8">
                  <c:v>1.0202259894922081</c:v>
                </c:pt>
                <c:pt idx="9">
                  <c:v>0.90739235382305983</c:v>
                </c:pt>
                <c:pt idx="10">
                  <c:v>0.65146117710373508</c:v>
                </c:pt>
                <c:pt idx="11">
                  <c:v>0.48933061347867018</c:v>
                </c:pt>
                <c:pt idx="12">
                  <c:v>0.66676806566350333</c:v>
                </c:pt>
                <c:pt idx="13">
                  <c:v>1.3886409301421725</c:v>
                </c:pt>
                <c:pt idx="14">
                  <c:v>4.49655158331751</c:v>
                </c:pt>
                <c:pt idx="15">
                  <c:v>1.3004732520379074</c:v>
                </c:pt>
                <c:pt idx="17">
                  <c:v>3.5707909632227293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B-4417-947C-6BB7ECD4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19295"/>
        <c:axId val="1614811807"/>
      </c:scatterChart>
      <c:valAx>
        <c:axId val="16148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4811807"/>
        <c:crosses val="autoZero"/>
        <c:crossBetween val="midCat"/>
      </c:valAx>
      <c:valAx>
        <c:axId val="1614811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48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'[1]Per year'!$Z$129</c:f>
              <c:strCache>
                <c:ptCount val="1"/>
                <c:pt idx="0">
                  <c:v>Ratio H3/H1 stand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'[1]Per year'!$W$130:$W$147</c:f>
              <c:numCache>
                <c:formatCode>General</c:formatCode>
                <c:ptCount val="18"/>
                <c:pt idx="0">
                  <c:v>2010.5</c:v>
                </c:pt>
                <c:pt idx="1">
                  <c:v>2005.5</c:v>
                </c:pt>
                <c:pt idx="2">
                  <c:v>2000.5</c:v>
                </c:pt>
                <c:pt idx="3">
                  <c:v>1995.5</c:v>
                </c:pt>
                <c:pt idx="4">
                  <c:v>1990.5</c:v>
                </c:pt>
                <c:pt idx="5">
                  <c:v>1985.5</c:v>
                </c:pt>
                <c:pt idx="6">
                  <c:v>1980.5</c:v>
                </c:pt>
                <c:pt idx="7">
                  <c:v>1975.5</c:v>
                </c:pt>
                <c:pt idx="8">
                  <c:v>1970.5</c:v>
                </c:pt>
                <c:pt idx="9">
                  <c:v>1965.5</c:v>
                </c:pt>
                <c:pt idx="10">
                  <c:v>1960.5</c:v>
                </c:pt>
                <c:pt idx="11">
                  <c:v>1955.5</c:v>
                </c:pt>
                <c:pt idx="12">
                  <c:v>1950.5</c:v>
                </c:pt>
                <c:pt idx="13">
                  <c:v>1945.5</c:v>
                </c:pt>
                <c:pt idx="14">
                  <c:v>1940.5</c:v>
                </c:pt>
                <c:pt idx="15">
                  <c:v>1935.5</c:v>
                </c:pt>
                <c:pt idx="16">
                  <c:v>1930.5</c:v>
                </c:pt>
                <c:pt idx="17">
                  <c:v>1925</c:v>
                </c:pt>
              </c:numCache>
            </c:numRef>
          </c:xVal>
          <c:yVal>
            <c:numRef>
              <c:f>'[1]Per year'!$Z$130:$Z$147</c:f>
              <c:numCache>
                <c:formatCode>General</c:formatCode>
                <c:ptCount val="18"/>
                <c:pt idx="0">
                  <c:v>0.72785286518867076</c:v>
                </c:pt>
                <c:pt idx="1">
                  <c:v>1.01957629355629</c:v>
                </c:pt>
                <c:pt idx="2">
                  <c:v>1.1495222917546406</c:v>
                </c:pt>
                <c:pt idx="3">
                  <c:v>1.093295657918816</c:v>
                </c:pt>
                <c:pt idx="4">
                  <c:v>0.64406224325114336</c:v>
                </c:pt>
                <c:pt idx="5">
                  <c:v>0.66638973435051629</c:v>
                </c:pt>
                <c:pt idx="6">
                  <c:v>0.39199396138265674</c:v>
                </c:pt>
                <c:pt idx="7">
                  <c:v>0.54522796446860433</c:v>
                </c:pt>
                <c:pt idx="8">
                  <c:v>0.42235969078553853</c:v>
                </c:pt>
                <c:pt idx="9">
                  <c:v>0.61940071462067225</c:v>
                </c:pt>
                <c:pt idx="10">
                  <c:v>0.72469883610618657</c:v>
                </c:pt>
                <c:pt idx="11">
                  <c:v>0.65906677023677451</c:v>
                </c:pt>
                <c:pt idx="12">
                  <c:v>0.48681068256125387</c:v>
                </c:pt>
                <c:pt idx="13">
                  <c:v>1.1358915926429258</c:v>
                </c:pt>
                <c:pt idx="14">
                  <c:v>1.9634697529970571</c:v>
                </c:pt>
                <c:pt idx="15">
                  <c:v>2.6911893118001622</c:v>
                </c:pt>
                <c:pt idx="16">
                  <c:v>2.8738057293866013</c:v>
                </c:pt>
                <c:pt idx="17">
                  <c:v>8.2465729625876403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4B34-9F2A-33A46CA3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3456"/>
        <c:axId val="993220128"/>
      </c:scatterChart>
      <c:valAx>
        <c:axId val="9932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3220128"/>
        <c:crosses val="autoZero"/>
        <c:crossBetween val="midCat"/>
        <c:majorUnit val="10"/>
      </c:valAx>
      <c:valAx>
        <c:axId val="993220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32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'[1]Per year'!$Z$104</c:f>
              <c:strCache>
                <c:ptCount val="1"/>
                <c:pt idx="0">
                  <c:v>Ratio H3/H1 stand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'[1]Per year'!$W$105:$W$122</c:f>
              <c:numCache>
                <c:formatCode>General</c:formatCode>
                <c:ptCount val="18"/>
                <c:pt idx="0">
                  <c:v>2009.5</c:v>
                </c:pt>
                <c:pt idx="1">
                  <c:v>2004.5</c:v>
                </c:pt>
                <c:pt idx="2">
                  <c:v>1999.5</c:v>
                </c:pt>
                <c:pt idx="3">
                  <c:v>1994.5</c:v>
                </c:pt>
                <c:pt idx="4">
                  <c:v>1989.5</c:v>
                </c:pt>
                <c:pt idx="5">
                  <c:v>1984.5</c:v>
                </c:pt>
                <c:pt idx="6">
                  <c:v>1979.5</c:v>
                </c:pt>
                <c:pt idx="7">
                  <c:v>1974.5</c:v>
                </c:pt>
                <c:pt idx="8">
                  <c:v>1969.5</c:v>
                </c:pt>
                <c:pt idx="9">
                  <c:v>1964.5</c:v>
                </c:pt>
                <c:pt idx="10">
                  <c:v>1959.5</c:v>
                </c:pt>
                <c:pt idx="11">
                  <c:v>1954.5</c:v>
                </c:pt>
                <c:pt idx="12">
                  <c:v>1949.5</c:v>
                </c:pt>
                <c:pt idx="13">
                  <c:v>1944.5</c:v>
                </c:pt>
                <c:pt idx="14">
                  <c:v>1939.5</c:v>
                </c:pt>
                <c:pt idx="15">
                  <c:v>1934.5</c:v>
                </c:pt>
                <c:pt idx="16">
                  <c:v>1929.5</c:v>
                </c:pt>
                <c:pt idx="17">
                  <c:v>1924</c:v>
                </c:pt>
              </c:numCache>
            </c:numRef>
          </c:xVal>
          <c:yVal>
            <c:numRef>
              <c:f>'[1]Per year'!$Z$105:$Z$122</c:f>
              <c:numCache>
                <c:formatCode>General</c:formatCode>
                <c:ptCount val="18"/>
                <c:pt idx="0">
                  <c:v>0.63387217061323786</c:v>
                </c:pt>
                <c:pt idx="1">
                  <c:v>1.4957016821259228</c:v>
                </c:pt>
                <c:pt idx="2">
                  <c:v>0.64551335754908246</c:v>
                </c:pt>
                <c:pt idx="3">
                  <c:v>0.63921566625592063</c:v>
                </c:pt>
                <c:pt idx="4">
                  <c:v>0.38488582557054107</c:v>
                </c:pt>
                <c:pt idx="5">
                  <c:v>0.50880097572669536</c:v>
                </c:pt>
                <c:pt idx="6">
                  <c:v>0.61901057335702647</c:v>
                </c:pt>
                <c:pt idx="7">
                  <c:v>0.82216359832227015</c:v>
                </c:pt>
                <c:pt idx="8">
                  <c:v>1.0202259894922081</c:v>
                </c:pt>
                <c:pt idx="9">
                  <c:v>0.90739235382305983</c:v>
                </c:pt>
                <c:pt idx="10">
                  <c:v>0.65146117710373508</c:v>
                </c:pt>
                <c:pt idx="11">
                  <c:v>0.48933061347867018</c:v>
                </c:pt>
                <c:pt idx="12">
                  <c:v>0.66676806566350333</c:v>
                </c:pt>
                <c:pt idx="13">
                  <c:v>1.3886409301421725</c:v>
                </c:pt>
                <c:pt idx="14">
                  <c:v>4.49655158331751</c:v>
                </c:pt>
                <c:pt idx="15">
                  <c:v>1.3004732520379074</c:v>
                </c:pt>
                <c:pt idx="17">
                  <c:v>3.5707909632227293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E-4171-A87E-98DF1395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93280"/>
        <c:axId val="707688704"/>
      </c:scatterChart>
      <c:valAx>
        <c:axId val="707693280"/>
        <c:scaling>
          <c:orientation val="minMax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688704"/>
        <c:crosses val="autoZero"/>
        <c:crossBetween val="midCat"/>
        <c:majorUnit val="10"/>
      </c:valAx>
      <c:valAx>
        <c:axId val="70768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6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109536</xdr:rowOff>
    </xdr:from>
    <xdr:to>
      <xdr:col>5</xdr:col>
      <xdr:colOff>395288</xdr:colOff>
      <xdr:row>149</xdr:row>
      <xdr:rowOff>133349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E7667DA-8B52-4558-BFBE-586BF859C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105</xdr:row>
      <xdr:rowOff>47625</xdr:rowOff>
    </xdr:from>
    <xdr:to>
      <xdr:col>5</xdr:col>
      <xdr:colOff>138114</xdr:colOff>
      <xdr:row>124</xdr:row>
      <xdr:rowOff>57150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0B91D2E-4684-4023-9B7C-0F41715C8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102</xdr:row>
      <xdr:rowOff>1120</xdr:rowOff>
    </xdr:from>
    <xdr:to>
      <xdr:col>29</xdr:col>
      <xdr:colOff>563094</xdr:colOff>
      <xdr:row>117</xdr:row>
      <xdr:rowOff>54908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E153A22-7AD7-439D-9C62-33D5A767D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394608</xdr:colOff>
      <xdr:row>130</xdr:row>
      <xdr:rowOff>39460</xdr:rowOff>
    </xdr:from>
    <xdr:to>
      <xdr:col>19</xdr:col>
      <xdr:colOff>664708</xdr:colOff>
      <xdr:row>145</xdr:row>
      <xdr:rowOff>124505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5DD257A5-5AEE-4430-A238-FE0D1FB61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474207</xdr:colOff>
      <xdr:row>104</xdr:row>
      <xdr:rowOff>74159</xdr:rowOff>
    </xdr:from>
    <xdr:to>
      <xdr:col>19</xdr:col>
      <xdr:colOff>734786</xdr:colOff>
      <xdr:row>121</xdr:row>
      <xdr:rowOff>85044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C5708879-BB2D-4297-B0B7-2B2B6259F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emontreal-my.sharepoint.com/personal/alain_gagnon_4_umontreal_ca/Documents/Document/Articles/DONE/Art73-It's%20the%20cohort/Australia/All_Typing_2008-2017%20(Enregistr&#233;%20automatiquement).xlsx" TargetMode="External"/><Relationship Id="rId1" Type="http://schemas.openxmlformats.org/officeDocument/2006/relationships/externalLinkPath" Target="https://udemontreal-my.sharepoint.com/personal/alain_gagnon_4_umontreal_ca/Documents/Document/Articles/DONE/Art73-It's%20the%20cohort/Australia/All_Typing_2008-2017%20(Enregistr&#233;%20automatiquemen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ique1"/>
      <sheetName val="by sex"/>
      <sheetName val="both sexes"/>
      <sheetName val="Australie"/>
      <sheetName val="Per year"/>
      <sheetName val="population+Qc"/>
      <sheetName val="Flu Public Dataset"/>
      <sheetName val="population 2008"/>
    </sheetNames>
    <sheetDataSet>
      <sheetData sheetId="0" refreshError="1"/>
      <sheetData sheetId="1"/>
      <sheetData sheetId="2"/>
      <sheetData sheetId="3" refreshError="1"/>
      <sheetData sheetId="4">
        <row r="104">
          <cell r="N104" t="str">
            <v>Rate A(tot)</v>
          </cell>
          <cell r="R104" t="str">
            <v>Rate A(H1N1) weighted</v>
          </cell>
          <cell r="S104" t="str">
            <v>Rate A(H3N2) weighted</v>
          </cell>
          <cell r="Z104" t="str">
            <v>Ratio H3/H1 stand</v>
          </cell>
        </row>
        <row r="105">
          <cell r="N105">
            <v>28.291668807309104</v>
          </cell>
          <cell r="R105">
            <v>0.95073836114175203</v>
          </cell>
          <cell r="S105">
            <v>27.340930446167352</v>
          </cell>
          <cell r="V105">
            <v>2.5</v>
          </cell>
          <cell r="W105">
            <v>2009.5</v>
          </cell>
          <cell r="Z105">
            <v>0.63387217061323786</v>
          </cell>
        </row>
        <row r="106">
          <cell r="N106">
            <v>17.510802767106323</v>
          </cell>
          <cell r="R106">
            <v>0.25430626425258146</v>
          </cell>
          <cell r="S106">
            <v>17.256496502853743</v>
          </cell>
          <cell r="V106">
            <v>7.5</v>
          </cell>
          <cell r="W106">
            <v>2004.5</v>
          </cell>
          <cell r="Z106">
            <v>1.4957016821259228</v>
          </cell>
        </row>
        <row r="107">
          <cell r="N107">
            <v>8.0532506610741308</v>
          </cell>
          <cell r="R107">
            <v>0.26590921994112693</v>
          </cell>
          <cell r="S107">
            <v>7.7873414411330035</v>
          </cell>
          <cell r="V107">
            <v>12.5</v>
          </cell>
          <cell r="W107">
            <v>1999.5</v>
          </cell>
          <cell r="Z107">
            <v>0.64551335754908246</v>
          </cell>
        </row>
        <row r="108">
          <cell r="N108">
            <v>8.1885282347710096</v>
          </cell>
          <cell r="R108">
            <v>0.27295094115903368</v>
          </cell>
          <cell r="S108">
            <v>7.9155772936119746</v>
          </cell>
          <cell r="V108">
            <v>17.5</v>
          </cell>
          <cell r="W108">
            <v>1994.5</v>
          </cell>
          <cell r="Z108">
            <v>0.63921566625592063</v>
          </cell>
        </row>
        <row r="109">
          <cell r="N109">
            <v>7.4568253918257037</v>
          </cell>
          <cell r="R109">
            <v>0.40391137539055894</v>
          </cell>
          <cell r="S109">
            <v>7.0529140164351434</v>
          </cell>
          <cell r="V109">
            <v>22.5</v>
          </cell>
          <cell r="W109">
            <v>1989.5</v>
          </cell>
          <cell r="Z109">
            <v>0.38488582557054107</v>
          </cell>
        </row>
        <row r="110">
          <cell r="N110">
            <v>8.6198063848703885</v>
          </cell>
          <cell r="R110">
            <v>0.35791583604998151</v>
          </cell>
          <cell r="S110">
            <v>8.2618905488204071</v>
          </cell>
          <cell r="V110">
            <v>27.5</v>
          </cell>
          <cell r="W110">
            <v>1984.5</v>
          </cell>
          <cell r="Z110">
            <v>0.50880097572669536</v>
          </cell>
        </row>
        <row r="111">
          <cell r="N111">
            <v>11.070136089056458</v>
          </cell>
          <cell r="R111">
            <v>0.38063505177271489</v>
          </cell>
          <cell r="S111">
            <v>10.689501037283744</v>
          </cell>
          <cell r="V111">
            <v>32.5</v>
          </cell>
          <cell r="W111">
            <v>1979.5</v>
          </cell>
          <cell r="Z111">
            <v>0.61901057335702647</v>
          </cell>
        </row>
        <row r="112">
          <cell r="N112">
            <v>11.619047869687707</v>
          </cell>
          <cell r="R112">
            <v>0.30336939607539704</v>
          </cell>
          <cell r="S112">
            <v>11.315678473612309</v>
          </cell>
          <cell r="V112">
            <v>37.5</v>
          </cell>
          <cell r="W112">
            <v>1974.5</v>
          </cell>
          <cell r="Z112">
            <v>0.82216359832227015</v>
          </cell>
        </row>
        <row r="113">
          <cell r="N113">
            <v>9.8141661070301573</v>
          </cell>
          <cell r="R113">
            <v>0.20755034063205771</v>
          </cell>
          <cell r="S113">
            <v>9.606615766398102</v>
          </cell>
          <cell r="V113">
            <v>42.5</v>
          </cell>
          <cell r="W113">
            <v>1969.5</v>
          </cell>
          <cell r="Z113">
            <v>1.0202259894922081</v>
          </cell>
        </row>
        <row r="114">
          <cell r="N114">
            <v>7.6466324895440616</v>
          </cell>
          <cell r="R114">
            <v>0.18134306299313976</v>
          </cell>
          <cell r="S114">
            <v>7.4652894265509211</v>
          </cell>
          <cell r="V114">
            <v>47.5</v>
          </cell>
          <cell r="W114">
            <v>1964.5</v>
          </cell>
          <cell r="Z114">
            <v>0.90739235382305983</v>
          </cell>
        </row>
        <row r="115">
          <cell r="N115">
            <v>7.6562482725071588</v>
          </cell>
          <cell r="R115">
            <v>0.25056812528205252</v>
          </cell>
          <cell r="S115">
            <v>7.4056801472251061</v>
          </cell>
          <cell r="V115">
            <v>52.5</v>
          </cell>
          <cell r="W115">
            <v>1959.5</v>
          </cell>
          <cell r="Z115">
            <v>0.65146117710373508</v>
          </cell>
        </row>
        <row r="116">
          <cell r="N116">
            <v>7.9950410699940022</v>
          </cell>
          <cell r="R116">
            <v>0.34461383922387939</v>
          </cell>
          <cell r="S116">
            <v>7.6504272307701235</v>
          </cell>
          <cell r="V116">
            <v>57.5</v>
          </cell>
          <cell r="W116">
            <v>1954.5</v>
          </cell>
          <cell r="Z116">
            <v>0.48933061347867018</v>
          </cell>
        </row>
        <row r="117">
          <cell r="N117">
            <v>8.7315822074733394</v>
          </cell>
          <cell r="R117">
            <v>0.27941063063914684</v>
          </cell>
          <cell r="S117">
            <v>8.4521715768341927</v>
          </cell>
          <cell r="V117">
            <v>62.5</v>
          </cell>
          <cell r="W117">
            <v>1949.5</v>
          </cell>
          <cell r="Z117">
            <v>0.66676806566350333</v>
          </cell>
        </row>
        <row r="118">
          <cell r="N118">
            <v>9.5294870177056996</v>
          </cell>
          <cell r="R118">
            <v>0.14889823465165156</v>
          </cell>
          <cell r="S118">
            <v>9.3805887830540478</v>
          </cell>
          <cell r="V118">
            <v>67.5</v>
          </cell>
          <cell r="W118">
            <v>1944.5</v>
          </cell>
          <cell r="Z118">
            <v>1.3886409301421725</v>
          </cell>
        </row>
        <row r="119">
          <cell r="N119">
            <v>11.2564261906107</v>
          </cell>
          <cell r="R119">
            <v>5.4909396051759513E-2</v>
          </cell>
          <cell r="S119">
            <v>11.201516794558941</v>
          </cell>
          <cell r="V119">
            <v>72.5</v>
          </cell>
          <cell r="W119">
            <v>1939.5</v>
          </cell>
          <cell r="Z119">
            <v>4.49655158331751</v>
          </cell>
        </row>
        <row r="120">
          <cell r="N120">
            <v>15.864457013740637</v>
          </cell>
          <cell r="R120">
            <v>0.26440761689567727</v>
          </cell>
          <cell r="S120">
            <v>15.600049396844957</v>
          </cell>
          <cell r="V120">
            <v>77.5</v>
          </cell>
          <cell r="W120">
            <v>1934.5</v>
          </cell>
          <cell r="Z120">
            <v>1.3004732520379074</v>
          </cell>
        </row>
        <row r="121">
          <cell r="N121">
            <v>17.944034752834654</v>
          </cell>
          <cell r="R121">
            <v>0</v>
          </cell>
          <cell r="S121">
            <v>17.944034752834654</v>
          </cell>
          <cell r="V121">
            <v>82.5</v>
          </cell>
          <cell r="W121">
            <v>1929.5</v>
          </cell>
          <cell r="Z121"/>
        </row>
        <row r="122">
          <cell r="N122">
            <v>26.66944783813582</v>
          </cell>
          <cell r="R122">
            <v>0.16361624440574124</v>
          </cell>
          <cell r="S122">
            <v>26.505831593730083</v>
          </cell>
          <cell r="V122">
            <v>88</v>
          </cell>
          <cell r="W122">
            <v>1924</v>
          </cell>
          <cell r="Z122">
            <v>3.5707909632227293</v>
          </cell>
        </row>
        <row r="129">
          <cell r="N129" t="str">
            <v>Rate A(tot)</v>
          </cell>
          <cell r="R129" t="str">
            <v>Rate A(H1N1) weighted</v>
          </cell>
          <cell r="S129" t="str">
            <v>Rate A(H3N2) weighted</v>
          </cell>
          <cell r="Z129" t="str">
            <v>Ratio H3/H1 stand</v>
          </cell>
        </row>
        <row r="130">
          <cell r="I130">
            <v>1.5</v>
          </cell>
          <cell r="N130">
            <v>6.4606348171914822</v>
          </cell>
          <cell r="R130">
            <v>5.0033487682009223</v>
          </cell>
          <cell r="S130">
            <v>1.4572860489905597</v>
          </cell>
          <cell r="W130">
            <v>2010.5</v>
          </cell>
          <cell r="Z130">
            <v>0.72785286518867076</v>
          </cell>
        </row>
        <row r="131">
          <cell r="I131">
            <v>7.5</v>
          </cell>
          <cell r="N131">
            <v>3.1515006247517086</v>
          </cell>
          <cell r="R131">
            <v>2.238281693715702</v>
          </cell>
          <cell r="S131">
            <v>0.91321893103600649</v>
          </cell>
          <cell r="W131">
            <v>2005.5</v>
          </cell>
          <cell r="Z131">
            <v>1.01957629355629</v>
          </cell>
        </row>
        <row r="132">
          <cell r="I132">
            <v>12.5</v>
          </cell>
          <cell r="N132">
            <v>1.4735114434211727</v>
          </cell>
          <cell r="R132">
            <v>1.009254413302173</v>
          </cell>
          <cell r="S132">
            <v>0.46425703011899955</v>
          </cell>
          <cell r="W132">
            <v>2000.5</v>
          </cell>
          <cell r="Z132">
            <v>1.1495222917546406</v>
          </cell>
        </row>
        <row r="133">
          <cell r="I133">
            <v>17.5</v>
          </cell>
          <cell r="N133">
            <v>1.6931969764339707</v>
          </cell>
          <cell r="R133">
            <v>1.177876157519284</v>
          </cell>
          <cell r="S133">
            <v>0.51532081891468673</v>
          </cell>
          <cell r="W133">
            <v>1995.5</v>
          </cell>
          <cell r="Z133">
            <v>1.093295657918816</v>
          </cell>
        </row>
        <row r="134">
          <cell r="I134">
            <v>22.5</v>
          </cell>
          <cell r="N134">
            <v>2.3007284955495284</v>
          </cell>
          <cell r="R134">
            <v>1.8292677382647886</v>
          </cell>
          <cell r="S134">
            <v>0.47146075728473946</v>
          </cell>
          <cell r="W134">
            <v>1990.5</v>
          </cell>
          <cell r="Z134">
            <v>0.64406224325114336</v>
          </cell>
        </row>
        <row r="135">
          <cell r="I135">
            <v>27.5</v>
          </cell>
          <cell r="N135">
            <v>2.5251273305371846</v>
          </cell>
          <cell r="R135">
            <v>1.9935215767398824</v>
          </cell>
          <cell r="S135">
            <v>0.53160575379730202</v>
          </cell>
          <cell r="W135">
            <v>1985.5</v>
          </cell>
          <cell r="Z135">
            <v>0.66638973435051629</v>
          </cell>
        </row>
        <row r="136">
          <cell r="I136">
            <v>32.5</v>
          </cell>
          <cell r="N136">
            <v>3.8184745366229547</v>
          </cell>
          <cell r="R136">
            <v>3.3007152774198425</v>
          </cell>
          <cell r="S136">
            <v>0.5177592592031125</v>
          </cell>
          <cell r="W136">
            <v>1980.5</v>
          </cell>
          <cell r="Z136">
            <v>0.39199396138265674</v>
          </cell>
        </row>
        <row r="137">
          <cell r="I137">
            <v>37.5</v>
          </cell>
          <cell r="N137">
            <v>3.4146578960180745</v>
          </cell>
          <cell r="R137">
            <v>2.80307737732827</v>
          </cell>
          <cell r="S137">
            <v>0.61158051868980434</v>
          </cell>
          <cell r="W137">
            <v>1975.5</v>
          </cell>
          <cell r="Z137">
            <v>0.54522796446860433</v>
          </cell>
        </row>
        <row r="138">
          <cell r="I138">
            <v>42.5</v>
          </cell>
          <cell r="N138">
            <v>2.7679319205428516</v>
          </cell>
          <cell r="R138">
            <v>2.3677489922715962</v>
          </cell>
          <cell r="S138">
            <v>0.40018292827125568</v>
          </cell>
          <cell r="W138">
            <v>1970.5</v>
          </cell>
          <cell r="Z138">
            <v>0.42235969078553853</v>
          </cell>
        </row>
        <row r="139">
          <cell r="I139">
            <v>47.5</v>
          </cell>
          <cell r="N139">
            <v>2.5400118356572445</v>
          </cell>
          <cell r="R139">
            <v>2.0354889367938198</v>
          </cell>
          <cell r="S139">
            <v>0.50452289886342527</v>
          </cell>
          <cell r="W139">
            <v>1965.5</v>
          </cell>
          <cell r="Z139">
            <v>0.61940071462067225</v>
          </cell>
        </row>
        <row r="140">
          <cell r="I140">
            <v>52.5</v>
          </cell>
          <cell r="N140">
            <v>2.4392198918727681</v>
          </cell>
          <cell r="R140">
            <v>1.8908681332347039</v>
          </cell>
          <cell r="S140">
            <v>0.54835175863806418</v>
          </cell>
          <cell r="W140">
            <v>1960.5</v>
          </cell>
          <cell r="Z140">
            <v>0.72469883610618657</v>
          </cell>
        </row>
        <row r="141">
          <cell r="I141">
            <v>57.5</v>
          </cell>
          <cell r="N141">
            <v>2.6521640579343653</v>
          </cell>
          <cell r="R141">
            <v>2.098668950191541</v>
          </cell>
          <cell r="S141">
            <v>0.55349510774282407</v>
          </cell>
          <cell r="W141">
            <v>1955.5</v>
          </cell>
          <cell r="Z141">
            <v>0.65906677023677451</v>
          </cell>
        </row>
        <row r="142">
          <cell r="I142">
            <v>62.5</v>
          </cell>
          <cell r="N142">
            <v>2.1808225266528853</v>
          </cell>
          <cell r="R142">
            <v>1.825253636437741</v>
          </cell>
          <cell r="S142">
            <v>0.35556889021514432</v>
          </cell>
          <cell r="W142">
            <v>1950.5</v>
          </cell>
          <cell r="Z142">
            <v>0.48681068256125387</v>
          </cell>
        </row>
        <row r="143">
          <cell r="I143">
            <v>67.5</v>
          </cell>
          <cell r="N143">
            <v>2.4585206232893699</v>
          </cell>
          <cell r="R143">
            <v>1.6902329285114419</v>
          </cell>
          <cell r="S143">
            <v>0.76828769477792813</v>
          </cell>
          <cell r="W143">
            <v>1945.5</v>
          </cell>
          <cell r="Z143">
            <v>1.1358915926429258</v>
          </cell>
        </row>
        <row r="144">
          <cell r="I144">
            <v>72.5</v>
          </cell>
          <cell r="N144">
            <v>2.0055364103722955</v>
          </cell>
          <cell r="R144">
            <v>1.1231003898084855</v>
          </cell>
          <cell r="S144">
            <v>0.88243602056380999</v>
          </cell>
          <cell r="W144">
            <v>1940.5</v>
          </cell>
          <cell r="Z144">
            <v>1.9634697529970571</v>
          </cell>
        </row>
        <row r="145">
          <cell r="I145">
            <v>77.5</v>
          </cell>
          <cell r="N145">
            <v>2.4942961316401466</v>
          </cell>
          <cell r="R145">
            <v>1.2009573967156262</v>
          </cell>
          <cell r="S145">
            <v>1.2933387349245205</v>
          </cell>
          <cell r="W145">
            <v>1935.5</v>
          </cell>
          <cell r="Z145">
            <v>2.6911893118001622</v>
          </cell>
        </row>
        <row r="146">
          <cell r="I146">
            <v>82.5</v>
          </cell>
          <cell r="N146">
            <v>2.494770137830328</v>
          </cell>
          <cell r="R146">
            <v>1.160358203642013</v>
          </cell>
          <cell r="S146">
            <v>1.3344119341883149</v>
          </cell>
          <cell r="W146">
            <v>1930.5</v>
          </cell>
          <cell r="Z146">
            <v>2.8738057293866013</v>
          </cell>
        </row>
        <row r="147">
          <cell r="I147">
            <v>88</v>
          </cell>
          <cell r="N147">
            <v>2.8060033572712735</v>
          </cell>
          <cell r="R147">
            <v>0.652558920295645</v>
          </cell>
          <cell r="S147">
            <v>2.1534444369756285</v>
          </cell>
          <cell r="W147">
            <v>1925</v>
          </cell>
          <cell r="Z147">
            <v>8.2465729625876403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48B9-A326-4CB8-AEEB-AD1A028D729A}">
  <dimension ref="A2:AM253"/>
  <sheetViews>
    <sheetView tabSelected="1" topLeftCell="A29" zoomScale="87" workbookViewId="0">
      <selection activeCell="P46" sqref="P46"/>
    </sheetView>
  </sheetViews>
  <sheetFormatPr baseColWidth="10" defaultRowHeight="14.25"/>
  <cols>
    <col min="1" max="1" width="8.3984375" customWidth="1"/>
    <col min="2" max="7" width="10.73046875" bestFit="1" customWidth="1"/>
    <col min="8" max="8" width="17.53125" bestFit="1" customWidth="1"/>
    <col min="9" max="9" width="5.53125" customWidth="1"/>
    <col min="10" max="15" width="10.73046875" bestFit="1" customWidth="1"/>
    <col min="16" max="16" width="11.6640625" bestFit="1" customWidth="1"/>
    <col min="17" max="22" width="10.73046875" bestFit="1" customWidth="1"/>
    <col min="23" max="23" width="10.73046875" style="4" bestFit="1" customWidth="1"/>
    <col min="24" max="24" width="10.73046875" bestFit="1" customWidth="1"/>
    <col min="26" max="26" width="10.6640625" style="1"/>
    <col min="38" max="38" width="10.6640625" style="4"/>
  </cols>
  <sheetData>
    <row r="2" spans="1:39">
      <c r="F2" t="s">
        <v>0</v>
      </c>
      <c r="G2" t="s">
        <v>1</v>
      </c>
      <c r="H2" t="s">
        <v>2</v>
      </c>
    </row>
    <row r="3" spans="1:39">
      <c r="A3" s="5">
        <v>2008</v>
      </c>
      <c r="B3">
        <v>0</v>
      </c>
      <c r="C3">
        <v>139935.41</v>
      </c>
      <c r="D3">
        <v>147628.35</v>
      </c>
      <c r="E3">
        <v>287563.76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R3" s="6"/>
      <c r="S3" s="7"/>
    </row>
    <row r="4" spans="1:39">
      <c r="A4" s="5">
        <v>2008</v>
      </c>
      <c r="B4" s="8">
        <v>43469</v>
      </c>
      <c r="C4">
        <v>521692.03</v>
      </c>
      <c r="D4">
        <v>550721.79</v>
      </c>
      <c r="E4">
        <v>1072413.82</v>
      </c>
      <c r="F4">
        <f>C4+C3</f>
        <v>661627.44000000006</v>
      </c>
      <c r="G4">
        <f>D4+D3</f>
        <v>698350.14</v>
      </c>
      <c r="H4">
        <f>E4+E3</f>
        <v>1359977.58</v>
      </c>
      <c r="I4" s="4">
        <v>1.5</v>
      </c>
      <c r="N4" s="9">
        <f t="shared" ref="N4:N21" si="0">(J4+K4+L4)*10000/H4</f>
        <v>0</v>
      </c>
      <c r="R4" s="9"/>
      <c r="S4" s="9"/>
      <c r="T4" s="9"/>
      <c r="U4" s="9"/>
      <c r="X4" s="9"/>
      <c r="Y4" s="9"/>
      <c r="Z4" s="2"/>
      <c r="AM4" s="9"/>
    </row>
    <row r="5" spans="1:39">
      <c r="A5" s="5">
        <v>2008</v>
      </c>
      <c r="B5" s="8">
        <v>43594</v>
      </c>
      <c r="C5">
        <v>649167.29</v>
      </c>
      <c r="D5">
        <v>681985.48</v>
      </c>
      <c r="E5">
        <v>1331152.77</v>
      </c>
      <c r="F5">
        <f>C5</f>
        <v>649167.29</v>
      </c>
      <c r="G5">
        <f t="shared" ref="G5:H20" si="1">D5</f>
        <v>681985.48</v>
      </c>
      <c r="H5">
        <f t="shared" si="1"/>
        <v>1331152.77</v>
      </c>
      <c r="I5" s="10">
        <v>7.5</v>
      </c>
      <c r="N5" s="9">
        <f t="shared" si="0"/>
        <v>0</v>
      </c>
      <c r="R5" s="9"/>
      <c r="S5" s="9"/>
      <c r="T5" s="9"/>
      <c r="U5" s="9"/>
      <c r="X5" s="9"/>
      <c r="Y5" s="9"/>
      <c r="Z5" s="2"/>
      <c r="AM5" s="9"/>
    </row>
    <row r="6" spans="1:39">
      <c r="A6" s="5">
        <v>2008</v>
      </c>
      <c r="B6" s="8">
        <v>43752</v>
      </c>
      <c r="C6">
        <v>672859.63</v>
      </c>
      <c r="D6">
        <v>710110.61</v>
      </c>
      <c r="E6">
        <v>1382970.24</v>
      </c>
      <c r="F6">
        <f t="shared" ref="F6:F20" si="2">C6</f>
        <v>672859.63</v>
      </c>
      <c r="G6">
        <f t="shared" si="1"/>
        <v>710110.61</v>
      </c>
      <c r="H6">
        <f t="shared" si="1"/>
        <v>1382970.24</v>
      </c>
      <c r="I6" s="10">
        <v>12.5</v>
      </c>
      <c r="N6" s="9">
        <f t="shared" si="0"/>
        <v>0</v>
      </c>
      <c r="R6" s="9"/>
      <c r="S6" s="9"/>
      <c r="T6" s="9"/>
      <c r="U6" s="9"/>
      <c r="X6" s="9"/>
      <c r="Y6" s="9"/>
      <c r="Z6" s="2"/>
      <c r="AM6" s="9"/>
    </row>
    <row r="7" spans="1:39">
      <c r="A7" s="5">
        <v>2008</v>
      </c>
      <c r="B7" t="s">
        <v>9</v>
      </c>
      <c r="C7">
        <v>697544.79</v>
      </c>
      <c r="D7">
        <v>736732.22</v>
      </c>
      <c r="E7">
        <v>1434277.01</v>
      </c>
      <c r="F7">
        <f t="shared" si="2"/>
        <v>697544.79</v>
      </c>
      <c r="G7">
        <f t="shared" si="1"/>
        <v>736732.22</v>
      </c>
      <c r="H7">
        <f t="shared" si="1"/>
        <v>1434277.01</v>
      </c>
      <c r="I7" s="10">
        <v>17.5</v>
      </c>
      <c r="N7" s="9">
        <f t="shared" si="0"/>
        <v>0</v>
      </c>
      <c r="R7" s="9"/>
      <c r="S7" s="9"/>
      <c r="T7" s="9"/>
      <c r="U7" s="9"/>
      <c r="X7" s="9"/>
      <c r="Y7" s="9"/>
      <c r="Z7" s="2"/>
      <c r="AM7" s="9"/>
    </row>
    <row r="8" spans="1:39">
      <c r="A8" s="5">
        <v>2008</v>
      </c>
      <c r="B8" t="s">
        <v>10</v>
      </c>
      <c r="C8">
        <v>734543.61</v>
      </c>
      <c r="D8">
        <v>770385.51</v>
      </c>
      <c r="E8">
        <v>1504929.12</v>
      </c>
      <c r="F8">
        <f t="shared" si="2"/>
        <v>734543.61</v>
      </c>
      <c r="G8">
        <f t="shared" si="1"/>
        <v>770385.51</v>
      </c>
      <c r="H8">
        <f t="shared" si="1"/>
        <v>1504929.12</v>
      </c>
      <c r="I8" s="10">
        <v>22.5</v>
      </c>
      <c r="N8" s="9">
        <f t="shared" si="0"/>
        <v>0</v>
      </c>
      <c r="R8" s="9"/>
      <c r="S8" s="9"/>
      <c r="T8" s="9"/>
      <c r="U8" s="9"/>
      <c r="X8" s="9"/>
      <c r="Y8" s="9"/>
      <c r="Z8" s="2"/>
      <c r="AM8" s="9"/>
    </row>
    <row r="9" spans="1:39">
      <c r="A9" s="5">
        <v>2008</v>
      </c>
      <c r="B9" t="s">
        <v>11</v>
      </c>
      <c r="C9">
        <v>724557.46</v>
      </c>
      <c r="D9">
        <v>741239.06</v>
      </c>
      <c r="E9">
        <v>1465796.52</v>
      </c>
      <c r="F9">
        <f t="shared" si="2"/>
        <v>724557.46</v>
      </c>
      <c r="G9">
        <f t="shared" si="1"/>
        <v>741239.06</v>
      </c>
      <c r="H9">
        <f t="shared" si="1"/>
        <v>1465796.52</v>
      </c>
      <c r="I9" s="10">
        <v>27.5</v>
      </c>
      <c r="N9" s="9">
        <f t="shared" si="0"/>
        <v>0</v>
      </c>
      <c r="R9" s="9"/>
      <c r="S9" s="9"/>
      <c r="T9" s="9"/>
      <c r="U9" s="9"/>
      <c r="X9" s="9"/>
      <c r="Y9" s="9"/>
      <c r="Z9" s="2"/>
      <c r="AM9" s="9"/>
    </row>
    <row r="10" spans="1:39">
      <c r="A10" s="5">
        <v>2008</v>
      </c>
      <c r="B10" t="s">
        <v>12</v>
      </c>
      <c r="C10">
        <v>730578.01</v>
      </c>
      <c r="D10">
        <v>727141.17</v>
      </c>
      <c r="E10">
        <v>1457719.18</v>
      </c>
      <c r="F10">
        <f t="shared" si="2"/>
        <v>730578.01</v>
      </c>
      <c r="G10">
        <f t="shared" si="1"/>
        <v>727141.17</v>
      </c>
      <c r="H10">
        <f t="shared" si="1"/>
        <v>1457719.18</v>
      </c>
      <c r="I10" s="10">
        <v>32.5</v>
      </c>
      <c r="N10" s="9">
        <f t="shared" si="0"/>
        <v>0</v>
      </c>
      <c r="R10" s="9"/>
      <c r="S10" s="9"/>
      <c r="T10" s="9"/>
      <c r="U10" s="9"/>
      <c r="X10" s="9"/>
      <c r="Y10" s="9"/>
      <c r="Z10" s="2"/>
      <c r="AM10" s="9"/>
    </row>
    <row r="11" spans="1:39">
      <c r="A11" s="5">
        <v>2008</v>
      </c>
      <c r="B11" t="s">
        <v>13</v>
      </c>
      <c r="C11">
        <v>792087.76</v>
      </c>
      <c r="D11">
        <v>780670.42</v>
      </c>
      <c r="E11">
        <v>1572758.18</v>
      </c>
      <c r="F11">
        <f t="shared" si="2"/>
        <v>792087.76</v>
      </c>
      <c r="G11">
        <f t="shared" si="1"/>
        <v>780670.42</v>
      </c>
      <c r="H11">
        <f t="shared" si="1"/>
        <v>1572758.18</v>
      </c>
      <c r="I11" s="10">
        <v>37.5</v>
      </c>
      <c r="N11" s="9">
        <f t="shared" si="0"/>
        <v>0</v>
      </c>
      <c r="R11" s="9"/>
      <c r="S11" s="9"/>
      <c r="T11" s="9"/>
      <c r="U11" s="9"/>
      <c r="X11" s="9"/>
      <c r="Y11" s="9"/>
      <c r="Z11" s="2"/>
      <c r="AM11" s="9"/>
    </row>
    <row r="12" spans="1:39">
      <c r="A12" s="5">
        <v>2008</v>
      </c>
      <c r="B12" t="s">
        <v>14</v>
      </c>
      <c r="C12">
        <v>756073.71</v>
      </c>
      <c r="D12">
        <v>745726.98</v>
      </c>
      <c r="E12">
        <v>1501800.69</v>
      </c>
      <c r="F12">
        <f t="shared" si="2"/>
        <v>756073.71</v>
      </c>
      <c r="G12">
        <f t="shared" si="1"/>
        <v>745726.98</v>
      </c>
      <c r="H12">
        <f t="shared" si="1"/>
        <v>1501800.69</v>
      </c>
      <c r="I12" s="10">
        <v>42.5</v>
      </c>
      <c r="N12" s="9">
        <f t="shared" si="0"/>
        <v>0</v>
      </c>
      <c r="R12" s="9"/>
      <c r="S12" s="9"/>
      <c r="T12" s="9"/>
      <c r="U12" s="9"/>
      <c r="X12" s="9"/>
      <c r="Y12" s="9"/>
      <c r="Z12" s="2"/>
      <c r="AM12" s="9"/>
    </row>
    <row r="13" spans="1:39">
      <c r="A13" s="5">
        <v>2008</v>
      </c>
      <c r="B13" t="s">
        <v>15</v>
      </c>
      <c r="C13">
        <v>769041.66</v>
      </c>
      <c r="D13">
        <v>754909.79</v>
      </c>
      <c r="E13">
        <v>1523951.45</v>
      </c>
      <c r="F13">
        <f t="shared" si="2"/>
        <v>769041.66</v>
      </c>
      <c r="G13">
        <f t="shared" si="1"/>
        <v>754909.79</v>
      </c>
      <c r="H13">
        <f t="shared" si="1"/>
        <v>1523951.45</v>
      </c>
      <c r="I13" s="11">
        <v>47.5</v>
      </c>
      <c r="N13" s="9">
        <f t="shared" si="0"/>
        <v>0</v>
      </c>
      <c r="R13" s="9"/>
      <c r="S13" s="9"/>
      <c r="T13" s="9"/>
      <c r="U13" s="9"/>
      <c r="X13" s="9"/>
      <c r="Y13" s="9"/>
      <c r="Z13" s="2"/>
      <c r="AM13" s="9"/>
    </row>
    <row r="14" spans="1:39">
      <c r="A14" s="5">
        <v>2008</v>
      </c>
      <c r="B14" t="s">
        <v>16</v>
      </c>
      <c r="C14">
        <v>697864.66</v>
      </c>
      <c r="D14">
        <v>687673.58</v>
      </c>
      <c r="E14">
        <v>1385538.24</v>
      </c>
      <c r="F14">
        <f t="shared" si="2"/>
        <v>697864.66</v>
      </c>
      <c r="G14">
        <f t="shared" si="1"/>
        <v>687673.58</v>
      </c>
      <c r="H14">
        <f t="shared" si="1"/>
        <v>1385538.24</v>
      </c>
      <c r="I14" s="12">
        <v>52.5</v>
      </c>
      <c r="N14" s="9">
        <f t="shared" si="0"/>
        <v>0</v>
      </c>
      <c r="R14" s="9"/>
      <c r="S14" s="9"/>
      <c r="T14" s="9"/>
      <c r="U14" s="9"/>
      <c r="X14" s="9"/>
      <c r="Y14" s="9"/>
      <c r="Z14" s="2"/>
      <c r="AM14" s="9"/>
    </row>
    <row r="15" spans="1:39">
      <c r="A15" s="5">
        <v>2008</v>
      </c>
      <c r="B15" t="s">
        <v>17</v>
      </c>
      <c r="C15">
        <v>632949.06000000006</v>
      </c>
      <c r="D15">
        <v>628504.12</v>
      </c>
      <c r="E15">
        <v>1261453.18</v>
      </c>
      <c r="F15">
        <f t="shared" si="2"/>
        <v>632949.06000000006</v>
      </c>
      <c r="G15">
        <f t="shared" si="1"/>
        <v>628504.12</v>
      </c>
      <c r="H15">
        <f t="shared" si="1"/>
        <v>1261453.18</v>
      </c>
      <c r="I15" s="10">
        <v>57.5</v>
      </c>
      <c r="N15" s="9">
        <f t="shared" si="0"/>
        <v>0</v>
      </c>
      <c r="R15" s="9"/>
      <c r="S15" s="9"/>
      <c r="T15" s="9"/>
      <c r="U15" s="9"/>
      <c r="X15" s="9"/>
      <c r="Y15" s="9"/>
      <c r="Z15" s="2"/>
      <c r="AM15" s="9"/>
    </row>
    <row r="16" spans="1:39">
      <c r="A16" s="5">
        <v>2008</v>
      </c>
      <c r="B16" t="s">
        <v>18</v>
      </c>
      <c r="C16">
        <v>542190.92000000004</v>
      </c>
      <c r="D16">
        <v>544457.69999999995</v>
      </c>
      <c r="E16">
        <v>1086648.6200000001</v>
      </c>
      <c r="F16">
        <f t="shared" si="2"/>
        <v>542190.92000000004</v>
      </c>
      <c r="G16">
        <f t="shared" si="1"/>
        <v>544457.69999999995</v>
      </c>
      <c r="H16">
        <f t="shared" si="1"/>
        <v>1086648.6200000001</v>
      </c>
      <c r="I16" s="10">
        <v>62.5</v>
      </c>
      <c r="N16" s="9">
        <f t="shared" si="0"/>
        <v>0</v>
      </c>
      <c r="R16" s="9"/>
      <c r="S16" s="9"/>
      <c r="T16" s="9"/>
      <c r="U16" s="9"/>
      <c r="X16" s="9"/>
      <c r="Y16" s="9"/>
      <c r="Z16" s="2"/>
      <c r="AM16" s="9"/>
    </row>
    <row r="17" spans="1:39">
      <c r="A17" s="5">
        <v>2008</v>
      </c>
      <c r="B17" t="s">
        <v>19</v>
      </c>
      <c r="C17">
        <v>409938.83</v>
      </c>
      <c r="D17">
        <v>404069.16</v>
      </c>
      <c r="E17">
        <v>814007.99</v>
      </c>
      <c r="F17">
        <f t="shared" si="2"/>
        <v>409938.83</v>
      </c>
      <c r="G17">
        <f t="shared" si="1"/>
        <v>404069.16</v>
      </c>
      <c r="H17">
        <f t="shared" si="1"/>
        <v>814007.99</v>
      </c>
      <c r="I17" s="10">
        <v>67.5</v>
      </c>
      <c r="N17" s="9">
        <f t="shared" si="0"/>
        <v>0</v>
      </c>
      <c r="R17" s="9"/>
      <c r="S17" s="9"/>
      <c r="T17" s="9"/>
      <c r="U17" s="9"/>
      <c r="X17" s="9"/>
      <c r="Y17" s="9"/>
      <c r="Z17" s="2"/>
      <c r="AM17" s="9"/>
    </row>
    <row r="18" spans="1:39">
      <c r="A18" s="5">
        <v>2008</v>
      </c>
      <c r="B18" t="s">
        <v>20</v>
      </c>
      <c r="C18">
        <v>336109.02</v>
      </c>
      <c r="D18">
        <v>313025.43</v>
      </c>
      <c r="E18">
        <v>649134.44999999995</v>
      </c>
      <c r="F18">
        <f t="shared" si="2"/>
        <v>336109.02</v>
      </c>
      <c r="G18">
        <f t="shared" si="1"/>
        <v>313025.43</v>
      </c>
      <c r="H18">
        <f t="shared" si="1"/>
        <v>649134.44999999995</v>
      </c>
      <c r="I18" s="10">
        <v>72.5</v>
      </c>
      <c r="N18" s="9">
        <f t="shared" si="0"/>
        <v>0</v>
      </c>
      <c r="R18" s="9"/>
      <c r="S18" s="9"/>
      <c r="T18" s="9"/>
      <c r="U18" s="9"/>
      <c r="X18" s="9"/>
      <c r="Y18" s="9"/>
      <c r="Z18" s="2"/>
      <c r="AM18" s="9"/>
    </row>
    <row r="19" spans="1:39">
      <c r="A19" s="5">
        <v>2008</v>
      </c>
      <c r="B19" t="s">
        <v>21</v>
      </c>
      <c r="C19">
        <v>295877.98</v>
      </c>
      <c r="D19">
        <v>251439.82</v>
      </c>
      <c r="E19">
        <v>547317.80000000005</v>
      </c>
      <c r="F19">
        <f t="shared" si="2"/>
        <v>295877.98</v>
      </c>
      <c r="G19">
        <f t="shared" si="1"/>
        <v>251439.82</v>
      </c>
      <c r="H19">
        <f t="shared" si="1"/>
        <v>547317.80000000005</v>
      </c>
      <c r="I19" s="10">
        <v>77.5</v>
      </c>
      <c r="N19" s="9">
        <f t="shared" si="0"/>
        <v>0</v>
      </c>
      <c r="R19" s="9"/>
      <c r="S19" s="9"/>
      <c r="T19" s="9"/>
      <c r="U19" s="9"/>
      <c r="X19" s="9"/>
      <c r="Y19" s="9"/>
      <c r="Z19" s="2"/>
      <c r="AM19" s="9"/>
    </row>
    <row r="20" spans="1:39">
      <c r="A20" s="5">
        <v>2008</v>
      </c>
      <c r="B20" t="s">
        <v>22</v>
      </c>
      <c r="C20">
        <v>244701.12</v>
      </c>
      <c r="D20">
        <v>173582.25</v>
      </c>
      <c r="E20">
        <v>418283.37</v>
      </c>
      <c r="F20">
        <f t="shared" si="2"/>
        <v>244701.12</v>
      </c>
      <c r="G20">
        <f t="shared" si="1"/>
        <v>173582.25</v>
      </c>
      <c r="H20">
        <f t="shared" si="1"/>
        <v>418283.37</v>
      </c>
      <c r="I20" s="10">
        <v>82.5</v>
      </c>
      <c r="N20" s="9">
        <f t="shared" si="0"/>
        <v>0</v>
      </c>
      <c r="R20" s="9"/>
      <c r="S20" s="9"/>
      <c r="T20" s="9"/>
      <c r="U20" s="9"/>
      <c r="X20" s="9"/>
      <c r="Y20" s="9"/>
      <c r="Z20" s="2"/>
      <c r="AM20" s="9"/>
    </row>
    <row r="21" spans="1:39">
      <c r="A21" s="5">
        <v>2008</v>
      </c>
      <c r="B21" t="s">
        <v>23</v>
      </c>
      <c r="C21">
        <v>149268.72</v>
      </c>
      <c r="D21">
        <v>81672.78</v>
      </c>
      <c r="E21">
        <v>230941.5</v>
      </c>
      <c r="F21">
        <f>SUM(C21:C26)</f>
        <v>229397.05</v>
      </c>
      <c r="G21">
        <f>SUM(D21:D26)</f>
        <v>111059.41999999998</v>
      </c>
      <c r="H21">
        <f>SUM(E21:E26)</f>
        <v>340456.47000000003</v>
      </c>
      <c r="I21" s="4">
        <v>88</v>
      </c>
      <c r="N21" s="9">
        <f t="shared" si="0"/>
        <v>0</v>
      </c>
      <c r="R21" s="9"/>
      <c r="S21" s="9"/>
      <c r="T21" s="9"/>
      <c r="U21" s="9"/>
      <c r="X21" s="9"/>
      <c r="Y21" s="9"/>
      <c r="Z21" s="2"/>
      <c r="AM21" s="9"/>
    </row>
    <row r="22" spans="1:39">
      <c r="A22" s="5">
        <v>2008</v>
      </c>
      <c r="B22" t="s">
        <v>24</v>
      </c>
      <c r="C22">
        <v>62479.86</v>
      </c>
      <c r="D22">
        <v>24785.4</v>
      </c>
      <c r="E22">
        <v>87265.26</v>
      </c>
      <c r="H22" s="13">
        <f>SUM(H4:H21)</f>
        <v>21038172.859999999</v>
      </c>
      <c r="J22" s="14">
        <f>SUM(J4:J21)</f>
        <v>0</v>
      </c>
      <c r="K22" s="14">
        <f>SUM(K4:K21)</f>
        <v>0</v>
      </c>
      <c r="L22" s="14">
        <f>SUM(L4:L21)</f>
        <v>0</v>
      </c>
      <c r="M22" s="14"/>
      <c r="N22" s="15">
        <f>SUM(J22:L22)*10000/H22</f>
        <v>0</v>
      </c>
      <c r="R22" s="16"/>
      <c r="S22" s="16"/>
      <c r="U22" s="16"/>
      <c r="X22" s="16"/>
      <c r="Y22" s="16"/>
      <c r="Z22" s="3"/>
      <c r="AM22" s="16"/>
    </row>
    <row r="23" spans="1:39">
      <c r="A23" s="5">
        <v>2008</v>
      </c>
      <c r="B23" t="s">
        <v>25</v>
      </c>
      <c r="C23">
        <v>15739.62</v>
      </c>
      <c r="D23">
        <v>4241.95</v>
      </c>
      <c r="E23">
        <v>19981.57</v>
      </c>
    </row>
    <row r="24" spans="1:39">
      <c r="A24" s="5">
        <v>2008</v>
      </c>
      <c r="B24" t="s">
        <v>26</v>
      </c>
      <c r="C24">
        <v>1814.02</v>
      </c>
      <c r="D24">
        <v>347.26</v>
      </c>
      <c r="E24">
        <v>2161.2800000000002</v>
      </c>
    </row>
    <row r="25" spans="1:39">
      <c r="A25" s="5">
        <v>2008</v>
      </c>
      <c r="B25" t="s">
        <v>27</v>
      </c>
      <c r="C25">
        <v>94.03</v>
      </c>
      <c r="D25">
        <v>12.03</v>
      </c>
      <c r="E25">
        <v>106.06</v>
      </c>
    </row>
    <row r="26" spans="1:39">
      <c r="A26" s="5">
        <v>2008</v>
      </c>
      <c r="B26" t="s">
        <v>28</v>
      </c>
      <c r="C26">
        <v>0.8</v>
      </c>
      <c r="D26">
        <v>0</v>
      </c>
      <c r="E26">
        <v>0.8</v>
      </c>
    </row>
    <row r="28" spans="1:39">
      <c r="F28" t="s">
        <v>0</v>
      </c>
      <c r="G28" t="s">
        <v>1</v>
      </c>
      <c r="H28" t="s">
        <v>2</v>
      </c>
      <c r="W28" s="4">
        <v>2009</v>
      </c>
    </row>
    <row r="29" spans="1:39">
      <c r="A29" s="5">
        <v>2009</v>
      </c>
      <c r="B29">
        <v>0</v>
      </c>
      <c r="C29">
        <v>142781.56</v>
      </c>
      <c r="D29">
        <v>150472.57</v>
      </c>
      <c r="E29">
        <v>293254.13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3</v>
      </c>
      <c r="P29" t="s">
        <v>29</v>
      </c>
      <c r="Q29" t="s">
        <v>30</v>
      </c>
      <c r="R29" s="6" t="s">
        <v>31</v>
      </c>
      <c r="S29" s="7" t="s">
        <v>32</v>
      </c>
      <c r="T29" t="s">
        <v>33</v>
      </c>
      <c r="U29" t="s">
        <v>34</v>
      </c>
      <c r="V29" t="s">
        <v>3</v>
      </c>
      <c r="W29" s="4" t="s">
        <v>35</v>
      </c>
      <c r="X29" t="s">
        <v>40</v>
      </c>
      <c r="Y29" t="s">
        <v>41</v>
      </c>
      <c r="Z29" s="1" t="s">
        <v>36</v>
      </c>
      <c r="AL29" s="4" t="s">
        <v>37</v>
      </c>
      <c r="AM29" t="s">
        <v>38</v>
      </c>
    </row>
    <row r="30" spans="1:39">
      <c r="A30" s="5">
        <v>2009</v>
      </c>
      <c r="B30" s="8" t="s">
        <v>46</v>
      </c>
      <c r="C30">
        <v>540582.22</v>
      </c>
      <c r="D30">
        <v>570727.18000000005</v>
      </c>
      <c r="E30">
        <v>1111309.3999999999</v>
      </c>
      <c r="F30">
        <f>C30+C29</f>
        <v>683363.78</v>
      </c>
      <c r="G30">
        <f>D30+D29</f>
        <v>721199.75</v>
      </c>
      <c r="H30">
        <f>E30+E29</f>
        <v>1404563.5299999998</v>
      </c>
      <c r="I30" s="4">
        <v>1.5</v>
      </c>
      <c r="J30">
        <v>2871</v>
      </c>
      <c r="K30">
        <v>198</v>
      </c>
      <c r="L30">
        <v>1714</v>
      </c>
      <c r="M30" s="9">
        <f>L30*10000/G30</f>
        <v>23.765953884482073</v>
      </c>
      <c r="N30" s="9">
        <f t="shared" ref="N30:N47" si="3">(J30+K30+L30)*10000/H30</f>
        <v>34.053283442437099</v>
      </c>
      <c r="O30" s="4">
        <v>1.5</v>
      </c>
      <c r="P30">
        <f t="shared" ref="P30:Q47" si="4">J30*1000/$H30</f>
        <v>2.0440513644833143</v>
      </c>
      <c r="Q30">
        <f t="shared" si="4"/>
        <v>0.1409690596195389</v>
      </c>
      <c r="R30" s="9">
        <f t="shared" ref="R30:S47" si="5">($L30*(J30/($J30+$K30))+J30)*10000/$H30</f>
        <v>31.856297413892772</v>
      </c>
      <c r="S30" s="9">
        <f t="shared" si="5"/>
        <v>2.196986028544329</v>
      </c>
      <c r="T30" s="9">
        <f>S30/R30</f>
        <v>6.8965517241379309E-2</v>
      </c>
      <c r="U30" s="9">
        <f t="shared" ref="U30:U48" si="6">K30*100/(J30+K30)</f>
        <v>6.4516129032258061</v>
      </c>
      <c r="V30" s="4">
        <v>2.5</v>
      </c>
      <c r="W30" s="4">
        <f t="shared" ref="W30:W47" si="7">W$28-V30</f>
        <v>2006.5</v>
      </c>
      <c r="X30" s="9">
        <f t="shared" ref="X30:Y47" si="8">R30/R$48</f>
        <v>0.1007409431164496</v>
      </c>
      <c r="Y30" s="9">
        <f t="shared" si="8"/>
        <v>0.11149124245244948</v>
      </c>
      <c r="Z30" s="2">
        <f>Y30/X30</f>
        <v>1.1067123158016625</v>
      </c>
      <c r="AL30" s="4">
        <v>1921</v>
      </c>
      <c r="AM30" s="9">
        <v>6.2930700310290622</v>
      </c>
    </row>
    <row r="31" spans="1:39">
      <c r="A31" s="5">
        <v>2009</v>
      </c>
      <c r="B31" s="8" t="s">
        <v>47</v>
      </c>
      <c r="C31">
        <v>653583.97</v>
      </c>
      <c r="D31">
        <v>686854.46</v>
      </c>
      <c r="E31">
        <v>1340438.43</v>
      </c>
      <c r="F31">
        <f>C31</f>
        <v>653583.97</v>
      </c>
      <c r="G31">
        <f t="shared" ref="G31:H46" si="9">D31</f>
        <v>686854.46</v>
      </c>
      <c r="H31">
        <f t="shared" si="9"/>
        <v>1340438.43</v>
      </c>
      <c r="I31" s="10">
        <v>7.5</v>
      </c>
      <c r="J31">
        <v>3249</v>
      </c>
      <c r="K31">
        <v>167</v>
      </c>
      <c r="L31">
        <v>2051</v>
      </c>
      <c r="M31" s="9">
        <f t="shared" ref="M31:M47" si="10">L31*10000/G31</f>
        <v>29.860765554321365</v>
      </c>
      <c r="N31" s="9">
        <f t="shared" si="3"/>
        <v>40.785163105178952</v>
      </c>
      <c r="O31" s="10">
        <v>7.5</v>
      </c>
      <c r="P31">
        <f t="shared" si="4"/>
        <v>2.4238338198047638</v>
      </c>
      <c r="Q31">
        <f t="shared" si="4"/>
        <v>0.12458610277235935</v>
      </c>
      <c r="R31" s="9">
        <f t="shared" si="5"/>
        <v>38.791274862039351</v>
      </c>
      <c r="S31" s="9">
        <f t="shared" si="5"/>
        <v>1.9938882431396034</v>
      </c>
      <c r="T31" s="9">
        <f t="shared" ref="T31:T47" si="11">S31/R31</f>
        <v>5.1400430901815945E-2</v>
      </c>
      <c r="U31" s="9">
        <f t="shared" si="6"/>
        <v>4.8887587822014051</v>
      </c>
      <c r="V31" s="10">
        <v>7.5</v>
      </c>
      <c r="W31" s="4">
        <f t="shared" si="7"/>
        <v>2001.5</v>
      </c>
      <c r="X31" s="9">
        <f t="shared" si="8"/>
        <v>0.12267180845025059</v>
      </c>
      <c r="Y31" s="9">
        <f t="shared" si="8"/>
        <v>0.10118456587830807</v>
      </c>
      <c r="Z31" s="2">
        <f t="shared" ref="Z31:Z47" si="12">Y31/X31</f>
        <v>0.82483960379000487</v>
      </c>
      <c r="AL31" s="4">
        <v>1922</v>
      </c>
      <c r="AM31" s="9">
        <v>9.7780349877628048</v>
      </c>
    </row>
    <row r="32" spans="1:39">
      <c r="A32" s="5">
        <v>2009</v>
      </c>
      <c r="B32" s="8" t="s">
        <v>48</v>
      </c>
      <c r="C32">
        <v>673740.05</v>
      </c>
      <c r="D32">
        <v>710960.83</v>
      </c>
      <c r="E32">
        <v>1384700.88</v>
      </c>
      <c r="F32">
        <f t="shared" ref="F32:F46" si="13">C32</f>
        <v>673740.05</v>
      </c>
      <c r="G32">
        <f t="shared" si="9"/>
        <v>710960.83</v>
      </c>
      <c r="H32">
        <f t="shared" si="9"/>
        <v>1384700.88</v>
      </c>
      <c r="I32" s="10">
        <v>12.5</v>
      </c>
      <c r="J32">
        <v>3396</v>
      </c>
      <c r="K32">
        <v>197</v>
      </c>
      <c r="L32">
        <v>2146</v>
      </c>
      <c r="M32" s="9">
        <f t="shared" si="10"/>
        <v>30.184503976119192</v>
      </c>
      <c r="N32" s="9">
        <f t="shared" si="3"/>
        <v>41.445774194929378</v>
      </c>
      <c r="O32" s="10">
        <v>12.5</v>
      </c>
      <c r="P32">
        <f t="shared" si="4"/>
        <v>2.4525152320261401</v>
      </c>
      <c r="Q32">
        <f t="shared" si="4"/>
        <v>0.14226899314168126</v>
      </c>
      <c r="R32" s="9">
        <f t="shared" si="5"/>
        <v>39.173350728076862</v>
      </c>
      <c r="S32" s="9">
        <f t="shared" si="5"/>
        <v>2.2724234668525152</v>
      </c>
      <c r="T32" s="9">
        <f t="shared" si="11"/>
        <v>5.8009422850412246E-2</v>
      </c>
      <c r="U32" s="9">
        <f t="shared" si="6"/>
        <v>5.482883384358475</v>
      </c>
      <c r="V32" s="10">
        <v>12.5</v>
      </c>
      <c r="W32" s="4">
        <f t="shared" si="7"/>
        <v>1996.5</v>
      </c>
      <c r="X32" s="9">
        <f t="shared" si="8"/>
        <v>0.12388006823595522</v>
      </c>
      <c r="Y32" s="9">
        <f t="shared" si="8"/>
        <v>0.11531949334486975</v>
      </c>
      <c r="Z32" s="2">
        <f t="shared" si="12"/>
        <v>0.9308962691659155</v>
      </c>
      <c r="AL32" s="4">
        <v>1923</v>
      </c>
      <c r="AM32" s="9">
        <v>13.516260884757841</v>
      </c>
    </row>
    <row r="33" spans="1:39">
      <c r="A33" s="5">
        <v>2009</v>
      </c>
      <c r="B33" t="s">
        <v>9</v>
      </c>
      <c r="C33">
        <v>707454.84</v>
      </c>
      <c r="D33">
        <v>747631.09</v>
      </c>
      <c r="E33">
        <v>1455085.93</v>
      </c>
      <c r="F33">
        <f t="shared" si="13"/>
        <v>707454.84</v>
      </c>
      <c r="G33">
        <f t="shared" si="9"/>
        <v>747631.09</v>
      </c>
      <c r="H33">
        <f t="shared" si="9"/>
        <v>1455085.93</v>
      </c>
      <c r="I33" s="10">
        <v>17.5</v>
      </c>
      <c r="J33">
        <v>3559</v>
      </c>
      <c r="K33">
        <v>98</v>
      </c>
      <c r="L33">
        <v>1851</v>
      </c>
      <c r="M33" s="9">
        <f t="shared" si="10"/>
        <v>24.758199929861131</v>
      </c>
      <c r="N33" s="9">
        <f t="shared" si="3"/>
        <v>37.853434539085953</v>
      </c>
      <c r="O33" s="10">
        <v>17.5</v>
      </c>
      <c r="P33">
        <f t="shared" si="4"/>
        <v>2.4459036587619263</v>
      </c>
      <c r="Q33">
        <f t="shared" si="4"/>
        <v>6.734997430701567E-2</v>
      </c>
      <c r="R33" s="9">
        <f t="shared" si="5"/>
        <v>36.83904116068004</v>
      </c>
      <c r="S33" s="9">
        <f t="shared" si="5"/>
        <v>1.0143933784059129</v>
      </c>
      <c r="T33" s="9">
        <f t="shared" si="11"/>
        <v>2.7535824669851085E-2</v>
      </c>
      <c r="U33" s="9">
        <f t="shared" si="6"/>
        <v>2.679792179382007</v>
      </c>
      <c r="V33" s="10">
        <v>17.5</v>
      </c>
      <c r="W33" s="4">
        <f t="shared" si="7"/>
        <v>1991.5</v>
      </c>
      <c r="X33" s="9">
        <f t="shared" si="8"/>
        <v>0.11649815111325935</v>
      </c>
      <c r="Y33" s="9">
        <f t="shared" si="8"/>
        <v>5.1477786669834991E-2</v>
      </c>
      <c r="Z33" s="2">
        <f t="shared" si="12"/>
        <v>0.44187642617425194</v>
      </c>
      <c r="AL33" s="4">
        <v>1924</v>
      </c>
      <c r="AM33" s="9">
        <v>3.5707909632227293</v>
      </c>
    </row>
    <row r="34" spans="1:39">
      <c r="A34" s="5">
        <v>2009</v>
      </c>
      <c r="B34" t="s">
        <v>10</v>
      </c>
      <c r="C34">
        <v>755689.49</v>
      </c>
      <c r="D34">
        <v>798405.61</v>
      </c>
      <c r="E34">
        <v>1554095.1</v>
      </c>
      <c r="F34">
        <f t="shared" si="13"/>
        <v>755689.49</v>
      </c>
      <c r="G34">
        <f t="shared" si="9"/>
        <v>798405.61</v>
      </c>
      <c r="H34">
        <f t="shared" si="9"/>
        <v>1554095.1</v>
      </c>
      <c r="I34" s="10">
        <v>22.5</v>
      </c>
      <c r="J34">
        <v>3209</v>
      </c>
      <c r="K34">
        <v>97</v>
      </c>
      <c r="L34">
        <v>1406</v>
      </c>
      <c r="M34" s="9">
        <f t="shared" si="10"/>
        <v>17.610096702602078</v>
      </c>
      <c r="N34" s="9">
        <f t="shared" si="3"/>
        <v>30.319894837838429</v>
      </c>
      <c r="O34" s="10">
        <v>22.5</v>
      </c>
      <c r="P34">
        <f t="shared" si="4"/>
        <v>2.0648672014988012</v>
      </c>
      <c r="Q34">
        <f t="shared" si="4"/>
        <v>6.2415742768894895E-2</v>
      </c>
      <c r="R34" s="9">
        <f t="shared" si="5"/>
        <v>29.430291147799004</v>
      </c>
      <c r="S34" s="9">
        <f t="shared" si="5"/>
        <v>0.88960369003942152</v>
      </c>
      <c r="T34" s="9">
        <f t="shared" si="11"/>
        <v>3.0227485197880963E-2</v>
      </c>
      <c r="U34" s="9">
        <f t="shared" si="6"/>
        <v>2.9340592861464003</v>
      </c>
      <c r="V34" s="10">
        <v>22.5</v>
      </c>
      <c r="W34" s="4">
        <f t="shared" si="7"/>
        <v>1986.5</v>
      </c>
      <c r="X34" s="9">
        <f t="shared" si="8"/>
        <v>9.30690484176602E-2</v>
      </c>
      <c r="Y34" s="9">
        <f t="shared" si="8"/>
        <v>4.5145039342146018E-2</v>
      </c>
      <c r="Z34" s="2">
        <f t="shared" si="12"/>
        <v>0.48507038709100608</v>
      </c>
      <c r="AL34" s="4">
        <v>1925</v>
      </c>
      <c r="AM34" s="9">
        <v>8.2465729625876403</v>
      </c>
    </row>
    <row r="35" spans="1:39">
      <c r="A35" s="5">
        <v>2009</v>
      </c>
      <c r="B35" t="s">
        <v>11</v>
      </c>
      <c r="C35">
        <v>758324.43</v>
      </c>
      <c r="D35">
        <v>780651.73</v>
      </c>
      <c r="E35">
        <v>1538976.16</v>
      </c>
      <c r="F35">
        <f t="shared" si="13"/>
        <v>758324.43</v>
      </c>
      <c r="G35">
        <f t="shared" si="9"/>
        <v>780651.73</v>
      </c>
      <c r="H35">
        <f t="shared" si="9"/>
        <v>1538976.16</v>
      </c>
      <c r="I35" s="10">
        <v>27.5</v>
      </c>
      <c r="J35">
        <v>2821</v>
      </c>
      <c r="K35">
        <v>80</v>
      </c>
      <c r="L35">
        <v>1257</v>
      </c>
      <c r="M35" s="9">
        <f t="shared" si="10"/>
        <v>16.101930626606055</v>
      </c>
      <c r="N35" s="9">
        <f t="shared" si="3"/>
        <v>27.017962383510866</v>
      </c>
      <c r="O35" s="10">
        <v>27.5</v>
      </c>
      <c r="P35">
        <f t="shared" si="4"/>
        <v>1.8330368418442557</v>
      </c>
      <c r="Q35">
        <f t="shared" si="4"/>
        <v>5.1982611608486516E-2</v>
      </c>
      <c r="R35" s="9">
        <f t="shared" si="5"/>
        <v>26.272896202648795</v>
      </c>
      <c r="S35" s="9">
        <f t="shared" si="5"/>
        <v>0.74506618086207144</v>
      </c>
      <c r="T35" s="9">
        <f t="shared" si="11"/>
        <v>2.8358738036157391E-2</v>
      </c>
      <c r="U35" s="9">
        <f t="shared" si="6"/>
        <v>2.7576697690451568</v>
      </c>
      <c r="V35" s="10">
        <v>27.5</v>
      </c>
      <c r="W35" s="4">
        <f t="shared" si="7"/>
        <v>1981.5</v>
      </c>
      <c r="X35" s="9">
        <f t="shared" si="8"/>
        <v>8.3084242574316139E-2</v>
      </c>
      <c r="Y35" s="9">
        <f t="shared" si="8"/>
        <v>3.7810142228648085E-2</v>
      </c>
      <c r="Z35" s="2">
        <f t="shared" si="12"/>
        <v>0.4550819873555223</v>
      </c>
      <c r="AL35" s="4">
        <v>1926</v>
      </c>
      <c r="AM35" s="9">
        <v>8.506983922756298</v>
      </c>
    </row>
    <row r="36" spans="1:39">
      <c r="A36" s="5">
        <v>2009</v>
      </c>
      <c r="B36" t="s">
        <v>12</v>
      </c>
      <c r="C36">
        <v>734234.78</v>
      </c>
      <c r="D36">
        <v>733199.84</v>
      </c>
      <c r="E36">
        <v>1467434.62</v>
      </c>
      <c r="F36">
        <f t="shared" si="13"/>
        <v>734234.78</v>
      </c>
      <c r="G36">
        <f t="shared" si="9"/>
        <v>733199.84</v>
      </c>
      <c r="H36">
        <f t="shared" si="9"/>
        <v>1467434.62</v>
      </c>
      <c r="I36" s="10">
        <v>32.5</v>
      </c>
      <c r="J36">
        <v>1820</v>
      </c>
      <c r="K36">
        <v>113</v>
      </c>
      <c r="L36">
        <v>993</v>
      </c>
      <c r="M36" s="9">
        <f t="shared" si="10"/>
        <v>13.54337447755035</v>
      </c>
      <c r="N36" s="9">
        <f t="shared" si="3"/>
        <v>19.939559555982125</v>
      </c>
      <c r="O36" s="10">
        <v>32.5</v>
      </c>
      <c r="P36">
        <f t="shared" si="4"/>
        <v>1.2402596853003236</v>
      </c>
      <c r="Q36">
        <f t="shared" si="4"/>
        <v>7.7005134307107995E-2</v>
      </c>
      <c r="R36" s="9">
        <f t="shared" si="5"/>
        <v>18.77392570713268</v>
      </c>
      <c r="S36" s="9">
        <f t="shared" si="5"/>
        <v>1.1656338488494464</v>
      </c>
      <c r="T36" s="9">
        <f t="shared" si="11"/>
        <v>6.2087912087912082E-2</v>
      </c>
      <c r="U36" s="9">
        <f t="shared" si="6"/>
        <v>5.8458354888773929</v>
      </c>
      <c r="V36" s="10">
        <v>32.5</v>
      </c>
      <c r="W36" s="4">
        <f t="shared" si="7"/>
        <v>1976.5</v>
      </c>
      <c r="X36" s="9">
        <f t="shared" si="8"/>
        <v>5.9369830622873723E-2</v>
      </c>
      <c r="Y36" s="9">
        <f t="shared" si="8"/>
        <v>5.9152841376493674E-2</v>
      </c>
      <c r="Z36" s="2">
        <f t="shared" si="12"/>
        <v>0.99634512606649672</v>
      </c>
      <c r="AL36" s="4">
        <v>1926.5</v>
      </c>
      <c r="AM36" s="9">
        <v>3.2559797117063409</v>
      </c>
    </row>
    <row r="37" spans="1:39">
      <c r="A37" s="5">
        <v>2009</v>
      </c>
      <c r="B37" t="s">
        <v>13</v>
      </c>
      <c r="C37">
        <v>804438.1</v>
      </c>
      <c r="D37">
        <v>792538.93</v>
      </c>
      <c r="E37">
        <v>1596977.03</v>
      </c>
      <c r="F37">
        <f t="shared" si="13"/>
        <v>804438.1</v>
      </c>
      <c r="G37">
        <f t="shared" si="9"/>
        <v>792538.93</v>
      </c>
      <c r="H37">
        <f t="shared" si="9"/>
        <v>1596977.03</v>
      </c>
      <c r="I37" s="10">
        <v>37.5</v>
      </c>
      <c r="J37">
        <v>1691</v>
      </c>
      <c r="K37">
        <v>103</v>
      </c>
      <c r="L37">
        <v>974</v>
      </c>
      <c r="M37" s="9">
        <f t="shared" si="10"/>
        <v>12.28961711697872</v>
      </c>
      <c r="N37" s="9">
        <f t="shared" si="3"/>
        <v>17.332747735263293</v>
      </c>
      <c r="O37" s="10">
        <v>37.5</v>
      </c>
      <c r="P37">
        <f t="shared" si="4"/>
        <v>1.0588755932200227</v>
      </c>
      <c r="Q37">
        <f t="shared" si="4"/>
        <v>6.449685754090026E-2</v>
      </c>
      <c r="R37" s="9">
        <f t="shared" si="5"/>
        <v>16.337612274431564</v>
      </c>
      <c r="S37" s="9">
        <f t="shared" si="5"/>
        <v>0.99513546083172755</v>
      </c>
      <c r="T37" s="9">
        <f t="shared" si="11"/>
        <v>6.0910703725606155E-2</v>
      </c>
      <c r="U37" s="9">
        <f t="shared" si="6"/>
        <v>5.741360089186176</v>
      </c>
      <c r="V37" s="10">
        <v>37.5</v>
      </c>
      <c r="W37" s="4">
        <f t="shared" si="7"/>
        <v>1971.5</v>
      </c>
      <c r="X37" s="9">
        <f t="shared" si="8"/>
        <v>5.1665340997204032E-2</v>
      </c>
      <c r="Y37" s="9">
        <f t="shared" si="8"/>
        <v>5.0500498180287609E-2</v>
      </c>
      <c r="Z37" s="2">
        <f t="shared" si="12"/>
        <v>0.9774540766704809</v>
      </c>
      <c r="AL37" s="4">
        <v>1927</v>
      </c>
      <c r="AM37" s="9">
        <v>8.7087635864988524</v>
      </c>
    </row>
    <row r="38" spans="1:39">
      <c r="A38" s="5">
        <v>2009</v>
      </c>
      <c r="B38" t="s">
        <v>14</v>
      </c>
      <c r="C38">
        <v>758220.13</v>
      </c>
      <c r="D38">
        <v>747567.88</v>
      </c>
      <c r="E38">
        <v>1505788.01</v>
      </c>
      <c r="F38">
        <f t="shared" si="13"/>
        <v>758220.13</v>
      </c>
      <c r="G38">
        <f t="shared" si="9"/>
        <v>747567.88</v>
      </c>
      <c r="H38">
        <f t="shared" si="9"/>
        <v>1505788.01</v>
      </c>
      <c r="I38" s="10">
        <v>42.5</v>
      </c>
      <c r="J38">
        <v>1454</v>
      </c>
      <c r="K38">
        <v>78</v>
      </c>
      <c r="L38">
        <v>784</v>
      </c>
      <c r="M38" s="9">
        <f t="shared" si="10"/>
        <v>10.48734196552158</v>
      </c>
      <c r="N38" s="9">
        <f t="shared" si="3"/>
        <v>15.380651091782834</v>
      </c>
      <c r="O38" s="10">
        <v>42.5</v>
      </c>
      <c r="P38">
        <f t="shared" si="4"/>
        <v>0.96560736992453544</v>
      </c>
      <c r="Q38">
        <f t="shared" si="4"/>
        <v>5.18001202572997E-2</v>
      </c>
      <c r="R38" s="9">
        <f t="shared" si="5"/>
        <v>14.597563111913995</v>
      </c>
      <c r="S38" s="9">
        <f t="shared" si="5"/>
        <v>0.78308797986883871</v>
      </c>
      <c r="T38" s="9">
        <f t="shared" si="11"/>
        <v>5.3645116918844563E-2</v>
      </c>
      <c r="U38" s="9">
        <f t="shared" si="6"/>
        <v>5.0913838120104442</v>
      </c>
      <c r="V38" s="10">
        <v>42.5</v>
      </c>
      <c r="W38" s="4">
        <f t="shared" si="7"/>
        <v>1966.5</v>
      </c>
      <c r="X38" s="9">
        <f t="shared" si="8"/>
        <v>4.6162686642132592E-2</v>
      </c>
      <c r="Y38" s="9">
        <f t="shared" si="8"/>
        <v>3.9739648177464032E-2</v>
      </c>
      <c r="Z38" s="2">
        <f t="shared" si="12"/>
        <v>0.86086081786222846</v>
      </c>
      <c r="AL38" s="4">
        <v>1927.5</v>
      </c>
      <c r="AM38" s="9">
        <v>5.5874485644358884</v>
      </c>
    </row>
    <row r="39" spans="1:39">
      <c r="A39" s="5">
        <v>2009</v>
      </c>
      <c r="B39" t="s">
        <v>15</v>
      </c>
      <c r="C39">
        <v>779940.6</v>
      </c>
      <c r="D39">
        <v>766254.15</v>
      </c>
      <c r="E39">
        <v>1546194.75</v>
      </c>
      <c r="F39">
        <f t="shared" si="13"/>
        <v>779940.6</v>
      </c>
      <c r="G39">
        <f t="shared" si="9"/>
        <v>766254.15</v>
      </c>
      <c r="H39">
        <f t="shared" si="9"/>
        <v>1546194.75</v>
      </c>
      <c r="I39" s="11">
        <v>47.5</v>
      </c>
      <c r="J39">
        <v>1474</v>
      </c>
      <c r="K39">
        <v>68</v>
      </c>
      <c r="L39">
        <v>676</v>
      </c>
      <c r="M39" s="9">
        <f t="shared" si="10"/>
        <v>8.8221381900509108</v>
      </c>
      <c r="N39" s="9">
        <f t="shared" si="3"/>
        <v>14.344894134454925</v>
      </c>
      <c r="O39" s="11">
        <v>47.5</v>
      </c>
      <c r="P39">
        <f t="shared" si="4"/>
        <v>0.95330811335376742</v>
      </c>
      <c r="Q39">
        <f t="shared" si="4"/>
        <v>4.3978936029888858E-2</v>
      </c>
      <c r="R39" s="9">
        <f t="shared" si="5"/>
        <v>13.712304769251984</v>
      </c>
      <c r="S39" s="9">
        <f t="shared" si="5"/>
        <v>0.63258936520294096</v>
      </c>
      <c r="T39" s="9">
        <f t="shared" si="11"/>
        <v>4.6132971506105833E-2</v>
      </c>
      <c r="U39" s="9">
        <f t="shared" si="6"/>
        <v>4.4098573281452662</v>
      </c>
      <c r="V39" s="11">
        <v>47.5</v>
      </c>
      <c r="W39" s="4">
        <f t="shared" si="7"/>
        <v>1961.5</v>
      </c>
      <c r="X39" s="9">
        <f t="shared" si="8"/>
        <v>4.3363184892673684E-2</v>
      </c>
      <c r="Y39" s="9">
        <f t="shared" si="8"/>
        <v>3.2102240693543463E-2</v>
      </c>
      <c r="Z39" s="2">
        <f t="shared" si="12"/>
        <v>0.7403109520898502</v>
      </c>
      <c r="AL39" s="4">
        <v>1928</v>
      </c>
      <c r="AM39" s="9">
        <v>10.113673438943817</v>
      </c>
    </row>
    <row r="40" spans="1:39">
      <c r="A40" s="5">
        <v>2009</v>
      </c>
      <c r="B40" t="s">
        <v>16</v>
      </c>
      <c r="C40">
        <v>712780.33</v>
      </c>
      <c r="D40">
        <v>701300.77</v>
      </c>
      <c r="E40">
        <v>1414081.1</v>
      </c>
      <c r="F40">
        <f t="shared" si="13"/>
        <v>712780.33</v>
      </c>
      <c r="G40">
        <f t="shared" si="9"/>
        <v>701300.77</v>
      </c>
      <c r="H40">
        <f t="shared" si="9"/>
        <v>1414081.1</v>
      </c>
      <c r="I40" s="12">
        <v>52.5</v>
      </c>
      <c r="J40">
        <v>1391</v>
      </c>
      <c r="K40">
        <v>68</v>
      </c>
      <c r="L40">
        <v>648</v>
      </c>
      <c r="M40" s="9">
        <f t="shared" si="10"/>
        <v>9.2399727437915118</v>
      </c>
      <c r="N40" s="9">
        <f t="shared" si="3"/>
        <v>14.900135501422088</v>
      </c>
      <c r="O40" s="12">
        <v>52.5</v>
      </c>
      <c r="P40">
        <f t="shared" si="4"/>
        <v>0.98367766884091723</v>
      </c>
      <c r="Q40">
        <f t="shared" si="4"/>
        <v>4.8087765263251162E-2</v>
      </c>
      <c r="R40" s="9">
        <f t="shared" si="5"/>
        <v>14.205680933843816</v>
      </c>
      <c r="S40" s="9">
        <f t="shared" si="5"/>
        <v>0.69445456757827417</v>
      </c>
      <c r="T40" s="9">
        <f t="shared" si="11"/>
        <v>4.8885693745506824E-2</v>
      </c>
      <c r="U40" s="9">
        <f t="shared" si="6"/>
        <v>4.660726525017135</v>
      </c>
      <c r="V40" s="12">
        <v>52.5</v>
      </c>
      <c r="W40" s="4">
        <f t="shared" si="7"/>
        <v>1956.5</v>
      </c>
      <c r="X40" s="9">
        <f t="shared" si="8"/>
        <v>4.4923415809857481E-2</v>
      </c>
      <c r="Y40" s="9">
        <f t="shared" si="8"/>
        <v>3.5241736433517835E-2</v>
      </c>
      <c r="Z40" s="2">
        <f t="shared" si="12"/>
        <v>0.78448479035258023</v>
      </c>
      <c r="AL40" s="4">
        <v>1928.5</v>
      </c>
      <c r="AM40" s="9">
        <v>8.776792782310288</v>
      </c>
    </row>
    <row r="41" spans="1:39">
      <c r="A41" s="5">
        <v>2009</v>
      </c>
      <c r="B41" t="s">
        <v>17</v>
      </c>
      <c r="C41">
        <v>642657.17000000004</v>
      </c>
      <c r="D41">
        <v>635302.68000000005</v>
      </c>
      <c r="E41">
        <v>1277959.8500000001</v>
      </c>
      <c r="F41">
        <f t="shared" si="13"/>
        <v>642657.17000000004</v>
      </c>
      <c r="G41">
        <f t="shared" si="9"/>
        <v>635302.68000000005</v>
      </c>
      <c r="H41">
        <f t="shared" si="9"/>
        <v>1277959.8500000001</v>
      </c>
      <c r="I41" s="10">
        <v>57.5</v>
      </c>
      <c r="J41">
        <v>823</v>
      </c>
      <c r="K41">
        <v>54</v>
      </c>
      <c r="L41">
        <v>452</v>
      </c>
      <c r="M41" s="9">
        <f t="shared" si="10"/>
        <v>7.1147189242142019</v>
      </c>
      <c r="N41" s="9">
        <f t="shared" si="3"/>
        <v>10.399387742893486</v>
      </c>
      <c r="O41" s="10">
        <v>57.5</v>
      </c>
      <c r="P41">
        <f t="shared" si="4"/>
        <v>0.64399519280672235</v>
      </c>
      <c r="Q41">
        <f t="shared" si="4"/>
        <v>4.2254848616722969E-2</v>
      </c>
      <c r="R41" s="9">
        <f t="shared" si="5"/>
        <v>9.7590605614610482</v>
      </c>
      <c r="S41" s="9">
        <f t="shared" si="5"/>
        <v>0.64032718143243827</v>
      </c>
      <c r="T41" s="9">
        <f t="shared" si="11"/>
        <v>6.5613608748481184E-2</v>
      </c>
      <c r="U41" s="9">
        <f t="shared" si="6"/>
        <v>6.1573546180159635</v>
      </c>
      <c r="V41" s="10">
        <v>57.5</v>
      </c>
      <c r="W41" s="4">
        <f t="shared" si="7"/>
        <v>1951.5</v>
      </c>
      <c r="X41" s="9">
        <f t="shared" si="8"/>
        <v>3.08616206120483E-2</v>
      </c>
      <c r="Y41" s="9">
        <f t="shared" si="8"/>
        <v>3.249491444480395E-2</v>
      </c>
      <c r="Z41" s="2">
        <f t="shared" si="12"/>
        <v>1.0529231388489695</v>
      </c>
      <c r="AL41" s="4">
        <v>1929</v>
      </c>
      <c r="AM41" s="9">
        <v>7.2111108388652498</v>
      </c>
    </row>
    <row r="42" spans="1:39">
      <c r="A42" s="5">
        <v>2009</v>
      </c>
      <c r="B42" t="s">
        <v>18</v>
      </c>
      <c r="C42">
        <v>567938.56999999995</v>
      </c>
      <c r="D42">
        <v>569792.93000000005</v>
      </c>
      <c r="E42">
        <v>1137731.5</v>
      </c>
      <c r="F42">
        <f t="shared" si="13"/>
        <v>567938.56999999995</v>
      </c>
      <c r="G42">
        <f t="shared" si="9"/>
        <v>569792.93000000005</v>
      </c>
      <c r="H42">
        <f t="shared" si="9"/>
        <v>1137731.5</v>
      </c>
      <c r="I42" s="10">
        <v>62.5</v>
      </c>
      <c r="J42">
        <v>450</v>
      </c>
      <c r="K42">
        <v>46</v>
      </c>
      <c r="L42">
        <v>307</v>
      </c>
      <c r="M42" s="9">
        <f t="shared" si="10"/>
        <v>5.3879222404532108</v>
      </c>
      <c r="N42" s="9">
        <f t="shared" si="3"/>
        <v>7.057904259484773</v>
      </c>
      <c r="O42" s="10">
        <v>62.5</v>
      </c>
      <c r="P42">
        <f t="shared" si="4"/>
        <v>0.39552389997112675</v>
      </c>
      <c r="Q42">
        <f t="shared" si="4"/>
        <v>4.0431331997048514E-2</v>
      </c>
      <c r="R42" s="9">
        <f t="shared" si="5"/>
        <v>6.4033405580002976</v>
      </c>
      <c r="S42" s="9">
        <f t="shared" si="5"/>
        <v>0.65456370148447496</v>
      </c>
      <c r="T42" s="9">
        <f t="shared" si="11"/>
        <v>0.10222222222222224</v>
      </c>
      <c r="U42" s="9">
        <f t="shared" si="6"/>
        <v>9.2741935483870961</v>
      </c>
      <c r="V42" s="10">
        <v>62.5</v>
      </c>
      <c r="W42" s="4">
        <f t="shared" si="7"/>
        <v>1946.5</v>
      </c>
      <c r="X42" s="9">
        <f t="shared" si="8"/>
        <v>2.0249640393784088E-2</v>
      </c>
      <c r="Y42" s="9">
        <f t="shared" si="8"/>
        <v>3.3217380263056089E-2</v>
      </c>
      <c r="Z42" s="2">
        <f t="shared" si="12"/>
        <v>1.6403935880882423</v>
      </c>
      <c r="AL42" s="4">
        <v>1929.5</v>
      </c>
      <c r="AM42" s="9"/>
    </row>
    <row r="43" spans="1:39">
      <c r="A43" s="5">
        <v>2009</v>
      </c>
      <c r="B43" t="s">
        <v>19</v>
      </c>
      <c r="C43">
        <v>425947.53</v>
      </c>
      <c r="D43">
        <v>420723.02</v>
      </c>
      <c r="E43">
        <v>846670.55</v>
      </c>
      <c r="F43">
        <f t="shared" si="13"/>
        <v>425947.53</v>
      </c>
      <c r="G43">
        <f t="shared" si="9"/>
        <v>420723.02</v>
      </c>
      <c r="H43">
        <f t="shared" si="9"/>
        <v>846670.55</v>
      </c>
      <c r="I43" s="10">
        <v>67.5</v>
      </c>
      <c r="J43">
        <v>209</v>
      </c>
      <c r="K43">
        <v>42</v>
      </c>
      <c r="L43">
        <v>219</v>
      </c>
      <c r="M43" s="9">
        <f t="shared" si="10"/>
        <v>5.2053248714558089</v>
      </c>
      <c r="N43" s="9">
        <f t="shared" si="3"/>
        <v>5.5511556413530618</v>
      </c>
      <c r="O43" s="10">
        <v>67.5</v>
      </c>
      <c r="P43">
        <f t="shared" si="4"/>
        <v>0.24684926149846595</v>
      </c>
      <c r="Q43">
        <f t="shared" si="4"/>
        <v>4.9606071688686935E-2</v>
      </c>
      <c r="R43" s="9">
        <f t="shared" si="5"/>
        <v>4.6222770081386058</v>
      </c>
      <c r="S43" s="9">
        <f t="shared" si="5"/>
        <v>0.92887863321445663</v>
      </c>
      <c r="T43" s="9">
        <f t="shared" si="11"/>
        <v>0.20095693779904306</v>
      </c>
      <c r="U43" s="9">
        <f t="shared" si="6"/>
        <v>16.733067729083665</v>
      </c>
      <c r="V43" s="10">
        <v>67.5</v>
      </c>
      <c r="W43" s="4">
        <f t="shared" si="7"/>
        <v>1941.5</v>
      </c>
      <c r="X43" s="9">
        <f t="shared" si="8"/>
        <v>1.4617283957874198E-2</v>
      </c>
      <c r="Y43" s="9">
        <f t="shared" si="8"/>
        <v>4.7138139050083308E-2</v>
      </c>
      <c r="Z43" s="2">
        <f t="shared" si="12"/>
        <v>3.2248220111158488</v>
      </c>
      <c r="AL43" s="4">
        <v>1930.5</v>
      </c>
      <c r="AM43" s="9">
        <v>2.8738057293866013</v>
      </c>
    </row>
    <row r="44" spans="1:39">
      <c r="A44" s="5">
        <v>2009</v>
      </c>
      <c r="B44" t="s">
        <v>20</v>
      </c>
      <c r="C44">
        <v>345477.92</v>
      </c>
      <c r="D44">
        <v>323701.73</v>
      </c>
      <c r="E44">
        <v>669179.65</v>
      </c>
      <c r="F44">
        <f t="shared" si="13"/>
        <v>345477.92</v>
      </c>
      <c r="G44">
        <f t="shared" si="9"/>
        <v>323701.73</v>
      </c>
      <c r="H44">
        <f t="shared" si="9"/>
        <v>669179.65</v>
      </c>
      <c r="I44" s="10">
        <v>72.5</v>
      </c>
      <c r="J44">
        <v>149</v>
      </c>
      <c r="K44">
        <v>35</v>
      </c>
      <c r="L44">
        <v>159</v>
      </c>
      <c r="M44" s="9">
        <f t="shared" si="10"/>
        <v>4.9119292627815119</v>
      </c>
      <c r="N44" s="9">
        <f t="shared" si="3"/>
        <v>5.1256788815977892</v>
      </c>
      <c r="O44" s="10">
        <v>72.5</v>
      </c>
      <c r="P44">
        <f t="shared" si="4"/>
        <v>0.22266068611022466</v>
      </c>
      <c r="Q44">
        <f t="shared" si="4"/>
        <v>5.2302845730589687E-2</v>
      </c>
      <c r="R44" s="9">
        <f t="shared" si="5"/>
        <v>4.1506856160764709</v>
      </c>
      <c r="S44" s="9">
        <f t="shared" si="5"/>
        <v>0.9749932655213186</v>
      </c>
      <c r="T44" s="9">
        <f t="shared" si="11"/>
        <v>0.2348993288590604</v>
      </c>
      <c r="U44" s="9">
        <f t="shared" si="6"/>
        <v>19.021739130434781</v>
      </c>
      <c r="V44" s="10">
        <v>72.5</v>
      </c>
      <c r="W44" s="4">
        <f t="shared" si="7"/>
        <v>1936.5</v>
      </c>
      <c r="X44" s="9">
        <f t="shared" si="8"/>
        <v>1.3125944239868553E-2</v>
      </c>
      <c r="Y44" s="9">
        <f t="shared" si="8"/>
        <v>4.9478334929497464E-2</v>
      </c>
      <c r="Z44" s="2">
        <f t="shared" si="12"/>
        <v>3.7695067132170719</v>
      </c>
      <c r="AL44" s="4">
        <v>1931.5</v>
      </c>
      <c r="AM44" s="9">
        <v>3.7847473063971959</v>
      </c>
    </row>
    <row r="45" spans="1:39">
      <c r="A45" s="5">
        <v>2009</v>
      </c>
      <c r="B45" t="s">
        <v>21</v>
      </c>
      <c r="C45">
        <v>295207.99</v>
      </c>
      <c r="D45">
        <v>252043.11</v>
      </c>
      <c r="E45">
        <v>547251.1</v>
      </c>
      <c r="F45">
        <f t="shared" si="13"/>
        <v>295207.99</v>
      </c>
      <c r="G45">
        <f t="shared" si="9"/>
        <v>252043.11</v>
      </c>
      <c r="H45">
        <f t="shared" si="9"/>
        <v>547251.1</v>
      </c>
      <c r="I45" s="10">
        <v>77.5</v>
      </c>
      <c r="J45">
        <v>106</v>
      </c>
      <c r="K45">
        <v>25</v>
      </c>
      <c r="L45">
        <v>145</v>
      </c>
      <c r="M45" s="9">
        <f t="shared" si="10"/>
        <v>5.7529840827626675</v>
      </c>
      <c r="N45" s="9">
        <f t="shared" si="3"/>
        <v>5.0433886747783605</v>
      </c>
      <c r="O45" s="10">
        <v>77.5</v>
      </c>
      <c r="P45">
        <f t="shared" si="4"/>
        <v>0.19369536214728486</v>
      </c>
      <c r="Q45">
        <f t="shared" si="4"/>
        <v>4.5682868430963412E-2</v>
      </c>
      <c r="R45" s="9">
        <f t="shared" si="5"/>
        <v>4.0809099200496659</v>
      </c>
      <c r="S45" s="9">
        <f t="shared" si="5"/>
        <v>0.96247875472869493</v>
      </c>
      <c r="T45" s="9">
        <f t="shared" si="11"/>
        <v>0.23584905660377362</v>
      </c>
      <c r="U45" s="9">
        <f t="shared" si="6"/>
        <v>19.083969465648856</v>
      </c>
      <c r="V45" s="10">
        <v>77.5</v>
      </c>
      <c r="W45" s="4">
        <f t="shared" si="7"/>
        <v>1931.5</v>
      </c>
      <c r="X45" s="9">
        <f t="shared" si="8"/>
        <v>1.2905288671111792E-2</v>
      </c>
      <c r="Y45" s="9">
        <f t="shared" si="8"/>
        <v>4.8843256536268601E-2</v>
      </c>
      <c r="Z45" s="2">
        <f t="shared" si="12"/>
        <v>3.7847473063971959</v>
      </c>
      <c r="AL45" s="4">
        <v>1931.5</v>
      </c>
      <c r="AM45" s="9">
        <v>3.7361753714808059</v>
      </c>
    </row>
    <row r="46" spans="1:39">
      <c r="A46" s="5">
        <v>2009</v>
      </c>
      <c r="B46" t="s">
        <v>22</v>
      </c>
      <c r="C46">
        <v>247026.48</v>
      </c>
      <c r="D46">
        <v>179381.65</v>
      </c>
      <c r="E46">
        <v>426408.13</v>
      </c>
      <c r="F46">
        <f t="shared" si="13"/>
        <v>247026.48</v>
      </c>
      <c r="G46">
        <f t="shared" si="9"/>
        <v>179381.65</v>
      </c>
      <c r="H46">
        <f t="shared" si="9"/>
        <v>426408.13</v>
      </c>
      <c r="I46" s="10">
        <v>82.5</v>
      </c>
      <c r="J46">
        <v>69</v>
      </c>
      <c r="K46">
        <v>14</v>
      </c>
      <c r="L46">
        <v>98</v>
      </c>
      <c r="M46" s="9">
        <f t="shared" si="10"/>
        <v>5.4632120955515795</v>
      </c>
      <c r="N46" s="9">
        <f t="shared" si="3"/>
        <v>4.2447595921775694</v>
      </c>
      <c r="O46" s="10">
        <v>82.5</v>
      </c>
      <c r="P46">
        <f t="shared" si="4"/>
        <v>0.16181680213273608</v>
      </c>
      <c r="Q46">
        <f t="shared" si="4"/>
        <v>3.2832394635627607E-2</v>
      </c>
      <c r="R46" s="9">
        <f t="shared" si="5"/>
        <v>3.5287760465090634</v>
      </c>
      <c r="S46" s="9">
        <f t="shared" si="5"/>
        <v>0.71598354566850564</v>
      </c>
      <c r="T46" s="9">
        <f t="shared" si="11"/>
        <v>0.20289855072463769</v>
      </c>
      <c r="U46" s="9">
        <f t="shared" si="6"/>
        <v>16.867469879518072</v>
      </c>
      <c r="V46" s="10">
        <v>82.5</v>
      </c>
      <c r="W46" s="4">
        <f t="shared" si="7"/>
        <v>1926.5</v>
      </c>
      <c r="X46" s="9">
        <f t="shared" si="8"/>
        <v>1.1159244979205481E-2</v>
      </c>
      <c r="Y46" s="9">
        <f t="shared" si="8"/>
        <v>3.6334275250253893E-2</v>
      </c>
      <c r="Z46" s="2">
        <f t="shared" si="12"/>
        <v>3.2559797117063409</v>
      </c>
      <c r="AL46" s="4">
        <v>1932.5</v>
      </c>
      <c r="AM46" s="9">
        <v>6.5186899918418701</v>
      </c>
    </row>
    <row r="47" spans="1:39">
      <c r="A47" s="5">
        <v>2009</v>
      </c>
      <c r="B47" t="s">
        <v>23</v>
      </c>
      <c r="C47">
        <v>157437.29999999999</v>
      </c>
      <c r="D47">
        <v>87223.29</v>
      </c>
      <c r="E47">
        <v>244660.59</v>
      </c>
      <c r="F47">
        <f>SUM(C47:C52)</f>
        <v>238961.05000000002</v>
      </c>
      <c r="G47">
        <f>SUM(D47:D52)</f>
        <v>117788.64</v>
      </c>
      <c r="H47">
        <f>SUM(E47:E52)</f>
        <v>356749.69</v>
      </c>
      <c r="I47" s="4">
        <v>88</v>
      </c>
      <c r="J47">
        <v>51</v>
      </c>
      <c r="K47">
        <v>20</v>
      </c>
      <c r="L47">
        <v>112</v>
      </c>
      <c r="M47" s="9">
        <f t="shared" si="10"/>
        <v>9.5085570221372784</v>
      </c>
      <c r="N47" s="9">
        <f t="shared" si="3"/>
        <v>5.129647064304387</v>
      </c>
      <c r="O47" s="4">
        <v>88</v>
      </c>
      <c r="P47">
        <f t="shared" si="4"/>
        <v>0.14295737720192553</v>
      </c>
      <c r="Q47">
        <f t="shared" si="4"/>
        <v>5.6061716549774716E-2</v>
      </c>
      <c r="R47" s="9">
        <f t="shared" si="5"/>
        <v>3.6846760602749824</v>
      </c>
      <c r="S47" s="9">
        <f t="shared" si="5"/>
        <v>1.4449710040294048</v>
      </c>
      <c r="T47" s="9">
        <f t="shared" si="11"/>
        <v>0.39215686274509803</v>
      </c>
      <c r="U47" s="9">
        <f t="shared" si="6"/>
        <v>28.169014084507044</v>
      </c>
      <c r="V47" s="4">
        <v>88</v>
      </c>
      <c r="W47" s="4">
        <f t="shared" si="7"/>
        <v>1921</v>
      </c>
      <c r="X47" s="9">
        <f t="shared" si="8"/>
        <v>1.1652256273474628E-2</v>
      </c>
      <c r="Y47" s="9">
        <f t="shared" si="8"/>
        <v>7.3328464748473557E-2</v>
      </c>
      <c r="Z47" s="2">
        <f t="shared" si="12"/>
        <v>6.2930700310290622</v>
      </c>
      <c r="AL47" s="4">
        <v>1932.5</v>
      </c>
      <c r="AM47" s="9">
        <v>5.4157264991139096</v>
      </c>
    </row>
    <row r="48" spans="1:39">
      <c r="A48" s="5">
        <v>2009</v>
      </c>
      <c r="B48" t="s">
        <v>24</v>
      </c>
      <c r="C48">
        <v>63141.13</v>
      </c>
      <c r="D48">
        <v>25670.03</v>
      </c>
      <c r="E48">
        <v>88811.16</v>
      </c>
      <c r="H48" s="13">
        <f>SUM(H30:H47)</f>
        <v>21470286.009999998</v>
      </c>
      <c r="J48" s="14">
        <f>SUM(J30:J47)</f>
        <v>28792</v>
      </c>
      <c r="K48" s="14">
        <f>SUM(K30:K47)</f>
        <v>1503</v>
      </c>
      <c r="L48" s="14">
        <f>SUM(L30:L47)</f>
        <v>15992</v>
      </c>
      <c r="M48" s="14"/>
      <c r="N48" s="15">
        <f>SUM(J48:L48)*10000/H48</f>
        <v>21.558632231746412</v>
      </c>
      <c r="R48" s="16">
        <f>SUM(R30:R47)</f>
        <v>316.21996408222111</v>
      </c>
      <c r="S48" s="16">
        <f>SUM(S30:S47)</f>
        <v>19.705458296254378</v>
      </c>
      <c r="U48" s="16">
        <f t="shared" si="6"/>
        <v>4.9612147219013041</v>
      </c>
      <c r="W48" s="17">
        <f>SUM(X30:X47)</f>
        <v>0.99999999999999978</v>
      </c>
      <c r="X48" s="16"/>
      <c r="Y48" s="16"/>
      <c r="AL48" s="4">
        <v>1933.5</v>
      </c>
      <c r="AM48" s="9">
        <v>3.2181573535137722</v>
      </c>
    </row>
    <row r="49" spans="1:39">
      <c r="A49" s="5">
        <v>2009</v>
      </c>
      <c r="B49" t="s">
        <v>25</v>
      </c>
      <c r="C49">
        <v>16422.93</v>
      </c>
      <c r="D49">
        <v>4533.78</v>
      </c>
      <c r="E49">
        <v>20956.71</v>
      </c>
      <c r="AL49" s="4">
        <v>1933.5</v>
      </c>
      <c r="AM49" s="9">
        <v>6.1226757880607741</v>
      </c>
    </row>
    <row r="50" spans="1:39">
      <c r="A50" s="5">
        <v>2009</v>
      </c>
      <c r="B50" t="s">
        <v>26</v>
      </c>
      <c r="C50">
        <v>1867.98</v>
      </c>
      <c r="D50">
        <v>350.82</v>
      </c>
      <c r="E50">
        <v>2218.8000000000002</v>
      </c>
      <c r="AL50" s="4">
        <v>1934.5</v>
      </c>
      <c r="AM50" s="9">
        <v>1.3004732520379074</v>
      </c>
    </row>
    <row r="51" spans="1:39">
      <c r="A51" s="5">
        <v>2009</v>
      </c>
      <c r="B51" t="s">
        <v>27</v>
      </c>
      <c r="C51">
        <v>91.04</v>
      </c>
      <c r="D51">
        <v>10.72</v>
      </c>
      <c r="E51">
        <v>101.76</v>
      </c>
      <c r="AL51" s="4">
        <v>1934.5</v>
      </c>
      <c r="AM51" s="9">
        <v>4.0456317740284975</v>
      </c>
    </row>
    <row r="52" spans="1:39">
      <c r="A52" s="5">
        <v>2009</v>
      </c>
      <c r="B52" t="s">
        <v>28</v>
      </c>
      <c r="C52">
        <v>0.67</v>
      </c>
      <c r="D52">
        <v>0</v>
      </c>
      <c r="E52">
        <v>0.67</v>
      </c>
      <c r="AL52" s="4">
        <v>1935.5</v>
      </c>
      <c r="AM52" s="9">
        <v>2.6911893118001622</v>
      </c>
    </row>
    <row r="53" spans="1:39">
      <c r="F53" t="s">
        <v>0</v>
      </c>
      <c r="G53" t="s">
        <v>1</v>
      </c>
      <c r="H53" t="s">
        <v>2</v>
      </c>
      <c r="W53" s="4">
        <v>2010</v>
      </c>
      <c r="AL53" s="4">
        <v>1936.5</v>
      </c>
      <c r="AM53" s="9">
        <v>3.7695067132170719</v>
      </c>
    </row>
    <row r="54" spans="1:39">
      <c r="A54" s="5">
        <v>2010</v>
      </c>
      <c r="B54">
        <v>0</v>
      </c>
      <c r="C54">
        <v>144153.23000000001</v>
      </c>
      <c r="D54">
        <v>152204.71</v>
      </c>
      <c r="E54">
        <v>296357.94</v>
      </c>
      <c r="I54" t="s">
        <v>3</v>
      </c>
      <c r="J54" t="s">
        <v>4</v>
      </c>
      <c r="K54" t="s">
        <v>5</v>
      </c>
      <c r="L54" t="s">
        <v>6</v>
      </c>
      <c r="M54" t="s">
        <v>7</v>
      </c>
      <c r="N54" t="s">
        <v>8</v>
      </c>
      <c r="O54" t="s">
        <v>3</v>
      </c>
      <c r="P54" t="s">
        <v>29</v>
      </c>
      <c r="Q54" t="s">
        <v>30</v>
      </c>
      <c r="R54" s="6" t="s">
        <v>31</v>
      </c>
      <c r="S54" s="7" t="s">
        <v>32</v>
      </c>
      <c r="T54" t="s">
        <v>33</v>
      </c>
      <c r="U54" t="s">
        <v>34</v>
      </c>
      <c r="V54" t="s">
        <v>3</v>
      </c>
      <c r="W54" s="4" t="s">
        <v>35</v>
      </c>
      <c r="X54" t="s">
        <v>40</v>
      </c>
      <c r="Y54" t="s">
        <v>41</v>
      </c>
      <c r="Z54" s="1" t="s">
        <v>36</v>
      </c>
      <c r="AL54" s="4">
        <v>1936.5</v>
      </c>
      <c r="AM54" s="9">
        <v>1.95430711738996</v>
      </c>
    </row>
    <row r="55" spans="1:39">
      <c r="A55" s="5">
        <v>2010</v>
      </c>
      <c r="B55" s="8">
        <v>43469</v>
      </c>
      <c r="C55">
        <v>556606.69999999995</v>
      </c>
      <c r="D55">
        <v>586999.77</v>
      </c>
      <c r="E55">
        <v>1143606.47</v>
      </c>
      <c r="F55">
        <f>C55+C54</f>
        <v>700759.92999999993</v>
      </c>
      <c r="G55">
        <f>D55+D54</f>
        <v>739204.48</v>
      </c>
      <c r="H55">
        <f>E55+E54</f>
        <v>1439964.41</v>
      </c>
      <c r="I55" s="4">
        <v>1.5</v>
      </c>
      <c r="J55">
        <v>194</v>
      </c>
      <c r="K55">
        <v>6</v>
      </c>
      <c r="L55">
        <v>69</v>
      </c>
      <c r="M55" s="9">
        <f>L55*10000/G55</f>
        <v>0.93343590125427811</v>
      </c>
      <c r="N55" s="9">
        <f t="shared" ref="N55:N72" si="14">(J55+K55+L55)*10000/H55</f>
        <v>1.8681017262086361</v>
      </c>
      <c r="O55" s="4">
        <v>1.5</v>
      </c>
      <c r="P55">
        <f t="shared" ref="P55:Q72" si="15">J55*1000/$H55</f>
        <v>0.13472555200166372</v>
      </c>
      <c r="Q55">
        <f>K55*1000/$H55</f>
        <v>4.1667696495359908E-3</v>
      </c>
      <c r="R55" s="9">
        <f>($L55*(J55/($J55+$K55))+J55)*10000/$H55</f>
        <v>1.812058674422377</v>
      </c>
      <c r="S55" s="9">
        <f t="shared" ref="S55:S72" si="16">($L55*(K55/($J55+$K55))+K55)*10000/$H55</f>
        <v>5.6043051786259082E-2</v>
      </c>
      <c r="T55" s="9">
        <f>S55/R55</f>
        <v>3.0927835051546393E-2</v>
      </c>
      <c r="U55" s="9">
        <f t="shared" ref="U55:U73" si="17">K55*100/(J55+K55)</f>
        <v>3</v>
      </c>
      <c r="V55" s="4">
        <v>1.5</v>
      </c>
      <c r="W55" s="4">
        <f>W$53-V55</f>
        <v>2008.5</v>
      </c>
      <c r="X55" s="9">
        <f>R55/R$73</f>
        <v>0.10580205379651286</v>
      </c>
      <c r="Y55" s="9">
        <f t="shared" ref="Y55:Y72" si="18">S55/S$73</f>
        <v>3.1995964447406142E-2</v>
      </c>
      <c r="Z55" s="3">
        <f>Y55/X55</f>
        <v>0.30241345322977747</v>
      </c>
      <c r="AL55" s="4">
        <v>1937.5</v>
      </c>
      <c r="AM55" s="9">
        <v>1.6296724979604673</v>
      </c>
    </row>
    <row r="56" spans="1:39">
      <c r="A56" s="5">
        <v>2010</v>
      </c>
      <c r="B56" s="8">
        <v>43594</v>
      </c>
      <c r="C56">
        <v>659218.31000000006</v>
      </c>
      <c r="D56">
        <v>693980.57</v>
      </c>
      <c r="E56">
        <v>1353198.88</v>
      </c>
      <c r="F56">
        <f>C56</f>
        <v>659218.31000000006</v>
      </c>
      <c r="G56">
        <f t="shared" ref="G56:H71" si="19">D56</f>
        <v>693980.57</v>
      </c>
      <c r="H56">
        <f t="shared" si="19"/>
        <v>1353198.88</v>
      </c>
      <c r="I56" s="10">
        <v>7.5</v>
      </c>
      <c r="J56">
        <v>186</v>
      </c>
      <c r="K56">
        <v>7</v>
      </c>
      <c r="L56">
        <v>46</v>
      </c>
      <c r="M56" s="9">
        <f t="shared" ref="M56:M72" si="20">L56*10000/G56</f>
        <v>0.66284276518001073</v>
      </c>
      <c r="N56" s="9">
        <f t="shared" si="14"/>
        <v>1.7661853222934978</v>
      </c>
      <c r="O56" s="10">
        <v>7.5</v>
      </c>
      <c r="P56">
        <f t="shared" si="15"/>
        <v>0.1374520794755609</v>
      </c>
      <c r="Q56">
        <f t="shared" si="15"/>
        <v>5.1729277221985292E-3</v>
      </c>
      <c r="R56" s="9">
        <f t="shared" ref="R56:R72" si="21">($L56*(J56/($J56+$K56))+J56)*10000/$H56</f>
        <v>1.7021267872880339</v>
      </c>
      <c r="S56" s="9">
        <f t="shared" si="16"/>
        <v>6.4058535005463657E-2</v>
      </c>
      <c r="T56" s="9">
        <f t="shared" ref="T56:T72" si="22">S56/R56</f>
        <v>3.7634408602150546E-2</v>
      </c>
      <c r="U56" s="9">
        <f t="shared" si="17"/>
        <v>3.6269430051813472</v>
      </c>
      <c r="V56" s="10">
        <v>7.5</v>
      </c>
      <c r="W56" s="4">
        <f t="shared" ref="W56:W72" si="23">W$53-V56</f>
        <v>2002.5</v>
      </c>
      <c r="X56" s="9">
        <f t="shared" ref="X56:X72" si="24">R56/R$73</f>
        <v>9.9383376741120313E-2</v>
      </c>
      <c r="Y56" s="9">
        <f t="shared" si="18"/>
        <v>3.6572144864714023E-2</v>
      </c>
      <c r="Z56" s="3">
        <f t="shared" ref="Z56:Z72" si="25">Y56/X56</f>
        <v>0.36799056405558955</v>
      </c>
      <c r="AL56" s="4">
        <v>1937.5</v>
      </c>
      <c r="AM56" s="9">
        <v>2.7036908870768976</v>
      </c>
    </row>
    <row r="57" spans="1:39">
      <c r="A57" s="5">
        <v>2010</v>
      </c>
      <c r="B57" s="8">
        <v>43752</v>
      </c>
      <c r="C57">
        <v>674567.32</v>
      </c>
      <c r="D57">
        <v>710805.48</v>
      </c>
      <c r="E57">
        <v>1385372.8</v>
      </c>
      <c r="F57">
        <f t="shared" ref="F57:F71" si="26">C57</f>
        <v>674567.32</v>
      </c>
      <c r="G57">
        <f t="shared" si="19"/>
        <v>710805.48</v>
      </c>
      <c r="H57">
        <f t="shared" si="19"/>
        <v>1385372.8</v>
      </c>
      <c r="I57" s="10">
        <v>12.5</v>
      </c>
      <c r="J57">
        <v>133</v>
      </c>
      <c r="K57">
        <v>4</v>
      </c>
      <c r="L57">
        <v>51</v>
      </c>
      <c r="M57" s="9">
        <f t="shared" si="20"/>
        <v>0.71749587524283021</v>
      </c>
      <c r="N57" s="9">
        <f t="shared" si="14"/>
        <v>1.3570354492307053</v>
      </c>
      <c r="O57" s="10">
        <v>12.5</v>
      </c>
      <c r="P57">
        <f t="shared" si="15"/>
        <v>9.6003039759406272E-2</v>
      </c>
      <c r="Q57">
        <f t="shared" si="15"/>
        <v>2.887309466448309E-3</v>
      </c>
      <c r="R57" s="9">
        <f t="shared" si="21"/>
        <v>1.3174139762604657</v>
      </c>
      <c r="S57" s="9">
        <f t="shared" si="16"/>
        <v>3.9621472970239567E-2</v>
      </c>
      <c r="T57" s="9">
        <f t="shared" si="22"/>
        <v>3.007518796992481E-2</v>
      </c>
      <c r="U57" s="9">
        <f t="shared" si="17"/>
        <v>2.9197080291970803</v>
      </c>
      <c r="V57" s="10">
        <v>12.5</v>
      </c>
      <c r="W57" s="4">
        <f t="shared" si="23"/>
        <v>1997.5</v>
      </c>
      <c r="X57" s="9">
        <f t="shared" si="24"/>
        <v>7.6920856016441622E-2</v>
      </c>
      <c r="Y57" s="9">
        <f t="shared" si="18"/>
        <v>2.262059613285507E-2</v>
      </c>
      <c r="Z57" s="3">
        <f t="shared" si="25"/>
        <v>0.29407624023346779</v>
      </c>
      <c r="AL57" s="4">
        <v>1938.5</v>
      </c>
      <c r="AM57" s="9">
        <v>3.5757303927930799</v>
      </c>
    </row>
    <row r="58" spans="1:39">
      <c r="A58" s="5">
        <v>2010</v>
      </c>
      <c r="B58" t="s">
        <v>9</v>
      </c>
      <c r="C58">
        <v>710860.39</v>
      </c>
      <c r="D58">
        <v>750372.79</v>
      </c>
      <c r="E58">
        <v>1461233.18</v>
      </c>
      <c r="F58">
        <f t="shared" si="26"/>
        <v>710860.39</v>
      </c>
      <c r="G58">
        <f t="shared" si="19"/>
        <v>750372.79</v>
      </c>
      <c r="H58">
        <f t="shared" si="19"/>
        <v>1461233.18</v>
      </c>
      <c r="I58" s="10">
        <v>17.5</v>
      </c>
      <c r="J58">
        <v>133</v>
      </c>
      <c r="K58">
        <v>3</v>
      </c>
      <c r="L58">
        <v>57</v>
      </c>
      <c r="M58" s="9">
        <f t="shared" si="20"/>
        <v>0.75962242714051498</v>
      </c>
      <c r="N58" s="9">
        <f t="shared" si="14"/>
        <v>1.3208022007822189</v>
      </c>
      <c r="O58" s="10">
        <v>17.5</v>
      </c>
      <c r="P58">
        <f t="shared" si="15"/>
        <v>9.1019011763748756E-2</v>
      </c>
      <c r="Q58">
        <f t="shared" si="15"/>
        <v>2.0530604157236562E-3</v>
      </c>
      <c r="R58" s="9">
        <f t="shared" si="21"/>
        <v>1.2916668581179052</v>
      </c>
      <c r="S58" s="9">
        <f t="shared" si="16"/>
        <v>2.9135342664313654E-2</v>
      </c>
      <c r="T58" s="9">
        <f t="shared" si="22"/>
        <v>2.2556390977443611E-2</v>
      </c>
      <c r="U58" s="9">
        <f t="shared" si="17"/>
        <v>2.2058823529411766</v>
      </c>
      <c r="V58" s="10">
        <v>17.5</v>
      </c>
      <c r="W58" s="4">
        <f t="shared" si="23"/>
        <v>1992.5</v>
      </c>
      <c r="X58" s="9">
        <f t="shared" si="24"/>
        <v>7.5417539364902877E-2</v>
      </c>
      <c r="Y58" s="9">
        <f t="shared" si="18"/>
        <v>1.6633879818067649E-2</v>
      </c>
      <c r="Z58" s="3">
        <f t="shared" si="25"/>
        <v>0.2205571801751009</v>
      </c>
      <c r="AL58" s="4">
        <v>1938.5</v>
      </c>
      <c r="AM58" s="9">
        <v>2.572389539003459</v>
      </c>
    </row>
    <row r="59" spans="1:39">
      <c r="A59" s="5">
        <v>2010</v>
      </c>
      <c r="B59" t="s">
        <v>10</v>
      </c>
      <c r="C59">
        <v>774424.38</v>
      </c>
      <c r="D59">
        <v>818887.93</v>
      </c>
      <c r="E59">
        <v>1593312.31</v>
      </c>
      <c r="F59">
        <f t="shared" si="26"/>
        <v>774424.38</v>
      </c>
      <c r="G59">
        <f t="shared" si="19"/>
        <v>818887.93</v>
      </c>
      <c r="H59">
        <f t="shared" si="19"/>
        <v>1593312.31</v>
      </c>
      <c r="I59" s="10">
        <v>22.5</v>
      </c>
      <c r="J59">
        <v>130</v>
      </c>
      <c r="K59">
        <v>4</v>
      </c>
      <c r="L59">
        <v>41</v>
      </c>
      <c r="M59" s="9">
        <f t="shared" si="20"/>
        <v>0.50067901232834144</v>
      </c>
      <c r="N59" s="9">
        <f t="shared" si="14"/>
        <v>1.0983408519576427</v>
      </c>
      <c r="O59" s="10">
        <v>22.5</v>
      </c>
      <c r="P59">
        <f t="shared" si="15"/>
        <v>8.1591034716853472E-2</v>
      </c>
      <c r="Q59">
        <f t="shared" si="15"/>
        <v>2.5104933759031835E-3</v>
      </c>
      <c r="R59" s="9">
        <f t="shared" si="21"/>
        <v>1.065554557869355</v>
      </c>
      <c r="S59" s="9">
        <f t="shared" si="16"/>
        <v>3.278629408828785E-2</v>
      </c>
      <c r="T59" s="9">
        <f t="shared" si="22"/>
        <v>3.0769230769230771E-2</v>
      </c>
      <c r="U59" s="9">
        <f t="shared" si="17"/>
        <v>2.9850746268656718</v>
      </c>
      <c r="V59" s="10">
        <v>22.5</v>
      </c>
      <c r="W59" s="4">
        <f t="shared" si="23"/>
        <v>1987.5</v>
      </c>
      <c r="X59" s="9">
        <f t="shared" si="24"/>
        <v>6.2215347795374229E-2</v>
      </c>
      <c r="Y59" s="9">
        <f t="shared" si="18"/>
        <v>1.8718272231353868E-2</v>
      </c>
      <c r="Z59" s="3">
        <f t="shared" si="25"/>
        <v>0.30086261500808631</v>
      </c>
      <c r="AL59" s="4">
        <v>1939.5</v>
      </c>
      <c r="AM59" s="9">
        <v>4.49655158331751</v>
      </c>
    </row>
    <row r="60" spans="1:39">
      <c r="A60" s="5">
        <v>2010</v>
      </c>
      <c r="B60" t="s">
        <v>11</v>
      </c>
      <c r="C60">
        <v>788543.29</v>
      </c>
      <c r="D60">
        <v>813944.47</v>
      </c>
      <c r="E60">
        <v>1602487.76</v>
      </c>
      <c r="F60">
        <f t="shared" si="26"/>
        <v>788543.29</v>
      </c>
      <c r="G60">
        <f t="shared" si="19"/>
        <v>813944.47</v>
      </c>
      <c r="H60">
        <f t="shared" si="19"/>
        <v>1602487.76</v>
      </c>
      <c r="I60" s="10">
        <v>27.5</v>
      </c>
      <c r="J60">
        <v>176</v>
      </c>
      <c r="K60">
        <v>3</v>
      </c>
      <c r="L60">
        <v>67</v>
      </c>
      <c r="M60" s="9">
        <f t="shared" si="20"/>
        <v>0.82315197743158086</v>
      </c>
      <c r="N60" s="9">
        <f t="shared" si="14"/>
        <v>1.5351131293508289</v>
      </c>
      <c r="O60" s="10">
        <v>27.5</v>
      </c>
      <c r="P60">
        <f t="shared" si="15"/>
        <v>0.10982923201859589</v>
      </c>
      <c r="Q60">
        <f t="shared" si="15"/>
        <v>1.8720891821351572E-3</v>
      </c>
      <c r="R60" s="9">
        <f t="shared" si="21"/>
        <v>1.5093849763449492</v>
      </c>
      <c r="S60" s="9">
        <f t="shared" si="16"/>
        <v>2.5728153005879814E-2</v>
      </c>
      <c r="T60" s="9">
        <f t="shared" si="22"/>
        <v>1.7045454545454544E-2</v>
      </c>
      <c r="U60" s="9">
        <f t="shared" si="17"/>
        <v>1.6759776536312849</v>
      </c>
      <c r="V60" s="10">
        <v>27.5</v>
      </c>
      <c r="W60" s="4">
        <f t="shared" si="23"/>
        <v>1982.5</v>
      </c>
      <c r="X60" s="9">
        <f t="shared" si="24"/>
        <v>8.8129613417624181E-2</v>
      </c>
      <c r="Y60" s="9">
        <f t="shared" si="18"/>
        <v>1.468865528617397E-2</v>
      </c>
      <c r="Z60" s="3">
        <f t="shared" si="25"/>
        <v>0.16667105092777509</v>
      </c>
      <c r="AL60" s="4">
        <v>1939.5</v>
      </c>
      <c r="AM60" s="9">
        <v>4.5492914017002235</v>
      </c>
    </row>
    <row r="61" spans="1:39">
      <c r="A61" s="5">
        <v>2010</v>
      </c>
      <c r="B61" t="s">
        <v>12</v>
      </c>
      <c r="C61">
        <v>743387.87</v>
      </c>
      <c r="D61">
        <v>743988.81</v>
      </c>
      <c r="E61">
        <v>1487376.68</v>
      </c>
      <c r="F61">
        <f t="shared" si="26"/>
        <v>743387.87</v>
      </c>
      <c r="G61">
        <f t="shared" si="19"/>
        <v>743988.81</v>
      </c>
      <c r="H61">
        <f t="shared" si="19"/>
        <v>1487376.68</v>
      </c>
      <c r="I61" s="10">
        <v>32.5</v>
      </c>
      <c r="J61">
        <v>119</v>
      </c>
      <c r="K61">
        <v>4</v>
      </c>
      <c r="L61">
        <v>59</v>
      </c>
      <c r="M61" s="9">
        <f t="shared" si="20"/>
        <v>0.79302268000509302</v>
      </c>
      <c r="N61" s="9">
        <f t="shared" si="14"/>
        <v>1.2236308559039666</v>
      </c>
      <c r="O61" s="10">
        <v>32.5</v>
      </c>
      <c r="P61">
        <f t="shared" si="15"/>
        <v>8.0006632886028578E-2</v>
      </c>
      <c r="Q61">
        <f t="shared" si="15"/>
        <v>2.6892985844043219E-3</v>
      </c>
      <c r="R61" s="9">
        <f t="shared" si="21"/>
        <v>1.183837982541236</v>
      </c>
      <c r="S61" s="9">
        <f t="shared" si="16"/>
        <v>3.9792873362730623E-2</v>
      </c>
      <c r="T61" s="9">
        <f t="shared" si="22"/>
        <v>3.3613445378151266E-2</v>
      </c>
      <c r="U61" s="9">
        <f t="shared" si="17"/>
        <v>3.2520325203252032</v>
      </c>
      <c r="V61" s="10">
        <v>32.5</v>
      </c>
      <c r="W61" s="4">
        <f t="shared" si="23"/>
        <v>1977.5</v>
      </c>
      <c r="X61" s="9">
        <f t="shared" si="24"/>
        <v>6.9121652451518634E-2</v>
      </c>
      <c r="Y61" s="9">
        <f t="shared" si="18"/>
        <v>2.271845163303966E-2</v>
      </c>
      <c r="Z61" s="2">
        <f t="shared" si="25"/>
        <v>0.328673444966817</v>
      </c>
      <c r="AL61" s="4">
        <v>1940.5</v>
      </c>
      <c r="AM61" s="9">
        <v>1.9634697529970571</v>
      </c>
    </row>
    <row r="62" spans="1:39">
      <c r="A62" s="5">
        <v>2010</v>
      </c>
      <c r="B62" t="s">
        <v>13</v>
      </c>
      <c r="C62">
        <v>807116.72</v>
      </c>
      <c r="D62">
        <v>795280.92</v>
      </c>
      <c r="E62">
        <v>1602397.64</v>
      </c>
      <c r="F62">
        <f t="shared" si="26"/>
        <v>807116.72</v>
      </c>
      <c r="G62">
        <f t="shared" si="19"/>
        <v>795280.92</v>
      </c>
      <c r="H62">
        <f t="shared" si="19"/>
        <v>1602397.64</v>
      </c>
      <c r="I62" s="10">
        <v>37.5</v>
      </c>
      <c r="J62">
        <v>113</v>
      </c>
      <c r="K62">
        <v>10</v>
      </c>
      <c r="L62">
        <v>72</v>
      </c>
      <c r="M62" s="9">
        <f t="shared" si="20"/>
        <v>0.90534046761740483</v>
      </c>
      <c r="N62" s="9">
        <f t="shared" si="14"/>
        <v>1.2169264053584103</v>
      </c>
      <c r="O62" s="10">
        <v>37.5</v>
      </c>
      <c r="P62">
        <f t="shared" si="15"/>
        <v>7.0519325028461727E-2</v>
      </c>
      <c r="Q62">
        <f t="shared" si="15"/>
        <v>6.2406482326072326E-3</v>
      </c>
      <c r="R62" s="9">
        <f t="shared" si="21"/>
        <v>1.1179892992317102</v>
      </c>
      <c r="S62" s="9">
        <f t="shared" si="16"/>
        <v>9.8937106126700022E-2</v>
      </c>
      <c r="T62" s="9">
        <f t="shared" si="22"/>
        <v>8.8495575221238937E-2</v>
      </c>
      <c r="U62" s="9">
        <f t="shared" si="17"/>
        <v>8.1300813008130088</v>
      </c>
      <c r="V62" s="10">
        <v>37.5</v>
      </c>
      <c r="W62" s="4">
        <f t="shared" si="23"/>
        <v>1972.5</v>
      </c>
      <c r="X62" s="9">
        <f t="shared" si="24"/>
        <v>6.5276895086713763E-2</v>
      </c>
      <c r="Y62" s="9">
        <f t="shared" si="18"/>
        <v>5.6484934871717622E-2</v>
      </c>
      <c r="Z62" s="2">
        <f t="shared" si="25"/>
        <v>0.8653128307754695</v>
      </c>
      <c r="AL62" s="4">
        <v>1941.5</v>
      </c>
      <c r="AM62" s="9">
        <v>3.2248220111158488</v>
      </c>
    </row>
    <row r="63" spans="1:39">
      <c r="A63" s="5">
        <v>2010</v>
      </c>
      <c r="B63" t="s">
        <v>14</v>
      </c>
      <c r="C63">
        <v>767982.42</v>
      </c>
      <c r="D63">
        <v>756702.98</v>
      </c>
      <c r="E63">
        <v>1524685.4</v>
      </c>
      <c r="F63">
        <f t="shared" si="26"/>
        <v>767982.42</v>
      </c>
      <c r="G63">
        <f t="shared" si="19"/>
        <v>756702.98</v>
      </c>
      <c r="H63">
        <f t="shared" si="19"/>
        <v>1524685.4</v>
      </c>
      <c r="I63" s="10">
        <v>42.5</v>
      </c>
      <c r="J63">
        <v>84</v>
      </c>
      <c r="K63">
        <v>9</v>
      </c>
      <c r="L63">
        <v>54</v>
      </c>
      <c r="M63" s="9">
        <f t="shared" si="20"/>
        <v>0.71362214008989366</v>
      </c>
      <c r="N63" s="9">
        <f t="shared" si="14"/>
        <v>0.96413332219223724</v>
      </c>
      <c r="O63" s="10">
        <v>42.5</v>
      </c>
      <c r="P63">
        <f t="shared" si="15"/>
        <v>5.509333269669927E-2</v>
      </c>
      <c r="Q63">
        <f t="shared" si="15"/>
        <v>5.9028570746463499E-3</v>
      </c>
      <c r="R63" s="9">
        <f t="shared" si="21"/>
        <v>0.87083009746395623</v>
      </c>
      <c r="S63" s="9">
        <f t="shared" si="16"/>
        <v>9.3303224728281023E-2</v>
      </c>
      <c r="T63" s="9">
        <f t="shared" si="22"/>
        <v>0.10714285714285714</v>
      </c>
      <c r="U63" s="9">
        <f t="shared" si="17"/>
        <v>9.67741935483871</v>
      </c>
      <c r="V63" s="10">
        <v>42.5</v>
      </c>
      <c r="W63" s="4">
        <f t="shared" si="23"/>
        <v>1967.5</v>
      </c>
      <c r="X63" s="9">
        <f t="shared" si="24"/>
        <v>5.0845822003458996E-2</v>
      </c>
      <c r="Y63" s="9">
        <f t="shared" si="18"/>
        <v>5.3268452842648063E-2</v>
      </c>
      <c r="Z63" s="2">
        <f t="shared" si="25"/>
        <v>1.0476466058317291</v>
      </c>
      <c r="AL63" s="4">
        <v>1941.5</v>
      </c>
      <c r="AM63" s="9">
        <v>1.4233049034212597</v>
      </c>
    </row>
    <row r="64" spans="1:39">
      <c r="A64" s="5">
        <v>2010</v>
      </c>
      <c r="B64" t="s">
        <v>15</v>
      </c>
      <c r="C64">
        <v>784116.99</v>
      </c>
      <c r="D64">
        <v>770501.54</v>
      </c>
      <c r="E64">
        <v>1554618.53</v>
      </c>
      <c r="F64">
        <f t="shared" si="26"/>
        <v>784116.99</v>
      </c>
      <c r="G64">
        <f t="shared" si="19"/>
        <v>770501.54</v>
      </c>
      <c r="H64">
        <f t="shared" si="19"/>
        <v>1554618.53</v>
      </c>
      <c r="I64" s="11">
        <v>47.5</v>
      </c>
      <c r="J64">
        <v>86</v>
      </c>
      <c r="K64">
        <v>4</v>
      </c>
      <c r="L64">
        <v>55</v>
      </c>
      <c r="M64" s="9">
        <f t="shared" si="20"/>
        <v>0.7138207666658265</v>
      </c>
      <c r="N64" s="9">
        <f t="shared" si="14"/>
        <v>0.93270469380034982</v>
      </c>
      <c r="O64" s="11">
        <v>47.5</v>
      </c>
      <c r="P64">
        <f t="shared" si="15"/>
        <v>5.5319037011606953E-2</v>
      </c>
      <c r="Q64">
        <f t="shared" si="15"/>
        <v>2.5729784656561374E-3</v>
      </c>
      <c r="R64" s="9">
        <f t="shared" si="21"/>
        <v>0.89125115185366754</v>
      </c>
      <c r="S64" s="9">
        <f t="shared" si="16"/>
        <v>4.1453541946682215E-2</v>
      </c>
      <c r="T64" s="9">
        <f t="shared" si="22"/>
        <v>4.651162790697675E-2</v>
      </c>
      <c r="U64" s="9">
        <f t="shared" si="17"/>
        <v>4.4444444444444446</v>
      </c>
      <c r="V64" s="11">
        <v>47.5</v>
      </c>
      <c r="W64" s="4">
        <f t="shared" si="23"/>
        <v>1962.5</v>
      </c>
      <c r="X64" s="9">
        <f t="shared" si="24"/>
        <v>5.2038161702840133E-2</v>
      </c>
      <c r="Y64" s="9">
        <f t="shared" si="18"/>
        <v>2.3666556550196709E-2</v>
      </c>
      <c r="Z64" s="2">
        <f t="shared" si="25"/>
        <v>0.45479232501222344</v>
      </c>
      <c r="AL64" s="4">
        <v>1942.5</v>
      </c>
      <c r="AM64" s="9">
        <v>4.8890174938814024</v>
      </c>
    </row>
    <row r="65" spans="1:39">
      <c r="A65" s="5">
        <v>2010</v>
      </c>
      <c r="B65" t="s">
        <v>16</v>
      </c>
      <c r="C65">
        <v>728962.2</v>
      </c>
      <c r="D65">
        <v>716495.65</v>
      </c>
      <c r="E65">
        <v>1445457.85</v>
      </c>
      <c r="F65">
        <f t="shared" si="26"/>
        <v>728962.2</v>
      </c>
      <c r="G65">
        <f t="shared" si="19"/>
        <v>716495.65</v>
      </c>
      <c r="H65">
        <f t="shared" si="19"/>
        <v>1445457.85</v>
      </c>
      <c r="I65" s="12">
        <v>52.5</v>
      </c>
      <c r="J65">
        <v>85</v>
      </c>
      <c r="K65">
        <v>5</v>
      </c>
      <c r="L65">
        <v>50</v>
      </c>
      <c r="M65" s="9">
        <f t="shared" si="20"/>
        <v>0.69784094292826482</v>
      </c>
      <c r="N65" s="9">
        <f t="shared" si="14"/>
        <v>0.96855124485297162</v>
      </c>
      <c r="O65" s="18">
        <v>52.5</v>
      </c>
      <c r="P65">
        <f t="shared" si="15"/>
        <v>5.8804897008930421E-2</v>
      </c>
      <c r="Q65">
        <f t="shared" si="15"/>
        <v>3.4591115887606127E-3</v>
      </c>
      <c r="R65" s="9">
        <f t="shared" si="21"/>
        <v>0.9147428423611399</v>
      </c>
      <c r="S65" s="9">
        <f t="shared" si="16"/>
        <v>5.3808402491831761E-2</v>
      </c>
      <c r="T65" s="9">
        <f t="shared" si="22"/>
        <v>5.8823529411764712E-2</v>
      </c>
      <c r="U65" s="9">
        <f t="shared" si="17"/>
        <v>5.5555555555555554</v>
      </c>
      <c r="V65" s="12">
        <v>52.5</v>
      </c>
      <c r="W65" s="4">
        <f t="shared" si="23"/>
        <v>1957.5</v>
      </c>
      <c r="X65" s="9">
        <f t="shared" si="24"/>
        <v>5.3409788978449682E-2</v>
      </c>
      <c r="Y65" s="9">
        <f t="shared" si="18"/>
        <v>3.0720163842371133E-2</v>
      </c>
      <c r="Z65" s="2">
        <f t="shared" si="25"/>
        <v>0.57517852869192976</v>
      </c>
      <c r="AL65" s="4">
        <v>1942.5</v>
      </c>
      <c r="AM65" s="9">
        <v>1.7980427958174789</v>
      </c>
    </row>
    <row r="66" spans="1:39">
      <c r="A66" s="5">
        <v>2010</v>
      </c>
      <c r="B66" t="s">
        <v>17</v>
      </c>
      <c r="C66">
        <v>653824.09</v>
      </c>
      <c r="D66">
        <v>644050.68000000005</v>
      </c>
      <c r="E66">
        <v>1297874.77</v>
      </c>
      <c r="F66">
        <f t="shared" si="26"/>
        <v>653824.09</v>
      </c>
      <c r="G66">
        <f t="shared" si="19"/>
        <v>644050.68000000005</v>
      </c>
      <c r="H66">
        <f t="shared" si="19"/>
        <v>1297874.77</v>
      </c>
      <c r="I66" s="10">
        <v>57.5</v>
      </c>
      <c r="J66">
        <v>66</v>
      </c>
      <c r="K66">
        <v>6</v>
      </c>
      <c r="L66">
        <v>63</v>
      </c>
      <c r="M66" s="9">
        <f t="shared" si="20"/>
        <v>0.97818389074598899</v>
      </c>
      <c r="N66" s="9">
        <f t="shared" si="14"/>
        <v>1.0401619872770931</v>
      </c>
      <c r="O66" s="10">
        <v>57.5</v>
      </c>
      <c r="P66">
        <f t="shared" si="15"/>
        <v>5.0852363822435659E-2</v>
      </c>
      <c r="Q66">
        <f t="shared" si="15"/>
        <v>4.6229421656759691E-3</v>
      </c>
      <c r="R66" s="9">
        <f t="shared" si="21"/>
        <v>0.95348182167066853</v>
      </c>
      <c r="S66" s="9">
        <f t="shared" si="16"/>
        <v>8.6680165606424414E-2</v>
      </c>
      <c r="T66" s="9">
        <f t="shared" si="22"/>
        <v>9.0909090909090912E-2</v>
      </c>
      <c r="U66" s="9">
        <f t="shared" si="17"/>
        <v>8.3333333333333339</v>
      </c>
      <c r="V66" s="10">
        <v>57.5</v>
      </c>
      <c r="W66" s="4">
        <f t="shared" si="23"/>
        <v>1952.5</v>
      </c>
      <c r="X66" s="9">
        <f t="shared" si="24"/>
        <v>5.5671671350572792E-2</v>
      </c>
      <c r="Y66" s="9">
        <f t="shared" si="18"/>
        <v>4.9487231844830268E-2</v>
      </c>
      <c r="Z66" s="2">
        <f t="shared" si="25"/>
        <v>0.88891227161480046</v>
      </c>
      <c r="AL66" s="4">
        <v>1943.5</v>
      </c>
      <c r="AM66" s="9">
        <v>2.3786380439014838</v>
      </c>
    </row>
    <row r="67" spans="1:39">
      <c r="A67" s="5">
        <v>2010</v>
      </c>
      <c r="B67" t="s">
        <v>18</v>
      </c>
      <c r="C67">
        <v>587763.4</v>
      </c>
      <c r="D67">
        <v>588340.09</v>
      </c>
      <c r="E67">
        <v>1176103.49</v>
      </c>
      <c r="F67">
        <f t="shared" si="26"/>
        <v>587763.4</v>
      </c>
      <c r="G67">
        <f t="shared" si="19"/>
        <v>588340.09</v>
      </c>
      <c r="H67">
        <f t="shared" si="19"/>
        <v>1176103.49</v>
      </c>
      <c r="I67" s="10">
        <v>62.5</v>
      </c>
      <c r="J67">
        <v>30</v>
      </c>
      <c r="K67">
        <v>4</v>
      </c>
      <c r="L67">
        <v>40</v>
      </c>
      <c r="M67" s="9">
        <f t="shared" si="20"/>
        <v>0.67987887753832998</v>
      </c>
      <c r="N67" s="9">
        <f t="shared" si="14"/>
        <v>0.62919633033314104</v>
      </c>
      <c r="O67" s="10">
        <v>62.5</v>
      </c>
      <c r="P67">
        <f t="shared" si="15"/>
        <v>2.5507959337830042E-2</v>
      </c>
      <c r="Q67">
        <f t="shared" si="15"/>
        <v>3.4010612450440054E-3</v>
      </c>
      <c r="R67" s="9">
        <f t="shared" si="21"/>
        <v>0.55517323264688923</v>
      </c>
      <c r="S67" s="9">
        <f t="shared" si="16"/>
        <v>7.4023097686251899E-2</v>
      </c>
      <c r="T67" s="9">
        <f t="shared" si="22"/>
        <v>0.13333333333333333</v>
      </c>
      <c r="U67" s="9">
        <f t="shared" si="17"/>
        <v>11.764705882352942</v>
      </c>
      <c r="V67" s="10">
        <v>62.5</v>
      </c>
      <c r="W67" s="4">
        <f t="shared" si="23"/>
        <v>1947.5</v>
      </c>
      <c r="X67" s="9">
        <f t="shared" si="24"/>
        <v>3.2415323552154825E-2</v>
      </c>
      <c r="Y67" s="9">
        <f t="shared" si="18"/>
        <v>4.226108904434954E-2</v>
      </c>
      <c r="Z67" s="2">
        <f t="shared" si="25"/>
        <v>1.3037379983683739</v>
      </c>
      <c r="AL67" s="4">
        <v>1943.5</v>
      </c>
      <c r="AM67" s="9">
        <v>2.2605847463969795</v>
      </c>
    </row>
    <row r="68" spans="1:39">
      <c r="A68" s="5">
        <v>2010</v>
      </c>
      <c r="B68" t="s">
        <v>19</v>
      </c>
      <c r="C68">
        <v>446408.05</v>
      </c>
      <c r="D68">
        <v>440895.74</v>
      </c>
      <c r="E68">
        <v>887303.79</v>
      </c>
      <c r="F68">
        <f t="shared" si="26"/>
        <v>446408.05</v>
      </c>
      <c r="G68">
        <f t="shared" si="19"/>
        <v>440895.74</v>
      </c>
      <c r="H68">
        <f t="shared" si="19"/>
        <v>887303.79</v>
      </c>
      <c r="I68" s="10">
        <v>67.5</v>
      </c>
      <c r="J68">
        <v>8</v>
      </c>
      <c r="K68">
        <v>4</v>
      </c>
      <c r="L68">
        <v>33</v>
      </c>
      <c r="M68" s="9">
        <f t="shared" si="20"/>
        <v>0.74847627241760151</v>
      </c>
      <c r="N68" s="9">
        <f t="shared" si="14"/>
        <v>0.50715437606775016</v>
      </c>
      <c r="O68" s="10">
        <v>67.5</v>
      </c>
      <c r="P68">
        <f t="shared" si="15"/>
        <v>9.0160777967600025E-3</v>
      </c>
      <c r="Q68">
        <f t="shared" si="15"/>
        <v>4.5080388983800013E-3</v>
      </c>
      <c r="R68" s="9">
        <f t="shared" si="21"/>
        <v>0.33810291737850007</v>
      </c>
      <c r="S68" s="9">
        <f t="shared" si="16"/>
        <v>0.16905145868925003</v>
      </c>
      <c r="T68" s="9">
        <f t="shared" si="22"/>
        <v>0.5</v>
      </c>
      <c r="U68" s="9">
        <f t="shared" si="17"/>
        <v>33.333333333333336</v>
      </c>
      <c r="V68" s="10">
        <v>67.5</v>
      </c>
      <c r="W68" s="4">
        <f t="shared" si="23"/>
        <v>1942.5</v>
      </c>
      <c r="X68" s="9">
        <f t="shared" si="24"/>
        <v>1.974107326554473E-2</v>
      </c>
      <c r="Y68" s="9">
        <f t="shared" si="18"/>
        <v>9.6514452543242646E-2</v>
      </c>
      <c r="Z68" s="2">
        <f t="shared" si="25"/>
        <v>4.8890174938814024</v>
      </c>
      <c r="AL68" s="4">
        <v>1944.5</v>
      </c>
      <c r="AM68" s="9">
        <v>1.3886409301421725</v>
      </c>
    </row>
    <row r="69" spans="1:39">
      <c r="A69" s="5">
        <v>2010</v>
      </c>
      <c r="B69" t="s">
        <v>20</v>
      </c>
      <c r="C69">
        <v>355801.95</v>
      </c>
      <c r="D69">
        <v>336895.13</v>
      </c>
      <c r="E69">
        <v>692697.08</v>
      </c>
      <c r="F69">
        <f t="shared" si="26"/>
        <v>355801.95</v>
      </c>
      <c r="G69">
        <f t="shared" si="19"/>
        <v>336895.13</v>
      </c>
      <c r="H69">
        <f t="shared" si="19"/>
        <v>692697.08</v>
      </c>
      <c r="I69" s="10">
        <v>72.5</v>
      </c>
      <c r="J69">
        <v>6</v>
      </c>
      <c r="K69">
        <v>1</v>
      </c>
      <c r="L69">
        <v>35</v>
      </c>
      <c r="M69" s="9">
        <f t="shared" si="20"/>
        <v>1.0388989594477072</v>
      </c>
      <c r="N69" s="9">
        <f t="shared" si="14"/>
        <v>0.60632563948443385</v>
      </c>
      <c r="O69" s="10">
        <v>72.5</v>
      </c>
      <c r="P69">
        <f t="shared" si="15"/>
        <v>8.6617948497776254E-3</v>
      </c>
      <c r="Q69">
        <f t="shared" si="15"/>
        <v>1.4436324749629377E-3</v>
      </c>
      <c r="R69" s="9">
        <f t="shared" si="21"/>
        <v>0.51970769098665759</v>
      </c>
      <c r="S69" s="9">
        <f t="shared" si="16"/>
        <v>8.6617948497776265E-2</v>
      </c>
      <c r="T69" s="9">
        <f t="shared" si="22"/>
        <v>0.16666666666666666</v>
      </c>
      <c r="U69" s="9">
        <f t="shared" si="17"/>
        <v>14.285714285714286</v>
      </c>
      <c r="V69" s="10">
        <v>72.5</v>
      </c>
      <c r="W69" s="4">
        <f t="shared" si="23"/>
        <v>1937.5</v>
      </c>
      <c r="X69" s="9">
        <f t="shared" si="24"/>
        <v>3.0344569884173066E-2</v>
      </c>
      <c r="Y69" s="9">
        <f t="shared" si="18"/>
        <v>4.9451711002676292E-2</v>
      </c>
      <c r="Z69" s="2">
        <f t="shared" si="25"/>
        <v>1.6296724979604673</v>
      </c>
      <c r="AL69" s="4">
        <v>1944.5</v>
      </c>
      <c r="AM69" s="9">
        <v>1.7904725869797078</v>
      </c>
    </row>
    <row r="70" spans="1:39">
      <c r="A70" s="5">
        <v>2010</v>
      </c>
      <c r="B70" t="s">
        <v>21</v>
      </c>
      <c r="C70">
        <v>295539.68</v>
      </c>
      <c r="D70">
        <v>253156.03</v>
      </c>
      <c r="E70">
        <v>548695.71</v>
      </c>
      <c r="F70">
        <f t="shared" si="26"/>
        <v>295539.68</v>
      </c>
      <c r="G70">
        <f t="shared" si="19"/>
        <v>253156.03</v>
      </c>
      <c r="H70">
        <f t="shared" si="19"/>
        <v>548695.71</v>
      </c>
      <c r="I70" s="10">
        <v>77.5</v>
      </c>
      <c r="J70">
        <v>3</v>
      </c>
      <c r="K70">
        <v>2</v>
      </c>
      <c r="L70">
        <v>32</v>
      </c>
      <c r="M70" s="9">
        <f t="shared" si="20"/>
        <v>1.2640425748499848</v>
      </c>
      <c r="N70" s="9">
        <f t="shared" si="14"/>
        <v>0.67432639486100598</v>
      </c>
      <c r="O70" s="10">
        <v>77.5</v>
      </c>
      <c r="P70">
        <f t="shared" si="15"/>
        <v>5.4675113096838319E-3</v>
      </c>
      <c r="Q70">
        <f t="shared" si="15"/>
        <v>3.6450075397892216E-3</v>
      </c>
      <c r="R70" s="9">
        <f t="shared" si="21"/>
        <v>0.40459583691660361</v>
      </c>
      <c r="S70" s="9">
        <f t="shared" si="16"/>
        <v>0.26973055794440237</v>
      </c>
      <c r="T70" s="9">
        <f t="shared" si="22"/>
        <v>0.66666666666666663</v>
      </c>
      <c r="U70" s="9">
        <f t="shared" si="17"/>
        <v>40</v>
      </c>
      <c r="V70" s="10">
        <v>77.5</v>
      </c>
      <c r="W70" s="4">
        <f t="shared" si="23"/>
        <v>1932.5</v>
      </c>
      <c r="X70" s="9">
        <f t="shared" si="24"/>
        <v>2.3623446143067682E-2</v>
      </c>
      <c r="Y70" s="9">
        <f t="shared" si="18"/>
        <v>0.15399392194563072</v>
      </c>
      <c r="Z70" s="2">
        <f t="shared" si="25"/>
        <v>6.5186899918418701</v>
      </c>
      <c r="AL70" s="4">
        <v>1945.5</v>
      </c>
      <c r="AM70" s="9">
        <v>1.1358915926429258</v>
      </c>
    </row>
    <row r="71" spans="1:39">
      <c r="A71" s="5">
        <v>2010</v>
      </c>
      <c r="B71" t="s">
        <v>22</v>
      </c>
      <c r="C71">
        <v>250095.46</v>
      </c>
      <c r="D71">
        <v>184731.93</v>
      </c>
      <c r="E71">
        <v>434827.39</v>
      </c>
      <c r="F71">
        <f t="shared" si="26"/>
        <v>250095.46</v>
      </c>
      <c r="G71">
        <f t="shared" si="19"/>
        <v>184731.93</v>
      </c>
      <c r="H71">
        <f t="shared" si="19"/>
        <v>434827.39</v>
      </c>
      <c r="I71" s="10">
        <v>82.5</v>
      </c>
      <c r="J71">
        <v>7</v>
      </c>
      <c r="K71">
        <v>4</v>
      </c>
      <c r="L71">
        <v>19</v>
      </c>
      <c r="M71" s="9">
        <f t="shared" si="20"/>
        <v>1.0285173765033473</v>
      </c>
      <c r="N71" s="9">
        <f t="shared" si="14"/>
        <v>0.68992893938902977</v>
      </c>
      <c r="O71" s="10">
        <v>82.5</v>
      </c>
      <c r="P71">
        <f t="shared" si="15"/>
        <v>1.6098341919077361E-2</v>
      </c>
      <c r="Q71">
        <f t="shared" si="15"/>
        <v>9.1990525251870632E-3</v>
      </c>
      <c r="R71" s="9">
        <f t="shared" si="21"/>
        <v>0.4390456887021098</v>
      </c>
      <c r="S71" s="9">
        <f t="shared" si="16"/>
        <v>0.25088325068691991</v>
      </c>
      <c r="T71" s="9">
        <f t="shared" si="22"/>
        <v>0.57142857142857151</v>
      </c>
      <c r="U71" s="9">
        <f t="shared" si="17"/>
        <v>36.363636363636367</v>
      </c>
      <c r="V71" s="10">
        <v>82.5</v>
      </c>
      <c r="W71" s="4">
        <f t="shared" si="23"/>
        <v>1927.5</v>
      </c>
      <c r="X71" s="9">
        <f t="shared" si="24"/>
        <v>2.5634895950593303E-2</v>
      </c>
      <c r="Y71" s="9">
        <f t="shared" si="18"/>
        <v>0.14323366257860592</v>
      </c>
      <c r="Z71" s="2">
        <f t="shared" si="25"/>
        <v>5.5874485644358884</v>
      </c>
      <c r="AL71" s="4">
        <v>1946.5</v>
      </c>
      <c r="AM71" s="9">
        <v>1.6403935880882423</v>
      </c>
    </row>
    <row r="72" spans="1:39">
      <c r="A72" s="5">
        <v>2010</v>
      </c>
      <c r="B72" t="s">
        <v>23</v>
      </c>
      <c r="C72">
        <v>165221.87</v>
      </c>
      <c r="D72">
        <v>93564.66</v>
      </c>
      <c r="E72">
        <v>258786.53</v>
      </c>
      <c r="F72">
        <f>SUM(C72:C77)</f>
        <v>249386.12</v>
      </c>
      <c r="G72">
        <f>SUM(D72:D77)</f>
        <v>125751.77</v>
      </c>
      <c r="H72">
        <f>SUM(E72:E77)</f>
        <v>375137.89</v>
      </c>
      <c r="I72" s="4">
        <v>88</v>
      </c>
      <c r="J72">
        <v>2</v>
      </c>
      <c r="K72">
        <v>2</v>
      </c>
      <c r="L72">
        <v>14</v>
      </c>
      <c r="M72" s="9">
        <f t="shared" si="20"/>
        <v>1.1133044091546385</v>
      </c>
      <c r="N72" s="9">
        <f t="shared" si="14"/>
        <v>0.47982356567607709</v>
      </c>
      <c r="O72" s="4">
        <v>88</v>
      </c>
      <c r="P72">
        <f t="shared" si="15"/>
        <v>5.3313729519564122E-3</v>
      </c>
      <c r="Q72">
        <f t="shared" si="15"/>
        <v>5.3313729519564122E-3</v>
      </c>
      <c r="R72" s="9">
        <f t="shared" si="21"/>
        <v>0.23991178283803855</v>
      </c>
      <c r="S72" s="9">
        <f t="shared" si="16"/>
        <v>0.23991178283803855</v>
      </c>
      <c r="T72" s="9">
        <f t="shared" si="22"/>
        <v>1</v>
      </c>
      <c r="U72" s="9">
        <f t="shared" si="17"/>
        <v>50</v>
      </c>
      <c r="V72" s="4">
        <v>88</v>
      </c>
      <c r="W72" s="4">
        <f t="shared" si="23"/>
        <v>1922</v>
      </c>
      <c r="X72" s="9">
        <f t="shared" si="24"/>
        <v>1.4007912498936469E-2</v>
      </c>
      <c r="Y72" s="9">
        <f t="shared" si="18"/>
        <v>0.1369698585201207</v>
      </c>
      <c r="Z72" s="2">
        <f t="shared" si="25"/>
        <v>9.7780349877628048</v>
      </c>
      <c r="AL72" s="4">
        <v>1946.5</v>
      </c>
      <c r="AM72" s="9">
        <v>0.79851928713362241</v>
      </c>
    </row>
    <row r="73" spans="1:39">
      <c r="A73" s="5">
        <v>2010</v>
      </c>
      <c r="B73" t="s">
        <v>24</v>
      </c>
      <c r="C73">
        <v>64593.06</v>
      </c>
      <c r="D73">
        <v>26774.16</v>
      </c>
      <c r="E73">
        <v>91367.22</v>
      </c>
      <c r="H73" s="13">
        <f>SUM(H55:H72)</f>
        <v>21862745.559999999</v>
      </c>
      <c r="J73" s="14">
        <f>SUM(J55:J72)</f>
        <v>1561</v>
      </c>
      <c r="K73" s="14">
        <f>SUM(K55:K72)</f>
        <v>82</v>
      </c>
      <c r="L73" s="14">
        <f>SUM(L55:L72)</f>
        <v>857</v>
      </c>
      <c r="M73" s="14"/>
      <c r="N73" s="15">
        <f>SUM(J73:L73)*10000/H73</f>
        <v>1.1434977336853753</v>
      </c>
      <c r="P73">
        <f>SUM(P55:P72)</f>
        <v>1.091298596355077</v>
      </c>
      <c r="Q73">
        <f>SUM(Q55:Q72)</f>
        <v>7.1678651559015094E-2</v>
      </c>
      <c r="R73" s="16">
        <f>SUM(R55:R72)</f>
        <v>17.12687617489426</v>
      </c>
      <c r="S73" s="16">
        <f>SUM(S55:S72)</f>
        <v>1.7515662601257327</v>
      </c>
      <c r="U73" s="16">
        <f t="shared" si="17"/>
        <v>4.9908703590992092</v>
      </c>
      <c r="X73" s="16"/>
      <c r="Y73" s="16"/>
      <c r="Z73" s="3"/>
      <c r="AL73" s="4">
        <v>1947.5</v>
      </c>
      <c r="AM73" s="9">
        <v>1.3037379983683739</v>
      </c>
    </row>
    <row r="74" spans="1:39">
      <c r="A74" s="5">
        <v>2010</v>
      </c>
      <c r="B74" t="s">
        <v>25</v>
      </c>
      <c r="C74">
        <v>17464.47</v>
      </c>
      <c r="D74">
        <v>5014.2299999999996</v>
      </c>
      <c r="E74">
        <v>22478.7</v>
      </c>
      <c r="R74" s="10">
        <f>A54-I60</f>
        <v>1982.5</v>
      </c>
      <c r="S74" s="10">
        <f>A54-I62</f>
        <v>1972.5</v>
      </c>
      <c r="AL74" s="4">
        <v>1947.5</v>
      </c>
      <c r="AM74" s="9">
        <v>1.5218143150944523</v>
      </c>
    </row>
    <row r="75" spans="1:39">
      <c r="A75" s="5">
        <v>2010</v>
      </c>
      <c r="B75" t="s">
        <v>26</v>
      </c>
      <c r="C75">
        <v>2007.07</v>
      </c>
      <c r="D75">
        <v>386.94</v>
      </c>
      <c r="E75">
        <v>2394.0100000000002</v>
      </c>
      <c r="AL75" s="4">
        <v>1948.5</v>
      </c>
      <c r="AM75" s="9">
        <v>1.2189989975430955</v>
      </c>
    </row>
    <row r="76" spans="1:39">
      <c r="A76" s="5">
        <v>2010</v>
      </c>
      <c r="B76" t="s">
        <v>27</v>
      </c>
      <c r="C76">
        <v>98.8</v>
      </c>
      <c r="D76">
        <v>11.78</v>
      </c>
      <c r="E76">
        <v>110.58</v>
      </c>
      <c r="N76" t="s">
        <v>39</v>
      </c>
      <c r="AL76" s="4">
        <v>1948.5</v>
      </c>
      <c r="AM76" s="9">
        <v>1.4039608522134601</v>
      </c>
    </row>
    <row r="77" spans="1:39">
      <c r="A77" s="5">
        <v>2010</v>
      </c>
      <c r="B77" t="s">
        <v>28</v>
      </c>
      <c r="C77">
        <v>0.85</v>
      </c>
      <c r="D77">
        <v>0</v>
      </c>
      <c r="E77">
        <v>0.85</v>
      </c>
      <c r="AL77" s="4">
        <v>1949.5</v>
      </c>
      <c r="AM77" s="9">
        <v>0.66676806566350333</v>
      </c>
    </row>
    <row r="78" spans="1:39">
      <c r="F78" t="s">
        <v>0</v>
      </c>
      <c r="G78" t="s">
        <v>1</v>
      </c>
      <c r="H78" t="s">
        <v>2</v>
      </c>
      <c r="W78" s="4">
        <v>2011</v>
      </c>
      <c r="AL78" s="4">
        <v>1949.5</v>
      </c>
      <c r="AM78" s="9">
        <v>1.248048672742389</v>
      </c>
    </row>
    <row r="79" spans="1:39">
      <c r="A79" s="5">
        <v>2011</v>
      </c>
      <c r="B79">
        <v>0</v>
      </c>
      <c r="C79">
        <v>143003.46</v>
      </c>
      <c r="D79">
        <v>150884.60999999999</v>
      </c>
      <c r="E79">
        <v>293888.07</v>
      </c>
      <c r="I79" t="s">
        <v>3</v>
      </c>
      <c r="J79" t="s">
        <v>4</v>
      </c>
      <c r="K79" t="s">
        <v>5</v>
      </c>
      <c r="L79" t="s">
        <v>6</v>
      </c>
      <c r="M79" t="s">
        <v>7</v>
      </c>
      <c r="N79" t="s">
        <v>8</v>
      </c>
      <c r="O79" t="s">
        <v>3</v>
      </c>
      <c r="P79" t="s">
        <v>29</v>
      </c>
      <c r="Q79" t="s">
        <v>30</v>
      </c>
      <c r="R79" s="6" t="s">
        <v>31</v>
      </c>
      <c r="S79" s="7" t="s">
        <v>32</v>
      </c>
      <c r="T79" t="s">
        <v>33</v>
      </c>
      <c r="U79" t="s">
        <v>34</v>
      </c>
      <c r="V79" t="s">
        <v>3</v>
      </c>
      <c r="W79" s="4" t="s">
        <v>35</v>
      </c>
      <c r="X79" t="s">
        <v>40</v>
      </c>
      <c r="Y79" t="s">
        <v>41</v>
      </c>
      <c r="Z79" s="1" t="s">
        <v>36</v>
      </c>
      <c r="AL79" s="4">
        <v>1950.5</v>
      </c>
      <c r="AM79" s="9">
        <v>0.48681068256125387</v>
      </c>
    </row>
    <row r="80" spans="1:39">
      <c r="A80" s="5">
        <v>2011</v>
      </c>
      <c r="B80" s="8">
        <v>43469</v>
      </c>
      <c r="C80">
        <v>565642.84</v>
      </c>
      <c r="D80">
        <v>596548.94999999995</v>
      </c>
      <c r="E80">
        <v>1162191.79</v>
      </c>
      <c r="F80">
        <f>C80+C79</f>
        <v>708646.29999999993</v>
      </c>
      <c r="G80">
        <f>D80+D79</f>
        <v>747433.55999999994</v>
      </c>
      <c r="H80">
        <f>E80+E79</f>
        <v>1456079.86</v>
      </c>
      <c r="I80" s="4">
        <v>1.5</v>
      </c>
      <c r="J80">
        <v>903</v>
      </c>
      <c r="K80">
        <v>156</v>
      </c>
      <c r="L80">
        <v>623</v>
      </c>
      <c r="M80" s="9">
        <f>L80*10000/G80</f>
        <v>8.335189016666579</v>
      </c>
      <c r="N80" s="9">
        <f t="shared" ref="N80:N97" si="27">(J80+K80+L80)*10000/H80</f>
        <v>11.551564211594822</v>
      </c>
      <c r="O80" s="4">
        <v>1.5</v>
      </c>
      <c r="P80">
        <f t="shared" ref="P80:Q97" si="28">J80*1000/$H80</f>
        <v>0.62015829269144618</v>
      </c>
      <c r="Q80">
        <f t="shared" si="28"/>
        <v>0.10713698079719336</v>
      </c>
      <c r="R80" s="9">
        <f t="shared" ref="R80:S98" si="29">($L80*(J80/($J80+$K80))+J80)*10000/$H80</f>
        <v>9.8499173588953024</v>
      </c>
      <c r="S80" s="9">
        <f t="shared" si="29"/>
        <v>1.7016468526995203</v>
      </c>
      <c r="T80" s="9">
        <f t="shared" ref="T80:T97" si="30">S80/R80</f>
        <v>0.17275747508305644</v>
      </c>
      <c r="U80" s="9">
        <f t="shared" ref="U80:U98" si="31">K80*100/(J80+K80)</f>
        <v>14.730878186968839</v>
      </c>
      <c r="V80" s="4">
        <v>2.5</v>
      </c>
      <c r="W80" s="4">
        <f>W$78-V80</f>
        <v>2008.5</v>
      </c>
      <c r="X80">
        <f>P80/P$98</f>
        <v>0.189921224695805</v>
      </c>
      <c r="Y80">
        <f t="shared" ref="Y80:Y97" si="32">Q80/Q$98</f>
        <v>0.21117748879630305</v>
      </c>
      <c r="Z80" s="2">
        <f>Y80/X80</f>
        <v>1.1119214776260211</v>
      </c>
      <c r="AL80" s="4">
        <v>1951.5</v>
      </c>
      <c r="AM80" s="9">
        <v>1.0529231388489695</v>
      </c>
    </row>
    <row r="81" spans="1:39">
      <c r="A81" s="5">
        <v>2011</v>
      </c>
      <c r="B81" s="8">
        <v>43594</v>
      </c>
      <c r="C81">
        <v>668904.56999999995</v>
      </c>
      <c r="D81">
        <v>705116.25</v>
      </c>
      <c r="E81">
        <v>1374020.82</v>
      </c>
      <c r="F81">
        <f>C81</f>
        <v>668904.56999999995</v>
      </c>
      <c r="G81">
        <f t="shared" ref="G81:H96" si="33">D81</f>
        <v>705116.25</v>
      </c>
      <c r="H81">
        <f t="shared" si="33"/>
        <v>1374020.82</v>
      </c>
      <c r="I81" s="10">
        <v>7.5</v>
      </c>
      <c r="J81">
        <v>457</v>
      </c>
      <c r="K81">
        <v>70</v>
      </c>
      <c r="L81">
        <v>477</v>
      </c>
      <c r="M81" s="9">
        <f t="shared" ref="M81:M97" si="34">L81*10000/G81</f>
        <v>6.7648419675479046</v>
      </c>
      <c r="N81" s="9">
        <f t="shared" si="27"/>
        <v>7.3070217378511044</v>
      </c>
      <c r="O81" s="10">
        <v>7.5</v>
      </c>
      <c r="P81">
        <f t="shared" si="28"/>
        <v>0.33260049145397957</v>
      </c>
      <c r="Q81">
        <f t="shared" si="28"/>
        <v>5.0945370682228819E-2</v>
      </c>
      <c r="R81" s="9">
        <f t="shared" si="29"/>
        <v>6.3364495905084537</v>
      </c>
      <c r="S81" s="9">
        <f t="shared" si="29"/>
        <v>0.97057214734265129</v>
      </c>
      <c r="T81" s="9">
        <f t="shared" si="30"/>
        <v>0.15317286652078771</v>
      </c>
      <c r="U81" s="9">
        <f t="shared" si="31"/>
        <v>13.282732447817837</v>
      </c>
      <c r="V81" s="10">
        <v>7.5</v>
      </c>
      <c r="W81" s="4">
        <f t="shared" ref="W81:W97" si="35">W$78-V81</f>
        <v>2003.5</v>
      </c>
      <c r="X81">
        <f t="shared" ref="X81:X97" si="36">P81/P$98</f>
        <v>0.10185769248883528</v>
      </c>
      <c r="Y81">
        <f t="shared" si="32"/>
        <v>0.10041831836604938</v>
      </c>
      <c r="Z81" s="2">
        <f t="shared" ref="Z81:Z97" si="37">Y81/X81</f>
        <v>0.9858687735053131</v>
      </c>
      <c r="AL81" s="4">
        <v>1951.5</v>
      </c>
      <c r="AM81" s="9">
        <v>0.73479103261478196</v>
      </c>
    </row>
    <row r="82" spans="1:39">
      <c r="A82" s="5">
        <v>2011</v>
      </c>
      <c r="B82" s="8">
        <v>43752</v>
      </c>
      <c r="C82">
        <v>675411.05</v>
      </c>
      <c r="D82">
        <v>710787.26</v>
      </c>
      <c r="E82">
        <v>1386198.31</v>
      </c>
      <c r="F82">
        <f t="shared" ref="F82:F96" si="38">C82</f>
        <v>675411.05</v>
      </c>
      <c r="G82">
        <f t="shared" si="33"/>
        <v>710787.26</v>
      </c>
      <c r="H82">
        <f t="shared" si="33"/>
        <v>1386198.31</v>
      </c>
      <c r="I82" s="10">
        <v>12.5</v>
      </c>
      <c r="J82">
        <v>267</v>
      </c>
      <c r="K82">
        <v>33</v>
      </c>
      <c r="L82">
        <v>331</v>
      </c>
      <c r="M82" s="9">
        <f t="shared" si="34"/>
        <v>4.6568082832548239</v>
      </c>
      <c r="N82" s="9">
        <f t="shared" si="27"/>
        <v>4.5520182462204843</v>
      </c>
      <c r="O82" s="10">
        <v>12.5</v>
      </c>
      <c r="P82">
        <f t="shared" si="28"/>
        <v>0.19261313339791908</v>
      </c>
      <c r="Q82">
        <f t="shared" si="28"/>
        <v>2.3806117610978762E-2</v>
      </c>
      <c r="R82" s="9">
        <f t="shared" si="29"/>
        <v>4.0512962391362315</v>
      </c>
      <c r="S82" s="9">
        <f t="shared" si="29"/>
        <v>0.5007220070842533</v>
      </c>
      <c r="T82" s="9">
        <f t="shared" si="30"/>
        <v>0.12359550561797752</v>
      </c>
      <c r="U82" s="9">
        <f t="shared" si="31"/>
        <v>11</v>
      </c>
      <c r="V82" s="10">
        <v>12.5</v>
      </c>
      <c r="W82" s="4">
        <f t="shared" si="35"/>
        <v>1998.5</v>
      </c>
      <c r="X82">
        <f t="shared" si="36"/>
        <v>5.8987072524127222E-2</v>
      </c>
      <c r="Y82">
        <f t="shared" si="32"/>
        <v>4.6924190859853311E-2</v>
      </c>
      <c r="Z82" s="2">
        <f t="shared" si="37"/>
        <v>0.79549957053149423</v>
      </c>
      <c r="AL82" s="4">
        <v>1952.5</v>
      </c>
      <c r="AM82" s="9">
        <v>0.88891227161480046</v>
      </c>
    </row>
    <row r="83" spans="1:39">
      <c r="A83" s="5">
        <v>2011</v>
      </c>
      <c r="B83" t="s">
        <v>9</v>
      </c>
      <c r="C83">
        <v>708777.6</v>
      </c>
      <c r="D83">
        <v>747948.82</v>
      </c>
      <c r="E83">
        <v>1456726.42</v>
      </c>
      <c r="F83">
        <f t="shared" si="38"/>
        <v>708777.6</v>
      </c>
      <c r="G83">
        <f t="shared" si="33"/>
        <v>747948.82</v>
      </c>
      <c r="H83">
        <f t="shared" si="33"/>
        <v>1456726.42</v>
      </c>
      <c r="I83" s="10">
        <v>17.5</v>
      </c>
      <c r="J83">
        <v>279</v>
      </c>
      <c r="K83">
        <v>16</v>
      </c>
      <c r="L83">
        <v>304</v>
      </c>
      <c r="M83" s="9">
        <f t="shared" si="34"/>
        <v>4.064449222608574</v>
      </c>
      <c r="N83" s="9">
        <f t="shared" si="27"/>
        <v>4.1119594714290963</v>
      </c>
      <c r="O83" s="10">
        <v>17.5</v>
      </c>
      <c r="P83">
        <f t="shared" si="28"/>
        <v>0.19152532429527847</v>
      </c>
      <c r="Q83">
        <f t="shared" si="28"/>
        <v>1.0983531142381561E-2</v>
      </c>
      <c r="R83" s="9">
        <f t="shared" si="29"/>
        <v>3.8889379407753148</v>
      </c>
      <c r="S83" s="9">
        <f t="shared" si="29"/>
        <v>0.2230215306537815</v>
      </c>
      <c r="T83" s="9">
        <f t="shared" si="30"/>
        <v>5.7347670250896057E-2</v>
      </c>
      <c r="U83" s="9">
        <f t="shared" si="31"/>
        <v>5.4237288135593218</v>
      </c>
      <c r="V83" s="10">
        <v>17.5</v>
      </c>
      <c r="W83" s="4">
        <f t="shared" si="35"/>
        <v>1993.5</v>
      </c>
      <c r="X83">
        <f t="shared" si="36"/>
        <v>5.8653934937411854E-2</v>
      </c>
      <c r="Y83">
        <f t="shared" si="32"/>
        <v>2.1649616290334087E-2</v>
      </c>
      <c r="Z83" s="2">
        <f t="shared" si="37"/>
        <v>0.36910765344960828</v>
      </c>
      <c r="AL83" s="4">
        <v>1952.5</v>
      </c>
      <c r="AM83" s="9">
        <v>1.11819314465526</v>
      </c>
    </row>
    <row r="84" spans="1:39">
      <c r="A84" s="5">
        <v>2011</v>
      </c>
      <c r="B84" t="s">
        <v>10</v>
      </c>
      <c r="C84">
        <v>784619.12</v>
      </c>
      <c r="D84">
        <v>823766.53</v>
      </c>
      <c r="E84">
        <v>1608385.65</v>
      </c>
      <c r="F84">
        <f t="shared" si="38"/>
        <v>784619.12</v>
      </c>
      <c r="G84">
        <f t="shared" si="33"/>
        <v>823766.53</v>
      </c>
      <c r="H84">
        <f t="shared" si="33"/>
        <v>1608385.65</v>
      </c>
      <c r="I84" s="10">
        <v>22.5</v>
      </c>
      <c r="J84">
        <v>346</v>
      </c>
      <c r="K84">
        <v>25</v>
      </c>
      <c r="L84">
        <v>282</v>
      </c>
      <c r="M84" s="9">
        <f t="shared" si="34"/>
        <v>3.4233000459486984</v>
      </c>
      <c r="N84" s="9">
        <f t="shared" si="27"/>
        <v>4.0599715621685633</v>
      </c>
      <c r="O84" s="10">
        <v>22.5</v>
      </c>
      <c r="P84">
        <f t="shared" si="28"/>
        <v>0.21512253606589937</v>
      </c>
      <c r="Q84">
        <f t="shared" si="28"/>
        <v>1.5543535842911805E-2</v>
      </c>
      <c r="R84" s="9">
        <f t="shared" si="29"/>
        <v>3.7863885728041051</v>
      </c>
      <c r="S84" s="9">
        <f t="shared" si="29"/>
        <v>0.27358298936445841</v>
      </c>
      <c r="T84" s="9">
        <f t="shared" si="30"/>
        <v>7.2254335260115599E-2</v>
      </c>
      <c r="U84" s="9">
        <f t="shared" si="31"/>
        <v>6.7385444743935308</v>
      </c>
      <c r="V84" s="10">
        <v>22.5</v>
      </c>
      <c r="W84" s="4">
        <f t="shared" si="35"/>
        <v>1988.5</v>
      </c>
      <c r="X84">
        <f t="shared" si="36"/>
        <v>6.5880495336100853E-2</v>
      </c>
      <c r="Y84">
        <f t="shared" si="32"/>
        <v>3.0637832444942593E-2</v>
      </c>
      <c r="Z84" s="2">
        <f t="shared" si="37"/>
        <v>0.46505164068118099</v>
      </c>
      <c r="AL84" s="4">
        <v>1953.5</v>
      </c>
      <c r="AM84" s="9">
        <v>0.50339891563343919</v>
      </c>
    </row>
    <row r="85" spans="1:39">
      <c r="A85" s="5">
        <v>2011</v>
      </c>
      <c r="B85" t="s">
        <v>11</v>
      </c>
      <c r="C85">
        <v>809053.07</v>
      </c>
      <c r="D85">
        <v>833786.97</v>
      </c>
      <c r="E85">
        <v>1642840.04</v>
      </c>
      <c r="F85">
        <f t="shared" si="38"/>
        <v>809053.07</v>
      </c>
      <c r="G85">
        <f t="shared" si="33"/>
        <v>833786.97</v>
      </c>
      <c r="H85">
        <f t="shared" si="33"/>
        <v>1642840.04</v>
      </c>
      <c r="I85" s="10">
        <v>27.5</v>
      </c>
      <c r="J85">
        <v>460</v>
      </c>
      <c r="K85">
        <v>30</v>
      </c>
      <c r="L85">
        <v>317</v>
      </c>
      <c r="M85" s="9">
        <f t="shared" si="34"/>
        <v>3.8019303659782548</v>
      </c>
      <c r="N85" s="9">
        <f t="shared" si="27"/>
        <v>4.9122250514420136</v>
      </c>
      <c r="O85" s="10">
        <v>27.5</v>
      </c>
      <c r="P85">
        <f t="shared" si="28"/>
        <v>0.28000291495208507</v>
      </c>
      <c r="Q85">
        <f t="shared" si="28"/>
        <v>1.8261059670788154E-2</v>
      </c>
      <c r="R85" s="9">
        <f t="shared" si="29"/>
        <v>4.6114765789047478</v>
      </c>
      <c r="S85" s="9">
        <f t="shared" si="29"/>
        <v>0.30074847253726616</v>
      </c>
      <c r="T85" s="9">
        <f t="shared" si="30"/>
        <v>6.5217391304347824E-2</v>
      </c>
      <c r="U85" s="9">
        <f t="shared" si="31"/>
        <v>6.1224489795918364</v>
      </c>
      <c r="V85" s="10">
        <v>27.5</v>
      </c>
      <c r="W85" s="4">
        <f t="shared" si="35"/>
        <v>1983.5</v>
      </c>
      <c r="X85">
        <f t="shared" si="36"/>
        <v>8.5749875721735744E-2</v>
      </c>
      <c r="Y85">
        <f t="shared" si="32"/>
        <v>3.5994338232625551E-2</v>
      </c>
      <c r="Z85" s="2">
        <f t="shared" si="37"/>
        <v>0.41975965480614408</v>
      </c>
      <c r="AL85" s="4">
        <v>1953.5</v>
      </c>
      <c r="AM85" s="9">
        <v>1.0995361181454695</v>
      </c>
    </row>
    <row r="86" spans="1:39">
      <c r="A86" s="5">
        <v>2011</v>
      </c>
      <c r="B86" t="s">
        <v>12</v>
      </c>
      <c r="C86">
        <v>757860.83</v>
      </c>
      <c r="D86">
        <v>759474.19</v>
      </c>
      <c r="E86">
        <v>1517335.02</v>
      </c>
      <c r="F86">
        <f t="shared" si="38"/>
        <v>757860.83</v>
      </c>
      <c r="G86">
        <f t="shared" si="33"/>
        <v>759474.19</v>
      </c>
      <c r="H86">
        <f t="shared" si="33"/>
        <v>1517335.02</v>
      </c>
      <c r="I86" s="10">
        <v>32.5</v>
      </c>
      <c r="J86">
        <v>408</v>
      </c>
      <c r="K86">
        <v>42</v>
      </c>
      <c r="L86">
        <v>328</v>
      </c>
      <c r="M86" s="9">
        <f t="shared" si="34"/>
        <v>4.3187774425882735</v>
      </c>
      <c r="N86" s="9">
        <f t="shared" si="27"/>
        <v>5.1274108205846325</v>
      </c>
      <c r="O86" s="10">
        <v>32.5</v>
      </c>
      <c r="P86">
        <f t="shared" si="28"/>
        <v>0.26889249547538946</v>
      </c>
      <c r="Q86">
        <f t="shared" si="28"/>
        <v>2.7680109828348915E-2</v>
      </c>
      <c r="R86" s="9">
        <f t="shared" si="29"/>
        <v>4.6488524773300668</v>
      </c>
      <c r="S86" s="9">
        <f t="shared" si="29"/>
        <v>0.47855834325456564</v>
      </c>
      <c r="T86" s="9">
        <f t="shared" si="30"/>
        <v>0.10294117647058822</v>
      </c>
      <c r="U86" s="9">
        <f t="shared" si="31"/>
        <v>9.3333333333333339</v>
      </c>
      <c r="V86" s="10">
        <v>32.5</v>
      </c>
      <c r="W86" s="4">
        <f t="shared" si="35"/>
        <v>1978.5</v>
      </c>
      <c r="X86">
        <f t="shared" si="36"/>
        <v>8.2347350110507617E-2</v>
      </c>
      <c r="Y86">
        <f t="shared" si="32"/>
        <v>5.4560209179515366E-2</v>
      </c>
      <c r="Z86" s="2">
        <f t="shared" si="37"/>
        <v>0.66256180807636478</v>
      </c>
      <c r="AL86" s="4">
        <v>1954.5</v>
      </c>
      <c r="AM86" s="9">
        <v>0.48933061347867018</v>
      </c>
    </row>
    <row r="87" spans="1:39">
      <c r="A87" s="5">
        <v>2011</v>
      </c>
      <c r="B87" t="s">
        <v>13</v>
      </c>
      <c r="C87">
        <v>798912.77</v>
      </c>
      <c r="D87">
        <v>788205.76</v>
      </c>
      <c r="E87">
        <v>1587118.53</v>
      </c>
      <c r="F87">
        <f t="shared" si="38"/>
        <v>798912.77</v>
      </c>
      <c r="G87">
        <f t="shared" si="33"/>
        <v>788205.76</v>
      </c>
      <c r="H87">
        <f t="shared" si="33"/>
        <v>1587118.53</v>
      </c>
      <c r="I87" s="10">
        <v>37.5</v>
      </c>
      <c r="J87">
        <v>347</v>
      </c>
      <c r="K87">
        <v>53</v>
      </c>
      <c r="L87">
        <v>301</v>
      </c>
      <c r="M87" s="9">
        <f t="shared" si="34"/>
        <v>3.8187998017167497</v>
      </c>
      <c r="N87" s="9">
        <f t="shared" si="27"/>
        <v>4.4168093733994773</v>
      </c>
      <c r="O87" s="10">
        <v>37.5</v>
      </c>
      <c r="P87">
        <f t="shared" si="28"/>
        <v>0.21863521434659325</v>
      </c>
      <c r="Q87">
        <f t="shared" si="28"/>
        <v>3.3393851182620872E-2</v>
      </c>
      <c r="R87" s="9">
        <f t="shared" si="29"/>
        <v>3.8315821314240472</v>
      </c>
      <c r="S87" s="9">
        <f t="shared" si="29"/>
        <v>0.58522724197543075</v>
      </c>
      <c r="T87" s="9">
        <f t="shared" si="30"/>
        <v>0.15273775216138327</v>
      </c>
      <c r="U87" s="9">
        <f t="shared" si="31"/>
        <v>13.25</v>
      </c>
      <c r="V87" s="10">
        <v>37.5</v>
      </c>
      <c r="W87" s="4">
        <f t="shared" si="35"/>
        <v>1973.5</v>
      </c>
      <c r="X87">
        <f t="shared" si="36"/>
        <v>6.6956240301368403E-2</v>
      </c>
      <c r="Y87">
        <f t="shared" si="32"/>
        <v>6.582255334721987E-2</v>
      </c>
      <c r="Z87" s="2">
        <f t="shared" si="37"/>
        <v>0.98306824055463937</v>
      </c>
      <c r="AL87" s="4">
        <v>1954.5</v>
      </c>
      <c r="AM87" s="9">
        <v>0.98631284092881233</v>
      </c>
    </row>
    <row r="88" spans="1:39">
      <c r="A88" s="5">
        <v>2011</v>
      </c>
      <c r="B88" t="s">
        <v>14</v>
      </c>
      <c r="C88">
        <v>787479.87</v>
      </c>
      <c r="D88">
        <v>774899.19</v>
      </c>
      <c r="E88">
        <v>1562379.06</v>
      </c>
      <c r="F88">
        <f t="shared" si="38"/>
        <v>787479.87</v>
      </c>
      <c r="G88">
        <f t="shared" si="33"/>
        <v>774899.19</v>
      </c>
      <c r="H88">
        <f t="shared" si="33"/>
        <v>1562379.06</v>
      </c>
      <c r="I88" s="10">
        <v>42.5</v>
      </c>
      <c r="J88">
        <v>299</v>
      </c>
      <c r="K88">
        <v>30</v>
      </c>
      <c r="L88">
        <v>284</v>
      </c>
      <c r="M88" s="9">
        <f t="shared" si="34"/>
        <v>3.6649928618456813</v>
      </c>
      <c r="N88" s="9">
        <f t="shared" si="27"/>
        <v>3.9235036854628604</v>
      </c>
      <c r="O88" s="10">
        <v>42.5</v>
      </c>
      <c r="P88">
        <f t="shared" si="28"/>
        <v>0.19137481271670398</v>
      </c>
      <c r="Q88">
        <f t="shared" si="28"/>
        <v>1.9201486225756251E-2</v>
      </c>
      <c r="R88" s="9">
        <f t="shared" si="29"/>
        <v>3.5657373919556088</v>
      </c>
      <c r="S88" s="9">
        <f t="shared" si="29"/>
        <v>0.3577662935072517</v>
      </c>
      <c r="T88" s="9">
        <f t="shared" si="30"/>
        <v>0.10033444816053511</v>
      </c>
      <c r="U88" s="9">
        <f t="shared" si="31"/>
        <v>9.1185410334346511</v>
      </c>
      <c r="V88" s="10">
        <v>42.5</v>
      </c>
      <c r="W88" s="4">
        <f t="shared" si="35"/>
        <v>1968.5</v>
      </c>
      <c r="X88">
        <f t="shared" si="36"/>
        <v>5.8607841313137794E-2</v>
      </c>
      <c r="Y88">
        <f t="shared" si="32"/>
        <v>3.7848011136209218E-2</v>
      </c>
      <c r="Z88" s="2">
        <f t="shared" si="37"/>
        <v>0.64578408431714474</v>
      </c>
      <c r="AL88" s="4">
        <v>1955.5</v>
      </c>
      <c r="AM88" s="9">
        <v>0.65906677023677451</v>
      </c>
    </row>
    <row r="89" spans="1:39">
      <c r="A89" s="5">
        <v>2011</v>
      </c>
      <c r="B89" t="s">
        <v>15</v>
      </c>
      <c r="C89">
        <v>780936.59</v>
      </c>
      <c r="D89">
        <v>767330.62</v>
      </c>
      <c r="E89">
        <v>1548267.21</v>
      </c>
      <c r="F89">
        <f t="shared" si="38"/>
        <v>780936.59</v>
      </c>
      <c r="G89">
        <f t="shared" si="33"/>
        <v>767330.62</v>
      </c>
      <c r="H89">
        <f t="shared" si="33"/>
        <v>1548267.21</v>
      </c>
      <c r="I89" s="11">
        <v>47.5</v>
      </c>
      <c r="J89">
        <v>247</v>
      </c>
      <c r="K89">
        <v>17</v>
      </c>
      <c r="L89">
        <v>231</v>
      </c>
      <c r="M89" s="9">
        <f t="shared" si="34"/>
        <v>3.0104363618383951</v>
      </c>
      <c r="N89" s="9">
        <f t="shared" si="27"/>
        <v>3.1971225432075125</v>
      </c>
      <c r="O89" s="11">
        <v>47.5</v>
      </c>
      <c r="P89">
        <f t="shared" si="28"/>
        <v>0.15953318548934456</v>
      </c>
      <c r="Q89">
        <f t="shared" si="28"/>
        <v>1.0980016815056105E-2</v>
      </c>
      <c r="R89" s="9">
        <f t="shared" si="29"/>
        <v>2.9912472279252107</v>
      </c>
      <c r="S89" s="9">
        <f t="shared" si="29"/>
        <v>0.20587531528230196</v>
      </c>
      <c r="T89" s="9">
        <f t="shared" si="30"/>
        <v>6.8825910931174086E-2</v>
      </c>
      <c r="U89" s="9">
        <f t="shared" si="31"/>
        <v>6.4393939393939394</v>
      </c>
      <c r="V89" s="11">
        <v>47.5</v>
      </c>
      <c r="W89" s="4">
        <f t="shared" si="35"/>
        <v>1963.5</v>
      </c>
      <c r="X89">
        <f t="shared" si="36"/>
        <v>4.8856458624885621E-2</v>
      </c>
      <c r="Y89">
        <f t="shared" si="32"/>
        <v>2.1642689206764289E-2</v>
      </c>
      <c r="Z89" s="2">
        <f t="shared" si="37"/>
        <v>0.4429852227508837</v>
      </c>
      <c r="AL89" s="4">
        <v>1956.5</v>
      </c>
      <c r="AM89" s="9">
        <v>0.78448479035258023</v>
      </c>
    </row>
    <row r="90" spans="1:39">
      <c r="A90" s="5">
        <v>2011</v>
      </c>
      <c r="B90" t="s">
        <v>16</v>
      </c>
      <c r="C90">
        <v>745704.86</v>
      </c>
      <c r="D90">
        <v>731755.73</v>
      </c>
      <c r="E90">
        <v>1477460.59</v>
      </c>
      <c r="F90">
        <f t="shared" si="38"/>
        <v>745704.86</v>
      </c>
      <c r="G90">
        <f t="shared" si="33"/>
        <v>731755.73</v>
      </c>
      <c r="H90">
        <f t="shared" si="33"/>
        <v>1477460.59</v>
      </c>
      <c r="I90" s="12">
        <v>52.5</v>
      </c>
      <c r="J90">
        <v>243</v>
      </c>
      <c r="K90">
        <v>10</v>
      </c>
      <c r="L90">
        <v>224</v>
      </c>
      <c r="M90" s="9">
        <f t="shared" si="34"/>
        <v>3.0611307956549929</v>
      </c>
      <c r="N90" s="9">
        <f t="shared" si="27"/>
        <v>3.2285125114572426</v>
      </c>
      <c r="O90" s="12">
        <v>52.5</v>
      </c>
      <c r="P90">
        <f t="shared" si="28"/>
        <v>0.16447139209310482</v>
      </c>
      <c r="Q90">
        <f t="shared" si="28"/>
        <v>6.7683700449837373E-3</v>
      </c>
      <c r="R90" s="9">
        <f t="shared" si="29"/>
        <v>3.1009033212810668</v>
      </c>
      <c r="S90" s="9">
        <f t="shared" si="29"/>
        <v>0.12760919017617561</v>
      </c>
      <c r="T90" s="9">
        <f t="shared" si="30"/>
        <v>4.1152263374485604E-2</v>
      </c>
      <c r="U90" s="9">
        <f t="shared" si="31"/>
        <v>3.9525691699604741</v>
      </c>
      <c r="V90" s="12">
        <v>52.5</v>
      </c>
      <c r="W90" s="4">
        <f t="shared" si="35"/>
        <v>1958.5</v>
      </c>
      <c r="X90">
        <f t="shared" si="36"/>
        <v>5.0368766461513538E-2</v>
      </c>
      <c r="Y90">
        <f t="shared" si="32"/>
        <v>1.3341120672883755E-2</v>
      </c>
      <c r="Z90" s="2">
        <f t="shared" si="37"/>
        <v>0.26486891798467255</v>
      </c>
      <c r="AL90" s="4">
        <v>1956.5</v>
      </c>
      <c r="AM90" s="9">
        <v>0.47906969372833741</v>
      </c>
    </row>
    <row r="91" spans="1:39">
      <c r="A91" s="5">
        <v>2011</v>
      </c>
      <c r="B91" t="s">
        <v>17</v>
      </c>
      <c r="C91">
        <v>666833.76</v>
      </c>
      <c r="D91">
        <v>655477.62</v>
      </c>
      <c r="E91">
        <v>1322311.3799999999</v>
      </c>
      <c r="F91">
        <f t="shared" si="38"/>
        <v>666833.76</v>
      </c>
      <c r="G91">
        <f t="shared" si="33"/>
        <v>655477.62</v>
      </c>
      <c r="H91">
        <f t="shared" si="33"/>
        <v>1322311.3799999999</v>
      </c>
      <c r="I91" s="10">
        <v>57.5</v>
      </c>
      <c r="J91">
        <v>179</v>
      </c>
      <c r="K91">
        <v>14</v>
      </c>
      <c r="L91">
        <v>198</v>
      </c>
      <c r="M91" s="9">
        <f t="shared" si="34"/>
        <v>3.0206980979762514</v>
      </c>
      <c r="N91" s="9">
        <f t="shared" si="27"/>
        <v>2.9569434696992478</v>
      </c>
      <c r="O91" s="10">
        <v>57.5</v>
      </c>
      <c r="P91">
        <f t="shared" si="28"/>
        <v>0.13536902329313691</v>
      </c>
      <c r="Q91">
        <f t="shared" si="28"/>
        <v>1.0587521374882216E-2</v>
      </c>
      <c r="R91" s="9">
        <f t="shared" si="29"/>
        <v>2.7424501610164009</v>
      </c>
      <c r="S91" s="9">
        <f t="shared" si="29"/>
        <v>0.21449330868284699</v>
      </c>
      <c r="T91" s="9">
        <f t="shared" si="30"/>
        <v>7.8212290502793297E-2</v>
      </c>
      <c r="U91" s="9">
        <f t="shared" si="31"/>
        <v>7.2538860103626943</v>
      </c>
      <c r="V91" s="10">
        <v>57.5</v>
      </c>
      <c r="W91" s="4">
        <f t="shared" si="35"/>
        <v>1953.5</v>
      </c>
      <c r="X91">
        <f t="shared" si="36"/>
        <v>4.1456271717548426E-2</v>
      </c>
      <c r="Y91">
        <f t="shared" si="32"/>
        <v>2.086904222881909E-2</v>
      </c>
      <c r="Z91" s="2">
        <f t="shared" si="37"/>
        <v>0.50339891563343919</v>
      </c>
      <c r="AL91" s="4">
        <v>1957.5</v>
      </c>
      <c r="AM91" s="9">
        <v>0.57517852869192976</v>
      </c>
    </row>
    <row r="92" spans="1:39">
      <c r="A92" s="5">
        <v>2011</v>
      </c>
      <c r="B92" t="s">
        <v>18</v>
      </c>
      <c r="C92">
        <v>606145.74</v>
      </c>
      <c r="D92">
        <v>604176.19999999995</v>
      </c>
      <c r="E92">
        <v>1210321.94</v>
      </c>
      <c r="F92">
        <f t="shared" si="38"/>
        <v>606145.74</v>
      </c>
      <c r="G92">
        <f t="shared" si="33"/>
        <v>604176.19999999995</v>
      </c>
      <c r="H92">
        <f t="shared" si="33"/>
        <v>1210321.94</v>
      </c>
      <c r="I92" s="10">
        <v>62.5</v>
      </c>
      <c r="J92">
        <v>132</v>
      </c>
      <c r="K92">
        <v>25</v>
      </c>
      <c r="L92">
        <v>181</v>
      </c>
      <c r="M92" s="9">
        <f t="shared" si="34"/>
        <v>2.9958147970740989</v>
      </c>
      <c r="N92" s="9">
        <f t="shared" si="27"/>
        <v>2.7926454014375715</v>
      </c>
      <c r="O92" s="10">
        <v>62.5</v>
      </c>
      <c r="P92">
        <f t="shared" si="28"/>
        <v>0.10906189141708858</v>
      </c>
      <c r="Q92">
        <f t="shared" si="28"/>
        <v>2.0655661253236476E-2</v>
      </c>
      <c r="R92" s="9">
        <f t="shared" si="29"/>
        <v>2.3479566432468753</v>
      </c>
      <c r="S92" s="9">
        <f t="shared" si="29"/>
        <v>0.44468875819069603</v>
      </c>
      <c r="T92" s="9">
        <f t="shared" si="30"/>
        <v>0.18939393939393936</v>
      </c>
      <c r="U92" s="9">
        <f t="shared" si="31"/>
        <v>15.923566878980891</v>
      </c>
      <c r="V92" s="10">
        <v>62.5</v>
      </c>
      <c r="W92" s="4">
        <f t="shared" si="35"/>
        <v>1948.5</v>
      </c>
      <c r="X92">
        <f t="shared" si="36"/>
        <v>3.3399808129115846E-2</v>
      </c>
      <c r="Y92">
        <f t="shared" si="32"/>
        <v>4.0714332627523948E-2</v>
      </c>
      <c r="Z92" s="2">
        <f t="shared" si="37"/>
        <v>1.2189989975430955</v>
      </c>
      <c r="AL92" s="4">
        <v>1957.5</v>
      </c>
      <c r="AM92" s="9">
        <v>0.59456165340811407</v>
      </c>
    </row>
    <row r="93" spans="1:39">
      <c r="A93" s="5">
        <v>2011</v>
      </c>
      <c r="B93" t="s">
        <v>19</v>
      </c>
      <c r="C93">
        <v>468674.41</v>
      </c>
      <c r="D93">
        <v>462841.57</v>
      </c>
      <c r="E93">
        <v>931515.98</v>
      </c>
      <c r="F93">
        <f t="shared" si="38"/>
        <v>468674.41</v>
      </c>
      <c r="G93">
        <f t="shared" si="33"/>
        <v>462841.57</v>
      </c>
      <c r="H93">
        <f t="shared" si="33"/>
        <v>931515.98</v>
      </c>
      <c r="I93" s="10">
        <v>67.5</v>
      </c>
      <c r="J93">
        <v>46</v>
      </c>
      <c r="K93">
        <v>17</v>
      </c>
      <c r="L93">
        <v>107</v>
      </c>
      <c r="M93" s="9">
        <f t="shared" si="34"/>
        <v>2.3118061759232216</v>
      </c>
      <c r="N93" s="9">
        <f t="shared" si="27"/>
        <v>1.824982111417992</v>
      </c>
      <c r="O93" s="10">
        <v>67.5</v>
      </c>
      <c r="P93">
        <f t="shared" si="28"/>
        <v>4.9381868897192725E-2</v>
      </c>
      <c r="Q93">
        <f t="shared" si="28"/>
        <v>1.8249821114179922E-2</v>
      </c>
      <c r="R93" s="9">
        <f t="shared" si="29"/>
        <v>1.3325266210353592</v>
      </c>
      <c r="S93" s="9">
        <f t="shared" si="29"/>
        <v>0.49245549038263281</v>
      </c>
      <c r="T93" s="9">
        <f t="shared" si="30"/>
        <v>0.36956521739130438</v>
      </c>
      <c r="U93" s="9">
        <f t="shared" si="31"/>
        <v>26.984126984126984</v>
      </c>
      <c r="V93" s="10">
        <v>67.5</v>
      </c>
      <c r="W93" s="4">
        <f t="shared" si="35"/>
        <v>1943.5</v>
      </c>
      <c r="X93">
        <f t="shared" si="36"/>
        <v>1.5123017992744618E-2</v>
      </c>
      <c r="Y93">
        <f t="shared" si="32"/>
        <v>3.5972185936149002E-2</v>
      </c>
      <c r="Z93" s="2">
        <f t="shared" si="37"/>
        <v>2.3786380439014838</v>
      </c>
      <c r="AL93" s="4">
        <v>1958.5</v>
      </c>
      <c r="AM93" s="9">
        <v>0.26486891798467255</v>
      </c>
    </row>
    <row r="94" spans="1:39">
      <c r="A94" s="5">
        <v>2011</v>
      </c>
      <c r="B94" t="s">
        <v>20</v>
      </c>
      <c r="C94">
        <v>365658.59</v>
      </c>
      <c r="D94">
        <v>350717.52</v>
      </c>
      <c r="E94">
        <v>716376.11</v>
      </c>
      <c r="F94">
        <f t="shared" si="38"/>
        <v>365658.59</v>
      </c>
      <c r="G94">
        <f t="shared" si="33"/>
        <v>350717.52</v>
      </c>
      <c r="H94">
        <f t="shared" si="33"/>
        <v>716376.11</v>
      </c>
      <c r="I94" s="10">
        <v>72.5</v>
      </c>
      <c r="J94">
        <v>36</v>
      </c>
      <c r="K94">
        <v>20</v>
      </c>
      <c r="L94">
        <v>114</v>
      </c>
      <c r="M94" s="9">
        <f t="shared" si="34"/>
        <v>3.2504791890636087</v>
      </c>
      <c r="N94" s="9">
        <f t="shared" si="27"/>
        <v>2.3730551260287003</v>
      </c>
      <c r="O94" s="10">
        <v>72.5</v>
      </c>
      <c r="P94">
        <f t="shared" si="28"/>
        <v>5.0252932080607771E-2</v>
      </c>
      <c r="Q94">
        <f t="shared" si="28"/>
        <v>2.791829560033765E-2</v>
      </c>
      <c r="R94" s="9">
        <f t="shared" si="29"/>
        <v>1.5255354381613075</v>
      </c>
      <c r="S94" s="9">
        <f t="shared" si="29"/>
        <v>0.84751968786739296</v>
      </c>
      <c r="T94" s="9">
        <f t="shared" si="30"/>
        <v>0.55555555555555547</v>
      </c>
      <c r="U94" s="9">
        <f t="shared" si="31"/>
        <v>35.714285714285715</v>
      </c>
      <c r="V94" s="10">
        <v>72.5</v>
      </c>
      <c r="W94" s="4">
        <f t="shared" si="35"/>
        <v>1938.5</v>
      </c>
      <c r="X94">
        <f t="shared" si="36"/>
        <v>1.5389777928927432E-2</v>
      </c>
      <c r="Y94">
        <f t="shared" si="32"/>
        <v>5.5029696678801955E-2</v>
      </c>
      <c r="Z94" s="2">
        <f t="shared" si="37"/>
        <v>3.5757303927930799</v>
      </c>
      <c r="AL94" s="4">
        <v>1958.5</v>
      </c>
      <c r="AM94" s="9">
        <v>0.85194379458274871</v>
      </c>
    </row>
    <row r="95" spans="1:39">
      <c r="A95" s="5">
        <v>2011</v>
      </c>
      <c r="B95" t="s">
        <v>21</v>
      </c>
      <c r="C95">
        <v>298003.46999999997</v>
      </c>
      <c r="D95">
        <v>256106.09</v>
      </c>
      <c r="E95">
        <v>554109.56000000006</v>
      </c>
      <c r="F95">
        <f t="shared" si="38"/>
        <v>298003.46999999997</v>
      </c>
      <c r="G95">
        <f t="shared" si="33"/>
        <v>256106.09</v>
      </c>
      <c r="H95">
        <f t="shared" si="33"/>
        <v>554109.56000000006</v>
      </c>
      <c r="I95" s="10">
        <v>77.5</v>
      </c>
      <c r="J95">
        <v>20</v>
      </c>
      <c r="K95">
        <v>10</v>
      </c>
      <c r="L95">
        <v>82</v>
      </c>
      <c r="M95" s="9">
        <f t="shared" si="34"/>
        <v>3.2017981298297125</v>
      </c>
      <c r="N95" s="9">
        <f t="shared" si="27"/>
        <v>2.0212609217570616</v>
      </c>
      <c r="O95" s="10">
        <v>77.5</v>
      </c>
      <c r="P95">
        <f t="shared" si="28"/>
        <v>3.6093945031376098E-2</v>
      </c>
      <c r="Q95">
        <f t="shared" si="28"/>
        <v>1.8046972515688049E-2</v>
      </c>
      <c r="R95" s="9">
        <f t="shared" si="29"/>
        <v>1.3475072811713744</v>
      </c>
      <c r="S95" s="9">
        <f t="shared" si="29"/>
        <v>0.67375364058568721</v>
      </c>
      <c r="T95" s="9">
        <f t="shared" si="30"/>
        <v>0.5</v>
      </c>
      <c r="U95" s="9">
        <f t="shared" si="31"/>
        <v>33.333333333333336</v>
      </c>
      <c r="V95" s="10">
        <v>77.5</v>
      </c>
      <c r="W95" s="4">
        <f t="shared" si="35"/>
        <v>1933.5</v>
      </c>
      <c r="X95">
        <f t="shared" si="36"/>
        <v>1.1053639571135521E-2</v>
      </c>
      <c r="Y95">
        <f t="shared" si="32"/>
        <v>3.5572351468940597E-2</v>
      </c>
      <c r="Z95" s="2">
        <f t="shared" si="37"/>
        <v>3.2181573535137722</v>
      </c>
      <c r="AL95" s="4">
        <v>1959.5</v>
      </c>
      <c r="AM95" s="9">
        <v>0.65146117710373508</v>
      </c>
    </row>
    <row r="96" spans="1:39">
      <c r="A96" s="5">
        <v>2011</v>
      </c>
      <c r="B96" t="s">
        <v>22</v>
      </c>
      <c r="C96">
        <v>252152.49</v>
      </c>
      <c r="D96">
        <v>188937.86</v>
      </c>
      <c r="E96">
        <v>441090.35</v>
      </c>
      <c r="F96">
        <f t="shared" si="38"/>
        <v>252152.49</v>
      </c>
      <c r="G96">
        <f t="shared" si="33"/>
        <v>188937.86</v>
      </c>
      <c r="H96">
        <f t="shared" si="33"/>
        <v>441090.35</v>
      </c>
      <c r="I96" s="10">
        <v>82.5</v>
      </c>
      <c r="J96">
        <v>11</v>
      </c>
      <c r="K96">
        <v>15</v>
      </c>
      <c r="L96">
        <v>63</v>
      </c>
      <c r="M96" s="9">
        <f t="shared" si="34"/>
        <v>3.33442963734214</v>
      </c>
      <c r="N96" s="9">
        <f t="shared" si="27"/>
        <v>2.0177272071356809</v>
      </c>
      <c r="O96" s="10">
        <v>82.5</v>
      </c>
      <c r="P96">
        <f t="shared" si="28"/>
        <v>2.4938201436508416E-2</v>
      </c>
      <c r="Q96">
        <f t="shared" si="28"/>
        <v>3.4006638322511482E-2</v>
      </c>
      <c r="R96" s="9">
        <f t="shared" si="29"/>
        <v>0.85365381840355736</v>
      </c>
      <c r="S96" s="9">
        <f t="shared" si="29"/>
        <v>1.1640733887321235</v>
      </c>
      <c r="T96" s="9">
        <f t="shared" si="30"/>
        <v>1.3636363636363635</v>
      </c>
      <c r="U96" s="9">
        <f t="shared" si="31"/>
        <v>57.692307692307693</v>
      </c>
      <c r="V96" s="10">
        <v>82.5</v>
      </c>
      <c r="W96" s="4">
        <f t="shared" si="35"/>
        <v>1928.5</v>
      </c>
      <c r="X96">
        <f t="shared" si="36"/>
        <v>7.6372336133362969E-3</v>
      </c>
      <c r="Y96">
        <f t="shared" si="32"/>
        <v>6.7030416854347533E-2</v>
      </c>
      <c r="Z96" s="2">
        <f t="shared" si="37"/>
        <v>8.776792782310288</v>
      </c>
      <c r="AL96" s="4">
        <v>1959.5</v>
      </c>
      <c r="AM96" s="9">
        <v>0.83546871976717951</v>
      </c>
    </row>
    <row r="97" spans="1:39">
      <c r="A97" s="5">
        <v>2011</v>
      </c>
      <c r="B97" t="s">
        <v>23</v>
      </c>
      <c r="C97">
        <v>170339.7</v>
      </c>
      <c r="D97">
        <v>99016.85</v>
      </c>
      <c r="E97">
        <v>269356.55</v>
      </c>
      <c r="F97">
        <f>SUM(C97:C102)</f>
        <v>260335.77000000002</v>
      </c>
      <c r="G97">
        <f>SUM(D97:D102)</f>
        <v>134652.71999999997</v>
      </c>
      <c r="H97">
        <f>SUM(E97:E102)</f>
        <v>394988.49</v>
      </c>
      <c r="I97" s="4">
        <v>88</v>
      </c>
      <c r="J97">
        <v>10</v>
      </c>
      <c r="K97">
        <v>21</v>
      </c>
      <c r="L97">
        <v>57</v>
      </c>
      <c r="M97" s="9">
        <f t="shared" si="34"/>
        <v>4.2331116668122268</v>
      </c>
      <c r="N97" s="9">
        <f t="shared" si="27"/>
        <v>2.2279130209591678</v>
      </c>
      <c r="O97" s="4">
        <v>88</v>
      </c>
      <c r="P97">
        <f t="shared" si="28"/>
        <v>2.5317193419990544E-2</v>
      </c>
      <c r="Q97">
        <f t="shared" si="28"/>
        <v>5.3166106181980137E-2</v>
      </c>
      <c r="R97" s="9">
        <f t="shared" si="29"/>
        <v>0.7186816196642476</v>
      </c>
      <c r="S97" s="9">
        <f t="shared" si="29"/>
        <v>1.5092314012949199</v>
      </c>
      <c r="T97" s="9">
        <f t="shared" si="30"/>
        <v>2.1</v>
      </c>
      <c r="U97" s="9">
        <f t="shared" si="31"/>
        <v>67.741935483870961</v>
      </c>
      <c r="V97" s="4">
        <v>88</v>
      </c>
      <c r="W97" s="4">
        <f t="shared" si="35"/>
        <v>1923</v>
      </c>
      <c r="X97">
        <f t="shared" si="36"/>
        <v>7.7532985317629059E-3</v>
      </c>
      <c r="Y97">
        <f t="shared" si="32"/>
        <v>0.10479560567271737</v>
      </c>
      <c r="Z97" s="2">
        <f t="shared" si="37"/>
        <v>13.516260884757841</v>
      </c>
      <c r="AL97" s="4">
        <v>1960.5</v>
      </c>
      <c r="AM97" s="9">
        <v>0.72469883610618657</v>
      </c>
    </row>
    <row r="98" spans="1:39">
      <c r="A98" s="5">
        <v>2011</v>
      </c>
      <c r="B98" t="s">
        <v>24</v>
      </c>
      <c r="C98">
        <v>69426.16</v>
      </c>
      <c r="D98">
        <v>29881.68</v>
      </c>
      <c r="E98">
        <v>99307.839999999997</v>
      </c>
      <c r="H98" s="13">
        <f>SUM(H80:H97)</f>
        <v>22187525.32</v>
      </c>
      <c r="J98" s="14">
        <f>SUM(J80:J97)</f>
        <v>4690</v>
      </c>
      <c r="K98" s="14">
        <f>SUM(K80:K97)</f>
        <v>604</v>
      </c>
      <c r="L98" s="14">
        <f>SUM(L80:L97)</f>
        <v>4504</v>
      </c>
      <c r="M98" s="14"/>
      <c r="N98" s="15">
        <f>SUM(J98:L98)*10000/H98</f>
        <v>4.4159949605411875</v>
      </c>
      <c r="P98">
        <f>SUM(P80:P97)</f>
        <v>3.2653448485536449</v>
      </c>
      <c r="Q98">
        <f>SUM(Q80:Q97)</f>
        <v>0.5073314462060643</v>
      </c>
      <c r="R98" s="16">
        <f t="shared" si="29"/>
        <v>3.912167805995121</v>
      </c>
      <c r="S98" s="16">
        <f t="shared" si="29"/>
        <v>0.50382715454606675</v>
      </c>
      <c r="U98" s="16">
        <f t="shared" si="31"/>
        <v>11.40914242538723</v>
      </c>
      <c r="X98" s="16"/>
      <c r="Y98" s="16"/>
      <c r="Z98" s="3"/>
      <c r="AL98" s="4">
        <v>1961.5</v>
      </c>
      <c r="AM98" s="9">
        <v>0.7403109520898502</v>
      </c>
    </row>
    <row r="99" spans="1:39">
      <c r="A99" s="5">
        <v>2011</v>
      </c>
      <c r="B99" t="s">
        <v>25</v>
      </c>
      <c r="C99">
        <v>18350.330000000002</v>
      </c>
      <c r="D99">
        <v>5332.08</v>
      </c>
      <c r="E99">
        <v>23682.41</v>
      </c>
      <c r="N99" t="s">
        <v>42</v>
      </c>
      <c r="R99" s="10">
        <f>A79-I86</f>
        <v>1978.5</v>
      </c>
      <c r="S99" s="10">
        <f>A79-I87</f>
        <v>1973.5</v>
      </c>
      <c r="AL99" s="4">
        <v>1961.5</v>
      </c>
      <c r="AM99" s="9">
        <v>0.55046177286724507</v>
      </c>
    </row>
    <row r="100" spans="1:39">
      <c r="A100" s="5">
        <v>2011</v>
      </c>
      <c r="B100" t="s">
        <v>26</v>
      </c>
      <c r="C100">
        <v>2121.69</v>
      </c>
      <c r="D100">
        <v>409.9</v>
      </c>
      <c r="E100">
        <v>2531.59</v>
      </c>
      <c r="AL100" s="4">
        <v>1962.5</v>
      </c>
      <c r="AM100" s="9">
        <v>0.45479232501222344</v>
      </c>
    </row>
    <row r="101" spans="1:39">
      <c r="A101" s="5">
        <v>2011</v>
      </c>
      <c r="B101" t="s">
        <v>27</v>
      </c>
      <c r="C101">
        <v>96.92</v>
      </c>
      <c r="D101">
        <v>12.21</v>
      </c>
      <c r="E101">
        <v>109.13</v>
      </c>
      <c r="N101" t="s">
        <v>43</v>
      </c>
      <c r="S101" s="10">
        <f>A80-I90</f>
        <v>1958.5</v>
      </c>
      <c r="AL101" s="4">
        <v>1962.5</v>
      </c>
      <c r="AM101" s="9">
        <v>1.0556077074544059</v>
      </c>
    </row>
    <row r="102" spans="1:39">
      <c r="A102" s="5">
        <v>2011</v>
      </c>
      <c r="B102" t="s">
        <v>28</v>
      </c>
      <c r="C102">
        <v>0.97</v>
      </c>
      <c r="D102">
        <v>0</v>
      </c>
      <c r="E102">
        <v>0.97</v>
      </c>
      <c r="AL102" s="4">
        <v>1963.5</v>
      </c>
      <c r="AM102" s="9">
        <v>0.4429852227508837</v>
      </c>
    </row>
    <row r="103" spans="1:39">
      <c r="F103" t="s">
        <v>0</v>
      </c>
      <c r="G103" t="s">
        <v>1</v>
      </c>
      <c r="H103" t="s">
        <v>2</v>
      </c>
      <c r="W103" s="4">
        <v>2012</v>
      </c>
      <c r="AL103" s="4">
        <v>1963.5</v>
      </c>
      <c r="AM103" s="9">
        <v>0.78545418454241389</v>
      </c>
    </row>
    <row r="104" spans="1:39">
      <c r="A104" s="5">
        <v>2012</v>
      </c>
      <c r="B104">
        <v>0</v>
      </c>
      <c r="C104">
        <v>144726.87</v>
      </c>
      <c r="D104">
        <v>152889.49</v>
      </c>
      <c r="E104">
        <v>297616.36</v>
      </c>
      <c r="I104" t="s">
        <v>3</v>
      </c>
      <c r="J104" t="s">
        <v>4</v>
      </c>
      <c r="K104" t="s">
        <v>5</v>
      </c>
      <c r="L104" t="s">
        <v>6</v>
      </c>
      <c r="M104" t="s">
        <v>7</v>
      </c>
      <c r="N104" t="s">
        <v>8</v>
      </c>
      <c r="O104" t="s">
        <v>3</v>
      </c>
      <c r="P104" t="s">
        <v>29</v>
      </c>
      <c r="Q104" t="s">
        <v>30</v>
      </c>
      <c r="R104" s="6" t="s">
        <v>31</v>
      </c>
      <c r="S104" s="7" t="s">
        <v>32</v>
      </c>
      <c r="T104" t="s">
        <v>33</v>
      </c>
      <c r="U104" t="s">
        <v>34</v>
      </c>
      <c r="V104" t="s">
        <v>3</v>
      </c>
      <c r="W104" s="4" t="s">
        <v>35</v>
      </c>
      <c r="X104" t="s">
        <v>40</v>
      </c>
      <c r="Y104" t="s">
        <v>41</v>
      </c>
      <c r="Z104" s="1" t="s">
        <v>36</v>
      </c>
      <c r="AL104" s="4">
        <v>1964.5</v>
      </c>
      <c r="AM104" s="9">
        <v>0.90739235382305983</v>
      </c>
    </row>
    <row r="105" spans="1:39">
      <c r="A105" s="5">
        <v>2012</v>
      </c>
      <c r="B105" s="8">
        <v>43469</v>
      </c>
      <c r="C105">
        <v>573874.12</v>
      </c>
      <c r="D105">
        <v>605061.84</v>
      </c>
      <c r="E105">
        <v>1178935.96</v>
      </c>
      <c r="F105">
        <f>C105+C104</f>
        <v>718600.99</v>
      </c>
      <c r="G105">
        <f>D105+D104</f>
        <v>757951.33</v>
      </c>
      <c r="H105" s="19">
        <v>1420913</v>
      </c>
      <c r="I105" s="4">
        <v>1.5</v>
      </c>
      <c r="J105">
        <v>33</v>
      </c>
      <c r="K105">
        <v>949</v>
      </c>
      <c r="L105">
        <v>3038</v>
      </c>
      <c r="M105" s="9">
        <f>L105*10000/G105</f>
        <v>40.081729258262534</v>
      </c>
      <c r="N105" s="9">
        <f t="shared" ref="N105:N122" si="39">(J105+K105+L105)*10000/H105</f>
        <v>28.291668807309104</v>
      </c>
      <c r="O105" s="4">
        <v>1.5</v>
      </c>
      <c r="P105">
        <f t="shared" ref="P105:Q122" si="40">J105*1000/$H105</f>
        <v>2.3224504244805981E-2</v>
      </c>
      <c r="Q105">
        <f t="shared" si="40"/>
        <v>0.66788044025214777</v>
      </c>
      <c r="R105" s="9">
        <f t="shared" ref="R105:S123" si="41">($L105*(J105/($J105+$K105))+J105)*10000/$H105</f>
        <v>0.95073836114175203</v>
      </c>
      <c r="S105" s="9">
        <f t="shared" si="41"/>
        <v>27.340930446167352</v>
      </c>
      <c r="T105" s="9">
        <f t="shared" ref="T105:T122" si="42">S105/R105</f>
        <v>28.757575757575754</v>
      </c>
      <c r="U105" s="9">
        <f t="shared" ref="U105:U123" si="43">K105*100/(J105+K105)</f>
        <v>96.639511201629333</v>
      </c>
      <c r="V105" s="4">
        <v>2.5</v>
      </c>
      <c r="W105" s="4">
        <f>W$103-V105</f>
        <v>2009.5</v>
      </c>
      <c r="X105">
        <f>P105/P$123</f>
        <v>0.19982079344736237</v>
      </c>
      <c r="Y105">
        <f t="shared" ref="Y105:Y122" si="44">Q105/Q$123</f>
        <v>0.12666084007613904</v>
      </c>
      <c r="Z105" s="2">
        <f>Y105/X105</f>
        <v>0.63387217061323786</v>
      </c>
      <c r="AL105" s="4">
        <v>1964.5</v>
      </c>
      <c r="AM105" s="9">
        <v>0.59572773733454276</v>
      </c>
    </row>
    <row r="106" spans="1:39">
      <c r="A106" s="5">
        <v>2012</v>
      </c>
      <c r="B106" s="8">
        <v>43594</v>
      </c>
      <c r="C106">
        <v>682864.62</v>
      </c>
      <c r="D106">
        <v>720778.4</v>
      </c>
      <c r="E106">
        <v>1403643.02</v>
      </c>
      <c r="F106">
        <f>C106</f>
        <v>682864.62</v>
      </c>
      <c r="G106">
        <f t="shared" ref="G106:G121" si="45">D106</f>
        <v>720778.4</v>
      </c>
      <c r="H106" s="19">
        <v>1351737</v>
      </c>
      <c r="I106" s="10">
        <v>7.5</v>
      </c>
      <c r="J106">
        <v>7</v>
      </c>
      <c r="K106">
        <v>475</v>
      </c>
      <c r="L106">
        <v>1885</v>
      </c>
      <c r="M106" s="9">
        <f t="shared" ref="M106:M122" si="46">L106*10000/G106</f>
        <v>26.152282032868907</v>
      </c>
      <c r="N106" s="9">
        <f t="shared" si="39"/>
        <v>17.510802767106323</v>
      </c>
      <c r="O106" s="10">
        <v>7.5</v>
      </c>
      <c r="P106">
        <f t="shared" si="40"/>
        <v>5.1785221533478774E-3</v>
      </c>
      <c r="Q106">
        <f t="shared" si="40"/>
        <v>0.35139971754860599</v>
      </c>
      <c r="R106" s="9">
        <f t="shared" si="41"/>
        <v>0.25430626425258146</v>
      </c>
      <c r="S106" s="9">
        <f t="shared" si="41"/>
        <v>17.256496502853743</v>
      </c>
      <c r="T106" s="9">
        <f t="shared" si="42"/>
        <v>67.857142857142861</v>
      </c>
      <c r="U106" s="9">
        <f t="shared" si="43"/>
        <v>98.54771784232365</v>
      </c>
      <c r="V106" s="10">
        <v>7.5</v>
      </c>
      <c r="W106" s="4">
        <f t="shared" ref="W106:W122" si="47">W$103-V106</f>
        <v>2004.5</v>
      </c>
      <c r="X106">
        <f t="shared" ref="X106:X122" si="48">P106/P$123</f>
        <v>4.4555371114030899E-2</v>
      </c>
      <c r="Y106">
        <f t="shared" si="44"/>
        <v>6.6641543523000765E-2</v>
      </c>
      <c r="Z106" s="2">
        <f t="shared" ref="Z106:Z122" si="49">Y106/X106</f>
        <v>1.4957016821259228</v>
      </c>
      <c r="AL106" s="4">
        <v>1965.5</v>
      </c>
      <c r="AM106" s="9">
        <v>0.61940071462067225</v>
      </c>
    </row>
    <row r="107" spans="1:39">
      <c r="A107" s="5">
        <v>2012</v>
      </c>
      <c r="B107" s="8">
        <v>43752</v>
      </c>
      <c r="C107">
        <v>676896.18</v>
      </c>
      <c r="D107">
        <v>712001.24</v>
      </c>
      <c r="E107">
        <v>1388897.42</v>
      </c>
      <c r="F107">
        <f t="shared" ref="F107:F121" si="50">C107</f>
        <v>676896.18</v>
      </c>
      <c r="G107">
        <f t="shared" si="45"/>
        <v>712001.24</v>
      </c>
      <c r="H107" s="19">
        <v>1370875</v>
      </c>
      <c r="I107" s="10">
        <v>12.5</v>
      </c>
      <c r="J107">
        <v>7</v>
      </c>
      <c r="K107">
        <v>205</v>
      </c>
      <c r="L107">
        <v>892</v>
      </c>
      <c r="M107" s="9">
        <f t="shared" si="46"/>
        <v>12.528068069094935</v>
      </c>
      <c r="N107" s="9">
        <f t="shared" si="39"/>
        <v>8.0532506610741308</v>
      </c>
      <c r="O107" s="10">
        <v>12.5</v>
      </c>
      <c r="P107">
        <f t="shared" si="40"/>
        <v>5.106227774231786E-3</v>
      </c>
      <c r="Q107">
        <f t="shared" si="40"/>
        <v>0.14953952767393089</v>
      </c>
      <c r="R107" s="9">
        <f t="shared" si="41"/>
        <v>0.26590921994112693</v>
      </c>
      <c r="S107" s="9">
        <f t="shared" si="41"/>
        <v>7.7873414411330035</v>
      </c>
      <c r="T107" s="9">
        <f t="shared" si="42"/>
        <v>29.285714285714288</v>
      </c>
      <c r="U107" s="9">
        <f t="shared" si="43"/>
        <v>96.698113207547166</v>
      </c>
      <c r="V107" s="10">
        <v>12.5</v>
      </c>
      <c r="W107" s="4">
        <f t="shared" si="47"/>
        <v>1999.5</v>
      </c>
      <c r="X107">
        <f t="shared" si="48"/>
        <v>4.3933359119953885E-2</v>
      </c>
      <c r="Y107">
        <f t="shared" si="44"/>
        <v>2.8359570153931035E-2</v>
      </c>
      <c r="Z107" s="2">
        <f t="shared" si="49"/>
        <v>0.64551335754908246</v>
      </c>
      <c r="AL107" s="4">
        <v>1966.5</v>
      </c>
      <c r="AM107" s="9">
        <v>0.86086081786222846</v>
      </c>
    </row>
    <row r="108" spans="1:39">
      <c r="A108" s="5">
        <v>2012</v>
      </c>
      <c r="B108" t="s">
        <v>9</v>
      </c>
      <c r="C108">
        <v>708777.64</v>
      </c>
      <c r="D108">
        <v>748132</v>
      </c>
      <c r="E108">
        <v>1456909.64</v>
      </c>
      <c r="F108">
        <f t="shared" si="50"/>
        <v>708777.64</v>
      </c>
      <c r="G108">
        <f t="shared" si="45"/>
        <v>748132</v>
      </c>
      <c r="H108" s="19">
        <v>1405625</v>
      </c>
      <c r="I108" s="10">
        <v>17.5</v>
      </c>
      <c r="J108">
        <v>7</v>
      </c>
      <c r="K108">
        <v>203</v>
      </c>
      <c r="L108">
        <v>941</v>
      </c>
      <c r="M108" s="9">
        <f t="shared" si="46"/>
        <v>12.57799425769784</v>
      </c>
      <c r="N108" s="9">
        <f t="shared" si="39"/>
        <v>8.1885282347710096</v>
      </c>
      <c r="O108" s="10">
        <v>17.5</v>
      </c>
      <c r="P108">
        <f t="shared" si="40"/>
        <v>4.9799911071587372E-3</v>
      </c>
      <c r="Q108">
        <f t="shared" si="40"/>
        <v>0.14441974210760339</v>
      </c>
      <c r="R108" s="9">
        <f t="shared" si="41"/>
        <v>0.27295094115903368</v>
      </c>
      <c r="S108" s="9">
        <f t="shared" si="41"/>
        <v>7.9155772936119746</v>
      </c>
      <c r="T108" s="9">
        <f t="shared" si="42"/>
        <v>28.999999999999993</v>
      </c>
      <c r="U108" s="9">
        <f t="shared" si="43"/>
        <v>96.666666666666671</v>
      </c>
      <c r="V108" s="10">
        <v>17.5</v>
      </c>
      <c r="W108" s="4">
        <f t="shared" si="47"/>
        <v>1994.5</v>
      </c>
      <c r="X108">
        <f t="shared" si="48"/>
        <v>4.2847234279104876E-2</v>
      </c>
      <c r="Y108">
        <f t="shared" si="44"/>
        <v>2.7388623406941544E-2</v>
      </c>
      <c r="Z108" s="2">
        <f t="shared" si="49"/>
        <v>0.63921566625592063</v>
      </c>
      <c r="AL108" s="4">
        <v>1966.5</v>
      </c>
      <c r="AM108" s="9">
        <v>0.5726907303706843</v>
      </c>
    </row>
    <row r="109" spans="1:39">
      <c r="A109" s="5">
        <v>2012</v>
      </c>
      <c r="B109" t="s">
        <v>10</v>
      </c>
      <c r="C109">
        <v>792948.77</v>
      </c>
      <c r="D109">
        <v>827342.06</v>
      </c>
      <c r="E109">
        <v>1620290.83</v>
      </c>
      <c r="F109">
        <f t="shared" si="50"/>
        <v>792948.77</v>
      </c>
      <c r="G109">
        <f t="shared" si="45"/>
        <v>827342.06</v>
      </c>
      <c r="H109" s="19">
        <v>1460407</v>
      </c>
      <c r="I109" s="10">
        <v>22.5</v>
      </c>
      <c r="J109">
        <v>13</v>
      </c>
      <c r="K109">
        <v>227</v>
      </c>
      <c r="L109">
        <v>849</v>
      </c>
      <c r="M109" s="9">
        <f t="shared" si="46"/>
        <v>10.261777335483222</v>
      </c>
      <c r="N109" s="9">
        <f t="shared" si="39"/>
        <v>7.4568253918257037</v>
      </c>
      <c r="O109" s="10">
        <v>22.5</v>
      </c>
      <c r="P109">
        <f t="shared" si="40"/>
        <v>8.9016281077809126E-3</v>
      </c>
      <c r="Q109">
        <f t="shared" si="40"/>
        <v>0.15543612157432826</v>
      </c>
      <c r="R109" s="9">
        <f t="shared" si="41"/>
        <v>0.40391137539055894</v>
      </c>
      <c r="S109" s="9">
        <f t="shared" si="41"/>
        <v>7.0529140164351434</v>
      </c>
      <c r="T109" s="9">
        <f t="shared" si="42"/>
        <v>17.46153846153846</v>
      </c>
      <c r="U109" s="9">
        <f t="shared" si="43"/>
        <v>94.583333333333329</v>
      </c>
      <c r="V109" s="10">
        <v>22.5</v>
      </c>
      <c r="W109" s="4">
        <f t="shared" si="47"/>
        <v>1989.5</v>
      </c>
      <c r="X109">
        <f t="shared" si="48"/>
        <v>7.6588519294999685E-2</v>
      </c>
      <c r="Y109">
        <f t="shared" si="44"/>
        <v>2.947783547808127E-2</v>
      </c>
      <c r="Z109" s="2">
        <f t="shared" si="49"/>
        <v>0.38488582557054107</v>
      </c>
      <c r="AL109" s="4">
        <v>1967.5</v>
      </c>
      <c r="AM109" s="9">
        <v>1.0476466058317291</v>
      </c>
    </row>
    <row r="110" spans="1:39">
      <c r="A110" s="5">
        <v>2012</v>
      </c>
      <c r="B110" t="s">
        <v>11</v>
      </c>
      <c r="C110">
        <v>828010.05</v>
      </c>
      <c r="D110">
        <v>850625.79</v>
      </c>
      <c r="E110">
        <v>1678635.84</v>
      </c>
      <c r="F110">
        <f t="shared" si="50"/>
        <v>828010.05</v>
      </c>
      <c r="G110">
        <f t="shared" si="45"/>
        <v>850625.79</v>
      </c>
      <c r="H110" s="19">
        <v>1512795</v>
      </c>
      <c r="I110" s="10">
        <v>27.5</v>
      </c>
      <c r="J110">
        <v>12</v>
      </c>
      <c r="K110">
        <v>277</v>
      </c>
      <c r="L110">
        <v>1015</v>
      </c>
      <c r="M110" s="9">
        <f t="shared" si="46"/>
        <v>11.932391563157283</v>
      </c>
      <c r="N110" s="9">
        <f t="shared" si="39"/>
        <v>8.6198063848703885</v>
      </c>
      <c r="O110" s="10">
        <v>27.5</v>
      </c>
      <c r="P110">
        <f t="shared" si="40"/>
        <v>7.9323371639911551E-3</v>
      </c>
      <c r="Q110">
        <f t="shared" si="40"/>
        <v>0.18310478286879583</v>
      </c>
      <c r="R110" s="9">
        <f t="shared" si="41"/>
        <v>0.35791583604998151</v>
      </c>
      <c r="S110" s="9">
        <f t="shared" si="41"/>
        <v>8.2618905488204071</v>
      </c>
      <c r="T110" s="9">
        <f t="shared" si="42"/>
        <v>23.083333333333336</v>
      </c>
      <c r="U110" s="9">
        <f t="shared" si="43"/>
        <v>95.847750865051907</v>
      </c>
      <c r="V110" s="10">
        <v>27.5</v>
      </c>
      <c r="W110" s="4">
        <f t="shared" si="47"/>
        <v>1984.5</v>
      </c>
      <c r="X110">
        <f t="shared" si="48"/>
        <v>6.8248858588884576E-2</v>
      </c>
      <c r="Y110">
        <f t="shared" si="44"/>
        <v>3.4725085842257725E-2</v>
      </c>
      <c r="Z110" s="2">
        <f t="shared" si="49"/>
        <v>0.50880097572669536</v>
      </c>
      <c r="AL110" s="4">
        <v>1967.5</v>
      </c>
      <c r="AM110" s="9">
        <v>0.66505883455700054</v>
      </c>
    </row>
    <row r="111" spans="1:39">
      <c r="A111" s="5">
        <v>2012</v>
      </c>
      <c r="B111" t="s">
        <v>12</v>
      </c>
      <c r="C111">
        <v>779534.08</v>
      </c>
      <c r="D111">
        <v>783714.24</v>
      </c>
      <c r="E111">
        <v>1563248.32</v>
      </c>
      <c r="F111">
        <f t="shared" si="50"/>
        <v>779534.08</v>
      </c>
      <c r="G111">
        <f t="shared" si="45"/>
        <v>783714.24</v>
      </c>
      <c r="H111" s="19">
        <v>1453460</v>
      </c>
      <c r="I111" s="10">
        <v>32.5</v>
      </c>
      <c r="J111">
        <v>12</v>
      </c>
      <c r="K111">
        <v>337</v>
      </c>
      <c r="L111">
        <v>1260</v>
      </c>
      <c r="M111" s="9">
        <f t="shared" si="46"/>
        <v>16.077288579061676</v>
      </c>
      <c r="N111" s="9">
        <f t="shared" si="39"/>
        <v>11.070136089056458</v>
      </c>
      <c r="O111" s="10">
        <v>32.5</v>
      </c>
      <c r="P111">
        <f t="shared" si="40"/>
        <v>8.2561611602658489E-3</v>
      </c>
      <c r="Q111">
        <f t="shared" si="40"/>
        <v>0.23186052591746592</v>
      </c>
      <c r="R111" s="9">
        <f t="shared" si="41"/>
        <v>0.38063505177271489</v>
      </c>
      <c r="S111" s="9">
        <f t="shared" si="41"/>
        <v>10.689501037283744</v>
      </c>
      <c r="T111" s="9">
        <f t="shared" si="42"/>
        <v>28.083333333333336</v>
      </c>
      <c r="U111" s="9">
        <f t="shared" si="43"/>
        <v>96.561604584527217</v>
      </c>
      <c r="V111" s="10">
        <v>32.5</v>
      </c>
      <c r="W111" s="4">
        <f t="shared" si="47"/>
        <v>1979.5</v>
      </c>
      <c r="X111">
        <f t="shared" si="48"/>
        <v>7.1035000639144974E-2</v>
      </c>
      <c r="Y111">
        <f t="shared" si="44"/>
        <v>4.3971416474053872E-2</v>
      </c>
      <c r="Z111" s="2">
        <f t="shared" si="49"/>
        <v>0.61901057335702647</v>
      </c>
      <c r="AL111" s="4">
        <v>1968.5</v>
      </c>
      <c r="AM111" s="9">
        <v>0.64578408431714474</v>
      </c>
    </row>
    <row r="112" spans="1:39">
      <c r="A112" s="5">
        <v>2012</v>
      </c>
      <c r="B112" t="s">
        <v>13</v>
      </c>
      <c r="C112">
        <v>786319.59</v>
      </c>
      <c r="D112">
        <v>779107.75</v>
      </c>
      <c r="E112">
        <v>1565427.34</v>
      </c>
      <c r="F112">
        <f t="shared" si="50"/>
        <v>786319.59</v>
      </c>
      <c r="G112">
        <f t="shared" si="45"/>
        <v>779107.75</v>
      </c>
      <c r="H112" s="19">
        <v>1519918</v>
      </c>
      <c r="I112" s="10">
        <v>37.5</v>
      </c>
      <c r="J112">
        <v>10</v>
      </c>
      <c r="K112">
        <v>373</v>
      </c>
      <c r="L112">
        <v>1383</v>
      </c>
      <c r="M112" s="9">
        <f t="shared" si="46"/>
        <v>17.751074867372324</v>
      </c>
      <c r="N112" s="9">
        <f t="shared" si="39"/>
        <v>11.619047869687707</v>
      </c>
      <c r="O112" s="10">
        <v>37.5</v>
      </c>
      <c r="P112">
        <f t="shared" si="40"/>
        <v>6.5793023044664256E-3</v>
      </c>
      <c r="Q112">
        <f t="shared" si="40"/>
        <v>0.24540797595659766</v>
      </c>
      <c r="R112" s="9">
        <f t="shared" si="41"/>
        <v>0.30336939607539704</v>
      </c>
      <c r="S112" s="9">
        <f t="shared" si="41"/>
        <v>11.315678473612309</v>
      </c>
      <c r="T112" s="9">
        <f t="shared" si="42"/>
        <v>37.299999999999997</v>
      </c>
      <c r="U112" s="9">
        <f t="shared" si="43"/>
        <v>97.38903394255874</v>
      </c>
      <c r="V112" s="10">
        <v>37.5</v>
      </c>
      <c r="W112" s="4">
        <f t="shared" si="47"/>
        <v>1974.5</v>
      </c>
      <c r="X112">
        <f t="shared" si="48"/>
        <v>5.6607512175531643E-2</v>
      </c>
      <c r="Y112">
        <f t="shared" si="44"/>
        <v>4.6540635902306816E-2</v>
      </c>
      <c r="Z112" s="2">
        <f t="shared" si="49"/>
        <v>0.82216359832227015</v>
      </c>
      <c r="AL112" s="4">
        <v>1968.5</v>
      </c>
      <c r="AM112" s="9">
        <v>0.52648531958004752</v>
      </c>
    </row>
    <row r="113" spans="1:39">
      <c r="A113" s="5">
        <v>2012</v>
      </c>
      <c r="B113" t="s">
        <v>14</v>
      </c>
      <c r="C113">
        <v>813180.4</v>
      </c>
      <c r="D113">
        <v>797740.1</v>
      </c>
      <c r="E113">
        <v>1610920.5</v>
      </c>
      <c r="F113">
        <f t="shared" si="50"/>
        <v>813180.4</v>
      </c>
      <c r="G113">
        <f t="shared" si="45"/>
        <v>797740.1</v>
      </c>
      <c r="H113" s="19">
        <v>1542668</v>
      </c>
      <c r="I113" s="10">
        <v>42.5</v>
      </c>
      <c r="J113">
        <v>7</v>
      </c>
      <c r="K113">
        <v>324</v>
      </c>
      <c r="L113">
        <v>1183</v>
      </c>
      <c r="M113" s="9">
        <f t="shared" si="46"/>
        <v>14.829391176399431</v>
      </c>
      <c r="N113" s="9">
        <f t="shared" si="39"/>
        <v>9.8141661070301573</v>
      </c>
      <c r="O113" s="10">
        <v>42.5</v>
      </c>
      <c r="P113">
        <f t="shared" si="40"/>
        <v>4.537593312365331E-3</v>
      </c>
      <c r="Q113">
        <f t="shared" si="40"/>
        <v>0.21002574760090958</v>
      </c>
      <c r="R113" s="9">
        <f t="shared" si="41"/>
        <v>0.20755034063205771</v>
      </c>
      <c r="S113" s="9">
        <f t="shared" si="41"/>
        <v>9.606615766398102</v>
      </c>
      <c r="T113" s="9">
        <f t="shared" si="42"/>
        <v>46.285714285714299</v>
      </c>
      <c r="U113" s="9">
        <f t="shared" si="43"/>
        <v>97.885196374622353</v>
      </c>
      <c r="V113" s="10">
        <v>42.5</v>
      </c>
      <c r="W113" s="4">
        <f t="shared" si="47"/>
        <v>1969.5</v>
      </c>
      <c r="X113">
        <f t="shared" si="48"/>
        <v>3.9040897771631222E-2</v>
      </c>
      <c r="Y113">
        <f t="shared" si="44"/>
        <v>3.9830538559726604E-2</v>
      </c>
      <c r="Z113" s="2">
        <f t="shared" si="49"/>
        <v>1.0202259894922081</v>
      </c>
      <c r="AL113" s="4">
        <v>1969.5</v>
      </c>
      <c r="AM113" s="9">
        <v>1.0202259894922081</v>
      </c>
    </row>
    <row r="114" spans="1:39">
      <c r="A114" s="5">
        <v>2012</v>
      </c>
      <c r="B114" t="s">
        <v>15</v>
      </c>
      <c r="C114">
        <v>775955.36</v>
      </c>
      <c r="D114">
        <v>761804.4</v>
      </c>
      <c r="E114">
        <v>1537759.76</v>
      </c>
      <c r="F114">
        <f t="shared" si="50"/>
        <v>775955.36</v>
      </c>
      <c r="G114">
        <f t="shared" si="45"/>
        <v>761804.4</v>
      </c>
      <c r="H114" s="19">
        <v>1503930</v>
      </c>
      <c r="I114" s="11">
        <v>47.5</v>
      </c>
      <c r="J114">
        <v>6</v>
      </c>
      <c r="K114">
        <v>247</v>
      </c>
      <c r="L114">
        <v>897</v>
      </c>
      <c r="M114" s="9">
        <f t="shared" si="46"/>
        <v>11.774676019198628</v>
      </c>
      <c r="N114" s="9">
        <f t="shared" si="39"/>
        <v>7.6466324895440616</v>
      </c>
      <c r="O114" s="11">
        <v>47.5</v>
      </c>
      <c r="P114">
        <f t="shared" si="40"/>
        <v>3.9895473858490753E-3</v>
      </c>
      <c r="Q114">
        <f t="shared" si="40"/>
        <v>0.16423636738412029</v>
      </c>
      <c r="R114" s="9">
        <f t="shared" si="41"/>
        <v>0.18134306299313976</v>
      </c>
      <c r="S114" s="9">
        <f t="shared" si="41"/>
        <v>7.4652894265509211</v>
      </c>
      <c r="T114" s="9">
        <f t="shared" si="42"/>
        <v>41.166666666666671</v>
      </c>
      <c r="U114" s="9">
        <f t="shared" si="43"/>
        <v>97.628458498023718</v>
      </c>
      <c r="V114" s="11">
        <v>47.5</v>
      </c>
      <c r="W114" s="4">
        <f t="shared" si="47"/>
        <v>1964.5</v>
      </c>
      <c r="X114">
        <f t="shared" si="48"/>
        <v>3.4325577662847218E-2</v>
      </c>
      <c r="Y114">
        <f t="shared" si="44"/>
        <v>3.114676671182718E-2</v>
      </c>
      <c r="Z114" s="2">
        <f t="shared" si="49"/>
        <v>0.90739235382305983</v>
      </c>
      <c r="AL114" s="4">
        <v>1969.5</v>
      </c>
      <c r="AM114" s="9">
        <v>0.50181841848193098</v>
      </c>
    </row>
    <row r="115" spans="1:39">
      <c r="A115" s="5">
        <v>2012</v>
      </c>
      <c r="B115" t="s">
        <v>16</v>
      </c>
      <c r="C115">
        <v>762062.68</v>
      </c>
      <c r="D115">
        <v>746805.52</v>
      </c>
      <c r="E115">
        <v>1508868.2</v>
      </c>
      <c r="F115">
        <f t="shared" si="50"/>
        <v>762062.68</v>
      </c>
      <c r="G115">
        <f t="shared" si="45"/>
        <v>746805.52</v>
      </c>
      <c r="H115" s="19">
        <v>1447184</v>
      </c>
      <c r="I115" s="12">
        <v>52.5</v>
      </c>
      <c r="J115">
        <v>9</v>
      </c>
      <c r="K115">
        <v>266</v>
      </c>
      <c r="L115">
        <v>833</v>
      </c>
      <c r="M115" s="9">
        <f t="shared" si="46"/>
        <v>11.154175721679186</v>
      </c>
      <c r="N115" s="9">
        <f t="shared" si="39"/>
        <v>7.6562482725071588</v>
      </c>
      <c r="O115" s="12">
        <v>52.5</v>
      </c>
      <c r="P115">
        <f t="shared" si="40"/>
        <v>6.2189742285707972E-3</v>
      </c>
      <c r="Q115">
        <f t="shared" si="40"/>
        <v>0.18380523831109244</v>
      </c>
      <c r="R115" s="9">
        <f t="shared" si="41"/>
        <v>0.25056812528205252</v>
      </c>
      <c r="S115" s="9">
        <f t="shared" si="41"/>
        <v>7.4056801472251061</v>
      </c>
      <c r="T115" s="9">
        <f t="shared" si="42"/>
        <v>29.55555555555555</v>
      </c>
      <c r="U115" s="9">
        <f t="shared" si="43"/>
        <v>96.727272727272734</v>
      </c>
      <c r="V115" s="12">
        <v>52.5</v>
      </c>
      <c r="W115" s="4">
        <f t="shared" si="47"/>
        <v>1959.5</v>
      </c>
      <c r="X115">
        <f t="shared" si="48"/>
        <v>5.3507293489790331E-2</v>
      </c>
      <c r="Y115">
        <f t="shared" si="44"/>
        <v>3.4857924400493831E-2</v>
      </c>
      <c r="Z115" s="2">
        <f t="shared" si="49"/>
        <v>0.65146117710373508</v>
      </c>
      <c r="AL115" s="4">
        <v>1970.5</v>
      </c>
      <c r="AM115" s="9">
        <v>0.42235969078553853</v>
      </c>
    </row>
    <row r="116" spans="1:39">
      <c r="A116" s="5">
        <v>2012</v>
      </c>
      <c r="B116" t="s">
        <v>17</v>
      </c>
      <c r="C116">
        <v>681888.94</v>
      </c>
      <c r="D116">
        <v>668068.92000000004</v>
      </c>
      <c r="E116">
        <v>1349957.86</v>
      </c>
      <c r="F116">
        <f t="shared" si="50"/>
        <v>681888.94</v>
      </c>
      <c r="G116">
        <f t="shared" si="45"/>
        <v>668068.92000000004</v>
      </c>
      <c r="H116" s="19">
        <v>1297054</v>
      </c>
      <c r="I116" s="10">
        <v>57.5</v>
      </c>
      <c r="J116">
        <v>10</v>
      </c>
      <c r="K116">
        <v>222</v>
      </c>
      <c r="L116">
        <v>805</v>
      </c>
      <c r="M116" s="9">
        <f t="shared" si="46"/>
        <v>12.049654996673096</v>
      </c>
      <c r="N116" s="9">
        <f t="shared" si="39"/>
        <v>7.9950410699940022</v>
      </c>
      <c r="O116" s="10">
        <v>57.5</v>
      </c>
      <c r="P116">
        <f t="shared" si="40"/>
        <v>7.7097792381812941E-3</v>
      </c>
      <c r="Q116">
        <f t="shared" si="40"/>
        <v>0.17115709908762472</v>
      </c>
      <c r="R116" s="9">
        <f t="shared" si="41"/>
        <v>0.34461383922387939</v>
      </c>
      <c r="S116" s="9">
        <f t="shared" si="41"/>
        <v>7.6504272307701235</v>
      </c>
      <c r="T116" s="9">
        <f t="shared" si="42"/>
        <v>22.200000000000003</v>
      </c>
      <c r="U116" s="9">
        <f t="shared" si="43"/>
        <v>95.689655172413794</v>
      </c>
      <c r="V116" s="10">
        <v>57.5</v>
      </c>
      <c r="W116" s="4">
        <f t="shared" si="47"/>
        <v>1954.5</v>
      </c>
      <c r="X116">
        <f t="shared" si="48"/>
        <v>6.6333997420932128E-2</v>
      </c>
      <c r="Y116">
        <f t="shared" si="44"/>
        <v>3.2459255652477245E-2</v>
      </c>
      <c r="Z116" s="2">
        <f t="shared" si="49"/>
        <v>0.48933061347867018</v>
      </c>
      <c r="AL116" s="4">
        <v>1971.5</v>
      </c>
      <c r="AM116" s="9">
        <v>0.9774540766704809</v>
      </c>
    </row>
    <row r="117" spans="1:39">
      <c r="A117" s="5">
        <v>2012</v>
      </c>
      <c r="B117" t="s">
        <v>18</v>
      </c>
      <c r="C117">
        <v>615670.57999999996</v>
      </c>
      <c r="D117">
        <v>610180.18999999994</v>
      </c>
      <c r="E117">
        <v>1225850.77</v>
      </c>
      <c r="F117">
        <f t="shared" si="50"/>
        <v>615670.57999999996</v>
      </c>
      <c r="G117">
        <f t="shared" si="45"/>
        <v>610180.18999999994</v>
      </c>
      <c r="H117" s="19">
        <v>1205967</v>
      </c>
      <c r="I117" s="10">
        <v>62.5</v>
      </c>
      <c r="J117">
        <v>8</v>
      </c>
      <c r="K117">
        <v>242</v>
      </c>
      <c r="L117">
        <v>803</v>
      </c>
      <c r="M117" s="9">
        <f t="shared" si="46"/>
        <v>13.160047034630869</v>
      </c>
      <c r="N117" s="9">
        <f t="shared" si="39"/>
        <v>8.7315822074733394</v>
      </c>
      <c r="O117" s="10">
        <v>62.5</v>
      </c>
      <c r="P117">
        <f t="shared" si="40"/>
        <v>6.6336806894384337E-3</v>
      </c>
      <c r="Q117">
        <f t="shared" si="40"/>
        <v>0.20066884085551262</v>
      </c>
      <c r="R117" s="9">
        <f t="shared" si="41"/>
        <v>0.27941063063914684</v>
      </c>
      <c r="S117" s="9">
        <f t="shared" si="41"/>
        <v>8.4521715768341927</v>
      </c>
      <c r="T117" s="9">
        <f t="shared" si="42"/>
        <v>30.250000000000004</v>
      </c>
      <c r="U117" s="9">
        <f t="shared" si="43"/>
        <v>96.8</v>
      </c>
      <c r="V117" s="10">
        <v>62.5</v>
      </c>
      <c r="W117" s="4">
        <f t="shared" si="47"/>
        <v>1949.5</v>
      </c>
      <c r="X117">
        <f t="shared" si="48"/>
        <v>5.7075377147672995E-2</v>
      </c>
      <c r="Y117">
        <f t="shared" si="44"/>
        <v>3.8056038817768846E-2</v>
      </c>
      <c r="Z117" s="2">
        <f t="shared" si="49"/>
        <v>0.66676806566350333</v>
      </c>
      <c r="AL117" s="4">
        <v>1971.5</v>
      </c>
      <c r="AM117" s="9">
        <v>0.62222164094729859</v>
      </c>
    </row>
    <row r="118" spans="1:39">
      <c r="A118" s="5">
        <v>2012</v>
      </c>
      <c r="B118" t="s">
        <v>19</v>
      </c>
      <c r="C118">
        <v>497259.15</v>
      </c>
      <c r="D118">
        <v>491167.9</v>
      </c>
      <c r="E118">
        <v>988427.05</v>
      </c>
      <c r="F118">
        <f t="shared" si="50"/>
        <v>497259.15</v>
      </c>
      <c r="G118">
        <f t="shared" si="45"/>
        <v>491167.9</v>
      </c>
      <c r="H118" s="19">
        <v>919252</v>
      </c>
      <c r="I118" s="10">
        <v>67.5</v>
      </c>
      <c r="J118">
        <v>3</v>
      </c>
      <c r="K118">
        <v>189</v>
      </c>
      <c r="L118">
        <v>684</v>
      </c>
      <c r="M118" s="9">
        <f t="shared" si="46"/>
        <v>13.925991499037293</v>
      </c>
      <c r="N118" s="9">
        <f t="shared" si="39"/>
        <v>9.5294870177056996</v>
      </c>
      <c r="O118" s="10">
        <v>67.5</v>
      </c>
      <c r="P118">
        <f t="shared" si="40"/>
        <v>3.2635229512690753E-3</v>
      </c>
      <c r="Q118">
        <f t="shared" si="40"/>
        <v>0.20560194592995173</v>
      </c>
      <c r="R118" s="9">
        <f t="shared" si="41"/>
        <v>0.14889823465165156</v>
      </c>
      <c r="S118" s="9">
        <f t="shared" si="41"/>
        <v>9.3805887830540478</v>
      </c>
      <c r="T118" s="9">
        <f t="shared" si="42"/>
        <v>63</v>
      </c>
      <c r="U118" s="9">
        <f t="shared" si="43"/>
        <v>98.4375</v>
      </c>
      <c r="V118" s="10">
        <v>67.5</v>
      </c>
      <c r="W118" s="4">
        <f t="shared" si="47"/>
        <v>1944.5</v>
      </c>
      <c r="X118">
        <f t="shared" si="48"/>
        <v>2.8078952242957218E-2</v>
      </c>
      <c r="Y118">
        <f t="shared" si="44"/>
        <v>3.8991582360077749E-2</v>
      </c>
      <c r="Z118" s="2">
        <f t="shared" si="49"/>
        <v>1.3886409301421725</v>
      </c>
      <c r="AL118" s="4">
        <v>1972.5</v>
      </c>
      <c r="AM118" s="9">
        <v>0.8653128307754695</v>
      </c>
    </row>
    <row r="119" spans="1:39">
      <c r="A119" s="5">
        <v>2012</v>
      </c>
      <c r="B119" t="s">
        <v>20</v>
      </c>
      <c r="C119">
        <v>377471.85</v>
      </c>
      <c r="D119">
        <v>363711.81</v>
      </c>
      <c r="E119">
        <v>741183.66</v>
      </c>
      <c r="F119">
        <f t="shared" si="50"/>
        <v>377471.85</v>
      </c>
      <c r="G119">
        <f t="shared" si="45"/>
        <v>363711.81</v>
      </c>
      <c r="H119" s="19">
        <v>708040</v>
      </c>
      <c r="I119" s="10">
        <v>72.5</v>
      </c>
      <c r="J119">
        <v>1</v>
      </c>
      <c r="K119">
        <v>204</v>
      </c>
      <c r="L119">
        <v>592</v>
      </c>
      <c r="M119" s="9">
        <f t="shared" si="46"/>
        <v>16.276622966958374</v>
      </c>
      <c r="N119" s="9">
        <f t="shared" si="39"/>
        <v>11.2564261906107</v>
      </c>
      <c r="O119" s="10">
        <v>72.5</v>
      </c>
      <c r="P119">
        <f t="shared" si="40"/>
        <v>1.412349584769222E-3</v>
      </c>
      <c r="Q119">
        <f t="shared" si="40"/>
        <v>0.28811931529292129</v>
      </c>
      <c r="R119" s="9">
        <f t="shared" si="41"/>
        <v>5.4909396051759513E-2</v>
      </c>
      <c r="S119" s="9">
        <f t="shared" si="41"/>
        <v>11.201516794558941</v>
      </c>
      <c r="T119" s="9">
        <f t="shared" si="42"/>
        <v>204</v>
      </c>
      <c r="U119" s="9">
        <f t="shared" si="43"/>
        <v>99.512195121951223</v>
      </c>
      <c r="V119" s="10">
        <v>72.5</v>
      </c>
      <c r="W119" s="4">
        <f t="shared" si="47"/>
        <v>1939.5</v>
      </c>
      <c r="X119">
        <f t="shared" si="48"/>
        <v>1.215168305333169E-2</v>
      </c>
      <c r="Y119">
        <f t="shared" si="44"/>
        <v>5.4640669673431168E-2</v>
      </c>
      <c r="Z119" s="2">
        <f t="shared" si="49"/>
        <v>4.49655158331751</v>
      </c>
      <c r="AL119" s="4">
        <v>1972.5</v>
      </c>
      <c r="AM119" s="9">
        <v>0.51737294752706064</v>
      </c>
    </row>
    <row r="120" spans="1:39">
      <c r="A120" s="5">
        <v>2012</v>
      </c>
      <c r="B120" t="s">
        <v>21</v>
      </c>
      <c r="C120">
        <v>302481.8</v>
      </c>
      <c r="D120">
        <v>262604.69</v>
      </c>
      <c r="E120">
        <v>565086.49</v>
      </c>
      <c r="F120">
        <f t="shared" si="50"/>
        <v>302481.8</v>
      </c>
      <c r="G120">
        <f t="shared" si="45"/>
        <v>262604.69</v>
      </c>
      <c r="H120" s="19">
        <v>545244</v>
      </c>
      <c r="I120" s="10">
        <v>77.5</v>
      </c>
      <c r="J120">
        <v>4</v>
      </c>
      <c r="K120">
        <v>236</v>
      </c>
      <c r="L120">
        <v>625</v>
      </c>
      <c r="M120" s="9">
        <f t="shared" si="46"/>
        <v>23.800031903466767</v>
      </c>
      <c r="N120" s="9">
        <f t="shared" si="39"/>
        <v>15.864457013740637</v>
      </c>
      <c r="O120" s="10">
        <v>77.5</v>
      </c>
      <c r="P120">
        <f t="shared" si="40"/>
        <v>7.3361650930592543E-3</v>
      </c>
      <c r="Q120">
        <f t="shared" si="40"/>
        <v>0.432833740490496</v>
      </c>
      <c r="R120" s="9">
        <f t="shared" si="41"/>
        <v>0.26440761689567727</v>
      </c>
      <c r="S120" s="9">
        <f t="shared" si="41"/>
        <v>15.600049396844957</v>
      </c>
      <c r="T120" s="9">
        <f t="shared" si="42"/>
        <v>58.999999999999993</v>
      </c>
      <c r="U120" s="9">
        <f t="shared" si="43"/>
        <v>98.333333333333329</v>
      </c>
      <c r="V120" s="10">
        <v>77.5</v>
      </c>
      <c r="W120" s="4">
        <f t="shared" si="47"/>
        <v>1934.5</v>
      </c>
      <c r="X120">
        <f t="shared" si="48"/>
        <v>6.3119467020863837E-2</v>
      </c>
      <c r="Y120">
        <f t="shared" si="44"/>
        <v>8.2085178543522236E-2</v>
      </c>
      <c r="Z120" s="2">
        <f t="shared" si="49"/>
        <v>1.3004732520379074</v>
      </c>
      <c r="AL120" s="4">
        <v>1973.5</v>
      </c>
      <c r="AM120" s="9">
        <v>0.98306824055463937</v>
      </c>
    </row>
    <row r="121" spans="1:39">
      <c r="A121" s="5">
        <v>2012</v>
      </c>
      <c r="B121" t="s">
        <v>22</v>
      </c>
      <c r="C121">
        <v>252981.6</v>
      </c>
      <c r="D121">
        <v>191585.27</v>
      </c>
      <c r="E121">
        <v>444566.87</v>
      </c>
      <c r="F121">
        <f t="shared" si="50"/>
        <v>252981.6</v>
      </c>
      <c r="G121">
        <f t="shared" si="45"/>
        <v>191585.27</v>
      </c>
      <c r="H121" s="19">
        <v>436914</v>
      </c>
      <c r="I121" s="10">
        <v>82.5</v>
      </c>
      <c r="K121">
        <v>211</v>
      </c>
      <c r="L121">
        <v>573</v>
      </c>
      <c r="M121" s="9">
        <f t="shared" si="46"/>
        <v>29.908353601506004</v>
      </c>
      <c r="N121" s="9">
        <f t="shared" si="39"/>
        <v>17.944034752834654</v>
      </c>
      <c r="O121" s="10">
        <v>82.5</v>
      </c>
      <c r="P121">
        <f t="shared" si="40"/>
        <v>0</v>
      </c>
      <c r="Q121">
        <f t="shared" si="40"/>
        <v>0.48293256796532041</v>
      </c>
      <c r="R121" s="9">
        <f t="shared" si="41"/>
        <v>0</v>
      </c>
      <c r="S121" s="9">
        <f t="shared" si="41"/>
        <v>17.944034752834654</v>
      </c>
      <c r="T121" s="9" t="e">
        <f t="shared" si="42"/>
        <v>#DIV/0!</v>
      </c>
      <c r="U121" s="9">
        <f t="shared" si="43"/>
        <v>100</v>
      </c>
      <c r="V121" s="10">
        <v>82.5</v>
      </c>
      <c r="W121" s="4">
        <f t="shared" si="47"/>
        <v>1929.5</v>
      </c>
      <c r="X121">
        <f t="shared" si="48"/>
        <v>0</v>
      </c>
      <c r="Y121">
        <f t="shared" si="44"/>
        <v>9.1586219736456628E-2</v>
      </c>
      <c r="Z121" s="2"/>
      <c r="AL121" s="4">
        <v>1973.5</v>
      </c>
      <c r="AM121" s="9">
        <v>0.47248996471148919</v>
      </c>
    </row>
    <row r="122" spans="1:39">
      <c r="A122" s="5">
        <v>2012</v>
      </c>
      <c r="B122" t="s">
        <v>23</v>
      </c>
      <c r="C122">
        <v>174166.94</v>
      </c>
      <c r="D122">
        <v>104309.56</v>
      </c>
      <c r="E122">
        <v>278476.5</v>
      </c>
      <c r="F122">
        <f>SUM(C122:C127)</f>
        <v>269514.24000000005</v>
      </c>
      <c r="G122">
        <f>SUM(D122:D127)</f>
        <v>143157.06</v>
      </c>
      <c r="H122" s="19">
        <v>402708</v>
      </c>
      <c r="I122" s="4">
        <v>88</v>
      </c>
      <c r="J122">
        <v>2</v>
      </c>
      <c r="K122">
        <v>324</v>
      </c>
      <c r="L122">
        <v>748</v>
      </c>
      <c r="M122" s="9">
        <f t="shared" si="46"/>
        <v>52.25030466537941</v>
      </c>
      <c r="N122" s="9">
        <f t="shared" si="39"/>
        <v>26.66944783813582</v>
      </c>
      <c r="O122" s="4">
        <v>88</v>
      </c>
      <c r="P122">
        <f t="shared" si="40"/>
        <v>4.9663776234889793E-3</v>
      </c>
      <c r="Q122">
        <f t="shared" si="40"/>
        <v>0.80455317500521473</v>
      </c>
      <c r="R122" s="9">
        <f t="shared" si="41"/>
        <v>0.16361624440574124</v>
      </c>
      <c r="S122" s="9">
        <f t="shared" si="41"/>
        <v>26.505831593730083</v>
      </c>
      <c r="T122" s="9">
        <f t="shared" si="42"/>
        <v>162</v>
      </c>
      <c r="U122" s="9">
        <f t="shared" si="43"/>
        <v>99.386503067484668</v>
      </c>
      <c r="V122" s="4">
        <v>88</v>
      </c>
      <c r="W122" s="4">
        <f t="shared" si="47"/>
        <v>1924</v>
      </c>
      <c r="X122">
        <f t="shared" si="48"/>
        <v>4.2730105530960245E-2</v>
      </c>
      <c r="Y122">
        <f t="shared" si="44"/>
        <v>0.1525802746875064</v>
      </c>
      <c r="Z122" s="2">
        <f t="shared" si="49"/>
        <v>3.5707909632227293</v>
      </c>
      <c r="AL122" s="4">
        <v>1974.5</v>
      </c>
      <c r="AM122" s="9">
        <v>0.82216359832227015</v>
      </c>
    </row>
    <row r="123" spans="1:39">
      <c r="A123" s="5">
        <v>2012</v>
      </c>
      <c r="B123" t="s">
        <v>24</v>
      </c>
      <c r="C123">
        <v>74105.210000000006</v>
      </c>
      <c r="D123">
        <v>32682.31</v>
      </c>
      <c r="E123">
        <v>106787.52</v>
      </c>
      <c r="H123" s="13">
        <f>SUM(H105:H122)</f>
        <v>21504691</v>
      </c>
      <c r="J123" s="14">
        <f>SUM(J105:J122)</f>
        <v>151</v>
      </c>
      <c r="K123" s="14">
        <f>SUM(K105:K122)</f>
        <v>5511</v>
      </c>
      <c r="L123" s="14">
        <f>SUM(L105:L122)</f>
        <v>19006</v>
      </c>
      <c r="M123" s="14"/>
      <c r="N123" s="15">
        <f>SUM(J123:L123)*10000/H123</f>
        <v>11.470985563103417</v>
      </c>
      <c r="P123" s="16">
        <f>SUM(P105:P122)</f>
        <v>0.11622666412304021</v>
      </c>
      <c r="Q123" s="16">
        <f>SUM(Q105:Q122)</f>
        <v>5.2729828718226397</v>
      </c>
      <c r="R123" s="16">
        <f t="shared" si="41"/>
        <v>0.30591996114952597</v>
      </c>
      <c r="S123" s="16">
        <f t="shared" si="41"/>
        <v>11.165065601953891</v>
      </c>
      <c r="U123" s="16">
        <f t="shared" si="43"/>
        <v>97.333097845284357</v>
      </c>
      <c r="X123" s="16"/>
      <c r="Y123" s="16"/>
      <c r="Z123" s="3"/>
      <c r="AL123" s="4">
        <v>1974.5</v>
      </c>
      <c r="AM123" s="9">
        <v>0.4292336170225039</v>
      </c>
    </row>
    <row r="124" spans="1:39">
      <c r="A124" s="5">
        <v>2012</v>
      </c>
      <c r="B124" t="s">
        <v>25</v>
      </c>
      <c r="C124">
        <v>18915.990000000002</v>
      </c>
      <c r="D124">
        <v>5709.61</v>
      </c>
      <c r="E124">
        <v>24625.599999999999</v>
      </c>
      <c r="N124" t="s">
        <v>42</v>
      </c>
      <c r="R124" s="10">
        <f>A104-I111</f>
        <v>1979.5</v>
      </c>
      <c r="S124" s="10">
        <f>A104-I113</f>
        <v>1969.5</v>
      </c>
      <c r="AL124" s="4">
        <v>1975.5</v>
      </c>
      <c r="AM124" s="9">
        <v>0.54522796446860433</v>
      </c>
    </row>
    <row r="125" spans="1:39">
      <c r="A125" s="5">
        <v>2012</v>
      </c>
      <c r="B125" t="s">
        <v>26</v>
      </c>
      <c r="C125">
        <v>2237.09</v>
      </c>
      <c r="D125">
        <v>442.95</v>
      </c>
      <c r="E125">
        <v>2680.04</v>
      </c>
      <c r="N125" t="s">
        <v>44</v>
      </c>
      <c r="R125" s="10">
        <f>A104-I109</f>
        <v>1989.5</v>
      </c>
      <c r="S125" s="10">
        <f>A104-I111</f>
        <v>1979.5</v>
      </c>
      <c r="AL125" s="4">
        <v>1976.5</v>
      </c>
      <c r="AM125" s="9">
        <v>0.99634512606649672</v>
      </c>
    </row>
    <row r="126" spans="1:39">
      <c r="A126" s="5">
        <v>2012</v>
      </c>
      <c r="B126" t="s">
        <v>27</v>
      </c>
      <c r="C126">
        <v>88.73</v>
      </c>
      <c r="D126">
        <v>12.63</v>
      </c>
      <c r="E126">
        <v>101.36</v>
      </c>
      <c r="N126" t="s">
        <v>43</v>
      </c>
      <c r="R126" s="10">
        <f>A104-I114</f>
        <v>1964.5</v>
      </c>
      <c r="S126" s="10">
        <f>A104-I116</f>
        <v>1954.5</v>
      </c>
      <c r="AL126" s="4">
        <v>1976.5</v>
      </c>
      <c r="AM126" s="9">
        <v>0.66374021184246168</v>
      </c>
    </row>
    <row r="127" spans="1:39">
      <c r="A127" s="5">
        <v>2012</v>
      </c>
      <c r="B127" t="s">
        <v>28</v>
      </c>
      <c r="C127">
        <v>0.28000000000000003</v>
      </c>
      <c r="D127">
        <v>0</v>
      </c>
      <c r="E127">
        <v>0.28000000000000003</v>
      </c>
      <c r="N127" t="s">
        <v>44</v>
      </c>
      <c r="R127" s="10">
        <f>A104-I113</f>
        <v>1969.5</v>
      </c>
      <c r="S127" s="10">
        <f>A104-I114</f>
        <v>1964.5</v>
      </c>
      <c r="AL127" s="4">
        <v>1977.5</v>
      </c>
      <c r="AM127" s="9">
        <v>0.328673444966817</v>
      </c>
    </row>
    <row r="128" spans="1:39">
      <c r="F128" t="s">
        <v>0</v>
      </c>
      <c r="G128" t="s">
        <v>1</v>
      </c>
      <c r="H128" t="s">
        <v>2</v>
      </c>
      <c r="W128" s="4">
        <v>2013</v>
      </c>
      <c r="AL128" s="4">
        <v>1977.5</v>
      </c>
      <c r="AM128" s="9">
        <v>0.51320058504700361</v>
      </c>
    </row>
    <row r="129" spans="1:39">
      <c r="A129" s="5">
        <v>2013</v>
      </c>
      <c r="B129">
        <v>0</v>
      </c>
      <c r="C129">
        <v>149311.96</v>
      </c>
      <c r="D129">
        <v>158038</v>
      </c>
      <c r="E129">
        <v>307349.96000000002</v>
      </c>
      <c r="I129" t="s">
        <v>3</v>
      </c>
      <c r="J129" t="s">
        <v>4</v>
      </c>
      <c r="K129" t="s">
        <v>5</v>
      </c>
      <c r="L129" t="s">
        <v>6</v>
      </c>
      <c r="M129" t="s">
        <v>7</v>
      </c>
      <c r="N129" t="s">
        <v>8</v>
      </c>
      <c r="O129" t="s">
        <v>3</v>
      </c>
      <c r="P129" t="s">
        <v>29</v>
      </c>
      <c r="Q129" t="s">
        <v>30</v>
      </c>
      <c r="R129" s="6" t="s">
        <v>31</v>
      </c>
      <c r="S129" s="7" t="s">
        <v>32</v>
      </c>
      <c r="T129" t="s">
        <v>33</v>
      </c>
      <c r="U129" t="s">
        <v>34</v>
      </c>
      <c r="V129" t="s">
        <v>3</v>
      </c>
      <c r="W129" s="4" t="s">
        <v>35</v>
      </c>
      <c r="X129" t="s">
        <v>40</v>
      </c>
      <c r="Y129" t="s">
        <v>41</v>
      </c>
      <c r="Z129" s="1" t="s">
        <v>36</v>
      </c>
      <c r="AL129" s="4">
        <v>1978.5</v>
      </c>
      <c r="AM129" s="9">
        <v>0.66256180807636478</v>
      </c>
    </row>
    <row r="130" spans="1:39">
      <c r="A130" s="5">
        <v>2013</v>
      </c>
      <c r="B130" s="8">
        <v>43469</v>
      </c>
      <c r="C130">
        <v>585247.35</v>
      </c>
      <c r="D130">
        <v>617057.18999999994</v>
      </c>
      <c r="E130">
        <v>1202304.54</v>
      </c>
      <c r="F130">
        <f>C130+C129</f>
        <v>734559.30999999994</v>
      </c>
      <c r="G130">
        <f>D130+D129</f>
        <v>775095.19</v>
      </c>
      <c r="H130" s="19">
        <v>1420913</v>
      </c>
      <c r="I130" s="4">
        <v>1.5</v>
      </c>
      <c r="J130">
        <v>309</v>
      </c>
      <c r="K130">
        <v>90</v>
      </c>
      <c r="L130">
        <v>519</v>
      </c>
      <c r="M130" s="9">
        <f>L130*10000/G130</f>
        <v>6.6959517578737655</v>
      </c>
      <c r="N130" s="9">
        <f t="shared" ref="N130:N147" si="51">(J130+K130+L130)*10000/H130</f>
        <v>6.4606348171914822</v>
      </c>
      <c r="O130" s="4">
        <v>1.5</v>
      </c>
      <c r="P130">
        <f t="shared" ref="P130:Q147" si="52">J130*1000/$H130</f>
        <v>0.21746581247409236</v>
      </c>
      <c r="Q130">
        <f t="shared" si="52"/>
        <v>6.3339557031289032E-2</v>
      </c>
      <c r="R130" s="9">
        <f t="shared" ref="R130:S148" si="53">($L130*(J130/($J130+$K130))+J130)*10000/$H130</f>
        <v>5.0033487682009223</v>
      </c>
      <c r="S130" s="9">
        <f t="shared" si="53"/>
        <v>1.4572860489905597</v>
      </c>
      <c r="T130" s="9">
        <f t="shared" ref="T130:T147" si="54">S130/R130</f>
        <v>0.29126213592233008</v>
      </c>
      <c r="U130" s="9">
        <f t="shared" ref="U130:U148" si="55">K130*100/(J130+K130)</f>
        <v>22.556390977443609</v>
      </c>
      <c r="V130" s="4">
        <v>2.5</v>
      </c>
      <c r="W130" s="4">
        <f>W$128-V130</f>
        <v>2010.5</v>
      </c>
      <c r="X130">
        <f>P130/P$148</f>
        <v>0.15928574090732384</v>
      </c>
      <c r="Y130">
        <f t="shared" ref="Y130:Y147" si="56">Q130/Q$148</f>
        <v>0.11593658290309591</v>
      </c>
      <c r="Z130" s="2">
        <f>Y130/X130</f>
        <v>0.72785286518867076</v>
      </c>
      <c r="AL130" s="4">
        <v>1978.5</v>
      </c>
      <c r="AM130" s="9">
        <v>0.33900625270779489</v>
      </c>
    </row>
    <row r="131" spans="1:39">
      <c r="A131" s="5">
        <v>2013</v>
      </c>
      <c r="B131" s="8">
        <v>43594</v>
      </c>
      <c r="C131">
        <v>699674.9</v>
      </c>
      <c r="D131">
        <v>739499.87</v>
      </c>
      <c r="E131">
        <v>1439174.77</v>
      </c>
      <c r="F131">
        <f>C131</f>
        <v>699674.9</v>
      </c>
      <c r="G131">
        <f t="shared" ref="G131:G146" si="57">D131</f>
        <v>739499.87</v>
      </c>
      <c r="H131" s="19">
        <v>1351737</v>
      </c>
      <c r="I131" s="10">
        <v>7.5</v>
      </c>
      <c r="J131">
        <v>125</v>
      </c>
      <c r="K131">
        <v>51</v>
      </c>
      <c r="L131">
        <v>250</v>
      </c>
      <c r="M131" s="9">
        <f t="shared" ref="M131:M147" si="58">L131*10000/G131</f>
        <v>3.3806632041733828</v>
      </c>
      <c r="N131" s="9">
        <f t="shared" si="51"/>
        <v>3.1515006247517086</v>
      </c>
      <c r="O131" s="10">
        <v>7.5</v>
      </c>
      <c r="P131">
        <f t="shared" si="52"/>
        <v>9.2473609881212102E-2</v>
      </c>
      <c r="Q131">
        <f t="shared" si="52"/>
        <v>3.7729232831534537E-2</v>
      </c>
      <c r="R131" s="9">
        <f t="shared" si="53"/>
        <v>2.238281693715702</v>
      </c>
      <c r="S131" s="9">
        <f t="shared" si="53"/>
        <v>0.91321893103600649</v>
      </c>
      <c r="T131" s="9">
        <f t="shared" si="54"/>
        <v>0.40800000000000003</v>
      </c>
      <c r="U131" s="9">
        <f t="shared" si="55"/>
        <v>28.977272727272727</v>
      </c>
      <c r="V131" s="10">
        <v>7.5</v>
      </c>
      <c r="W131" s="4">
        <f t="shared" ref="W131:W147" si="59">W$128-V131</f>
        <v>2005.5</v>
      </c>
      <c r="X131">
        <f t="shared" ref="X131:X147" si="60">P131/P$148</f>
        <v>6.7733531522608914E-2</v>
      </c>
      <c r="Y131">
        <f t="shared" si="56"/>
        <v>6.9059503019299723E-2</v>
      </c>
      <c r="Z131" s="2">
        <f t="shared" ref="Z131:Z147" si="61">Y131/X131</f>
        <v>1.01957629355629</v>
      </c>
      <c r="AL131" s="4">
        <v>1979.5</v>
      </c>
      <c r="AM131" s="9">
        <v>0.61901057335702647</v>
      </c>
    </row>
    <row r="132" spans="1:39">
      <c r="A132" s="5">
        <v>2013</v>
      </c>
      <c r="B132" s="8">
        <v>43752</v>
      </c>
      <c r="C132">
        <v>678784.79</v>
      </c>
      <c r="D132">
        <v>713649.76</v>
      </c>
      <c r="E132">
        <v>1392434.55</v>
      </c>
      <c r="F132">
        <f t="shared" ref="F132:F146" si="62">C132</f>
        <v>678784.79</v>
      </c>
      <c r="G132">
        <f t="shared" si="57"/>
        <v>713649.76</v>
      </c>
      <c r="H132" s="19">
        <v>1370875</v>
      </c>
      <c r="I132" s="10">
        <v>12.5</v>
      </c>
      <c r="J132">
        <v>50</v>
      </c>
      <c r="K132">
        <v>23</v>
      </c>
      <c r="L132">
        <v>129</v>
      </c>
      <c r="M132" s="9">
        <f t="shared" si="58"/>
        <v>1.8076093797046888</v>
      </c>
      <c r="N132" s="9">
        <f t="shared" si="51"/>
        <v>1.4735114434211727</v>
      </c>
      <c r="O132" s="10">
        <v>12.5</v>
      </c>
      <c r="P132">
        <f t="shared" si="52"/>
        <v>3.6473055530227047E-2</v>
      </c>
      <c r="Q132">
        <f t="shared" si="52"/>
        <v>1.677760554390444E-2</v>
      </c>
      <c r="R132" s="9">
        <f t="shared" si="53"/>
        <v>1.009254413302173</v>
      </c>
      <c r="S132" s="9">
        <f t="shared" si="53"/>
        <v>0.46425703011899955</v>
      </c>
      <c r="T132" s="9">
        <f t="shared" si="54"/>
        <v>0.45999999999999996</v>
      </c>
      <c r="U132" s="9">
        <f t="shared" si="55"/>
        <v>31.506849315068493</v>
      </c>
      <c r="V132" s="10">
        <v>12.5</v>
      </c>
      <c r="W132" s="4">
        <f t="shared" si="59"/>
        <v>2000.5</v>
      </c>
      <c r="X132">
        <f t="shared" si="60"/>
        <v>2.6715177007320668E-2</v>
      </c>
      <c r="Y132">
        <f t="shared" si="56"/>
        <v>3.0709691498086136E-2</v>
      </c>
      <c r="Z132" s="2">
        <f t="shared" si="61"/>
        <v>1.1495222917546406</v>
      </c>
      <c r="AL132" s="4">
        <v>1979.5</v>
      </c>
      <c r="AM132" s="9">
        <v>0.3679858614416589</v>
      </c>
    </row>
    <row r="133" spans="1:39">
      <c r="A133" s="5">
        <v>2013</v>
      </c>
      <c r="B133" t="s">
        <v>9</v>
      </c>
      <c r="C133">
        <v>712325.54</v>
      </c>
      <c r="D133">
        <v>751012.19</v>
      </c>
      <c r="E133">
        <v>1463337.73</v>
      </c>
      <c r="F133">
        <f t="shared" si="62"/>
        <v>712325.54</v>
      </c>
      <c r="G133">
        <f t="shared" si="57"/>
        <v>751012.19</v>
      </c>
      <c r="H133" s="19">
        <v>1405625</v>
      </c>
      <c r="I133" s="10">
        <v>17.5</v>
      </c>
      <c r="J133">
        <v>64</v>
      </c>
      <c r="K133">
        <v>28</v>
      </c>
      <c r="L133">
        <v>146</v>
      </c>
      <c r="M133" s="9">
        <f t="shared" si="58"/>
        <v>1.9440430121380587</v>
      </c>
      <c r="N133" s="9">
        <f t="shared" si="51"/>
        <v>1.6931969764339707</v>
      </c>
      <c r="O133" s="10">
        <v>17.5</v>
      </c>
      <c r="P133">
        <f t="shared" si="52"/>
        <v>4.5531347265451313E-2</v>
      </c>
      <c r="Q133">
        <f t="shared" si="52"/>
        <v>1.9919964428634949E-2</v>
      </c>
      <c r="R133" s="9">
        <f t="shared" si="53"/>
        <v>1.177876157519284</v>
      </c>
      <c r="S133" s="9">
        <f t="shared" si="53"/>
        <v>0.51532081891468673</v>
      </c>
      <c r="T133" s="9">
        <f t="shared" si="54"/>
        <v>0.4375</v>
      </c>
      <c r="U133" s="9">
        <f t="shared" si="55"/>
        <v>30.434782608695652</v>
      </c>
      <c r="V133" s="10">
        <v>17.5</v>
      </c>
      <c r="W133" s="4">
        <f t="shared" si="59"/>
        <v>1995.5</v>
      </c>
      <c r="X133">
        <f t="shared" si="60"/>
        <v>3.3350043858273525E-2</v>
      </c>
      <c r="Y133">
        <f t="shared" si="56"/>
        <v>3.6461458141652518E-2</v>
      </c>
      <c r="Z133" s="2">
        <f t="shared" si="61"/>
        <v>1.093295657918816</v>
      </c>
      <c r="AL133" s="4">
        <v>1980.5</v>
      </c>
      <c r="AM133" s="9">
        <v>0.39199396138265674</v>
      </c>
    </row>
    <row r="134" spans="1:39">
      <c r="A134" s="5">
        <v>2013</v>
      </c>
      <c r="B134" t="s">
        <v>10</v>
      </c>
      <c r="C134">
        <v>801924.54</v>
      </c>
      <c r="D134">
        <v>835364.86</v>
      </c>
      <c r="E134">
        <v>1637289.4</v>
      </c>
      <c r="F134">
        <f t="shared" si="62"/>
        <v>801924.54</v>
      </c>
      <c r="G134">
        <f t="shared" si="57"/>
        <v>835364.86</v>
      </c>
      <c r="H134" s="19">
        <v>1460407</v>
      </c>
      <c r="I134" s="10">
        <v>22.5</v>
      </c>
      <c r="J134">
        <v>97</v>
      </c>
      <c r="K134">
        <v>25</v>
      </c>
      <c r="L134">
        <v>214</v>
      </c>
      <c r="M134" s="9">
        <f t="shared" si="58"/>
        <v>2.5617548719968903</v>
      </c>
      <c r="N134" s="9">
        <f t="shared" si="51"/>
        <v>2.3007284955495284</v>
      </c>
      <c r="O134" s="10">
        <v>22.5</v>
      </c>
      <c r="P134">
        <f t="shared" si="52"/>
        <v>6.6419840496519125E-2</v>
      </c>
      <c r="Q134">
        <f t="shared" si="52"/>
        <v>1.7118515591886371E-2</v>
      </c>
      <c r="R134" s="9">
        <f t="shared" si="53"/>
        <v>1.8292677382647886</v>
      </c>
      <c r="S134" s="9">
        <f t="shared" si="53"/>
        <v>0.47146075728473946</v>
      </c>
      <c r="T134" s="9">
        <f t="shared" si="54"/>
        <v>0.25773195876288668</v>
      </c>
      <c r="U134" s="9">
        <f t="shared" si="55"/>
        <v>20.491803278688526</v>
      </c>
      <c r="V134" s="10">
        <v>22.5</v>
      </c>
      <c r="W134" s="4">
        <f t="shared" si="59"/>
        <v>1990.5</v>
      </c>
      <c r="X134">
        <f t="shared" si="60"/>
        <v>4.8650099912576975E-2</v>
      </c>
      <c r="Y134">
        <f t="shared" si="56"/>
        <v>3.133369248408658E-2</v>
      </c>
      <c r="Z134" s="2">
        <f t="shared" si="61"/>
        <v>0.64406224325114336</v>
      </c>
      <c r="AL134" s="4">
        <v>1981.5</v>
      </c>
      <c r="AM134" s="9">
        <v>0.4550819873555223</v>
      </c>
    </row>
    <row r="135" spans="1:39">
      <c r="A135" s="5">
        <v>2013</v>
      </c>
      <c r="B135" t="s">
        <v>11</v>
      </c>
      <c r="C135">
        <v>848129.42</v>
      </c>
      <c r="D135">
        <v>867423.42</v>
      </c>
      <c r="E135">
        <v>1715552.84</v>
      </c>
      <c r="F135">
        <f t="shared" si="62"/>
        <v>848129.42</v>
      </c>
      <c r="G135">
        <f t="shared" si="57"/>
        <v>867423.42</v>
      </c>
      <c r="H135" s="19">
        <v>1512795</v>
      </c>
      <c r="I135" s="10">
        <v>27.5</v>
      </c>
      <c r="J135">
        <v>120</v>
      </c>
      <c r="K135">
        <v>32</v>
      </c>
      <c r="L135">
        <v>230</v>
      </c>
      <c r="M135" s="9">
        <f t="shared" si="58"/>
        <v>2.6515308982549719</v>
      </c>
      <c r="N135" s="9">
        <f t="shared" si="51"/>
        <v>2.5251273305371846</v>
      </c>
      <c r="O135" s="10">
        <v>27.5</v>
      </c>
      <c r="P135">
        <f t="shared" si="52"/>
        <v>7.9323371639911558E-2</v>
      </c>
      <c r="Q135">
        <f t="shared" si="52"/>
        <v>2.1152899103976414E-2</v>
      </c>
      <c r="R135" s="9">
        <f t="shared" si="53"/>
        <v>1.9935215767398824</v>
      </c>
      <c r="S135" s="9">
        <f t="shared" si="53"/>
        <v>0.53160575379730202</v>
      </c>
      <c r="T135" s="9">
        <f t="shared" si="54"/>
        <v>0.26666666666666666</v>
      </c>
      <c r="U135" s="9">
        <f t="shared" si="55"/>
        <v>21.05263157894737</v>
      </c>
      <c r="V135" s="10">
        <v>27.5</v>
      </c>
      <c r="W135" s="4">
        <f t="shared" si="59"/>
        <v>1985.5</v>
      </c>
      <c r="X135">
        <f t="shared" si="60"/>
        <v>5.8101463761967571E-2</v>
      </c>
      <c r="Y135">
        <f t="shared" si="56"/>
        <v>3.8718219001713718E-2</v>
      </c>
      <c r="Z135" s="2">
        <f t="shared" si="61"/>
        <v>0.66638973435051629</v>
      </c>
      <c r="AL135" s="4">
        <v>1981.5</v>
      </c>
      <c r="AM135" s="9">
        <v>0.66109894644529965</v>
      </c>
    </row>
    <row r="136" spans="1:39">
      <c r="A136" s="5">
        <v>2013</v>
      </c>
      <c r="B136" t="s">
        <v>12</v>
      </c>
      <c r="C136">
        <v>807284.3</v>
      </c>
      <c r="D136">
        <v>814197.7</v>
      </c>
      <c r="E136">
        <v>1621482</v>
      </c>
      <c r="F136">
        <f t="shared" si="62"/>
        <v>807284.3</v>
      </c>
      <c r="G136">
        <f t="shared" si="57"/>
        <v>814197.7</v>
      </c>
      <c r="H136" s="19">
        <v>1453460</v>
      </c>
      <c r="I136" s="10">
        <v>32.5</v>
      </c>
      <c r="J136">
        <v>204</v>
      </c>
      <c r="K136">
        <v>32</v>
      </c>
      <c r="L136">
        <v>319</v>
      </c>
      <c r="M136" s="9">
        <f t="shared" si="58"/>
        <v>3.9179673438035998</v>
      </c>
      <c r="N136" s="9">
        <f t="shared" si="51"/>
        <v>3.8184745366229547</v>
      </c>
      <c r="O136" s="10">
        <v>32.5</v>
      </c>
      <c r="P136">
        <f t="shared" si="52"/>
        <v>0.14035473972451942</v>
      </c>
      <c r="Q136">
        <f t="shared" si="52"/>
        <v>2.201642976070893E-2</v>
      </c>
      <c r="R136" s="9">
        <f t="shared" si="53"/>
        <v>3.3007152774198425</v>
      </c>
      <c r="S136" s="9">
        <f t="shared" si="53"/>
        <v>0.5177592592031125</v>
      </c>
      <c r="T136" s="9">
        <f t="shared" si="54"/>
        <v>0.15686274509803921</v>
      </c>
      <c r="U136" s="9">
        <f t="shared" si="55"/>
        <v>13.559322033898304</v>
      </c>
      <c r="V136" s="10">
        <v>32.5</v>
      </c>
      <c r="W136" s="4">
        <f t="shared" si="59"/>
        <v>1980.5</v>
      </c>
      <c r="X136">
        <f t="shared" si="60"/>
        <v>0.10280470503628289</v>
      </c>
      <c r="Y136">
        <f t="shared" si="56"/>
        <v>4.0298823575948092E-2</v>
      </c>
      <c r="Z136" s="2">
        <f t="shared" si="61"/>
        <v>0.39199396138265674</v>
      </c>
      <c r="AL136" s="4">
        <v>1982.5</v>
      </c>
      <c r="AM136" s="9">
        <v>0.16667105092777509</v>
      </c>
    </row>
    <row r="137" spans="1:39">
      <c r="A137" s="5">
        <v>2013</v>
      </c>
      <c r="B137" t="s">
        <v>13</v>
      </c>
      <c r="C137">
        <v>779123.02</v>
      </c>
      <c r="D137">
        <v>775802.89</v>
      </c>
      <c r="E137">
        <v>1554925.91</v>
      </c>
      <c r="F137">
        <f t="shared" si="62"/>
        <v>779123.02</v>
      </c>
      <c r="G137">
        <f t="shared" si="57"/>
        <v>775802.89</v>
      </c>
      <c r="H137" s="19">
        <v>1519918</v>
      </c>
      <c r="I137" s="10">
        <v>37.5</v>
      </c>
      <c r="J137">
        <v>165</v>
      </c>
      <c r="K137">
        <v>36</v>
      </c>
      <c r="L137">
        <v>318</v>
      </c>
      <c r="M137" s="9">
        <f t="shared" si="58"/>
        <v>4.098979316769495</v>
      </c>
      <c r="N137" s="9">
        <f t="shared" si="51"/>
        <v>3.4146578960180745</v>
      </c>
      <c r="O137" s="10">
        <v>37.5</v>
      </c>
      <c r="P137">
        <f t="shared" si="52"/>
        <v>0.10855848802369601</v>
      </c>
      <c r="Q137">
        <f t="shared" si="52"/>
        <v>2.3685488296079131E-2</v>
      </c>
      <c r="R137" s="9">
        <f t="shared" si="53"/>
        <v>2.80307737732827</v>
      </c>
      <c r="S137" s="9">
        <f t="shared" si="53"/>
        <v>0.61158051868980434</v>
      </c>
      <c r="T137" s="9">
        <f t="shared" si="54"/>
        <v>0.21818181818181817</v>
      </c>
      <c r="U137" s="9">
        <f t="shared" si="55"/>
        <v>17.910447761194028</v>
      </c>
      <c r="V137" s="10">
        <v>37.5</v>
      </c>
      <c r="W137" s="4">
        <f t="shared" si="59"/>
        <v>1975.5</v>
      </c>
      <c r="X137">
        <f t="shared" si="60"/>
        <v>7.9515115502089825E-2</v>
      </c>
      <c r="Y137">
        <f t="shared" si="56"/>
        <v>4.3353864569690405E-2</v>
      </c>
      <c r="Z137" s="2">
        <f t="shared" si="61"/>
        <v>0.54522796446860433</v>
      </c>
      <c r="AL137" s="4">
        <v>1982.5</v>
      </c>
      <c r="AM137" s="9">
        <v>0.52240432581183516</v>
      </c>
    </row>
    <row r="138" spans="1:39">
      <c r="A138" s="5">
        <v>2013</v>
      </c>
      <c r="B138" t="s">
        <v>14</v>
      </c>
      <c r="C138">
        <v>832487.68</v>
      </c>
      <c r="D138">
        <v>814404.7</v>
      </c>
      <c r="E138">
        <v>1646892.38</v>
      </c>
      <c r="F138">
        <f t="shared" si="62"/>
        <v>832487.68</v>
      </c>
      <c r="G138">
        <f t="shared" si="57"/>
        <v>814404.7</v>
      </c>
      <c r="H138" s="19">
        <v>1542668</v>
      </c>
      <c r="I138" s="10">
        <v>42.5</v>
      </c>
      <c r="J138">
        <v>142</v>
      </c>
      <c r="K138">
        <v>24</v>
      </c>
      <c r="L138">
        <v>261</v>
      </c>
      <c r="M138" s="9">
        <f t="shared" si="58"/>
        <v>3.204794864273254</v>
      </c>
      <c r="N138" s="9">
        <f t="shared" si="51"/>
        <v>2.7679319205428516</v>
      </c>
      <c r="O138" s="10">
        <v>42.5</v>
      </c>
      <c r="P138">
        <f t="shared" si="52"/>
        <v>9.2048321479410999E-2</v>
      </c>
      <c r="Q138">
        <f t="shared" si="52"/>
        <v>1.5557462785252562E-2</v>
      </c>
      <c r="R138" s="9">
        <f t="shared" si="53"/>
        <v>2.3677489922715962</v>
      </c>
      <c r="S138" s="9">
        <f t="shared" si="53"/>
        <v>0.40018292827125568</v>
      </c>
      <c r="T138" s="9">
        <f t="shared" si="54"/>
        <v>0.16901408450704225</v>
      </c>
      <c r="U138" s="9">
        <f t="shared" si="55"/>
        <v>14.457831325301205</v>
      </c>
      <c r="V138" s="10">
        <v>42.5</v>
      </c>
      <c r="W138" s="4">
        <f t="shared" si="59"/>
        <v>1970.5</v>
      </c>
      <c r="X138">
        <f t="shared" si="60"/>
        <v>6.7422023348475787E-2</v>
      </c>
      <c r="Y138">
        <f t="shared" si="56"/>
        <v>2.8476344933597592E-2</v>
      </c>
      <c r="Z138" s="2">
        <f t="shared" si="61"/>
        <v>0.42235969078553853</v>
      </c>
      <c r="AL138" s="4">
        <v>1983.5</v>
      </c>
      <c r="AM138" s="9">
        <v>0.41975965480614408</v>
      </c>
    </row>
    <row r="139" spans="1:39">
      <c r="A139" s="5">
        <v>2013</v>
      </c>
      <c r="B139" t="s">
        <v>15</v>
      </c>
      <c r="C139">
        <v>774145.64</v>
      </c>
      <c r="D139">
        <v>758469.1</v>
      </c>
      <c r="E139">
        <v>1532614.74</v>
      </c>
      <c r="F139">
        <f t="shared" si="62"/>
        <v>774145.64</v>
      </c>
      <c r="G139">
        <f t="shared" si="57"/>
        <v>758469.1</v>
      </c>
      <c r="H139" s="19">
        <v>1503930</v>
      </c>
      <c r="I139" s="11">
        <v>47.5</v>
      </c>
      <c r="J139">
        <v>117</v>
      </c>
      <c r="K139">
        <v>29</v>
      </c>
      <c r="L139">
        <v>236</v>
      </c>
      <c r="M139" s="9">
        <f t="shared" si="58"/>
        <v>3.1115308454886299</v>
      </c>
      <c r="N139" s="9">
        <f t="shared" si="51"/>
        <v>2.5400118356572445</v>
      </c>
      <c r="O139" s="11">
        <v>47.5</v>
      </c>
      <c r="P139">
        <f t="shared" si="52"/>
        <v>7.7796174024056974E-2</v>
      </c>
      <c r="Q139">
        <f t="shared" si="52"/>
        <v>1.9282812364937198E-2</v>
      </c>
      <c r="R139" s="9">
        <f t="shared" si="53"/>
        <v>2.0354889367938198</v>
      </c>
      <c r="S139" s="9">
        <f t="shared" si="53"/>
        <v>0.50452289886342527</v>
      </c>
      <c r="T139" s="9">
        <f t="shared" si="54"/>
        <v>0.24786324786324779</v>
      </c>
      <c r="U139" s="9">
        <f t="shared" si="55"/>
        <v>19.863013698630137</v>
      </c>
      <c r="V139" s="11">
        <v>47.5</v>
      </c>
      <c r="W139" s="4">
        <f t="shared" si="59"/>
        <v>1965.5</v>
      </c>
      <c r="X139">
        <f t="shared" si="60"/>
        <v>5.6982847456325154E-2</v>
      </c>
      <c r="Y139">
        <f t="shared" si="56"/>
        <v>3.5295216435568558E-2</v>
      </c>
      <c r="Z139" s="2">
        <f t="shared" si="61"/>
        <v>0.61940071462067225</v>
      </c>
      <c r="AL139" s="4">
        <v>1983.5</v>
      </c>
      <c r="AM139" s="9">
        <v>0.54248702345729394</v>
      </c>
    </row>
    <row r="140" spans="1:39">
      <c r="A140" s="5">
        <v>2013</v>
      </c>
      <c r="B140" t="s">
        <v>16</v>
      </c>
      <c r="C140">
        <v>775922.83</v>
      </c>
      <c r="D140">
        <v>759545.28</v>
      </c>
      <c r="E140">
        <v>1535468.11</v>
      </c>
      <c r="F140">
        <f t="shared" si="62"/>
        <v>775922.83</v>
      </c>
      <c r="G140">
        <f t="shared" si="57"/>
        <v>759545.28</v>
      </c>
      <c r="H140" s="19">
        <v>1447184</v>
      </c>
      <c r="I140" s="12">
        <v>52.5</v>
      </c>
      <c r="J140">
        <v>100</v>
      </c>
      <c r="K140">
        <v>29</v>
      </c>
      <c r="L140">
        <v>224</v>
      </c>
      <c r="M140" s="9">
        <f t="shared" si="58"/>
        <v>2.9491329338522121</v>
      </c>
      <c r="N140" s="9">
        <f t="shared" si="51"/>
        <v>2.4392198918727681</v>
      </c>
      <c r="O140" s="12">
        <v>52.5</v>
      </c>
      <c r="P140">
        <f t="shared" si="52"/>
        <v>6.9099713650786626E-2</v>
      </c>
      <c r="Q140">
        <f t="shared" si="52"/>
        <v>2.0038916958728122E-2</v>
      </c>
      <c r="R140" s="9">
        <f t="shared" si="53"/>
        <v>1.8908681332347039</v>
      </c>
      <c r="S140" s="9">
        <f t="shared" si="53"/>
        <v>0.54835175863806418</v>
      </c>
      <c r="T140" s="9">
        <f t="shared" si="54"/>
        <v>0.29000000000000004</v>
      </c>
      <c r="U140" s="9">
        <f t="shared" si="55"/>
        <v>22.480620155038761</v>
      </c>
      <c r="V140" s="12">
        <v>52.5</v>
      </c>
      <c r="W140" s="4">
        <f t="shared" si="59"/>
        <v>1960.5</v>
      </c>
      <c r="X140">
        <f t="shared" si="60"/>
        <v>5.0613008822528047E-2</v>
      </c>
      <c r="Y140">
        <f t="shared" si="56"/>
        <v>3.6679188585518226E-2</v>
      </c>
      <c r="Z140" s="2">
        <f t="shared" si="61"/>
        <v>0.72469883610618657</v>
      </c>
      <c r="AL140" s="4">
        <v>1984.5</v>
      </c>
      <c r="AM140" s="9">
        <v>0.50880097572669536</v>
      </c>
    </row>
    <row r="141" spans="1:39">
      <c r="A141" s="5">
        <v>2013</v>
      </c>
      <c r="B141" t="s">
        <v>17</v>
      </c>
      <c r="C141">
        <v>697164.65</v>
      </c>
      <c r="D141">
        <v>679392.19</v>
      </c>
      <c r="E141">
        <v>1376556.84</v>
      </c>
      <c r="F141">
        <f t="shared" si="62"/>
        <v>697164.65</v>
      </c>
      <c r="G141">
        <f t="shared" si="57"/>
        <v>679392.19</v>
      </c>
      <c r="H141" s="19">
        <v>1297054</v>
      </c>
      <c r="I141" s="10">
        <v>57.5</v>
      </c>
      <c r="J141">
        <v>91</v>
      </c>
      <c r="K141">
        <v>24</v>
      </c>
      <c r="L141">
        <v>229</v>
      </c>
      <c r="M141" s="9">
        <f t="shared" si="58"/>
        <v>3.3706598835055792</v>
      </c>
      <c r="N141" s="9">
        <f t="shared" si="51"/>
        <v>2.6521640579343653</v>
      </c>
      <c r="O141" s="10">
        <v>57.5</v>
      </c>
      <c r="P141">
        <f t="shared" si="52"/>
        <v>7.0158991067449772E-2</v>
      </c>
      <c r="Q141">
        <f t="shared" si="52"/>
        <v>1.8503470171635106E-2</v>
      </c>
      <c r="R141" s="9">
        <f t="shared" si="53"/>
        <v>2.098668950191541</v>
      </c>
      <c r="S141" s="9">
        <f t="shared" si="53"/>
        <v>0.55349510774282407</v>
      </c>
      <c r="T141" s="9">
        <f t="shared" si="54"/>
        <v>0.26373626373626374</v>
      </c>
      <c r="U141" s="9">
        <f t="shared" si="55"/>
        <v>20.869565217391305</v>
      </c>
      <c r="V141" s="10">
        <v>57.5</v>
      </c>
      <c r="W141" s="4">
        <f t="shared" si="59"/>
        <v>1955.5</v>
      </c>
      <c r="X141">
        <f t="shared" si="60"/>
        <v>5.1388890724239321E-2</v>
      </c>
      <c r="Y141">
        <f t="shared" si="56"/>
        <v>3.3868710235674948E-2</v>
      </c>
      <c r="Z141" s="2">
        <f t="shared" si="61"/>
        <v>0.65906677023677451</v>
      </c>
      <c r="AL141" s="4">
        <v>1984.5</v>
      </c>
      <c r="AM141" s="9">
        <v>0.5393676399801649</v>
      </c>
    </row>
    <row r="142" spans="1:39">
      <c r="A142" s="5">
        <v>2013</v>
      </c>
      <c r="B142" t="s">
        <v>18</v>
      </c>
      <c r="C142">
        <v>622281.42000000004</v>
      </c>
      <c r="D142">
        <v>612159.30000000005</v>
      </c>
      <c r="E142">
        <v>1234440.72</v>
      </c>
      <c r="F142">
        <f t="shared" si="62"/>
        <v>622281.42000000004</v>
      </c>
      <c r="G142">
        <f t="shared" si="57"/>
        <v>612159.30000000005</v>
      </c>
      <c r="H142" s="19">
        <v>1205967</v>
      </c>
      <c r="I142" s="10">
        <v>62.5</v>
      </c>
      <c r="J142">
        <v>77</v>
      </c>
      <c r="K142">
        <v>15</v>
      </c>
      <c r="L142">
        <v>171</v>
      </c>
      <c r="M142" s="9">
        <f t="shared" si="58"/>
        <v>2.7933905439319471</v>
      </c>
      <c r="N142" s="9">
        <f t="shared" si="51"/>
        <v>2.1808225266528853</v>
      </c>
      <c r="O142" s="10">
        <v>62.5</v>
      </c>
      <c r="P142">
        <f t="shared" si="52"/>
        <v>6.3849176635844926E-2</v>
      </c>
      <c r="Q142">
        <f t="shared" si="52"/>
        <v>1.2438151292697064E-2</v>
      </c>
      <c r="R142" s="9">
        <f t="shared" si="53"/>
        <v>1.825253636437741</v>
      </c>
      <c r="S142" s="9">
        <f t="shared" si="53"/>
        <v>0.35556889021514432</v>
      </c>
      <c r="T142" s="9">
        <f t="shared" si="54"/>
        <v>0.19480519480519479</v>
      </c>
      <c r="U142" s="9">
        <f t="shared" si="55"/>
        <v>16.304347826086957</v>
      </c>
      <c r="V142" s="10">
        <v>62.5</v>
      </c>
      <c r="W142" s="4">
        <f t="shared" si="59"/>
        <v>1950.5</v>
      </c>
      <c r="X142">
        <f t="shared" si="60"/>
        <v>4.676718280936585E-2</v>
      </c>
      <c r="Y142">
        <f t="shared" si="56"/>
        <v>2.2766764184894327E-2</v>
      </c>
      <c r="Z142" s="2">
        <f t="shared" si="61"/>
        <v>0.48681068256125387</v>
      </c>
      <c r="AL142" s="4">
        <v>1985.5</v>
      </c>
      <c r="AM142" s="9">
        <v>0.66638973435051629</v>
      </c>
    </row>
    <row r="143" spans="1:39">
      <c r="A143" s="5">
        <v>2013</v>
      </c>
      <c r="B143" t="s">
        <v>19</v>
      </c>
      <c r="C143">
        <v>528667.18999999994</v>
      </c>
      <c r="D143">
        <v>522426.18</v>
      </c>
      <c r="E143">
        <v>1051093.3700000001</v>
      </c>
      <c r="F143">
        <f t="shared" si="62"/>
        <v>528667.18999999994</v>
      </c>
      <c r="G143">
        <f t="shared" si="57"/>
        <v>522426.18</v>
      </c>
      <c r="H143" s="19">
        <v>919252</v>
      </c>
      <c r="I143" s="10">
        <v>67.5</v>
      </c>
      <c r="J143">
        <v>44</v>
      </c>
      <c r="K143">
        <v>20</v>
      </c>
      <c r="L143">
        <v>162</v>
      </c>
      <c r="M143" s="9">
        <f t="shared" si="58"/>
        <v>3.1009165735147501</v>
      </c>
      <c r="N143" s="9">
        <f t="shared" si="51"/>
        <v>2.4585206232893699</v>
      </c>
      <c r="O143" s="10">
        <v>67.5</v>
      </c>
      <c r="P143">
        <f t="shared" si="52"/>
        <v>4.7865003285279768E-2</v>
      </c>
      <c r="Q143">
        <f t="shared" si="52"/>
        <v>2.175681967512717E-2</v>
      </c>
      <c r="R143" s="9">
        <f t="shared" si="53"/>
        <v>1.6902329285114419</v>
      </c>
      <c r="S143" s="9">
        <f t="shared" si="53"/>
        <v>0.76828769477792813</v>
      </c>
      <c r="T143" s="9">
        <f t="shared" si="54"/>
        <v>0.45454545454545453</v>
      </c>
      <c r="U143" s="9">
        <f t="shared" si="55"/>
        <v>31.25</v>
      </c>
      <c r="V143" s="10">
        <v>67.5</v>
      </c>
      <c r="W143" s="4">
        <f t="shared" si="59"/>
        <v>1945.5</v>
      </c>
      <c r="X143">
        <f t="shared" si="60"/>
        <v>3.5059361400705605E-2</v>
      </c>
      <c r="Y143">
        <f t="shared" si="56"/>
        <v>3.9823633858491407E-2</v>
      </c>
      <c r="Z143" s="2">
        <f t="shared" si="61"/>
        <v>1.1358915926429258</v>
      </c>
      <c r="AL143" s="4">
        <v>1986.5</v>
      </c>
      <c r="AM143" s="9">
        <v>0.48507038709100608</v>
      </c>
    </row>
    <row r="144" spans="1:39">
      <c r="A144" s="5">
        <v>2013</v>
      </c>
      <c r="B144" t="s">
        <v>20</v>
      </c>
      <c r="C144">
        <v>391239.83</v>
      </c>
      <c r="D144">
        <v>375789</v>
      </c>
      <c r="E144">
        <v>767028.83</v>
      </c>
      <c r="F144">
        <f t="shared" si="62"/>
        <v>391239.83</v>
      </c>
      <c r="G144">
        <f t="shared" si="57"/>
        <v>375789</v>
      </c>
      <c r="H144" s="19">
        <v>708040</v>
      </c>
      <c r="I144" s="10">
        <v>72.5</v>
      </c>
      <c r="J144">
        <v>28</v>
      </c>
      <c r="K144">
        <v>22</v>
      </c>
      <c r="L144">
        <v>92</v>
      </c>
      <c r="M144" s="9">
        <f t="shared" si="58"/>
        <v>2.4481823576528319</v>
      </c>
      <c r="N144" s="9">
        <f t="shared" si="51"/>
        <v>2.0055364103722955</v>
      </c>
      <c r="O144" s="10">
        <v>72.5</v>
      </c>
      <c r="P144">
        <f t="shared" si="52"/>
        <v>3.954578837353822E-2</v>
      </c>
      <c r="Q144">
        <f t="shared" si="52"/>
        <v>3.1071690864922886E-2</v>
      </c>
      <c r="R144" s="9">
        <f t="shared" si="53"/>
        <v>1.1231003898084855</v>
      </c>
      <c r="S144" s="9">
        <f t="shared" si="53"/>
        <v>0.88243602056380999</v>
      </c>
      <c r="T144" s="9">
        <f t="shared" si="54"/>
        <v>0.7857142857142857</v>
      </c>
      <c r="U144" s="9">
        <f t="shared" si="55"/>
        <v>44</v>
      </c>
      <c r="V144" s="10">
        <v>72.5</v>
      </c>
      <c r="W144" s="4">
        <f t="shared" si="59"/>
        <v>1940.5</v>
      </c>
      <c r="X144">
        <f t="shared" si="60"/>
        <v>2.8965841247316541E-2</v>
      </c>
      <c r="Y144">
        <f t="shared" si="56"/>
        <v>5.6873553159220575E-2</v>
      </c>
      <c r="Z144" s="2">
        <f t="shared" si="61"/>
        <v>1.9634697529970571</v>
      </c>
      <c r="AL144" s="4">
        <v>1986.5</v>
      </c>
      <c r="AM144" s="9">
        <v>0.77875615683470911</v>
      </c>
    </row>
    <row r="145" spans="1:39">
      <c r="A145" s="5">
        <v>2013</v>
      </c>
      <c r="B145" t="s">
        <v>21</v>
      </c>
      <c r="C145">
        <v>308501.09999999998</v>
      </c>
      <c r="D145">
        <v>271488.28999999998</v>
      </c>
      <c r="E145">
        <v>579989.39</v>
      </c>
      <c r="F145">
        <f t="shared" si="62"/>
        <v>308501.09999999998</v>
      </c>
      <c r="G145">
        <f t="shared" si="57"/>
        <v>271488.28999999998</v>
      </c>
      <c r="H145" s="19">
        <v>545244</v>
      </c>
      <c r="I145" s="10">
        <v>77.5</v>
      </c>
      <c r="J145">
        <v>26</v>
      </c>
      <c r="K145">
        <v>28</v>
      </c>
      <c r="L145">
        <v>82</v>
      </c>
      <c r="M145" s="9">
        <f t="shared" si="58"/>
        <v>3.0203880985069378</v>
      </c>
      <c r="N145" s="9">
        <f t="shared" si="51"/>
        <v>2.4942961316401466</v>
      </c>
      <c r="O145" s="10">
        <v>77.5</v>
      </c>
      <c r="P145">
        <f t="shared" si="52"/>
        <v>4.7685073104885151E-2</v>
      </c>
      <c r="Q145">
        <f t="shared" si="52"/>
        <v>5.1353155651414781E-2</v>
      </c>
      <c r="R145" s="9">
        <f t="shared" si="53"/>
        <v>1.2009573967156262</v>
      </c>
      <c r="S145" s="9">
        <f t="shared" si="53"/>
        <v>1.2933387349245205</v>
      </c>
      <c r="T145" s="9">
        <f t="shared" si="54"/>
        <v>1.0769230769230769</v>
      </c>
      <c r="U145" s="9">
        <f t="shared" si="55"/>
        <v>51.851851851851855</v>
      </c>
      <c r="V145" s="10">
        <v>77.5</v>
      </c>
      <c r="W145" s="4">
        <f t="shared" si="59"/>
        <v>1935.5</v>
      </c>
      <c r="X145">
        <f t="shared" si="60"/>
        <v>3.4927569135201071E-2</v>
      </c>
      <c r="Y145">
        <f t="shared" si="56"/>
        <v>9.399670074381436E-2</v>
      </c>
      <c r="Z145" s="2">
        <f t="shared" si="61"/>
        <v>2.6911893118001622</v>
      </c>
      <c r="AL145" s="4">
        <v>1987.5</v>
      </c>
      <c r="AM145" s="9">
        <v>0.30086261500808631</v>
      </c>
    </row>
    <row r="146" spans="1:39">
      <c r="A146" s="5">
        <v>2013</v>
      </c>
      <c r="B146" t="s">
        <v>22</v>
      </c>
      <c r="C146">
        <v>251939.85</v>
      </c>
      <c r="D146">
        <v>193330.61</v>
      </c>
      <c r="E146">
        <v>445270.46</v>
      </c>
      <c r="F146">
        <f t="shared" si="62"/>
        <v>251939.85</v>
      </c>
      <c r="G146">
        <f t="shared" si="57"/>
        <v>193330.61</v>
      </c>
      <c r="H146" s="19">
        <v>436914</v>
      </c>
      <c r="I146" s="10">
        <v>82.5</v>
      </c>
      <c r="J146">
        <v>20</v>
      </c>
      <c r="K146">
        <v>23</v>
      </c>
      <c r="L146">
        <v>66</v>
      </c>
      <c r="M146" s="9">
        <f t="shared" si="58"/>
        <v>3.413841191521612</v>
      </c>
      <c r="N146" s="9">
        <f t="shared" si="51"/>
        <v>2.494770137830328</v>
      </c>
      <c r="O146" s="10">
        <v>82.5</v>
      </c>
      <c r="P146">
        <f t="shared" si="52"/>
        <v>4.5775598859272078E-2</v>
      </c>
      <c r="Q146">
        <f t="shared" si="52"/>
        <v>5.2641938688162887E-2</v>
      </c>
      <c r="R146" s="9">
        <f t="shared" si="53"/>
        <v>1.160358203642013</v>
      </c>
      <c r="S146" s="9">
        <f t="shared" si="53"/>
        <v>1.3344119341883149</v>
      </c>
      <c r="T146" s="9">
        <f t="shared" si="54"/>
        <v>1.1499999999999999</v>
      </c>
      <c r="U146" s="9">
        <f t="shared" si="55"/>
        <v>53.488372093023258</v>
      </c>
      <c r="V146" s="10">
        <v>82.5</v>
      </c>
      <c r="W146" s="4">
        <f t="shared" si="59"/>
        <v>1930.5</v>
      </c>
      <c r="X146">
        <f t="shared" si="60"/>
        <v>3.3528949202736212E-2</v>
      </c>
      <c r="Y146">
        <f t="shared" si="56"/>
        <v>9.6355686319135644E-2</v>
      </c>
      <c r="Z146" s="2">
        <f t="shared" si="61"/>
        <v>2.8738057293866013</v>
      </c>
      <c r="AL146" s="4">
        <v>1987.5</v>
      </c>
      <c r="AM146" s="9">
        <v>0.69991380602955189</v>
      </c>
    </row>
    <row r="147" spans="1:39">
      <c r="A147" s="5">
        <v>2013</v>
      </c>
      <c r="B147" t="s">
        <v>23</v>
      </c>
      <c r="C147">
        <v>176581.85</v>
      </c>
      <c r="D147">
        <v>108952.65</v>
      </c>
      <c r="E147">
        <v>285534.5</v>
      </c>
      <c r="F147">
        <f>SUM(C147:C152)</f>
        <v>277680.32</v>
      </c>
      <c r="G147">
        <f>SUM(D147:D152)</f>
        <v>151146.23999999996</v>
      </c>
      <c r="H147" s="19">
        <v>402708</v>
      </c>
      <c r="I147" s="4">
        <v>88</v>
      </c>
      <c r="J147">
        <v>10</v>
      </c>
      <c r="K147">
        <v>33</v>
      </c>
      <c r="L147">
        <v>70</v>
      </c>
      <c r="M147" s="9">
        <f t="shared" si="58"/>
        <v>4.6312763056494175</v>
      </c>
      <c r="N147" s="9">
        <f t="shared" si="51"/>
        <v>2.8060033572712735</v>
      </c>
      <c r="O147" s="4">
        <v>88</v>
      </c>
      <c r="P147">
        <f t="shared" si="52"/>
        <v>2.4831888117444897E-2</v>
      </c>
      <c r="Q147">
        <f t="shared" si="52"/>
        <v>8.1945230787568157E-2</v>
      </c>
      <c r="R147" s="9">
        <f t="shared" si="53"/>
        <v>0.652558920295645</v>
      </c>
      <c r="S147" s="9">
        <f t="shared" si="53"/>
        <v>2.1534444369756285</v>
      </c>
      <c r="T147" s="9">
        <f t="shared" si="54"/>
        <v>3.3</v>
      </c>
      <c r="U147" s="9">
        <f t="shared" si="55"/>
        <v>76.744186046511629</v>
      </c>
      <c r="V147" s="4">
        <v>88</v>
      </c>
      <c r="W147" s="4">
        <f t="shared" si="59"/>
        <v>1925</v>
      </c>
      <c r="X147">
        <f t="shared" si="60"/>
        <v>1.8188448344661996E-2</v>
      </c>
      <c r="Y147">
        <f t="shared" si="56"/>
        <v>0.14999236635051152</v>
      </c>
      <c r="Z147" s="2">
        <f t="shared" si="61"/>
        <v>8.2465729625876403</v>
      </c>
      <c r="AL147" s="4">
        <v>1988.5</v>
      </c>
      <c r="AM147" s="9">
        <v>0.46505164068118099</v>
      </c>
    </row>
    <row r="148" spans="1:39">
      <c r="A148" s="5">
        <v>2013</v>
      </c>
      <c r="B148" t="s">
        <v>24</v>
      </c>
      <c r="C148">
        <v>79131.64</v>
      </c>
      <c r="D148">
        <v>35698.269999999997</v>
      </c>
      <c r="E148">
        <v>114829.91</v>
      </c>
      <c r="H148" s="13">
        <f>SUM(H130:H147)</f>
        <v>21504691</v>
      </c>
      <c r="J148" s="14">
        <f>SUM(J130:J147)</f>
        <v>1789</v>
      </c>
      <c r="K148" s="14">
        <f>SUM(K130:K147)</f>
        <v>564</v>
      </c>
      <c r="L148" s="14">
        <f>SUM(L130:L147)</f>
        <v>3718</v>
      </c>
      <c r="M148" s="14"/>
      <c r="N148" s="15">
        <f>SUM(J148:L148)*10000/H148</f>
        <v>2.8231049681206764</v>
      </c>
      <c r="P148" s="16">
        <f>SUM(P130:P147)</f>
        <v>1.3652559936335986</v>
      </c>
      <c r="Q148" s="16">
        <f>SUM(Q130:Q147)</f>
        <v>0.5463293418284596</v>
      </c>
      <c r="R148" s="16">
        <f t="shared" si="53"/>
        <v>2.1464236242957462</v>
      </c>
      <c r="S148" s="16">
        <f t="shared" si="53"/>
        <v>0.6766813438249305</v>
      </c>
      <c r="U148" s="16">
        <f t="shared" si="55"/>
        <v>23.969400764980875</v>
      </c>
      <c r="X148" s="16"/>
      <c r="Y148" s="16"/>
      <c r="Z148" s="3"/>
      <c r="AL148" s="4">
        <v>1988.5</v>
      </c>
      <c r="AM148" s="9">
        <v>0.755490561946907</v>
      </c>
    </row>
    <row r="149" spans="1:39">
      <c r="A149" s="5">
        <v>2013</v>
      </c>
      <c r="B149" t="s">
        <v>25</v>
      </c>
      <c r="C149">
        <v>19460.97</v>
      </c>
      <c r="D149">
        <v>5985.36</v>
      </c>
      <c r="E149">
        <v>25446.33</v>
      </c>
      <c r="N149" t="s">
        <v>42</v>
      </c>
      <c r="R149" s="10">
        <f>A129-I137</f>
        <v>1975.5</v>
      </c>
      <c r="S149" s="10">
        <f>A129-I137</f>
        <v>1975.5</v>
      </c>
      <c r="AL149" s="4">
        <v>1989.5</v>
      </c>
      <c r="AM149" s="9">
        <v>0.38488582557054107</v>
      </c>
    </row>
    <row r="150" spans="1:39">
      <c r="A150" s="5">
        <v>2013</v>
      </c>
      <c r="B150" t="s">
        <v>26</v>
      </c>
      <c r="C150">
        <v>2406.58</v>
      </c>
      <c r="D150">
        <v>497.05</v>
      </c>
      <c r="E150">
        <v>2903.63</v>
      </c>
      <c r="N150" t="s">
        <v>44</v>
      </c>
      <c r="R150" s="10">
        <f>A129-I136</f>
        <v>1980.5</v>
      </c>
      <c r="AL150" s="4">
        <v>1989.5</v>
      </c>
      <c r="AM150" s="9">
        <v>0.55338189026152873</v>
      </c>
    </row>
    <row r="151" spans="1:39">
      <c r="A151" s="5">
        <v>2013</v>
      </c>
      <c r="B151" t="s">
        <v>27</v>
      </c>
      <c r="C151">
        <v>98.96</v>
      </c>
      <c r="D151">
        <v>12.91</v>
      </c>
      <c r="E151">
        <v>111.87</v>
      </c>
      <c r="N151" t="s">
        <v>43</v>
      </c>
      <c r="S151" s="10">
        <f>A129-I140</f>
        <v>1960.5</v>
      </c>
      <c r="AL151" s="4">
        <v>1990.5</v>
      </c>
      <c r="AM151" s="9">
        <v>0.64406224325114336</v>
      </c>
    </row>
    <row r="152" spans="1:39">
      <c r="A152" s="5">
        <v>2013</v>
      </c>
      <c r="B152" t="s">
        <v>28</v>
      </c>
      <c r="C152">
        <v>0.32</v>
      </c>
      <c r="D152">
        <v>0</v>
      </c>
      <c r="E152">
        <v>0.32</v>
      </c>
      <c r="AL152" s="4">
        <v>1991.5</v>
      </c>
      <c r="AM152" s="9">
        <v>0.44187642617425194</v>
      </c>
    </row>
    <row r="153" spans="1:39">
      <c r="A153" s="5"/>
      <c r="F153" t="s">
        <v>0</v>
      </c>
      <c r="G153" t="s">
        <v>1</v>
      </c>
      <c r="H153" t="s">
        <v>2</v>
      </c>
      <c r="W153" s="4">
        <v>2014</v>
      </c>
      <c r="AL153" s="4">
        <v>1991.5</v>
      </c>
      <c r="AM153" s="9">
        <v>0.70049930760761625</v>
      </c>
    </row>
    <row r="154" spans="1:39">
      <c r="A154" s="5">
        <v>2014</v>
      </c>
      <c r="B154">
        <v>0</v>
      </c>
      <c r="C154">
        <v>149861.69</v>
      </c>
      <c r="D154">
        <v>158259.49</v>
      </c>
      <c r="E154">
        <v>308121.18</v>
      </c>
      <c r="I154" t="s">
        <v>3</v>
      </c>
      <c r="K154" s="10" t="e">
        <f>#REF!-E143</f>
        <v>#REF!</v>
      </c>
      <c r="L154" t="s">
        <v>6</v>
      </c>
      <c r="M154" t="s">
        <v>7</v>
      </c>
      <c r="N154" t="s">
        <v>8</v>
      </c>
      <c r="O154" t="s">
        <v>3</v>
      </c>
      <c r="P154" t="s">
        <v>29</v>
      </c>
      <c r="Q154" t="s">
        <v>30</v>
      </c>
      <c r="R154" s="6" t="s">
        <v>31</v>
      </c>
      <c r="S154" s="7" t="s">
        <v>32</v>
      </c>
      <c r="T154" t="s">
        <v>33</v>
      </c>
      <c r="U154" t="s">
        <v>34</v>
      </c>
      <c r="V154" t="s">
        <v>3</v>
      </c>
      <c r="W154" s="4" t="s">
        <v>35</v>
      </c>
      <c r="X154" t="s">
        <v>40</v>
      </c>
      <c r="Y154" t="s">
        <v>41</v>
      </c>
      <c r="Z154" s="1" t="s">
        <v>36</v>
      </c>
      <c r="AL154" s="4">
        <v>1992.5</v>
      </c>
      <c r="AM154" s="9">
        <v>0.2205571801751009</v>
      </c>
    </row>
    <row r="155" spans="1:39">
      <c r="A155" s="5">
        <v>2014</v>
      </c>
      <c r="B155" s="8">
        <v>43469</v>
      </c>
      <c r="C155">
        <v>596053.01</v>
      </c>
      <c r="D155">
        <v>628798.91</v>
      </c>
      <c r="E155">
        <v>1224851.92</v>
      </c>
      <c r="F155">
        <f>C155+C154</f>
        <v>745914.7</v>
      </c>
      <c r="G155">
        <f>D155+D154</f>
        <v>787058.4</v>
      </c>
      <c r="H155" s="19">
        <v>1464776</v>
      </c>
      <c r="I155" s="4">
        <v>1.5</v>
      </c>
      <c r="J155">
        <v>862</v>
      </c>
      <c r="K155">
        <v>472</v>
      </c>
      <c r="L155">
        <v>4070</v>
      </c>
      <c r="M155" s="9">
        <f>L155*10000/G155</f>
        <v>51.711537542830364</v>
      </c>
      <c r="N155" s="9">
        <f t="shared" ref="N155:N172" si="63">(J155+K155+L155)*10000/H155</f>
        <v>36.89301299311294</v>
      </c>
      <c r="O155" s="4">
        <v>1.5</v>
      </c>
      <c r="P155">
        <f t="shared" ref="P155:Q172" si="64">J155*1000/$H155</f>
        <v>0.58848588453115014</v>
      </c>
      <c r="Q155">
        <f t="shared" si="64"/>
        <v>0.32223357018411009</v>
      </c>
      <c r="R155" s="9">
        <f t="shared" ref="R155:S173" si="65">($L155*(J155/($J155+$K155))+J155)*10000/$H155</f>
        <v>23.839413193450785</v>
      </c>
      <c r="S155" s="9">
        <f t="shared" si="65"/>
        <v>13.053599799662148</v>
      </c>
      <c r="T155" s="9">
        <f t="shared" ref="T155:T172" si="66">S155/R155</f>
        <v>0.54756380510440839</v>
      </c>
      <c r="U155" s="9">
        <f t="shared" ref="U155:U173" si="67">K155*100/(J155+K155)</f>
        <v>35.382308845577214</v>
      </c>
      <c r="V155" s="4">
        <v>2.5</v>
      </c>
      <c r="W155" s="4">
        <f>W$153-V155</f>
        <v>2011.5</v>
      </c>
      <c r="X155">
        <f>P155/P$173</f>
        <v>0.18502379331478755</v>
      </c>
      <c r="Y155">
        <f t="shared" ref="Y155:Y172" si="68">Q155/Q$173</f>
        <v>9.3174311575414198E-2</v>
      </c>
      <c r="Z155" s="2">
        <f>Y155/X155</f>
        <v>0.50358016072502321</v>
      </c>
      <c r="AL155" s="4">
        <v>1992.5</v>
      </c>
      <c r="AM155" s="9">
        <v>0.79254534133374277</v>
      </c>
    </row>
    <row r="156" spans="1:39">
      <c r="A156" s="5">
        <v>2014</v>
      </c>
      <c r="B156" s="8">
        <v>43594</v>
      </c>
      <c r="C156">
        <v>718485.7</v>
      </c>
      <c r="D156">
        <v>759389.14</v>
      </c>
      <c r="E156">
        <v>1477874.84</v>
      </c>
      <c r="F156">
        <f>C156</f>
        <v>718485.7</v>
      </c>
      <c r="G156">
        <f t="shared" ref="G156:G171" si="69">D156</f>
        <v>759389.14</v>
      </c>
      <c r="H156" s="19">
        <v>1502644</v>
      </c>
      <c r="I156" s="10">
        <v>7.5</v>
      </c>
      <c r="J156">
        <v>364</v>
      </c>
      <c r="K156">
        <v>276</v>
      </c>
      <c r="L156">
        <v>2556</v>
      </c>
      <c r="M156" s="9">
        <f t="shared" ref="M156:M172" si="70">L156*10000/G156</f>
        <v>33.658632516130005</v>
      </c>
      <c r="N156" s="9">
        <f t="shared" si="63"/>
        <v>21.269176198753662</v>
      </c>
      <c r="O156" s="10">
        <v>7.5</v>
      </c>
      <c r="P156">
        <f t="shared" si="64"/>
        <v>0.24223967885939718</v>
      </c>
      <c r="Q156">
        <f t="shared" si="64"/>
        <v>0.18367624001426819</v>
      </c>
      <c r="R156" s="9">
        <f t="shared" si="65"/>
        <v>12.096843963041145</v>
      </c>
      <c r="S156" s="9">
        <f t="shared" si="65"/>
        <v>9.172332235712517</v>
      </c>
      <c r="T156" s="9">
        <f t="shared" si="66"/>
        <v>0.75824175824175821</v>
      </c>
      <c r="U156" s="9">
        <f t="shared" si="67"/>
        <v>43.125</v>
      </c>
      <c r="V156" s="10">
        <v>7.5</v>
      </c>
      <c r="W156" s="4">
        <f t="shared" ref="W156:W172" si="71">W$153-V156</f>
        <v>2006.5</v>
      </c>
      <c r="X156">
        <f t="shared" ref="X156:X172" si="72">P156/P$173</f>
        <v>7.6161732085774717E-2</v>
      </c>
      <c r="Y156">
        <f t="shared" si="68"/>
        <v>5.3110255416007252E-2</v>
      </c>
      <c r="Z156" s="2">
        <f t="shared" ref="Z156:Z172" si="73">Y156/X156</f>
        <v>0.69733518345136269</v>
      </c>
      <c r="AL156" s="4">
        <v>1993.5</v>
      </c>
      <c r="AM156" s="9">
        <v>0.36910765344960828</v>
      </c>
    </row>
    <row r="157" spans="1:39">
      <c r="A157" s="5">
        <v>2014</v>
      </c>
      <c r="B157" s="8">
        <v>43752</v>
      </c>
      <c r="C157">
        <v>681330.12</v>
      </c>
      <c r="D157">
        <v>716899.9</v>
      </c>
      <c r="E157">
        <v>1398230.02</v>
      </c>
      <c r="F157">
        <f t="shared" ref="F157:F171" si="74">C157</f>
        <v>681330.12</v>
      </c>
      <c r="G157">
        <f t="shared" si="69"/>
        <v>716899.9</v>
      </c>
      <c r="H157" s="19">
        <v>1397182</v>
      </c>
      <c r="I157" s="10">
        <v>12.5</v>
      </c>
      <c r="J157">
        <v>167</v>
      </c>
      <c r="K157">
        <v>158</v>
      </c>
      <c r="L157">
        <v>1354</v>
      </c>
      <c r="M157" s="9">
        <f t="shared" si="70"/>
        <v>18.886876675530292</v>
      </c>
      <c r="N157" s="9">
        <f t="shared" si="63"/>
        <v>12.017045739209351</v>
      </c>
      <c r="O157" s="10">
        <v>12.5</v>
      </c>
      <c r="P157">
        <f t="shared" si="64"/>
        <v>0.11952630365979522</v>
      </c>
      <c r="Q157">
        <f t="shared" si="64"/>
        <v>0.11308476633681223</v>
      </c>
      <c r="R157" s="9">
        <f t="shared" si="65"/>
        <v>6.1749127336860363</v>
      </c>
      <c r="S157" s="9">
        <f t="shared" si="65"/>
        <v>5.8421330055233156</v>
      </c>
      <c r="T157" s="9">
        <f t="shared" si="66"/>
        <v>0.94610778443113774</v>
      </c>
      <c r="U157" s="9">
        <f t="shared" si="67"/>
        <v>48.615384615384613</v>
      </c>
      <c r="V157" s="10">
        <v>12.5</v>
      </c>
      <c r="W157" s="4">
        <f t="shared" si="71"/>
        <v>2001.5</v>
      </c>
      <c r="X157">
        <f t="shared" si="72"/>
        <v>3.7579848022437773E-2</v>
      </c>
      <c r="Y157">
        <f t="shared" si="68"/>
        <v>3.2698626797570803E-2</v>
      </c>
      <c r="Z157" s="2">
        <f t="shared" si="73"/>
        <v>0.87011067149732635</v>
      </c>
      <c r="AL157" s="4">
        <v>1993.5</v>
      </c>
      <c r="AM157" s="9">
        <v>0.83982127418552377</v>
      </c>
    </row>
    <row r="158" spans="1:39">
      <c r="A158" s="5">
        <v>2014</v>
      </c>
      <c r="B158" t="s">
        <v>9</v>
      </c>
      <c r="C158">
        <v>715149.69</v>
      </c>
      <c r="D158">
        <v>753383.82</v>
      </c>
      <c r="E158">
        <v>1468533.51</v>
      </c>
      <c r="F158">
        <f t="shared" si="74"/>
        <v>715149.69</v>
      </c>
      <c r="G158">
        <f t="shared" si="69"/>
        <v>753383.82</v>
      </c>
      <c r="H158" s="19">
        <v>1421612</v>
      </c>
      <c r="I158" s="10">
        <v>17.5</v>
      </c>
      <c r="J158">
        <v>175</v>
      </c>
      <c r="K158">
        <v>168</v>
      </c>
      <c r="L158">
        <v>1410</v>
      </c>
      <c r="M158" s="9">
        <f t="shared" si="70"/>
        <v>18.715559885530858</v>
      </c>
      <c r="N158" s="9">
        <f t="shared" si="63"/>
        <v>12.331072050601712</v>
      </c>
      <c r="O158" s="10">
        <v>17.5</v>
      </c>
      <c r="P158">
        <f t="shared" si="64"/>
        <v>0.12309969246179689</v>
      </c>
      <c r="Q158">
        <f t="shared" si="64"/>
        <v>0.11817570476332502</v>
      </c>
      <c r="R158" s="9">
        <f t="shared" si="65"/>
        <v>6.2913632911233224</v>
      </c>
      <c r="S158" s="9">
        <f t="shared" si="65"/>
        <v>6.0397087594783896</v>
      </c>
      <c r="T158" s="9">
        <f t="shared" si="66"/>
        <v>0.96</v>
      </c>
      <c r="U158" s="9">
        <f t="shared" si="67"/>
        <v>48.979591836734691</v>
      </c>
      <c r="V158" s="10">
        <v>17.5</v>
      </c>
      <c r="W158" s="4">
        <f t="shared" si="71"/>
        <v>1996.5</v>
      </c>
      <c r="X158">
        <f t="shared" si="72"/>
        <v>3.8703344725611349E-2</v>
      </c>
      <c r="Y158">
        <f t="shared" si="68"/>
        <v>3.4170679144233912E-2</v>
      </c>
      <c r="Z158" s="2">
        <f t="shared" si="73"/>
        <v>0.88288698009146438</v>
      </c>
      <c r="AL158" s="4">
        <v>1994.5</v>
      </c>
      <c r="AM158" s="9">
        <v>0.63921566625592063</v>
      </c>
    </row>
    <row r="159" spans="1:39">
      <c r="A159" s="5">
        <v>2014</v>
      </c>
      <c r="B159" t="s">
        <v>10</v>
      </c>
      <c r="C159">
        <v>809830.99</v>
      </c>
      <c r="D159">
        <v>843882.14</v>
      </c>
      <c r="E159">
        <v>1653713.13</v>
      </c>
      <c r="F159">
        <f t="shared" si="74"/>
        <v>809830.99</v>
      </c>
      <c r="G159">
        <f t="shared" si="69"/>
        <v>843882.14</v>
      </c>
      <c r="H159" s="19">
        <v>1566792</v>
      </c>
      <c r="I159" s="10">
        <v>22.5</v>
      </c>
      <c r="J159">
        <v>214</v>
      </c>
      <c r="K159">
        <v>163</v>
      </c>
      <c r="L159">
        <v>1313</v>
      </c>
      <c r="M159" s="9">
        <f t="shared" si="70"/>
        <v>15.55904477371686</v>
      </c>
      <c r="N159" s="9">
        <f t="shared" si="63"/>
        <v>10.786371132862563</v>
      </c>
      <c r="O159" s="10">
        <v>22.5</v>
      </c>
      <c r="P159">
        <f t="shared" si="64"/>
        <v>0.13658481789541943</v>
      </c>
      <c r="Q159">
        <f t="shared" si="64"/>
        <v>0.10403423045305311</v>
      </c>
      <c r="R159" s="9">
        <f t="shared" si="65"/>
        <v>6.1227676987601818</v>
      </c>
      <c r="S159" s="9">
        <f t="shared" si="65"/>
        <v>4.6636034341023818</v>
      </c>
      <c r="T159" s="9">
        <f t="shared" si="66"/>
        <v>0.76168224299065423</v>
      </c>
      <c r="U159" s="9">
        <f t="shared" si="67"/>
        <v>43.236074270557026</v>
      </c>
      <c r="V159" s="10">
        <v>22.5</v>
      </c>
      <c r="W159" s="4">
        <f t="shared" si="71"/>
        <v>1991.5</v>
      </c>
      <c r="X159">
        <f t="shared" si="72"/>
        <v>4.2943155954120932E-2</v>
      </c>
      <c r="Y159">
        <f t="shared" si="68"/>
        <v>3.0081651012347596E-2</v>
      </c>
      <c r="Z159" s="2">
        <f t="shared" si="73"/>
        <v>0.70049930760761625</v>
      </c>
      <c r="AL159" s="4">
        <v>1994.5</v>
      </c>
      <c r="AM159" s="9">
        <v>1.0700358018961338</v>
      </c>
    </row>
    <row r="160" spans="1:39">
      <c r="A160" s="5">
        <v>2014</v>
      </c>
      <c r="B160" t="s">
        <v>11</v>
      </c>
      <c r="C160">
        <v>865524.13</v>
      </c>
      <c r="D160">
        <v>878699.49</v>
      </c>
      <c r="E160">
        <v>1744223.62</v>
      </c>
      <c r="F160">
        <f t="shared" si="74"/>
        <v>865524.13</v>
      </c>
      <c r="G160">
        <f t="shared" si="69"/>
        <v>878699.49</v>
      </c>
      <c r="H160" s="19">
        <v>1664609</v>
      </c>
      <c r="I160" s="10">
        <v>27.5</v>
      </c>
      <c r="J160">
        <v>248</v>
      </c>
      <c r="K160">
        <v>210</v>
      </c>
      <c r="L160">
        <v>1642</v>
      </c>
      <c r="M160" s="9">
        <f t="shared" si="70"/>
        <v>18.686707101650875</v>
      </c>
      <c r="N160" s="9">
        <f t="shared" si="63"/>
        <v>12.615575189128498</v>
      </c>
      <c r="O160" s="10">
        <v>27.5</v>
      </c>
      <c r="P160">
        <f t="shared" si="64"/>
        <v>0.14898393556685083</v>
      </c>
      <c r="Q160">
        <f t="shared" si="64"/>
        <v>0.12615575189128497</v>
      </c>
      <c r="R160" s="9">
        <f t="shared" si="65"/>
        <v>6.8311411504451254</v>
      </c>
      <c r="S160" s="9">
        <f t="shared" si="65"/>
        <v>5.784434038683373</v>
      </c>
      <c r="T160" s="9">
        <f t="shared" si="66"/>
        <v>0.84677419354838723</v>
      </c>
      <c r="U160" s="9">
        <f t="shared" si="67"/>
        <v>45.851528384279476</v>
      </c>
      <c r="V160" s="10">
        <v>27.5</v>
      </c>
      <c r="W160" s="4">
        <f t="shared" si="71"/>
        <v>1986.5</v>
      </c>
      <c r="X160">
        <f t="shared" si="72"/>
        <v>4.684151927196397E-2</v>
      </c>
      <c r="Y160">
        <f t="shared" si="68"/>
        <v>3.6478121528533622E-2</v>
      </c>
      <c r="Z160" s="2">
        <f t="shared" si="73"/>
        <v>0.77875615683470911</v>
      </c>
      <c r="AL160" s="4">
        <v>1995.5</v>
      </c>
      <c r="AM160" s="9">
        <v>1.093295657918816</v>
      </c>
    </row>
    <row r="161" spans="1:39">
      <c r="A161" s="5">
        <v>2014</v>
      </c>
      <c r="B161" t="s">
        <v>12</v>
      </c>
      <c r="C161">
        <v>836566.44</v>
      </c>
      <c r="D161">
        <v>842199.24</v>
      </c>
      <c r="E161">
        <v>1678765.68</v>
      </c>
      <c r="F161">
        <f t="shared" si="74"/>
        <v>836566.44</v>
      </c>
      <c r="G161">
        <f t="shared" si="69"/>
        <v>842199.24</v>
      </c>
      <c r="H161" s="19">
        <v>1703852</v>
      </c>
      <c r="I161" s="10">
        <v>32.5</v>
      </c>
      <c r="J161">
        <v>345</v>
      </c>
      <c r="K161">
        <v>248</v>
      </c>
      <c r="L161">
        <v>2072</v>
      </c>
      <c r="M161" s="9">
        <f t="shared" si="70"/>
        <v>24.602254449909026</v>
      </c>
      <c r="N161" s="9">
        <f t="shared" si="63"/>
        <v>15.641029854705691</v>
      </c>
      <c r="O161" s="10">
        <v>32.5</v>
      </c>
      <c r="P161">
        <f t="shared" si="64"/>
        <v>0.20248237522977347</v>
      </c>
      <c r="Q161">
        <f t="shared" si="64"/>
        <v>0.14555254799125747</v>
      </c>
      <c r="R161" s="9">
        <f t="shared" si="65"/>
        <v>9.0997559862958894</v>
      </c>
      <c r="S161" s="9">
        <f t="shared" si="65"/>
        <v>6.5412738684097995</v>
      </c>
      <c r="T161" s="9">
        <f t="shared" si="66"/>
        <v>0.71884057971014503</v>
      </c>
      <c r="U161" s="9">
        <f t="shared" si="67"/>
        <v>41.821247892074197</v>
      </c>
      <c r="V161" s="10">
        <v>32.5</v>
      </c>
      <c r="W161" s="4">
        <f t="shared" si="71"/>
        <v>1981.5</v>
      </c>
      <c r="X161">
        <f t="shared" si="72"/>
        <v>6.3661776992745847E-2</v>
      </c>
      <c r="Y161">
        <f t="shared" si="68"/>
        <v>4.2086733698739894E-2</v>
      </c>
      <c r="Z161" s="2">
        <f t="shared" si="73"/>
        <v>0.66109894644529965</v>
      </c>
      <c r="AL161" s="4">
        <v>1996.5</v>
      </c>
      <c r="AM161" s="9">
        <v>0.9308962691659155</v>
      </c>
    </row>
    <row r="162" spans="1:39">
      <c r="A162" s="5">
        <v>2014</v>
      </c>
      <c r="B162" t="s">
        <v>13</v>
      </c>
      <c r="C162">
        <v>777908.82</v>
      </c>
      <c r="D162">
        <v>776026.9</v>
      </c>
      <c r="E162">
        <v>1553935.72</v>
      </c>
      <c r="F162">
        <f t="shared" si="74"/>
        <v>777908.82</v>
      </c>
      <c r="G162">
        <f t="shared" si="69"/>
        <v>776026.9</v>
      </c>
      <c r="H162" s="19">
        <v>1561686</v>
      </c>
      <c r="I162" s="10">
        <v>37.5</v>
      </c>
      <c r="J162">
        <v>327</v>
      </c>
      <c r="K162">
        <v>236</v>
      </c>
      <c r="L162">
        <v>2150</v>
      </c>
      <c r="M162" s="9">
        <f t="shared" si="70"/>
        <v>27.705225166808006</v>
      </c>
      <c r="N162" s="9">
        <f t="shared" si="63"/>
        <v>17.372250247488932</v>
      </c>
      <c r="O162" s="10">
        <v>37.5</v>
      </c>
      <c r="P162">
        <f t="shared" si="64"/>
        <v>0.20938908333685516</v>
      </c>
      <c r="Q162">
        <f t="shared" si="64"/>
        <v>0.15111872681191993</v>
      </c>
      <c r="R162" s="9">
        <f t="shared" si="65"/>
        <v>10.090099166836378</v>
      </c>
      <c r="S162" s="9">
        <f t="shared" si="65"/>
        <v>7.2821510806525547</v>
      </c>
      <c r="T162" s="9">
        <f t="shared" si="66"/>
        <v>0.72171253822629977</v>
      </c>
      <c r="U162" s="9">
        <f t="shared" si="67"/>
        <v>41.918294849023091</v>
      </c>
      <c r="V162" s="10">
        <v>37.5</v>
      </c>
      <c r="W162" s="4">
        <f t="shared" si="71"/>
        <v>1976.5</v>
      </c>
      <c r="X162">
        <f t="shared" si="72"/>
        <v>6.5833290986336987E-2</v>
      </c>
      <c r="Y162">
        <f t="shared" si="68"/>
        <v>4.3696202505557738E-2</v>
      </c>
      <c r="Z162" s="2">
        <f t="shared" si="73"/>
        <v>0.66374021184246168</v>
      </c>
      <c r="AL162" s="4">
        <v>1996.5</v>
      </c>
      <c r="AM162" s="9">
        <v>0.88288698009146438</v>
      </c>
    </row>
    <row r="163" spans="1:39">
      <c r="A163" s="5">
        <v>2014</v>
      </c>
      <c r="B163" t="s">
        <v>14</v>
      </c>
      <c r="C163">
        <v>840103.82</v>
      </c>
      <c r="D163">
        <v>821370.37</v>
      </c>
      <c r="E163">
        <v>1661474.19</v>
      </c>
      <c r="F163">
        <f t="shared" si="74"/>
        <v>840103.82</v>
      </c>
      <c r="G163">
        <f t="shared" si="69"/>
        <v>821370.37</v>
      </c>
      <c r="H163" s="19">
        <v>1583254</v>
      </c>
      <c r="I163" s="10">
        <v>42.5</v>
      </c>
      <c r="J163">
        <v>303</v>
      </c>
      <c r="K163">
        <v>205</v>
      </c>
      <c r="L163">
        <v>2038</v>
      </c>
      <c r="M163" s="9">
        <f t="shared" si="70"/>
        <v>24.812192823561436</v>
      </c>
      <c r="N163" s="9">
        <f t="shared" si="63"/>
        <v>16.080805733003043</v>
      </c>
      <c r="O163" s="10">
        <v>42.5</v>
      </c>
      <c r="P163">
        <f t="shared" si="64"/>
        <v>0.19137801009819019</v>
      </c>
      <c r="Q163">
        <f t="shared" si="64"/>
        <v>0.12948017184861052</v>
      </c>
      <c r="R163" s="9">
        <f t="shared" si="65"/>
        <v>9.5915042068896117</v>
      </c>
      <c r="S163" s="9">
        <f t="shared" si="65"/>
        <v>6.4893015261134321</v>
      </c>
      <c r="T163" s="9">
        <f t="shared" si="66"/>
        <v>0.67656765676567643</v>
      </c>
      <c r="U163" s="9">
        <f t="shared" si="67"/>
        <v>40.354330708661415</v>
      </c>
      <c r="V163" s="10">
        <v>42.5</v>
      </c>
      <c r="W163" s="4">
        <f t="shared" si="71"/>
        <v>1971.5</v>
      </c>
      <c r="X163">
        <f t="shared" si="72"/>
        <v>6.0170492302655303E-2</v>
      </c>
      <c r="Y163">
        <f t="shared" si="68"/>
        <v>3.743938245716498E-2</v>
      </c>
      <c r="Z163" s="2">
        <f t="shared" si="73"/>
        <v>0.62222164094729859</v>
      </c>
      <c r="AL163" s="4">
        <v>1997.5</v>
      </c>
      <c r="AM163" s="9">
        <v>0.29407624023346779</v>
      </c>
    </row>
    <row r="164" spans="1:39">
      <c r="A164" s="5">
        <v>2014</v>
      </c>
      <c r="B164" t="s">
        <v>15</v>
      </c>
      <c r="C164">
        <v>777544.54</v>
      </c>
      <c r="D164">
        <v>758188.47</v>
      </c>
      <c r="E164">
        <v>1535733.01</v>
      </c>
      <c r="F164">
        <f t="shared" si="74"/>
        <v>777544.54</v>
      </c>
      <c r="G164">
        <f t="shared" si="69"/>
        <v>758188.47</v>
      </c>
      <c r="H164" s="19">
        <v>1581460</v>
      </c>
      <c r="I164" s="11">
        <v>47.5</v>
      </c>
      <c r="J164">
        <v>273</v>
      </c>
      <c r="K164">
        <v>170</v>
      </c>
      <c r="L164">
        <v>1641</v>
      </c>
      <c r="M164" s="9">
        <f t="shared" si="70"/>
        <v>21.643695003697431</v>
      </c>
      <c r="N164" s="9">
        <f t="shared" si="63"/>
        <v>13.177696558875976</v>
      </c>
      <c r="O164" s="11">
        <v>47.5</v>
      </c>
      <c r="P164">
        <f t="shared" si="64"/>
        <v>0.17262529561291465</v>
      </c>
      <c r="Q164">
        <f t="shared" si="64"/>
        <v>0.10749560532672341</v>
      </c>
      <c r="R164" s="9">
        <f t="shared" si="65"/>
        <v>8.1207926875240233</v>
      </c>
      <c r="S164" s="9">
        <f t="shared" si="65"/>
        <v>5.0569038713519543</v>
      </c>
      <c r="T164" s="9">
        <f t="shared" si="66"/>
        <v>0.6227106227106225</v>
      </c>
      <c r="U164" s="9">
        <f t="shared" si="67"/>
        <v>38.37471783295711</v>
      </c>
      <c r="V164" s="11">
        <v>47.5</v>
      </c>
      <c r="W164" s="4">
        <f t="shared" si="71"/>
        <v>1966.5</v>
      </c>
      <c r="X164">
        <f t="shared" si="72"/>
        <v>5.4274516782734088E-2</v>
      </c>
      <c r="Y164">
        <f t="shared" si="68"/>
        <v>3.1082512656819949E-2</v>
      </c>
      <c r="Z164" s="2">
        <f t="shared" si="73"/>
        <v>0.5726907303706843</v>
      </c>
      <c r="AL164" s="4">
        <v>1997.5</v>
      </c>
      <c r="AM164" s="9">
        <v>1.0136177616444713</v>
      </c>
    </row>
    <row r="165" spans="1:39">
      <c r="A165" s="5">
        <v>2014</v>
      </c>
      <c r="B165" t="s">
        <v>16</v>
      </c>
      <c r="C165">
        <v>786323.29</v>
      </c>
      <c r="D165">
        <v>768206.57</v>
      </c>
      <c r="E165">
        <v>1554529.86</v>
      </c>
      <c r="F165">
        <f t="shared" si="74"/>
        <v>786323.29</v>
      </c>
      <c r="G165">
        <f t="shared" si="69"/>
        <v>768206.57</v>
      </c>
      <c r="H165" s="19">
        <v>1523557</v>
      </c>
      <c r="I165" s="12">
        <v>52.5</v>
      </c>
      <c r="J165">
        <v>274</v>
      </c>
      <c r="K165">
        <v>164</v>
      </c>
      <c r="L165">
        <v>1450</v>
      </c>
      <c r="M165" s="9">
        <f t="shared" si="70"/>
        <v>18.875131463663479</v>
      </c>
      <c r="N165" s="9">
        <f t="shared" si="63"/>
        <v>12.392053595631801</v>
      </c>
      <c r="O165" s="12">
        <v>52.5</v>
      </c>
      <c r="P165">
        <f t="shared" si="64"/>
        <v>0.17984230324169034</v>
      </c>
      <c r="Q165">
        <f t="shared" si="64"/>
        <v>0.10764283843663217</v>
      </c>
      <c r="R165" s="9">
        <f t="shared" si="65"/>
        <v>7.7521065872217205</v>
      </c>
      <c r="S165" s="9">
        <f t="shared" si="65"/>
        <v>4.6399470084100809</v>
      </c>
      <c r="T165" s="9">
        <f t="shared" si="66"/>
        <v>0.59854014598540151</v>
      </c>
      <c r="U165" s="9">
        <f t="shared" si="67"/>
        <v>37.442922374429223</v>
      </c>
      <c r="V165" s="12">
        <v>52.5</v>
      </c>
      <c r="W165" s="4">
        <f t="shared" si="71"/>
        <v>1961.5</v>
      </c>
      <c r="X165">
        <f t="shared" si="72"/>
        <v>5.6543590966088027E-2</v>
      </c>
      <c r="Y165">
        <f t="shared" si="68"/>
        <v>3.112508532747316E-2</v>
      </c>
      <c r="Z165" s="2">
        <f t="shared" si="73"/>
        <v>0.55046177286724507</v>
      </c>
      <c r="AL165" s="4">
        <v>1998.5</v>
      </c>
      <c r="AM165" s="9">
        <v>0.79549957053149423</v>
      </c>
    </row>
    <row r="166" spans="1:39">
      <c r="A166" s="5">
        <v>2014</v>
      </c>
      <c r="B166" t="s">
        <v>17</v>
      </c>
      <c r="C166">
        <v>712135.37</v>
      </c>
      <c r="D166">
        <v>691296.07</v>
      </c>
      <c r="E166">
        <v>1403431.44</v>
      </c>
      <c r="F166">
        <f t="shared" si="74"/>
        <v>712135.37</v>
      </c>
      <c r="G166">
        <f t="shared" si="69"/>
        <v>691296.07</v>
      </c>
      <c r="H166" s="19">
        <v>1454332</v>
      </c>
      <c r="I166" s="10">
        <v>57.5</v>
      </c>
      <c r="J166">
        <v>263</v>
      </c>
      <c r="K166">
        <v>137</v>
      </c>
      <c r="L166">
        <v>1435</v>
      </c>
      <c r="M166" s="9">
        <f t="shared" si="70"/>
        <v>20.758110197270472</v>
      </c>
      <c r="N166" s="9">
        <f t="shared" si="63"/>
        <v>12.617476614693206</v>
      </c>
      <c r="O166" s="10">
        <v>57.5</v>
      </c>
      <c r="P166">
        <f t="shared" si="64"/>
        <v>0.18083903812884541</v>
      </c>
      <c r="Q166">
        <f t="shared" si="64"/>
        <v>9.4201324044303508E-2</v>
      </c>
      <c r="R166" s="9">
        <f t="shared" si="65"/>
        <v>8.2959908741607826</v>
      </c>
      <c r="S166" s="9">
        <f t="shared" si="65"/>
        <v>4.321485740532423</v>
      </c>
      <c r="T166" s="9">
        <f t="shared" si="66"/>
        <v>0.52091254752851712</v>
      </c>
      <c r="U166" s="9">
        <f t="shared" si="67"/>
        <v>34.25</v>
      </c>
      <c r="V166" s="10">
        <v>57.5</v>
      </c>
      <c r="W166" s="4">
        <f t="shared" si="71"/>
        <v>1956.5</v>
      </c>
      <c r="X166">
        <f t="shared" si="72"/>
        <v>5.6856970903650245E-2</v>
      </c>
      <c r="Y166">
        <f t="shared" si="68"/>
        <v>2.7238451637132715E-2</v>
      </c>
      <c r="Z166" s="2">
        <f t="shared" si="73"/>
        <v>0.47906969372833741</v>
      </c>
      <c r="AL166" s="4">
        <v>1998.5</v>
      </c>
      <c r="AM166" s="9">
        <v>1.8031335091318252</v>
      </c>
    </row>
    <row r="167" spans="1:39">
      <c r="A167" s="5">
        <v>2014</v>
      </c>
      <c r="B167" t="s">
        <v>18</v>
      </c>
      <c r="C167">
        <v>634722.25</v>
      </c>
      <c r="D167">
        <v>618473.07999999996</v>
      </c>
      <c r="E167">
        <v>1253195.33</v>
      </c>
      <c r="F167">
        <f t="shared" si="74"/>
        <v>634722.25</v>
      </c>
      <c r="G167">
        <f t="shared" si="69"/>
        <v>618473.07999999996</v>
      </c>
      <c r="H167" s="19">
        <v>1299406</v>
      </c>
      <c r="I167" s="10">
        <v>62.5</v>
      </c>
      <c r="J167">
        <v>194</v>
      </c>
      <c r="K167">
        <v>155</v>
      </c>
      <c r="L167">
        <v>1298</v>
      </c>
      <c r="M167" s="9">
        <f t="shared" si="70"/>
        <v>20.987170532951897</v>
      </c>
      <c r="N167" s="9">
        <f t="shared" si="63"/>
        <v>12.675022279410745</v>
      </c>
      <c r="O167" s="10">
        <v>62.5</v>
      </c>
      <c r="P167">
        <f t="shared" si="64"/>
        <v>0.14929898738346598</v>
      </c>
      <c r="Q167">
        <f t="shared" si="64"/>
        <v>0.11928527342493417</v>
      </c>
      <c r="R167" s="9">
        <f t="shared" si="65"/>
        <v>7.0457143902741679</v>
      </c>
      <c r="S167" s="9">
        <f t="shared" si="65"/>
        <v>5.6293078891365775</v>
      </c>
      <c r="T167" s="9">
        <f t="shared" si="66"/>
        <v>0.7989690721649485</v>
      </c>
      <c r="U167" s="9">
        <f t="shared" si="67"/>
        <v>44.412607449856736</v>
      </c>
      <c r="V167" s="10">
        <v>62.5</v>
      </c>
      <c r="W167" s="4">
        <f t="shared" si="71"/>
        <v>1951.5</v>
      </c>
      <c r="X167">
        <f t="shared" si="72"/>
        <v>4.6940573614188838E-2</v>
      </c>
      <c r="Y167">
        <f t="shared" si="68"/>
        <v>3.4491512557500006E-2</v>
      </c>
      <c r="Z167" s="2">
        <f t="shared" si="73"/>
        <v>0.73479103261478196</v>
      </c>
      <c r="AL167" s="4">
        <v>1999.5</v>
      </c>
      <c r="AM167" s="9">
        <v>0.64551335754908246</v>
      </c>
    </row>
    <row r="168" spans="1:39">
      <c r="A168" s="5">
        <v>2014</v>
      </c>
      <c r="B168" t="s">
        <v>19</v>
      </c>
      <c r="C168">
        <v>552861.97</v>
      </c>
      <c r="D168">
        <v>546194.02</v>
      </c>
      <c r="E168">
        <v>1099055.99</v>
      </c>
      <c r="F168">
        <f t="shared" si="74"/>
        <v>552861.97</v>
      </c>
      <c r="G168">
        <f t="shared" si="69"/>
        <v>546194.02</v>
      </c>
      <c r="H168" s="19">
        <v>1188989</v>
      </c>
      <c r="I168" s="10">
        <v>67.5</v>
      </c>
      <c r="J168">
        <v>167</v>
      </c>
      <c r="K168">
        <v>145</v>
      </c>
      <c r="L168">
        <v>1062</v>
      </c>
      <c r="M168" s="9">
        <f t="shared" si="70"/>
        <v>19.443640192179327</v>
      </c>
      <c r="N168" s="9">
        <f t="shared" si="63"/>
        <v>11.556036262740866</v>
      </c>
      <c r="O168" s="10">
        <v>67.5</v>
      </c>
      <c r="P168">
        <f t="shared" si="64"/>
        <v>0.14045546258207603</v>
      </c>
      <c r="Q168">
        <f t="shared" si="64"/>
        <v>0.12195234775090434</v>
      </c>
      <c r="R168" s="9">
        <f t="shared" si="65"/>
        <v>6.1854424867875784</v>
      </c>
      <c r="S168" s="9">
        <f t="shared" si="65"/>
        <v>5.3705937759532878</v>
      </c>
      <c r="T168" s="9">
        <f t="shared" si="66"/>
        <v>0.8682634730538924</v>
      </c>
      <c r="U168" s="9">
        <f t="shared" si="67"/>
        <v>46.474358974358971</v>
      </c>
      <c r="V168" s="10">
        <v>67.5</v>
      </c>
      <c r="W168" s="4">
        <f t="shared" si="71"/>
        <v>1946.5</v>
      </c>
      <c r="X168">
        <f t="shared" si="72"/>
        <v>4.4160111842654261E-2</v>
      </c>
      <c r="Y168">
        <f t="shared" si="68"/>
        <v>3.5262701028337319E-2</v>
      </c>
      <c r="Z168" s="2">
        <f t="shared" si="73"/>
        <v>0.79851928713362241</v>
      </c>
      <c r="AL168" s="4">
        <v>1999.5</v>
      </c>
      <c r="AM168" s="9">
        <v>1.1708420581523193</v>
      </c>
    </row>
    <row r="169" spans="1:39">
      <c r="A169" s="5">
        <v>2014</v>
      </c>
      <c r="B169" t="s">
        <v>20</v>
      </c>
      <c r="C169">
        <v>406907.3</v>
      </c>
      <c r="D169">
        <v>390067.66</v>
      </c>
      <c r="E169">
        <v>796974.96</v>
      </c>
      <c r="F169">
        <f t="shared" si="74"/>
        <v>406907.3</v>
      </c>
      <c r="G169">
        <f t="shared" si="69"/>
        <v>390067.66</v>
      </c>
      <c r="H169" s="19">
        <v>887721</v>
      </c>
      <c r="I169" s="10">
        <v>72.5</v>
      </c>
      <c r="J169">
        <v>84</v>
      </c>
      <c r="K169">
        <v>130</v>
      </c>
      <c r="L169">
        <v>758</v>
      </c>
      <c r="M169" s="9">
        <f t="shared" si="70"/>
        <v>19.432526141746795</v>
      </c>
      <c r="N169" s="9">
        <f t="shared" si="63"/>
        <v>10.949386124694582</v>
      </c>
      <c r="O169" s="10">
        <v>72.5</v>
      </c>
      <c r="P169">
        <f t="shared" si="64"/>
        <v>9.4624324534397633E-2</v>
      </c>
      <c r="Q169">
        <f t="shared" si="64"/>
        <v>0.14644240701752015</v>
      </c>
      <c r="R169" s="9">
        <f t="shared" si="65"/>
        <v>4.2978898807212378</v>
      </c>
      <c r="S169" s="9">
        <f t="shared" si="65"/>
        <v>6.6514962439733445</v>
      </c>
      <c r="T169" s="9">
        <f t="shared" si="66"/>
        <v>1.5476190476190477</v>
      </c>
      <c r="U169" s="9">
        <f t="shared" si="67"/>
        <v>60.747663551401871</v>
      </c>
      <c r="V169" s="10">
        <v>72.5</v>
      </c>
      <c r="W169" s="4">
        <f t="shared" si="71"/>
        <v>1941.5</v>
      </c>
      <c r="X169">
        <f t="shared" si="72"/>
        <v>2.9750503666119858E-2</v>
      </c>
      <c r="Y169">
        <f t="shared" si="68"/>
        <v>4.2344037747240555E-2</v>
      </c>
      <c r="Z169" s="2">
        <f t="shared" si="73"/>
        <v>1.4233049034212597</v>
      </c>
      <c r="AL169" s="4">
        <v>2000.5</v>
      </c>
      <c r="AM169" s="9">
        <v>1.1495222917546406</v>
      </c>
    </row>
    <row r="170" spans="1:39">
      <c r="A170" s="5">
        <v>2014</v>
      </c>
      <c r="B170" t="s">
        <v>21</v>
      </c>
      <c r="C170">
        <v>316997.62</v>
      </c>
      <c r="D170">
        <v>281477.78000000003</v>
      </c>
      <c r="E170">
        <v>598475.4</v>
      </c>
      <c r="F170">
        <f t="shared" si="74"/>
        <v>316997.62</v>
      </c>
      <c r="G170">
        <f t="shared" si="69"/>
        <v>281477.78000000003</v>
      </c>
      <c r="H170" s="19">
        <v>652671</v>
      </c>
      <c r="I170" s="10">
        <v>77.5</v>
      </c>
      <c r="J170">
        <v>80</v>
      </c>
      <c r="K170">
        <v>170</v>
      </c>
      <c r="L170">
        <v>700</v>
      </c>
      <c r="M170" s="9">
        <f t="shared" si="70"/>
        <v>24.868748076668783</v>
      </c>
      <c r="N170" s="9">
        <f t="shared" si="63"/>
        <v>14.555572409376239</v>
      </c>
      <c r="O170" s="10">
        <v>77.5</v>
      </c>
      <c r="P170">
        <f t="shared" si="64"/>
        <v>0.12257324134211571</v>
      </c>
      <c r="Q170">
        <f t="shared" si="64"/>
        <v>0.26046813785199585</v>
      </c>
      <c r="R170" s="9">
        <f t="shared" si="65"/>
        <v>4.6577831710003972</v>
      </c>
      <c r="S170" s="9">
        <f t="shared" si="65"/>
        <v>9.897789238375843</v>
      </c>
      <c r="T170" s="9">
        <f t="shared" si="66"/>
        <v>2.125</v>
      </c>
      <c r="U170" s="9">
        <f t="shared" si="67"/>
        <v>68</v>
      </c>
      <c r="V170" s="10">
        <v>77.5</v>
      </c>
      <c r="W170" s="4">
        <f t="shared" si="71"/>
        <v>1936.5</v>
      </c>
      <c r="X170">
        <f t="shared" si="72"/>
        <v>3.8537825066230172E-2</v>
      </c>
      <c r="Y170">
        <f t="shared" si="68"/>
        <v>7.5314745815662831E-2</v>
      </c>
      <c r="Z170" s="2">
        <f t="shared" si="73"/>
        <v>1.95430711738996</v>
      </c>
      <c r="AL170" s="4">
        <v>2001.5</v>
      </c>
      <c r="AM170" s="9">
        <v>0.82483960379000487</v>
      </c>
    </row>
    <row r="171" spans="1:39">
      <c r="A171" s="5">
        <v>2014</v>
      </c>
      <c r="B171" t="s">
        <v>22</v>
      </c>
      <c r="C171">
        <v>251043.77</v>
      </c>
      <c r="D171">
        <v>195158.89</v>
      </c>
      <c r="E171">
        <v>446202.66</v>
      </c>
      <c r="F171">
        <f t="shared" si="74"/>
        <v>251043.77</v>
      </c>
      <c r="G171">
        <f t="shared" si="69"/>
        <v>195158.89</v>
      </c>
      <c r="H171" s="19">
        <v>460555</v>
      </c>
      <c r="I171" s="10">
        <v>82.5</v>
      </c>
      <c r="J171">
        <v>48</v>
      </c>
      <c r="K171">
        <v>195</v>
      </c>
      <c r="L171">
        <v>663</v>
      </c>
      <c r="M171" s="9">
        <f t="shared" si="70"/>
        <v>33.972318657889474</v>
      </c>
      <c r="N171" s="9">
        <f t="shared" si="63"/>
        <v>19.671917577705159</v>
      </c>
      <c r="O171" s="10">
        <v>82.5</v>
      </c>
      <c r="P171">
        <f t="shared" si="64"/>
        <v>0.10422207988188165</v>
      </c>
      <c r="Q171">
        <f t="shared" si="64"/>
        <v>0.42340219952014418</v>
      </c>
      <c r="R171" s="9">
        <f t="shared" si="65"/>
        <v>3.8858108795466983</v>
      </c>
      <c r="S171" s="9">
        <f t="shared" si="65"/>
        <v>15.786106698158461</v>
      </c>
      <c r="T171" s="9">
        <f t="shared" si="66"/>
        <v>4.0625</v>
      </c>
      <c r="U171" s="9">
        <f t="shared" si="67"/>
        <v>80.246913580246911</v>
      </c>
      <c r="V171" s="10">
        <v>82.5</v>
      </c>
      <c r="W171" s="4">
        <f t="shared" si="71"/>
        <v>1931.5</v>
      </c>
      <c r="X171">
        <f t="shared" si="72"/>
        <v>3.2768100431611658E-2</v>
      </c>
      <c r="Y171">
        <f t="shared" si="68"/>
        <v>0.12242736980279705</v>
      </c>
      <c r="Z171" s="2">
        <f t="shared" si="73"/>
        <v>3.7361753714808059</v>
      </c>
      <c r="AL171" s="4">
        <v>2001.5</v>
      </c>
      <c r="AM171" s="9">
        <v>0.87011067149732635</v>
      </c>
    </row>
    <row r="172" spans="1:39">
      <c r="A172" s="5">
        <v>2014</v>
      </c>
      <c r="B172" t="s">
        <v>23</v>
      </c>
      <c r="C172">
        <v>179093.61</v>
      </c>
      <c r="D172">
        <v>113786.23</v>
      </c>
      <c r="E172">
        <v>292879.84000000003</v>
      </c>
      <c r="F172">
        <f>SUM(C172:C177)</f>
        <v>286656.56999999995</v>
      </c>
      <c r="G172">
        <f>SUM(D172:D177)</f>
        <v>159735.60999999999</v>
      </c>
      <c r="H172" s="19">
        <v>486847</v>
      </c>
      <c r="I172" s="4">
        <v>88</v>
      </c>
      <c r="J172">
        <v>36</v>
      </c>
      <c r="K172">
        <v>333</v>
      </c>
      <c r="L172">
        <v>875</v>
      </c>
      <c r="M172" s="9">
        <f t="shared" si="70"/>
        <v>54.778017249879355</v>
      </c>
      <c r="N172" s="9">
        <f t="shared" si="63"/>
        <v>25.552175529478461</v>
      </c>
      <c r="O172" s="4">
        <v>88</v>
      </c>
      <c r="P172">
        <f t="shared" si="64"/>
        <v>7.3945202496883009E-2</v>
      </c>
      <c r="Q172">
        <f t="shared" si="64"/>
        <v>0.68399312309616778</v>
      </c>
      <c r="R172" s="9">
        <f t="shared" si="65"/>
        <v>2.4928951736076548</v>
      </c>
      <c r="S172" s="9">
        <f t="shared" si="65"/>
        <v>23.059280355870804</v>
      </c>
      <c r="T172" s="9">
        <f t="shared" si="66"/>
        <v>9.2499999999999982</v>
      </c>
      <c r="U172" s="9">
        <f t="shared" si="67"/>
        <v>90.243902439024396</v>
      </c>
      <c r="V172" s="4">
        <v>88</v>
      </c>
      <c r="W172" s="4">
        <f t="shared" si="71"/>
        <v>1926</v>
      </c>
      <c r="X172">
        <f t="shared" si="72"/>
        <v>2.3248853070288365E-2</v>
      </c>
      <c r="Y172">
        <f t="shared" si="68"/>
        <v>0.19777761929146651</v>
      </c>
      <c r="Z172" s="2">
        <f t="shared" si="73"/>
        <v>8.506983922756298</v>
      </c>
      <c r="AL172" s="4">
        <v>2002.5</v>
      </c>
      <c r="AM172" s="9">
        <v>0.36799056405558955</v>
      </c>
    </row>
    <row r="173" spans="1:39">
      <c r="A173" s="5">
        <v>2014</v>
      </c>
      <c r="B173" t="s">
        <v>24</v>
      </c>
      <c r="C173">
        <v>84619.08</v>
      </c>
      <c r="D173">
        <v>38970.92</v>
      </c>
      <c r="E173">
        <v>123590</v>
      </c>
      <c r="H173" s="13">
        <f>SUM(H155:H172)</f>
        <v>23401945</v>
      </c>
      <c r="J173" s="14">
        <f>SUM(J155:J172)</f>
        <v>4424</v>
      </c>
      <c r="K173" s="14">
        <f>SUM(K155:K172)</f>
        <v>3735</v>
      </c>
      <c r="L173" s="14">
        <f>SUM(L155:L172)</f>
        <v>28487</v>
      </c>
      <c r="M173" s="14"/>
      <c r="N173" s="15">
        <f>SUM(J173:L173)*10000/H173</f>
        <v>15.659382158192408</v>
      </c>
      <c r="P173" s="16">
        <f>SUM(P155:P172)</f>
        <v>3.1805957168434991</v>
      </c>
      <c r="Q173" s="16">
        <f>SUM(Q155:Q172)</f>
        <v>3.4583949667639668</v>
      </c>
      <c r="R173" s="16">
        <f t="shared" si="65"/>
        <v>8.49088205268332</v>
      </c>
      <c r="S173" s="16">
        <f t="shared" si="65"/>
        <v>7.1685001055090867</v>
      </c>
      <c r="U173" s="16">
        <f t="shared" si="67"/>
        <v>45.777668831964704</v>
      </c>
      <c r="X173" s="16"/>
      <c r="Y173" s="16"/>
      <c r="Z173" s="3"/>
      <c r="AL173" s="4">
        <v>2002.5</v>
      </c>
      <c r="AM173" s="9">
        <v>1.479345078394142</v>
      </c>
    </row>
    <row r="174" spans="1:39">
      <c r="A174" s="5">
        <v>2014</v>
      </c>
      <c r="B174" t="s">
        <v>25</v>
      </c>
      <c r="C174">
        <v>20197.099999999999</v>
      </c>
      <c r="D174">
        <v>6399.78</v>
      </c>
      <c r="E174">
        <v>26596.880000000001</v>
      </c>
      <c r="R174" s="10">
        <f>A154-I162</f>
        <v>1976.5</v>
      </c>
      <c r="S174" s="10">
        <f>A154-I161</f>
        <v>1981.5</v>
      </c>
      <c r="AL174" s="4">
        <v>2003.5</v>
      </c>
      <c r="AM174" s="9">
        <v>0.9858687735053131</v>
      </c>
    </row>
    <row r="175" spans="1:39">
      <c r="A175" s="5">
        <v>2014</v>
      </c>
      <c r="B175" t="s">
        <v>26</v>
      </c>
      <c r="C175">
        <v>2628.43</v>
      </c>
      <c r="D175">
        <v>561.52</v>
      </c>
      <c r="E175">
        <v>3189.95</v>
      </c>
      <c r="AL175" s="4">
        <v>2003.5</v>
      </c>
      <c r="AM175" s="9">
        <v>1.2683581019155543</v>
      </c>
    </row>
    <row r="176" spans="1:39">
      <c r="A176" s="5">
        <v>2014</v>
      </c>
      <c r="B176" t="s">
        <v>27</v>
      </c>
      <c r="C176">
        <v>117.37</v>
      </c>
      <c r="D176">
        <v>17.16</v>
      </c>
      <c r="E176">
        <v>134.53</v>
      </c>
      <c r="N176" t="s">
        <v>43</v>
      </c>
      <c r="S176" s="10">
        <f>A154-I165</f>
        <v>1961.5</v>
      </c>
      <c r="AL176" s="4">
        <v>2004.5</v>
      </c>
      <c r="AM176" s="9">
        <v>1.4957016821259228</v>
      </c>
    </row>
    <row r="177" spans="1:39">
      <c r="A177" s="5">
        <v>2014</v>
      </c>
      <c r="B177" t="s">
        <v>28</v>
      </c>
      <c r="C177">
        <v>0.98</v>
      </c>
      <c r="D177">
        <v>0</v>
      </c>
      <c r="E177">
        <v>0.98</v>
      </c>
      <c r="AL177" s="4">
        <v>2004.5</v>
      </c>
      <c r="AM177" s="9">
        <v>0.68358939385247675</v>
      </c>
    </row>
    <row r="178" spans="1:39">
      <c r="A178" s="5"/>
      <c r="F178" t="s">
        <v>0</v>
      </c>
      <c r="G178" t="s">
        <v>1</v>
      </c>
      <c r="H178" t="s">
        <v>2</v>
      </c>
      <c r="W178" s="4">
        <v>2015</v>
      </c>
      <c r="AL178" s="4">
        <v>2005.5</v>
      </c>
      <c r="AM178" s="9">
        <v>1.01957629355629</v>
      </c>
    </row>
    <row r="179" spans="1:39">
      <c r="A179" s="5">
        <v>2015</v>
      </c>
      <c r="B179">
        <v>0</v>
      </c>
      <c r="C179">
        <v>149667.13</v>
      </c>
      <c r="D179">
        <v>157731.06</v>
      </c>
      <c r="E179">
        <v>307398.19</v>
      </c>
      <c r="I179" t="s">
        <v>3</v>
      </c>
      <c r="J179" t="s">
        <v>4</v>
      </c>
      <c r="K179" t="s">
        <v>5</v>
      </c>
      <c r="L179" t="s">
        <v>6</v>
      </c>
      <c r="M179" t="s">
        <v>7</v>
      </c>
      <c r="N179" t="s">
        <v>8</v>
      </c>
      <c r="O179" t="s">
        <v>3</v>
      </c>
      <c r="P179" t="s">
        <v>29</v>
      </c>
      <c r="Q179" t="s">
        <v>30</v>
      </c>
      <c r="R179" s="6" t="s">
        <v>31</v>
      </c>
      <c r="S179" s="7" t="s">
        <v>32</v>
      </c>
      <c r="T179" t="s">
        <v>33</v>
      </c>
      <c r="U179" t="s">
        <v>34</v>
      </c>
      <c r="V179" t="s">
        <v>3</v>
      </c>
      <c r="W179" s="4" t="s">
        <v>35</v>
      </c>
      <c r="X179" t="s">
        <v>40</v>
      </c>
      <c r="Y179" t="s">
        <v>41</v>
      </c>
      <c r="Z179" s="1" t="s">
        <v>36</v>
      </c>
      <c r="AL179" s="4">
        <v>2006.5</v>
      </c>
      <c r="AM179" s="9">
        <v>0.69733518345136269</v>
      </c>
    </row>
    <row r="180" spans="1:39">
      <c r="A180" s="5">
        <v>2015</v>
      </c>
      <c r="B180" s="8">
        <v>43469</v>
      </c>
      <c r="C180">
        <v>603230.68000000005</v>
      </c>
      <c r="D180">
        <v>636415.9</v>
      </c>
      <c r="E180">
        <v>1239646.58</v>
      </c>
      <c r="F180">
        <f>C180+C179</f>
        <v>752897.81</v>
      </c>
      <c r="G180">
        <f>D180+D179</f>
        <v>794146.96</v>
      </c>
      <c r="H180" s="19">
        <v>1464776</v>
      </c>
      <c r="I180" s="4">
        <v>1.5</v>
      </c>
      <c r="J180">
        <v>224</v>
      </c>
      <c r="K180">
        <v>199</v>
      </c>
      <c r="L180">
        <v>1453</v>
      </c>
      <c r="M180" s="9">
        <f>L180*10000/G180</f>
        <v>18.296361670892754</v>
      </c>
      <c r="N180" s="9">
        <f t="shared" ref="N180:N197" si="75">(J180+K180+L180)*10000/H180</f>
        <v>12.807419018334544</v>
      </c>
      <c r="O180" s="4">
        <v>1.5</v>
      </c>
      <c r="P180">
        <f t="shared" ref="P180:Q197" si="76">J180*1000/$H180</f>
        <v>0.15292440618906919</v>
      </c>
      <c r="Q180">
        <f t="shared" si="76"/>
        <v>0.13585695014118199</v>
      </c>
      <c r="R180" s="9">
        <f t="shared" ref="R180:S198" si="77">($L180*(J180/($J180+$K180))+J180)*10000/$H180</f>
        <v>6.7821793383142728</v>
      </c>
      <c r="S180" s="9">
        <f t="shared" si="77"/>
        <v>6.0252396800202712</v>
      </c>
      <c r="T180" s="9">
        <f t="shared" ref="T180:T197" si="78">S180/R180</f>
        <v>0.88839285714285743</v>
      </c>
      <c r="U180" s="9">
        <f t="shared" ref="U180:U198" si="79">K180*100/(J180+K180)</f>
        <v>47.044917257683217</v>
      </c>
      <c r="V180" s="4">
        <v>2.5</v>
      </c>
      <c r="W180" s="4">
        <f>W$178-V180</f>
        <v>2012.5</v>
      </c>
      <c r="X180">
        <f>P180/P$198</f>
        <v>0.22760581483804407</v>
      </c>
      <c r="Y180">
        <f t="shared" ref="Y180:Y197" si="80">Q180/Q$198</f>
        <v>5.5681942579764894E-2</v>
      </c>
      <c r="Z180" s="2">
        <f>Y180/X180</f>
        <v>0.24464200362976718</v>
      </c>
      <c r="AL180" s="4">
        <v>2007.5</v>
      </c>
      <c r="AM180" s="9">
        <v>1.1067123158016625</v>
      </c>
    </row>
    <row r="181" spans="1:39">
      <c r="A181" s="5">
        <v>2015</v>
      </c>
      <c r="B181" s="8">
        <v>43594</v>
      </c>
      <c r="C181">
        <v>737789.42</v>
      </c>
      <c r="D181">
        <v>778903.75</v>
      </c>
      <c r="E181">
        <v>1516693.17</v>
      </c>
      <c r="F181">
        <f>C181</f>
        <v>737789.42</v>
      </c>
      <c r="G181">
        <f t="shared" ref="G181:G196" si="81">D181</f>
        <v>778903.75</v>
      </c>
      <c r="H181" s="19">
        <v>1502644</v>
      </c>
      <c r="I181" s="10">
        <v>7.5</v>
      </c>
      <c r="J181">
        <v>108</v>
      </c>
      <c r="K181">
        <v>195</v>
      </c>
      <c r="L181">
        <v>1067</v>
      </c>
      <c r="M181" s="9">
        <f t="shared" ref="M181:M197" si="82">L181*10000/G181</f>
        <v>13.69874005613659</v>
      </c>
      <c r="N181" s="9">
        <f t="shared" si="75"/>
        <v>9.1172626383893984</v>
      </c>
      <c r="O181" s="10">
        <v>7.5</v>
      </c>
      <c r="P181">
        <f t="shared" si="76"/>
        <v>7.1873311309931034E-2</v>
      </c>
      <c r="Q181">
        <f t="shared" si="76"/>
        <v>0.12977125653181992</v>
      </c>
      <c r="R181" s="9">
        <f t="shared" si="77"/>
        <v>3.2497173760595874</v>
      </c>
      <c r="S181" s="9">
        <f t="shared" si="77"/>
        <v>5.867545262329811</v>
      </c>
      <c r="T181" s="9">
        <f t="shared" si="78"/>
        <v>1.8055555555555556</v>
      </c>
      <c r="U181" s="9">
        <f t="shared" si="79"/>
        <v>64.356435643564353</v>
      </c>
      <c r="V181" s="10">
        <v>7.5</v>
      </c>
      <c r="W181" s="4">
        <f t="shared" ref="W181:W197" si="83">W$178-V181</f>
        <v>2007.5</v>
      </c>
      <c r="X181">
        <f t="shared" ref="X181:X197" si="84">P181/P$198</f>
        <v>0.1069730070789352</v>
      </c>
      <c r="Y181">
        <f t="shared" si="80"/>
        <v>5.3187677532872596E-2</v>
      </c>
      <c r="Z181" s="2">
        <f t="shared" ref="Z181:Z197" si="85">Y181/X181</f>
        <v>0.49720652887345212</v>
      </c>
      <c r="AL181" s="4">
        <v>2007.5</v>
      </c>
      <c r="AM181" s="9">
        <v>0.49720652887345212</v>
      </c>
    </row>
    <row r="182" spans="1:39">
      <c r="A182" s="5">
        <v>2015</v>
      </c>
      <c r="B182" s="8">
        <v>43752</v>
      </c>
      <c r="C182">
        <v>684322.93</v>
      </c>
      <c r="D182">
        <v>721804.37</v>
      </c>
      <c r="E182">
        <v>1406127.3</v>
      </c>
      <c r="F182">
        <f t="shared" ref="F182:F196" si="86">C182</f>
        <v>684322.93</v>
      </c>
      <c r="G182">
        <f t="shared" si="81"/>
        <v>721804.37</v>
      </c>
      <c r="H182" s="19">
        <v>1397182</v>
      </c>
      <c r="I182" s="10">
        <v>12.5</v>
      </c>
      <c r="J182">
        <v>43</v>
      </c>
      <c r="K182">
        <v>231</v>
      </c>
      <c r="L182">
        <v>826</v>
      </c>
      <c r="M182" s="9">
        <f t="shared" si="82"/>
        <v>11.443543906501979</v>
      </c>
      <c r="N182" s="9">
        <f t="shared" si="75"/>
        <v>7.8729900614236374</v>
      </c>
      <c r="O182" s="10">
        <v>12.5</v>
      </c>
      <c r="P182">
        <f t="shared" si="76"/>
        <v>3.0776233876474216E-2</v>
      </c>
      <c r="Q182">
        <f t="shared" si="76"/>
        <v>0.16533279128989636</v>
      </c>
      <c r="R182" s="9">
        <f t="shared" si="77"/>
        <v>1.235542235916848</v>
      </c>
      <c r="S182" s="9">
        <f t="shared" si="77"/>
        <v>6.6374478255067899</v>
      </c>
      <c r="T182" s="9">
        <f t="shared" si="78"/>
        <v>5.3720930232558155</v>
      </c>
      <c r="U182" s="9">
        <f t="shared" si="79"/>
        <v>84.306569343065689</v>
      </c>
      <c r="V182" s="10">
        <v>12.5</v>
      </c>
      <c r="W182" s="4">
        <f t="shared" si="83"/>
        <v>2002.5</v>
      </c>
      <c r="X182">
        <f t="shared" si="84"/>
        <v>4.5805963636966054E-2</v>
      </c>
      <c r="Y182">
        <f t="shared" si="80"/>
        <v>6.7762826867446765E-2</v>
      </c>
      <c r="Z182" s="2">
        <f t="shared" si="85"/>
        <v>1.479345078394142</v>
      </c>
      <c r="AL182" s="4">
        <v>2008.5</v>
      </c>
      <c r="AM182" s="9">
        <v>0.30241345322977747</v>
      </c>
    </row>
    <row r="183" spans="1:39">
      <c r="A183" s="5">
        <v>2015</v>
      </c>
      <c r="B183" t="s">
        <v>9</v>
      </c>
      <c r="C183">
        <v>716843.76</v>
      </c>
      <c r="D183">
        <v>753435.24</v>
      </c>
      <c r="E183">
        <v>1470279</v>
      </c>
      <c r="F183">
        <f t="shared" si="86"/>
        <v>716843.76</v>
      </c>
      <c r="G183">
        <f t="shared" si="81"/>
        <v>753435.24</v>
      </c>
      <c r="H183" s="19">
        <v>1421612</v>
      </c>
      <c r="I183" s="10">
        <v>17.5</v>
      </c>
      <c r="J183">
        <v>47</v>
      </c>
      <c r="K183">
        <v>173</v>
      </c>
      <c r="L183">
        <v>744</v>
      </c>
      <c r="M183" s="9">
        <f t="shared" si="82"/>
        <v>9.8747703916795828</v>
      </c>
      <c r="N183" s="9">
        <f t="shared" si="75"/>
        <v>6.7810344876098405</v>
      </c>
      <c r="O183" s="10">
        <v>17.5</v>
      </c>
      <c r="P183">
        <f t="shared" si="76"/>
        <v>3.3061060261168305E-2</v>
      </c>
      <c r="Q183">
        <f t="shared" si="76"/>
        <v>0.12169283883366207</v>
      </c>
      <c r="R183" s="9">
        <f t="shared" si="77"/>
        <v>1.4486755496257386</v>
      </c>
      <c r="S183" s="9">
        <f t="shared" si="77"/>
        <v>5.3323589379841021</v>
      </c>
      <c r="T183" s="9">
        <f t="shared" si="78"/>
        <v>3.6808510638297873</v>
      </c>
      <c r="U183" s="9">
        <f t="shared" si="79"/>
        <v>78.63636363636364</v>
      </c>
      <c r="V183" s="10">
        <v>17.5</v>
      </c>
      <c r="W183" s="4">
        <f t="shared" si="83"/>
        <v>1997.5</v>
      </c>
      <c r="X183">
        <f t="shared" si="84"/>
        <v>4.9206596564118348E-2</v>
      </c>
      <c r="Y183">
        <f t="shared" si="80"/>
        <v>4.9876680267464168E-2</v>
      </c>
      <c r="Z183" s="2">
        <f t="shared" si="85"/>
        <v>1.0136177616444713</v>
      </c>
      <c r="AL183" s="4">
        <v>2008.5</v>
      </c>
      <c r="AM183" s="9">
        <v>1.1119214776260211</v>
      </c>
    </row>
    <row r="184" spans="1:39">
      <c r="A184" s="5">
        <v>2015</v>
      </c>
      <c r="B184" t="s">
        <v>10</v>
      </c>
      <c r="C184">
        <v>816704.04</v>
      </c>
      <c r="D184">
        <v>852312.16</v>
      </c>
      <c r="E184">
        <v>1669016.2</v>
      </c>
      <c r="F184">
        <f t="shared" si="86"/>
        <v>816704.04</v>
      </c>
      <c r="G184">
        <f t="shared" si="81"/>
        <v>852312.16</v>
      </c>
      <c r="H184" s="19">
        <v>1566792</v>
      </c>
      <c r="I184" s="10">
        <v>22.5</v>
      </c>
      <c r="J184">
        <v>41</v>
      </c>
      <c r="K184">
        <v>118</v>
      </c>
      <c r="L184">
        <v>593</v>
      </c>
      <c r="M184" s="9">
        <f t="shared" si="82"/>
        <v>6.9575447568412025</v>
      </c>
      <c r="N184" s="9">
        <f t="shared" si="75"/>
        <v>4.7996160307175426</v>
      </c>
      <c r="O184" s="10">
        <v>22.5</v>
      </c>
      <c r="P184">
        <f t="shared" si="76"/>
        <v>2.6168119316412133E-2</v>
      </c>
      <c r="Q184">
        <f t="shared" si="76"/>
        <v>7.5313123886259312E-2</v>
      </c>
      <c r="R184" s="9">
        <f t="shared" si="77"/>
        <v>1.2376368381095548</v>
      </c>
      <c r="S184" s="9">
        <f t="shared" si="77"/>
        <v>3.5619791926079873</v>
      </c>
      <c r="T184" s="9">
        <f t="shared" si="78"/>
        <v>2.8780487804878052</v>
      </c>
      <c r="U184" s="9">
        <f t="shared" si="79"/>
        <v>74.213836477987428</v>
      </c>
      <c r="V184" s="10">
        <v>22.5</v>
      </c>
      <c r="W184" s="4">
        <f t="shared" si="83"/>
        <v>1992.5</v>
      </c>
      <c r="X184">
        <f t="shared" si="84"/>
        <v>3.8947452981621396E-2</v>
      </c>
      <c r="Y184">
        <f t="shared" si="80"/>
        <v>3.0867622417399026E-2</v>
      </c>
      <c r="Z184" s="2">
        <f t="shared" si="85"/>
        <v>0.79254534133374277</v>
      </c>
      <c r="AL184" s="4">
        <v>2008.5</v>
      </c>
      <c r="AM184" s="9">
        <v>0.37917564176199325</v>
      </c>
    </row>
    <row r="185" spans="1:39">
      <c r="A185" s="5">
        <v>2015</v>
      </c>
      <c r="B185" t="s">
        <v>11</v>
      </c>
      <c r="C185">
        <v>882031.52</v>
      </c>
      <c r="D185">
        <v>889196.61</v>
      </c>
      <c r="E185">
        <v>1771228.13</v>
      </c>
      <c r="F185">
        <f t="shared" si="86"/>
        <v>882031.52</v>
      </c>
      <c r="G185">
        <f t="shared" si="81"/>
        <v>889196.61</v>
      </c>
      <c r="H185" s="19">
        <v>1664609</v>
      </c>
      <c r="I185" s="10">
        <v>27.5</v>
      </c>
      <c r="J185">
        <v>48</v>
      </c>
      <c r="K185">
        <v>122</v>
      </c>
      <c r="L185">
        <v>724</v>
      </c>
      <c r="M185" s="9">
        <f t="shared" si="82"/>
        <v>8.1421812887928127</v>
      </c>
      <c r="N185" s="9">
        <f t="shared" si="75"/>
        <v>5.3706305805147032</v>
      </c>
      <c r="O185" s="10">
        <v>27.5</v>
      </c>
      <c r="P185">
        <f t="shared" si="76"/>
        <v>2.8835600432293711E-2</v>
      </c>
      <c r="Q185">
        <f t="shared" si="76"/>
        <v>7.3290484432079847E-2</v>
      </c>
      <c r="R185" s="9">
        <f t="shared" si="77"/>
        <v>1.5164133403806219</v>
      </c>
      <c r="S185" s="9">
        <f t="shared" si="77"/>
        <v>3.8542172401340817</v>
      </c>
      <c r="T185" s="9">
        <f t="shared" si="78"/>
        <v>2.5416666666666674</v>
      </c>
      <c r="U185" s="9">
        <f t="shared" si="79"/>
        <v>71.764705882352942</v>
      </c>
      <c r="V185" s="10">
        <v>27.5</v>
      </c>
      <c r="W185" s="4">
        <f t="shared" si="83"/>
        <v>1987.5</v>
      </c>
      <c r="X185">
        <f t="shared" si="84"/>
        <v>4.2917612016894591E-2</v>
      </c>
      <c r="Y185">
        <f t="shared" si="80"/>
        <v>3.0038629172444323E-2</v>
      </c>
      <c r="Z185" s="2">
        <f t="shared" si="85"/>
        <v>0.69991380602955189</v>
      </c>
      <c r="AL185" s="4">
        <v>2009.5</v>
      </c>
      <c r="AM185" s="9">
        <v>0.63387217061323786</v>
      </c>
    </row>
    <row r="186" spans="1:39">
      <c r="A186" s="5">
        <v>2015</v>
      </c>
      <c r="B186" t="s">
        <v>12</v>
      </c>
      <c r="C186">
        <v>864071.16</v>
      </c>
      <c r="D186">
        <v>864545.04</v>
      </c>
      <c r="E186">
        <v>1728616.2</v>
      </c>
      <c r="F186">
        <f t="shared" si="86"/>
        <v>864071.16</v>
      </c>
      <c r="G186">
        <f t="shared" si="81"/>
        <v>864545.04</v>
      </c>
      <c r="H186" s="19">
        <v>1703852</v>
      </c>
      <c r="I186" s="10">
        <v>32.5</v>
      </c>
      <c r="J186">
        <v>68</v>
      </c>
      <c r="K186">
        <v>129</v>
      </c>
      <c r="L186">
        <v>725</v>
      </c>
      <c r="M186" s="9">
        <f t="shared" si="82"/>
        <v>8.3859135898807544</v>
      </c>
      <c r="N186" s="9">
        <f t="shared" si="75"/>
        <v>5.4112681148362647</v>
      </c>
      <c r="O186" s="10">
        <v>32.5</v>
      </c>
      <c r="P186">
        <f t="shared" si="76"/>
        <v>3.9909569610506075E-2</v>
      </c>
      <c r="Q186">
        <f t="shared" si="76"/>
        <v>7.5710801172871822E-2</v>
      </c>
      <c r="R186" s="9">
        <f t="shared" si="77"/>
        <v>1.8678488924307919</v>
      </c>
      <c r="S186" s="9">
        <f t="shared" si="77"/>
        <v>3.5434192224054732</v>
      </c>
      <c r="T186" s="9">
        <f t="shared" si="78"/>
        <v>1.8970588235294119</v>
      </c>
      <c r="U186" s="9">
        <f t="shared" si="79"/>
        <v>65.482233502538065</v>
      </c>
      <c r="V186" s="10">
        <v>32.5</v>
      </c>
      <c r="W186" s="4">
        <f t="shared" si="83"/>
        <v>1982.5</v>
      </c>
      <c r="X186">
        <f t="shared" si="84"/>
        <v>5.9399610156434024E-2</v>
      </c>
      <c r="Y186">
        <f t="shared" si="80"/>
        <v>3.1030613297257755E-2</v>
      </c>
      <c r="Z186" s="2">
        <f t="shared" si="85"/>
        <v>0.52240432581183516</v>
      </c>
      <c r="AL186" s="4">
        <v>2009.5</v>
      </c>
      <c r="AM186" s="9">
        <v>0.26254851237646515</v>
      </c>
    </row>
    <row r="187" spans="1:39">
      <c r="A187" s="5">
        <v>2015</v>
      </c>
      <c r="B187" t="s">
        <v>13</v>
      </c>
      <c r="C187">
        <v>783133.36</v>
      </c>
      <c r="D187">
        <v>780943.74</v>
      </c>
      <c r="E187">
        <v>1564077.1</v>
      </c>
      <c r="F187">
        <f t="shared" si="86"/>
        <v>783133.36</v>
      </c>
      <c r="G187">
        <f t="shared" si="81"/>
        <v>780943.74</v>
      </c>
      <c r="H187" s="19">
        <v>1561686</v>
      </c>
      <c r="I187" s="10">
        <v>37.5</v>
      </c>
      <c r="J187">
        <v>88</v>
      </c>
      <c r="K187">
        <v>164</v>
      </c>
      <c r="L187">
        <v>745</v>
      </c>
      <c r="M187" s="9">
        <f t="shared" si="82"/>
        <v>9.5397397000710953</v>
      </c>
      <c r="N187" s="9">
        <f t="shared" si="75"/>
        <v>6.3841258742154317</v>
      </c>
      <c r="O187" s="10">
        <v>37.5</v>
      </c>
      <c r="P187">
        <f t="shared" si="76"/>
        <v>5.6349355760376925E-2</v>
      </c>
      <c r="Q187">
        <f t="shared" si="76"/>
        <v>0.10501470846252063</v>
      </c>
      <c r="R187" s="9">
        <f t="shared" si="77"/>
        <v>2.2293772894085633</v>
      </c>
      <c r="S187" s="9">
        <f t="shared" si="77"/>
        <v>4.1547485848068684</v>
      </c>
      <c r="T187" s="9">
        <f t="shared" si="78"/>
        <v>1.8636363636363638</v>
      </c>
      <c r="U187" s="9">
        <f t="shared" si="79"/>
        <v>65.079365079365076</v>
      </c>
      <c r="V187" s="10">
        <v>37.5</v>
      </c>
      <c r="W187" s="4">
        <f t="shared" si="83"/>
        <v>1977.5</v>
      </c>
      <c r="X187">
        <f t="shared" si="84"/>
        <v>8.3867849174987782E-2</v>
      </c>
      <c r="Y187">
        <f t="shared" si="80"/>
        <v>4.3041029263237593E-2</v>
      </c>
      <c r="Z187" s="2">
        <f t="shared" si="85"/>
        <v>0.51320058504700361</v>
      </c>
      <c r="AL187" s="4">
        <v>2010.5</v>
      </c>
      <c r="AM187" s="9">
        <v>0.72785286518867076</v>
      </c>
    </row>
    <row r="188" spans="1:39">
      <c r="A188" s="5">
        <v>2015</v>
      </c>
      <c r="B188" t="s">
        <v>14</v>
      </c>
      <c r="C188">
        <v>838453.86</v>
      </c>
      <c r="D188">
        <v>820890.38</v>
      </c>
      <c r="E188">
        <v>1659344.24</v>
      </c>
      <c r="F188">
        <f t="shared" si="86"/>
        <v>838453.86</v>
      </c>
      <c r="G188">
        <f t="shared" si="81"/>
        <v>820890.38</v>
      </c>
      <c r="H188" s="19">
        <v>1583254</v>
      </c>
      <c r="I188" s="10">
        <v>42.5</v>
      </c>
      <c r="J188">
        <v>66</v>
      </c>
      <c r="K188">
        <v>124</v>
      </c>
      <c r="L188">
        <v>747</v>
      </c>
      <c r="M188" s="9">
        <f t="shared" si="82"/>
        <v>9.0998751867453969</v>
      </c>
      <c r="N188" s="9">
        <f t="shared" si="75"/>
        <v>5.918191269373076</v>
      </c>
      <c r="O188" s="10">
        <v>42.5</v>
      </c>
      <c r="P188">
        <f t="shared" si="76"/>
        <v>4.1686299229308756E-2</v>
      </c>
      <c r="Q188">
        <f t="shared" si="76"/>
        <v>7.8319713703549773E-2</v>
      </c>
      <c r="R188" s="9">
        <f t="shared" si="77"/>
        <v>2.0557927567295948</v>
      </c>
      <c r="S188" s="9">
        <f t="shared" si="77"/>
        <v>3.8623985126434812</v>
      </c>
      <c r="T188" s="9">
        <f t="shared" si="78"/>
        <v>1.8787878787878789</v>
      </c>
      <c r="U188" s="9">
        <f t="shared" si="79"/>
        <v>65.263157894736835</v>
      </c>
      <c r="V188" s="10">
        <v>42.5</v>
      </c>
      <c r="W188" s="4">
        <f t="shared" si="83"/>
        <v>1972.5</v>
      </c>
      <c r="X188">
        <f t="shared" si="84"/>
        <v>6.2044014687483801E-2</v>
      </c>
      <c r="Y188">
        <f t="shared" si="80"/>
        <v>3.2099894755275735E-2</v>
      </c>
      <c r="Z188" s="2">
        <f t="shared" si="85"/>
        <v>0.51737294752706064</v>
      </c>
      <c r="AL188" s="4">
        <v>2011.5</v>
      </c>
      <c r="AM188" s="9">
        <v>0.50358016072502321</v>
      </c>
    </row>
    <row r="189" spans="1:39">
      <c r="A189" s="5">
        <v>2015</v>
      </c>
      <c r="B189" t="s">
        <v>15</v>
      </c>
      <c r="C189">
        <v>787622.09</v>
      </c>
      <c r="D189">
        <v>763332.06</v>
      </c>
      <c r="E189">
        <v>1550954.15</v>
      </c>
      <c r="F189">
        <f t="shared" si="86"/>
        <v>787622.09</v>
      </c>
      <c r="G189">
        <f t="shared" si="81"/>
        <v>763332.06</v>
      </c>
      <c r="H189" s="19">
        <v>1581460</v>
      </c>
      <c r="I189" s="11">
        <v>47.5</v>
      </c>
      <c r="J189">
        <v>53</v>
      </c>
      <c r="K189">
        <v>128</v>
      </c>
      <c r="L189">
        <v>685</v>
      </c>
      <c r="M189" s="9">
        <f t="shared" si="82"/>
        <v>8.9738140960567012</v>
      </c>
      <c r="N189" s="9">
        <f t="shared" si="75"/>
        <v>5.475952600761322</v>
      </c>
      <c r="O189" s="11">
        <v>47.5</v>
      </c>
      <c r="P189">
        <f t="shared" si="76"/>
        <v>3.3513335778331418E-2</v>
      </c>
      <c r="Q189">
        <f t="shared" si="76"/>
        <v>8.0937867540121153E-2</v>
      </c>
      <c r="R189" s="9">
        <f t="shared" si="77"/>
        <v>1.6034557339245858</v>
      </c>
      <c r="S189" s="9">
        <f t="shared" si="77"/>
        <v>3.8724968668367361</v>
      </c>
      <c r="T189" s="9">
        <f t="shared" si="78"/>
        <v>2.4150943396226419</v>
      </c>
      <c r="U189" s="9">
        <f t="shared" si="79"/>
        <v>70.718232044198899</v>
      </c>
      <c r="V189" s="11">
        <v>47.5</v>
      </c>
      <c r="W189" s="4">
        <f t="shared" si="83"/>
        <v>1967.5</v>
      </c>
      <c r="X189">
        <f t="shared" si="84"/>
        <v>4.9879743121823049E-2</v>
      </c>
      <c r="Y189">
        <f t="shared" si="80"/>
        <v>3.31729638286022E-2</v>
      </c>
      <c r="Z189" s="2">
        <f t="shared" si="85"/>
        <v>0.66505883455700054</v>
      </c>
      <c r="AL189" s="4">
        <v>2012.5</v>
      </c>
      <c r="AM189" s="9">
        <v>0.24464200362976718</v>
      </c>
    </row>
    <row r="190" spans="1:39">
      <c r="A190" s="5">
        <v>2015</v>
      </c>
      <c r="B190" t="s">
        <v>16</v>
      </c>
      <c r="C190">
        <v>790356.12</v>
      </c>
      <c r="D190">
        <v>770417.36</v>
      </c>
      <c r="E190">
        <v>1560773.48</v>
      </c>
      <c r="F190">
        <f t="shared" si="86"/>
        <v>790356.12</v>
      </c>
      <c r="G190">
        <f t="shared" si="81"/>
        <v>770417.36</v>
      </c>
      <c r="H190" s="19">
        <v>1523557</v>
      </c>
      <c r="I190" s="12">
        <v>52.5</v>
      </c>
      <c r="J190">
        <v>30</v>
      </c>
      <c r="K190">
        <v>115</v>
      </c>
      <c r="L190">
        <v>618</v>
      </c>
      <c r="M190" s="9">
        <f t="shared" si="82"/>
        <v>8.02162609627592</v>
      </c>
      <c r="N190" s="9">
        <f t="shared" si="75"/>
        <v>5.0080174223872165</v>
      </c>
      <c r="O190" s="12">
        <v>52.5</v>
      </c>
      <c r="P190">
        <f t="shared" si="76"/>
        <v>1.9690763128652228E-2</v>
      </c>
      <c r="Q190">
        <f t="shared" si="76"/>
        <v>7.5481258659833531E-2</v>
      </c>
      <c r="R190" s="9">
        <f t="shared" si="77"/>
        <v>1.0361415356663206</v>
      </c>
      <c r="S190" s="9">
        <f t="shared" si="77"/>
        <v>3.9718758867208961</v>
      </c>
      <c r="T190" s="9">
        <f t="shared" si="78"/>
        <v>3.8333333333333339</v>
      </c>
      <c r="U190" s="9">
        <f t="shared" si="79"/>
        <v>79.310344827586206</v>
      </c>
      <c r="V190" s="12">
        <v>52.5</v>
      </c>
      <c r="W190" s="4">
        <f t="shared" si="83"/>
        <v>1962.5</v>
      </c>
      <c r="X190">
        <f t="shared" si="84"/>
        <v>2.9306847078018287E-2</v>
      </c>
      <c r="Y190">
        <f t="shared" si="80"/>
        <v>3.0936533656743738E-2</v>
      </c>
      <c r="Z190" s="2">
        <f t="shared" si="85"/>
        <v>1.0556077074544059</v>
      </c>
      <c r="AL190" s="4">
        <v>2013.5</v>
      </c>
      <c r="AM190" s="9">
        <v>0.22600887363763345</v>
      </c>
    </row>
    <row r="191" spans="1:39">
      <c r="A191" s="5">
        <v>2015</v>
      </c>
      <c r="B191" t="s">
        <v>17</v>
      </c>
      <c r="C191">
        <v>727540.72</v>
      </c>
      <c r="D191">
        <v>704102.2</v>
      </c>
      <c r="E191">
        <v>1431642.92</v>
      </c>
      <c r="F191">
        <f t="shared" si="86"/>
        <v>727540.72</v>
      </c>
      <c r="G191">
        <f t="shared" si="81"/>
        <v>704102.2</v>
      </c>
      <c r="H191" s="19">
        <v>1454332</v>
      </c>
      <c r="I191" s="10">
        <v>57.5</v>
      </c>
      <c r="J191">
        <v>44</v>
      </c>
      <c r="K191">
        <v>95</v>
      </c>
      <c r="L191">
        <v>597</v>
      </c>
      <c r="M191" s="9">
        <f t="shared" si="82"/>
        <v>8.478882753100331</v>
      </c>
      <c r="N191" s="9">
        <f t="shared" si="75"/>
        <v>5.0607426639859403</v>
      </c>
      <c r="O191" s="10">
        <v>57.5</v>
      </c>
      <c r="P191">
        <f t="shared" si="76"/>
        <v>3.0254439839046379E-2</v>
      </c>
      <c r="Q191">
        <f t="shared" si="76"/>
        <v>6.5322086016122868E-2</v>
      </c>
      <c r="R191" s="9">
        <f t="shared" si="77"/>
        <v>1.6019617065854772</v>
      </c>
      <c r="S191" s="9">
        <f t="shared" si="77"/>
        <v>3.4587809574004624</v>
      </c>
      <c r="T191" s="9">
        <f t="shared" si="78"/>
        <v>2.1590909090909092</v>
      </c>
      <c r="U191" s="9">
        <f t="shared" si="79"/>
        <v>68.345323741007192</v>
      </c>
      <c r="V191" s="10">
        <v>57.5</v>
      </c>
      <c r="W191" s="4">
        <f t="shared" si="83"/>
        <v>1957.5</v>
      </c>
      <c r="X191">
        <f t="shared" si="84"/>
        <v>4.5029348837366555E-2</v>
      </c>
      <c r="Y191">
        <f t="shared" si="80"/>
        <v>2.6772724096635399E-2</v>
      </c>
      <c r="Z191" s="2">
        <f t="shared" si="85"/>
        <v>0.59456165340811407</v>
      </c>
      <c r="AL191" s="4">
        <v>2014.5</v>
      </c>
      <c r="AM191" s="9">
        <v>0.27489741120849698</v>
      </c>
    </row>
    <row r="192" spans="1:39">
      <c r="A192" s="5">
        <v>2015</v>
      </c>
      <c r="B192" t="s">
        <v>18</v>
      </c>
      <c r="C192">
        <v>647604.17000000004</v>
      </c>
      <c r="D192">
        <v>625151.31999999995</v>
      </c>
      <c r="E192">
        <v>1272755.49</v>
      </c>
      <c r="F192">
        <f t="shared" si="86"/>
        <v>647604.17000000004</v>
      </c>
      <c r="G192">
        <f t="shared" si="81"/>
        <v>625151.31999999995</v>
      </c>
      <c r="H192" s="19">
        <v>1299406</v>
      </c>
      <c r="I192" s="10">
        <v>62.5</v>
      </c>
      <c r="J192">
        <v>33</v>
      </c>
      <c r="K192">
        <v>134</v>
      </c>
      <c r="L192">
        <v>611</v>
      </c>
      <c r="M192" s="9">
        <f t="shared" si="82"/>
        <v>9.7736336860010162</v>
      </c>
      <c r="N192" s="9">
        <f t="shared" si="75"/>
        <v>5.9873511435225018</v>
      </c>
      <c r="O192" s="10">
        <v>62.5</v>
      </c>
      <c r="P192">
        <f t="shared" si="76"/>
        <v>2.539621950337308E-2</v>
      </c>
      <c r="Q192">
        <f t="shared" si="76"/>
        <v>0.10312404283187857</v>
      </c>
      <c r="R192" s="9">
        <f t="shared" si="77"/>
        <v>1.1831292678816923</v>
      </c>
      <c r="S192" s="9">
        <f t="shared" si="77"/>
        <v>4.8042218756408097</v>
      </c>
      <c r="T192" s="9">
        <f t="shared" si="78"/>
        <v>4.0606060606060597</v>
      </c>
      <c r="U192" s="9">
        <f t="shared" si="79"/>
        <v>80.23952095808383</v>
      </c>
      <c r="V192" s="10">
        <v>62.5</v>
      </c>
      <c r="W192" s="4">
        <f t="shared" si="83"/>
        <v>1952.5</v>
      </c>
      <c r="X192">
        <f t="shared" si="84"/>
        <v>3.7798591983574603E-2</v>
      </c>
      <c r="Y192">
        <f t="shared" si="80"/>
        <v>4.2266126433654384E-2</v>
      </c>
      <c r="Z192" s="2">
        <f t="shared" si="85"/>
        <v>1.11819314465526</v>
      </c>
    </row>
    <row r="193" spans="1:26">
      <c r="A193" s="5">
        <v>2015</v>
      </c>
      <c r="B193" t="s">
        <v>19</v>
      </c>
      <c r="C193">
        <v>573004.06999999995</v>
      </c>
      <c r="D193">
        <v>564402.66</v>
      </c>
      <c r="E193">
        <v>1137406.73</v>
      </c>
      <c r="F193">
        <f t="shared" si="86"/>
        <v>573004.06999999995</v>
      </c>
      <c r="G193">
        <f t="shared" si="81"/>
        <v>564402.66</v>
      </c>
      <c r="H193" s="19">
        <v>1188989</v>
      </c>
      <c r="I193" s="10">
        <v>67.5</v>
      </c>
      <c r="J193">
        <v>19</v>
      </c>
      <c r="K193">
        <v>105</v>
      </c>
      <c r="L193">
        <v>528</v>
      </c>
      <c r="M193" s="9">
        <f t="shared" si="82"/>
        <v>9.3550232381966438</v>
      </c>
      <c r="N193" s="9">
        <f t="shared" si="75"/>
        <v>5.483650395419974</v>
      </c>
      <c r="O193" s="10">
        <v>67.5</v>
      </c>
      <c r="P193">
        <f t="shared" si="76"/>
        <v>1.5979962808739191E-2</v>
      </c>
      <c r="Q193">
        <f t="shared" si="76"/>
        <v>8.8310320785137619E-2</v>
      </c>
      <c r="R193" s="9">
        <f t="shared" si="77"/>
        <v>0.84023675413693155</v>
      </c>
      <c r="S193" s="9">
        <f t="shared" si="77"/>
        <v>4.6434136412830433</v>
      </c>
      <c r="T193" s="9">
        <f t="shared" si="78"/>
        <v>5.526315789473685</v>
      </c>
      <c r="U193" s="9">
        <f t="shared" si="79"/>
        <v>84.677419354838705</v>
      </c>
      <c r="V193" s="10">
        <v>67.5</v>
      </c>
      <c r="W193" s="4">
        <f t="shared" si="83"/>
        <v>1947.5</v>
      </c>
      <c r="X193">
        <f t="shared" si="84"/>
        <v>2.3783858618799721E-2</v>
      </c>
      <c r="Y193">
        <f t="shared" si="80"/>
        <v>3.6194616514271985E-2</v>
      </c>
      <c r="Z193" s="2">
        <f t="shared" si="85"/>
        <v>1.5218143150944523</v>
      </c>
    </row>
    <row r="194" spans="1:26">
      <c r="A194" s="5">
        <v>2015</v>
      </c>
      <c r="B194" t="s">
        <v>20</v>
      </c>
      <c r="C194">
        <v>424970.65</v>
      </c>
      <c r="D194">
        <v>407475.9</v>
      </c>
      <c r="E194">
        <v>832446.55</v>
      </c>
      <c r="F194">
        <f t="shared" si="86"/>
        <v>424970.65</v>
      </c>
      <c r="G194">
        <f t="shared" si="81"/>
        <v>407475.9</v>
      </c>
      <c r="H194" s="19">
        <v>887721</v>
      </c>
      <c r="I194" s="10">
        <v>72.5</v>
      </c>
      <c r="J194">
        <v>17</v>
      </c>
      <c r="K194">
        <v>111</v>
      </c>
      <c r="L194">
        <v>468</v>
      </c>
      <c r="M194" s="9">
        <f t="shared" si="82"/>
        <v>11.485341832486288</v>
      </c>
      <c r="N194" s="9">
        <f t="shared" si="75"/>
        <v>6.7138211217263084</v>
      </c>
      <c r="O194" s="10">
        <v>72.5</v>
      </c>
      <c r="P194">
        <f t="shared" si="76"/>
        <v>1.9150160917675713E-2</v>
      </c>
      <c r="Q194">
        <f t="shared" si="76"/>
        <v>0.12503928599188258</v>
      </c>
      <c r="R194" s="9">
        <f t="shared" si="77"/>
        <v>0.89167936772927525</v>
      </c>
      <c r="S194" s="9">
        <f t="shared" si="77"/>
        <v>5.822141753997033</v>
      </c>
      <c r="T194" s="9">
        <f t="shared" si="78"/>
        <v>6.5294117647058831</v>
      </c>
      <c r="U194" s="9">
        <f t="shared" si="79"/>
        <v>86.71875</v>
      </c>
      <c r="V194" s="10">
        <v>72.5</v>
      </c>
      <c r="W194" s="4">
        <f t="shared" si="83"/>
        <v>1942.5</v>
      </c>
      <c r="X194">
        <f t="shared" si="84"/>
        <v>2.850223903801432E-2</v>
      </c>
      <c r="Y194">
        <f t="shared" si="80"/>
        <v>5.1248245566969358E-2</v>
      </c>
      <c r="Z194" s="2">
        <f t="shared" si="85"/>
        <v>1.7980427958174789</v>
      </c>
    </row>
    <row r="195" spans="1:26">
      <c r="A195" s="5">
        <v>2015</v>
      </c>
      <c r="B195" t="s">
        <v>21</v>
      </c>
      <c r="C195">
        <v>327246.09000000003</v>
      </c>
      <c r="D195">
        <v>292439.78999999998</v>
      </c>
      <c r="E195">
        <v>619685.88</v>
      </c>
      <c r="F195">
        <f t="shared" si="86"/>
        <v>327246.09000000003</v>
      </c>
      <c r="G195">
        <f t="shared" si="81"/>
        <v>292439.78999999998</v>
      </c>
      <c r="H195" s="19">
        <v>652671</v>
      </c>
      <c r="I195" s="10">
        <v>77.5</v>
      </c>
      <c r="J195">
        <v>11</v>
      </c>
      <c r="K195">
        <v>108</v>
      </c>
      <c r="L195">
        <v>496</v>
      </c>
      <c r="M195" s="9">
        <f t="shared" si="82"/>
        <v>16.960756263708166</v>
      </c>
      <c r="N195" s="9">
        <f t="shared" si="75"/>
        <v>9.4228179281751441</v>
      </c>
      <c r="O195" s="10">
        <v>77.5</v>
      </c>
      <c r="P195">
        <f t="shared" si="76"/>
        <v>1.6853820684540909E-2</v>
      </c>
      <c r="Q195">
        <f t="shared" si="76"/>
        <v>0.16547387581185621</v>
      </c>
      <c r="R195" s="9">
        <f t="shared" si="77"/>
        <v>0.87101678327669407</v>
      </c>
      <c r="S195" s="9">
        <f t="shared" si="77"/>
        <v>8.5518011448984517</v>
      </c>
      <c r="T195" s="9">
        <f t="shared" si="78"/>
        <v>9.8181818181818183</v>
      </c>
      <c r="U195" s="9">
        <f t="shared" si="79"/>
        <v>90.756302521008408</v>
      </c>
      <c r="V195" s="10">
        <v>77.5</v>
      </c>
      <c r="W195" s="4">
        <f t="shared" si="83"/>
        <v>1937.5</v>
      </c>
      <c r="X195">
        <f t="shared" si="84"/>
        <v>2.508446941619322E-2</v>
      </c>
      <c r="Y195">
        <f t="shared" si="80"/>
        <v>6.7820651367720752E-2</v>
      </c>
      <c r="Z195" s="2">
        <f t="shared" si="85"/>
        <v>2.7036908870768976</v>
      </c>
    </row>
    <row r="196" spans="1:26">
      <c r="A196" s="5">
        <v>2015</v>
      </c>
      <c r="B196" t="s">
        <v>22</v>
      </c>
      <c r="C196">
        <v>250516.38</v>
      </c>
      <c r="D196">
        <v>197031</v>
      </c>
      <c r="E196">
        <v>447547.38</v>
      </c>
      <c r="F196">
        <f t="shared" si="86"/>
        <v>250516.38</v>
      </c>
      <c r="G196">
        <f t="shared" si="81"/>
        <v>197031</v>
      </c>
      <c r="H196" s="19">
        <v>460555</v>
      </c>
      <c r="I196" s="10">
        <v>82.5</v>
      </c>
      <c r="J196">
        <v>6</v>
      </c>
      <c r="K196">
        <v>118</v>
      </c>
      <c r="L196">
        <v>493</v>
      </c>
      <c r="M196" s="9">
        <f t="shared" si="82"/>
        <v>25.021443326177099</v>
      </c>
      <c r="N196" s="9">
        <f t="shared" si="75"/>
        <v>13.396879851483536</v>
      </c>
      <c r="O196" s="10">
        <v>82.5</v>
      </c>
      <c r="P196">
        <f t="shared" si="76"/>
        <v>1.3027759985235206E-2</v>
      </c>
      <c r="Q196">
        <f t="shared" si="76"/>
        <v>0.25621261304295906</v>
      </c>
      <c r="R196" s="9">
        <f t="shared" si="77"/>
        <v>0.64823612184597756</v>
      </c>
      <c r="S196" s="9">
        <f t="shared" si="77"/>
        <v>12.748643729637561</v>
      </c>
      <c r="T196" s="9">
        <f t="shared" si="78"/>
        <v>19.666666666666668</v>
      </c>
      <c r="U196" s="9">
        <f t="shared" si="79"/>
        <v>95.161290322580641</v>
      </c>
      <c r="V196" s="10">
        <v>82.5</v>
      </c>
      <c r="W196" s="4">
        <f t="shared" si="83"/>
        <v>1932.5</v>
      </c>
      <c r="X196">
        <f t="shared" si="84"/>
        <v>1.9389932587267233E-2</v>
      </c>
      <c r="Y196">
        <f t="shared" si="80"/>
        <v>0.10501057172889548</v>
      </c>
      <c r="Z196" s="2">
        <f t="shared" si="85"/>
        <v>5.4157264991139096</v>
      </c>
    </row>
    <row r="197" spans="1:26">
      <c r="A197" s="5">
        <v>2015</v>
      </c>
      <c r="B197" t="s">
        <v>23</v>
      </c>
      <c r="C197">
        <v>181220.12</v>
      </c>
      <c r="D197">
        <v>118086.72</v>
      </c>
      <c r="E197">
        <v>299306.84000000003</v>
      </c>
      <c r="F197">
        <f>SUM(C197:C202)</f>
        <v>293720.15000000002</v>
      </c>
      <c r="G197">
        <f>SUM(D197:D202)</f>
        <v>167835.88999999998</v>
      </c>
      <c r="H197" s="19">
        <v>486847</v>
      </c>
      <c r="I197" s="4">
        <v>88</v>
      </c>
      <c r="J197">
        <v>8</v>
      </c>
      <c r="K197">
        <v>253</v>
      </c>
      <c r="L197">
        <v>728</v>
      </c>
      <c r="M197" s="9">
        <f t="shared" si="82"/>
        <v>43.375704683902832</v>
      </c>
      <c r="N197" s="9">
        <f t="shared" si="75"/>
        <v>20.314390352615913</v>
      </c>
      <c r="O197" s="4">
        <v>88</v>
      </c>
      <c r="P197">
        <f t="shared" si="76"/>
        <v>1.6432267221529556E-2</v>
      </c>
      <c r="Q197">
        <f t="shared" si="76"/>
        <v>0.51967045088087227</v>
      </c>
      <c r="R197" s="9">
        <f t="shared" si="77"/>
        <v>0.62266330582730767</v>
      </c>
      <c r="S197" s="9">
        <f t="shared" si="77"/>
        <v>19.691727046788607</v>
      </c>
      <c r="T197" s="9">
        <f t="shared" si="78"/>
        <v>31.625000000000004</v>
      </c>
      <c r="U197" s="9">
        <f t="shared" si="79"/>
        <v>96.934865900383144</v>
      </c>
      <c r="V197" s="4">
        <v>88</v>
      </c>
      <c r="W197" s="4">
        <f t="shared" si="83"/>
        <v>1927</v>
      </c>
      <c r="X197">
        <f t="shared" si="84"/>
        <v>2.4457048183457664E-2</v>
      </c>
      <c r="Y197">
        <f t="shared" si="80"/>
        <v>0.21299065065334399</v>
      </c>
      <c r="Z197" s="2">
        <f t="shared" si="85"/>
        <v>8.7087635864988524</v>
      </c>
    </row>
    <row r="198" spans="1:26">
      <c r="A198" s="5">
        <v>2015</v>
      </c>
      <c r="B198" t="s">
        <v>24</v>
      </c>
      <c r="C198">
        <v>88807.86</v>
      </c>
      <c r="D198">
        <v>42220.68</v>
      </c>
      <c r="E198">
        <v>131028.54</v>
      </c>
      <c r="H198" s="13">
        <f>SUM(H180:H197)</f>
        <v>23401945</v>
      </c>
      <c r="J198" s="14">
        <f>SUM(J180:J197)</f>
        <v>954</v>
      </c>
      <c r="K198" s="14">
        <f>SUM(K180:K197)</f>
        <v>2622</v>
      </c>
      <c r="L198" s="14">
        <f>SUM(L180:L197)</f>
        <v>12848</v>
      </c>
      <c r="M198" s="14"/>
      <c r="N198" s="15">
        <f>SUM(J198:L198)*10000/H198</f>
        <v>7.0182200667508621</v>
      </c>
      <c r="P198">
        <f>SUM(P180:P197)</f>
        <v>0.67188268585266409</v>
      </c>
      <c r="Q198">
        <f t="shared" ref="Q198" si="87">SUM(Q180:Q197)</f>
        <v>2.4398744700145052</v>
      </c>
      <c r="R198" s="16">
        <f t="shared" si="77"/>
        <v>1.8723103869352129</v>
      </c>
      <c r="S198" s="16">
        <f t="shared" si="77"/>
        <v>5.1459096798156487</v>
      </c>
      <c r="U198" s="16">
        <f t="shared" si="79"/>
        <v>73.322147651006716</v>
      </c>
      <c r="X198" s="16"/>
      <c r="Y198" s="16"/>
      <c r="Z198" s="3"/>
    </row>
    <row r="199" spans="1:26">
      <c r="A199" s="5">
        <v>2015</v>
      </c>
      <c r="B199" t="s">
        <v>25</v>
      </c>
      <c r="C199">
        <v>20830.46</v>
      </c>
      <c r="D199">
        <v>6891.08</v>
      </c>
      <c r="E199">
        <v>27721.54</v>
      </c>
      <c r="N199" t="s">
        <v>42</v>
      </c>
      <c r="R199" s="10">
        <f>A179-I187</f>
        <v>1977.5</v>
      </c>
      <c r="S199" s="10">
        <f>A179-I187</f>
        <v>1977.5</v>
      </c>
    </row>
    <row r="200" spans="1:26">
      <c r="A200" s="5">
        <v>2015</v>
      </c>
      <c r="B200" t="s">
        <v>26</v>
      </c>
      <c r="C200">
        <v>2736.84</v>
      </c>
      <c r="D200">
        <v>620.1</v>
      </c>
      <c r="E200">
        <v>3356.94</v>
      </c>
    </row>
    <row r="201" spans="1:26">
      <c r="A201" s="5">
        <v>2015</v>
      </c>
      <c r="B201" t="s">
        <v>27</v>
      </c>
      <c r="C201">
        <v>123.69</v>
      </c>
      <c r="D201">
        <v>17.309999999999999</v>
      </c>
      <c r="E201">
        <v>141</v>
      </c>
    </row>
    <row r="202" spans="1:26">
      <c r="A202" s="5">
        <v>2015</v>
      </c>
      <c r="B202" t="s">
        <v>28</v>
      </c>
      <c r="C202">
        <v>1.18</v>
      </c>
      <c r="D202">
        <v>0</v>
      </c>
      <c r="E202">
        <v>1.18</v>
      </c>
    </row>
    <row r="203" spans="1:26">
      <c r="A203" s="5"/>
      <c r="F203" t="s">
        <v>0</v>
      </c>
      <c r="G203" t="s">
        <v>1</v>
      </c>
      <c r="H203" t="s">
        <v>2</v>
      </c>
      <c r="W203" s="4">
        <v>2016</v>
      </c>
    </row>
    <row r="204" spans="1:26">
      <c r="A204" s="5">
        <v>2016</v>
      </c>
      <c r="B204">
        <v>0</v>
      </c>
      <c r="C204">
        <v>152514.65</v>
      </c>
      <c r="D204">
        <v>161181.14000000001</v>
      </c>
      <c r="E204">
        <v>313695.78999999998</v>
      </c>
      <c r="I204" t="s">
        <v>3</v>
      </c>
      <c r="J204" t="s">
        <v>4</v>
      </c>
      <c r="K204" t="s">
        <v>5</v>
      </c>
      <c r="L204" t="s">
        <v>6</v>
      </c>
      <c r="M204" t="s">
        <v>7</v>
      </c>
      <c r="N204" t="s">
        <v>8</v>
      </c>
      <c r="O204" t="s">
        <v>3</v>
      </c>
      <c r="P204" t="s">
        <v>29</v>
      </c>
      <c r="Q204" t="s">
        <v>30</v>
      </c>
      <c r="R204" s="6" t="s">
        <v>31</v>
      </c>
      <c r="S204" s="7" t="s">
        <v>32</v>
      </c>
      <c r="T204" t="s">
        <v>33</v>
      </c>
      <c r="U204" t="s">
        <v>34</v>
      </c>
      <c r="V204" t="s">
        <v>3</v>
      </c>
      <c r="W204" s="4" t="s">
        <v>35</v>
      </c>
      <c r="X204" t="s">
        <v>40</v>
      </c>
      <c r="Y204" t="s">
        <v>41</v>
      </c>
      <c r="Z204" s="1" t="s">
        <v>36</v>
      </c>
    </row>
    <row r="205" spans="1:26">
      <c r="A205" s="5">
        <v>2016</v>
      </c>
      <c r="B205" s="8">
        <v>43469</v>
      </c>
      <c r="C205">
        <v>608158.27</v>
      </c>
      <c r="D205">
        <v>641328.97</v>
      </c>
      <c r="E205">
        <v>1249487.24</v>
      </c>
      <c r="F205" s="4">
        <f>SUM(C204:C205)</f>
        <v>760672.92</v>
      </c>
      <c r="G205" s="4">
        <f>SUM(D204:D205)</f>
        <v>802510.11</v>
      </c>
      <c r="H205" s="19">
        <v>1464776</v>
      </c>
      <c r="I205" s="4">
        <v>1.5</v>
      </c>
      <c r="J205">
        <v>529</v>
      </c>
      <c r="K205">
        <v>359</v>
      </c>
      <c r="L205">
        <v>2251</v>
      </c>
      <c r="M205" s="9">
        <f>L205*10000/G205</f>
        <v>28.049490865604174</v>
      </c>
      <c r="N205" s="9">
        <f t="shared" ref="N205:N222" si="88">(J205+K205+L205)*10000/H205</f>
        <v>21.429897813727152</v>
      </c>
      <c r="O205" s="4">
        <v>1.5</v>
      </c>
      <c r="P205">
        <f t="shared" ref="P205:Q222" si="89">J205*1000/$H205</f>
        <v>0.36114736997329283</v>
      </c>
      <c r="Q205">
        <f t="shared" si="89"/>
        <v>0.24508866884765998</v>
      </c>
      <c r="R205" s="9">
        <f t="shared" ref="R205:S223" si="90">($L205*(J205/($J205+$K205))+J205)*10000/$H205</f>
        <v>12.766234170564935</v>
      </c>
      <c r="S205" s="9">
        <f t="shared" si="90"/>
        <v>8.6636636431622147</v>
      </c>
      <c r="T205" s="9">
        <f t="shared" ref="T205:T222" si="91">S205/R205</f>
        <v>0.67863894139886571</v>
      </c>
      <c r="U205" s="9">
        <f t="shared" ref="U205:U223" si="92">K205*100/(J205+K205)</f>
        <v>40.427927927927925</v>
      </c>
      <c r="V205" s="4">
        <v>2.5</v>
      </c>
      <c r="W205" s="4">
        <f>W$203-V205</f>
        <v>2013.5</v>
      </c>
      <c r="X205">
        <f>P205/P$223</f>
        <v>0.22371488270524195</v>
      </c>
      <c r="Y205">
        <f>Q205/Q$223</f>
        <v>5.0561548656187019E-2</v>
      </c>
      <c r="Z205" s="2">
        <f>Y205/X205</f>
        <v>0.22600887363763345</v>
      </c>
    </row>
    <row r="206" spans="1:26">
      <c r="A206" s="5">
        <v>2016</v>
      </c>
      <c r="B206" s="8">
        <v>43594</v>
      </c>
      <c r="C206">
        <v>755401.98</v>
      </c>
      <c r="D206">
        <v>796497</v>
      </c>
      <c r="E206">
        <v>1551898.98</v>
      </c>
      <c r="F206">
        <f>C206</f>
        <v>755401.98</v>
      </c>
      <c r="G206">
        <f t="shared" ref="G206:G221" si="93">D206</f>
        <v>796497</v>
      </c>
      <c r="H206" s="19">
        <v>1502644</v>
      </c>
      <c r="I206" s="10">
        <v>7.5</v>
      </c>
      <c r="J206">
        <v>332</v>
      </c>
      <c r="K206">
        <v>378</v>
      </c>
      <c r="L206">
        <v>1891</v>
      </c>
      <c r="M206" s="9">
        <f t="shared" ref="M206:M222" si="94">L206*10000/G206</f>
        <v>23.741457908818237</v>
      </c>
      <c r="N206" s="9">
        <f t="shared" si="88"/>
        <v>17.309489140475055</v>
      </c>
      <c r="O206" s="10">
        <v>7.5</v>
      </c>
      <c r="P206">
        <f t="shared" si="89"/>
        <v>0.2209438829157139</v>
      </c>
      <c r="Q206">
        <f t="shared" si="89"/>
        <v>0.25155658958475857</v>
      </c>
      <c r="R206" s="9">
        <f t="shared" si="90"/>
        <v>8.0940146403348141</v>
      </c>
      <c r="S206" s="9">
        <f t="shared" si="90"/>
        <v>9.2154745001402407</v>
      </c>
      <c r="T206" s="9">
        <f t="shared" si="91"/>
        <v>1.13855421686747</v>
      </c>
      <c r="U206" s="9">
        <f t="shared" si="92"/>
        <v>53.239436619718312</v>
      </c>
      <c r="V206" s="10">
        <v>7.5</v>
      </c>
      <c r="W206" s="4">
        <f t="shared" ref="W206:W222" si="95">W$203-V206</f>
        <v>2008.5</v>
      </c>
      <c r="X206">
        <f t="shared" ref="X206:Y222" si="96">P206/P$223</f>
        <v>0.1368650001648494</v>
      </c>
      <c r="Y206">
        <f t="shared" si="96"/>
        <v>5.1895874272262082E-2</v>
      </c>
      <c r="Z206" s="2">
        <f t="shared" ref="Z206:Z222" si="97">Y206/X206</f>
        <v>0.37917564176199325</v>
      </c>
    </row>
    <row r="207" spans="1:26">
      <c r="A207" s="5">
        <v>2016</v>
      </c>
      <c r="B207" s="8">
        <v>43752</v>
      </c>
      <c r="C207">
        <v>691194.82</v>
      </c>
      <c r="D207">
        <v>730080.48</v>
      </c>
      <c r="E207">
        <v>1421275.3</v>
      </c>
      <c r="F207">
        <f t="shared" ref="F207:F221" si="98">C207</f>
        <v>691194.82</v>
      </c>
      <c r="G207">
        <f t="shared" si="93"/>
        <v>730080.48</v>
      </c>
      <c r="H207" s="19">
        <v>1397182</v>
      </c>
      <c r="I207" s="10">
        <v>12.5</v>
      </c>
      <c r="J207">
        <v>94</v>
      </c>
      <c r="K207">
        <v>358</v>
      </c>
      <c r="L207">
        <v>1521</v>
      </c>
      <c r="M207" s="9">
        <f t="shared" si="94"/>
        <v>20.833319636213258</v>
      </c>
      <c r="N207" s="9">
        <f t="shared" si="88"/>
        <v>14.121281264717123</v>
      </c>
      <c r="O207" s="10">
        <v>12.5</v>
      </c>
      <c r="P207">
        <f t="shared" si="89"/>
        <v>6.7278278706711075E-2</v>
      </c>
      <c r="Q207">
        <f t="shared" si="89"/>
        <v>0.25623004018087836</v>
      </c>
      <c r="R207" s="9">
        <f t="shared" si="90"/>
        <v>2.9367266346978087</v>
      </c>
      <c r="S207" s="9">
        <f t="shared" si="90"/>
        <v>11.184554630019315</v>
      </c>
      <c r="T207" s="9">
        <f t="shared" si="91"/>
        <v>3.8085106382978728</v>
      </c>
      <c r="U207" s="9">
        <f t="shared" si="92"/>
        <v>79.203539823008853</v>
      </c>
      <c r="V207" s="10">
        <v>12.5</v>
      </c>
      <c r="W207" s="4">
        <f t="shared" si="95"/>
        <v>2003.5</v>
      </c>
      <c r="X207">
        <f t="shared" si="96"/>
        <v>4.1675929221346657E-2</v>
      </c>
      <c r="Y207">
        <f t="shared" si="96"/>
        <v>5.2860002482754229E-2</v>
      </c>
      <c r="Z207" s="2">
        <f t="shared" si="97"/>
        <v>1.2683581019155543</v>
      </c>
    </row>
    <row r="208" spans="1:26">
      <c r="A208" s="5">
        <v>2016</v>
      </c>
      <c r="B208" t="s">
        <v>9</v>
      </c>
      <c r="C208">
        <v>718478.12</v>
      </c>
      <c r="D208">
        <v>754048.65</v>
      </c>
      <c r="E208">
        <v>1472526.77</v>
      </c>
      <c r="F208">
        <f t="shared" si="98"/>
        <v>718478.12</v>
      </c>
      <c r="G208">
        <f t="shared" si="93"/>
        <v>754048.65</v>
      </c>
      <c r="H208" s="19">
        <v>1421612</v>
      </c>
      <c r="I208" s="10">
        <v>17.5</v>
      </c>
      <c r="J208">
        <v>70</v>
      </c>
      <c r="K208">
        <v>379</v>
      </c>
      <c r="L208">
        <v>1697</v>
      </c>
      <c r="M208" s="9">
        <f t="shared" si="94"/>
        <v>22.505179208264611</v>
      </c>
      <c r="N208" s="9">
        <f t="shared" si="88"/>
        <v>15.095539429886635</v>
      </c>
      <c r="O208" s="10">
        <v>17.5</v>
      </c>
      <c r="P208">
        <f t="shared" si="89"/>
        <v>4.9239876984718753E-2</v>
      </c>
      <c r="Q208">
        <f t="shared" si="89"/>
        <v>0.26659876253154868</v>
      </c>
      <c r="R208" s="9">
        <f t="shared" si="90"/>
        <v>2.3534248554388966</v>
      </c>
      <c r="S208" s="9">
        <f t="shared" si="90"/>
        <v>12.74211457444774</v>
      </c>
      <c r="T208" s="9">
        <f t="shared" si="91"/>
        <v>5.4142857142857146</v>
      </c>
      <c r="U208" s="9">
        <f t="shared" si="92"/>
        <v>84.409799554565708</v>
      </c>
      <c r="V208" s="10">
        <v>17.5</v>
      </c>
      <c r="W208" s="4">
        <f t="shared" si="95"/>
        <v>1998.5</v>
      </c>
      <c r="X208">
        <f t="shared" si="96"/>
        <v>3.0501934168512757E-2</v>
      </c>
      <c r="Y208">
        <f t="shared" si="96"/>
        <v>5.499905959257833E-2</v>
      </c>
      <c r="Z208" s="2">
        <f t="shared" si="97"/>
        <v>1.8031335091318252</v>
      </c>
    </row>
    <row r="209" spans="1:26">
      <c r="A209" s="5">
        <v>2016</v>
      </c>
      <c r="B209" t="s">
        <v>10</v>
      </c>
      <c r="C209">
        <v>824540.29</v>
      </c>
      <c r="D209">
        <v>860709.35</v>
      </c>
      <c r="E209">
        <v>1685249.64</v>
      </c>
      <c r="F209">
        <f t="shared" si="98"/>
        <v>824540.29</v>
      </c>
      <c r="G209">
        <f t="shared" si="93"/>
        <v>860709.35</v>
      </c>
      <c r="H209" s="19">
        <v>1566792</v>
      </c>
      <c r="I209" s="10">
        <v>22.5</v>
      </c>
      <c r="J209">
        <v>92</v>
      </c>
      <c r="K209">
        <v>232</v>
      </c>
      <c r="L209">
        <v>1158</v>
      </c>
      <c r="M209" s="9">
        <f t="shared" si="94"/>
        <v>13.454019059976519</v>
      </c>
      <c r="N209" s="9">
        <f t="shared" si="88"/>
        <v>9.4588177626640935</v>
      </c>
      <c r="O209" s="10">
        <v>22.5</v>
      </c>
      <c r="P209">
        <f t="shared" si="89"/>
        <v>5.8718706758778445E-2</v>
      </c>
      <c r="Q209">
        <f t="shared" si="89"/>
        <v>0.14807326052213696</v>
      </c>
      <c r="R209" s="9">
        <f t="shared" si="90"/>
        <v>2.6858371424848655</v>
      </c>
      <c r="S209" s="9">
        <f t="shared" si="90"/>
        <v>6.7729806201792275</v>
      </c>
      <c r="T209" s="9">
        <f t="shared" si="91"/>
        <v>2.5217391304347831</v>
      </c>
      <c r="U209" s="9">
        <f t="shared" si="92"/>
        <v>71.604938271604937</v>
      </c>
      <c r="V209" s="10">
        <v>22.5</v>
      </c>
      <c r="W209" s="4">
        <f t="shared" si="95"/>
        <v>1993.5</v>
      </c>
      <c r="X209">
        <f t="shared" si="96"/>
        <v>3.6373651554253476E-2</v>
      </c>
      <c r="Y209">
        <f t="shared" si="96"/>
        <v>3.0547366395073411E-2</v>
      </c>
      <c r="Z209" s="2">
        <f t="shared" si="97"/>
        <v>0.83982127418552377</v>
      </c>
    </row>
    <row r="210" spans="1:26">
      <c r="A210" s="5">
        <v>2016</v>
      </c>
      <c r="B210" t="s">
        <v>11</v>
      </c>
      <c r="C210">
        <v>898527.09</v>
      </c>
      <c r="D210">
        <v>901750.1</v>
      </c>
      <c r="E210">
        <v>1800277.19</v>
      </c>
      <c r="F210">
        <f t="shared" si="98"/>
        <v>898527.09</v>
      </c>
      <c r="G210">
        <f t="shared" si="93"/>
        <v>901750.1</v>
      </c>
      <c r="H210" s="19">
        <v>1664609</v>
      </c>
      <c r="I210" s="10">
        <v>27.5</v>
      </c>
      <c r="J210">
        <v>108</v>
      </c>
      <c r="K210">
        <v>245</v>
      </c>
      <c r="L210">
        <v>1228</v>
      </c>
      <c r="M210" s="9">
        <f t="shared" si="94"/>
        <v>13.617963557752864</v>
      </c>
      <c r="N210" s="9">
        <f t="shared" si="88"/>
        <v>9.4977258923867414</v>
      </c>
      <c r="O210" s="10">
        <v>27.5</v>
      </c>
      <c r="P210">
        <f t="shared" si="89"/>
        <v>6.4880100972660851E-2</v>
      </c>
      <c r="Q210">
        <f t="shared" si="89"/>
        <v>0.14718171053983248</v>
      </c>
      <c r="R210" s="9">
        <f t="shared" si="90"/>
        <v>2.9058198197670486</v>
      </c>
      <c r="S210" s="9">
        <f t="shared" si="90"/>
        <v>6.5919060726196932</v>
      </c>
      <c r="T210" s="9">
        <f t="shared" si="91"/>
        <v>2.2685185185185182</v>
      </c>
      <c r="U210" s="9">
        <f t="shared" si="92"/>
        <v>69.405099150141638</v>
      </c>
      <c r="V210" s="10">
        <v>27.5</v>
      </c>
      <c r="W210" s="4">
        <f t="shared" si="95"/>
        <v>1988.5</v>
      </c>
      <c r="X210">
        <f t="shared" si="96"/>
        <v>4.0190363784392086E-2</v>
      </c>
      <c r="Y210">
        <f t="shared" si="96"/>
        <v>3.0363440520320997E-2</v>
      </c>
      <c r="Z210" s="2">
        <f t="shared" si="97"/>
        <v>0.755490561946907</v>
      </c>
    </row>
    <row r="211" spans="1:26">
      <c r="A211" s="5">
        <v>2016</v>
      </c>
      <c r="B211" t="s">
        <v>12</v>
      </c>
      <c r="C211">
        <v>889825.09</v>
      </c>
      <c r="D211">
        <v>883534.66</v>
      </c>
      <c r="E211">
        <v>1773359.75</v>
      </c>
      <c r="F211">
        <f t="shared" si="98"/>
        <v>889825.09</v>
      </c>
      <c r="G211">
        <f t="shared" si="93"/>
        <v>883534.66</v>
      </c>
      <c r="H211" s="19">
        <v>1703852</v>
      </c>
      <c r="I211" s="10">
        <v>32.5</v>
      </c>
      <c r="J211">
        <v>159</v>
      </c>
      <c r="K211">
        <v>259</v>
      </c>
      <c r="L211">
        <v>1382</v>
      </c>
      <c r="M211" s="9">
        <f t="shared" si="94"/>
        <v>15.641718005720341</v>
      </c>
      <c r="N211" s="9">
        <f t="shared" si="88"/>
        <v>10.564297838075138</v>
      </c>
      <c r="O211" s="10">
        <v>32.5</v>
      </c>
      <c r="P211">
        <f t="shared" si="89"/>
        <v>9.3317964236330389E-2</v>
      </c>
      <c r="Q211">
        <f t="shared" si="89"/>
        <v>0.15200850778119226</v>
      </c>
      <c r="R211" s="9">
        <f t="shared" si="90"/>
        <v>4.0184769288371935</v>
      </c>
      <c r="S211" s="9">
        <f t="shared" si="90"/>
        <v>6.5458209092379436</v>
      </c>
      <c r="T211" s="9">
        <f t="shared" si="91"/>
        <v>1.6289308176100628</v>
      </c>
      <c r="U211" s="9">
        <f t="shared" si="92"/>
        <v>61.961722488038276</v>
      </c>
      <c r="V211" s="10">
        <v>32.5</v>
      </c>
      <c r="W211" s="4">
        <f t="shared" si="95"/>
        <v>1983.5</v>
      </c>
      <c r="X211">
        <f t="shared" si="96"/>
        <v>5.7806367037828522E-2</v>
      </c>
      <c r="Y211">
        <f t="shared" si="96"/>
        <v>3.1359203991231425E-2</v>
      </c>
      <c r="Z211" s="2">
        <f t="shared" si="97"/>
        <v>0.54248702345729394</v>
      </c>
    </row>
    <row r="212" spans="1:26">
      <c r="A212" s="5">
        <v>2016</v>
      </c>
      <c r="B212" t="s">
        <v>13</v>
      </c>
      <c r="C212">
        <v>796691.27</v>
      </c>
      <c r="D212">
        <v>793660.52</v>
      </c>
      <c r="E212">
        <v>1590351.79</v>
      </c>
      <c r="F212">
        <f t="shared" si="98"/>
        <v>796691.27</v>
      </c>
      <c r="G212">
        <f t="shared" si="93"/>
        <v>793660.52</v>
      </c>
      <c r="H212" s="19">
        <v>1561686</v>
      </c>
      <c r="I212" s="10">
        <v>37.5</v>
      </c>
      <c r="J212">
        <v>223</v>
      </c>
      <c r="K212">
        <v>227</v>
      </c>
      <c r="L212">
        <v>1316</v>
      </c>
      <c r="M212" s="9">
        <f t="shared" si="94"/>
        <v>16.581396791666037</v>
      </c>
      <c r="N212" s="9">
        <f t="shared" si="88"/>
        <v>11.308291167366551</v>
      </c>
      <c r="O212" s="10">
        <v>37.5</v>
      </c>
      <c r="P212">
        <f t="shared" si="89"/>
        <v>0.14279439016550061</v>
      </c>
      <c r="Q212">
        <f t="shared" si="89"/>
        <v>0.14535572451824502</v>
      </c>
      <c r="R212" s="9">
        <f t="shared" si="90"/>
        <v>5.6038865118283141</v>
      </c>
      <c r="S212" s="9">
        <f t="shared" si="90"/>
        <v>5.7044046555382391</v>
      </c>
      <c r="T212" s="9">
        <f t="shared" si="91"/>
        <v>1.0179372197309418</v>
      </c>
      <c r="U212" s="9">
        <f t="shared" si="92"/>
        <v>50.444444444444443</v>
      </c>
      <c r="V212" s="10">
        <v>37.5</v>
      </c>
      <c r="W212" s="4">
        <f t="shared" si="95"/>
        <v>1978.5</v>
      </c>
      <c r="X212">
        <f t="shared" si="96"/>
        <v>8.845483285453222E-2</v>
      </c>
      <c r="Y212">
        <f t="shared" si="96"/>
        <v>2.9986741419909309E-2</v>
      </c>
      <c r="Z212" s="2">
        <f t="shared" si="97"/>
        <v>0.33900625270779489</v>
      </c>
    </row>
    <row r="213" spans="1:26">
      <c r="A213" s="5">
        <v>2016</v>
      </c>
      <c r="B213" t="s">
        <v>14</v>
      </c>
      <c r="C213">
        <v>827479.86</v>
      </c>
      <c r="D213">
        <v>813396.3</v>
      </c>
      <c r="E213">
        <v>1640876.16</v>
      </c>
      <c r="F213">
        <f t="shared" si="98"/>
        <v>827479.86</v>
      </c>
      <c r="G213">
        <f t="shared" si="93"/>
        <v>813396.3</v>
      </c>
      <c r="H213" s="19">
        <v>1583254</v>
      </c>
      <c r="I213" s="10">
        <v>42.5</v>
      </c>
      <c r="J213">
        <v>160</v>
      </c>
      <c r="K213">
        <v>227</v>
      </c>
      <c r="L213">
        <v>1132</v>
      </c>
      <c r="M213" s="9">
        <f t="shared" si="94"/>
        <v>13.916955363578614</v>
      </c>
      <c r="N213" s="9">
        <f t="shared" si="88"/>
        <v>9.5941649286848474</v>
      </c>
      <c r="O213" s="10">
        <v>42.5</v>
      </c>
      <c r="P213">
        <f t="shared" si="89"/>
        <v>0.10105769510135455</v>
      </c>
      <c r="Q213">
        <f t="shared" si="89"/>
        <v>0.14337560492504678</v>
      </c>
      <c r="R213" s="9">
        <f t="shared" si="90"/>
        <v>3.9665798154769396</v>
      </c>
      <c r="S213" s="9">
        <f t="shared" si="90"/>
        <v>5.6275851132079078</v>
      </c>
      <c r="T213" s="9">
        <f t="shared" si="91"/>
        <v>1.41875</v>
      </c>
      <c r="U213" s="9">
        <f t="shared" si="92"/>
        <v>58.656330749354005</v>
      </c>
      <c r="V213" s="10">
        <v>42.5</v>
      </c>
      <c r="W213" s="4">
        <f t="shared" si="95"/>
        <v>1973.5</v>
      </c>
      <c r="X213">
        <f t="shared" si="96"/>
        <v>6.2600789278165106E-2</v>
      </c>
      <c r="Y213">
        <f t="shared" si="96"/>
        <v>2.9578244716951602E-2</v>
      </c>
      <c r="Z213" s="2">
        <f t="shared" si="97"/>
        <v>0.47248996471148919</v>
      </c>
    </row>
    <row r="214" spans="1:26">
      <c r="A214" s="5">
        <v>2016</v>
      </c>
      <c r="B214" t="s">
        <v>15</v>
      </c>
      <c r="C214">
        <v>806808.21</v>
      </c>
      <c r="D214">
        <v>776748.9</v>
      </c>
      <c r="E214">
        <v>1583557.11</v>
      </c>
      <c r="F214">
        <f t="shared" si="98"/>
        <v>806808.21</v>
      </c>
      <c r="G214">
        <f t="shared" si="93"/>
        <v>776748.9</v>
      </c>
      <c r="H214" s="19">
        <v>1581460</v>
      </c>
      <c r="I214" s="11">
        <v>47.5</v>
      </c>
      <c r="J214">
        <v>136</v>
      </c>
      <c r="K214">
        <v>215</v>
      </c>
      <c r="L214">
        <v>1176</v>
      </c>
      <c r="M214" s="9">
        <f t="shared" si="94"/>
        <v>15.140027877735005</v>
      </c>
      <c r="N214" s="9">
        <f t="shared" si="88"/>
        <v>9.6556346667003901</v>
      </c>
      <c r="O214" s="11">
        <v>47.5</v>
      </c>
      <c r="P214">
        <f t="shared" si="89"/>
        <v>8.5996484261378722E-2</v>
      </c>
      <c r="Q214">
        <f t="shared" si="89"/>
        <v>0.13595032438379726</v>
      </c>
      <c r="R214" s="9">
        <f t="shared" si="90"/>
        <v>3.7412145717129714</v>
      </c>
      <c r="S214" s="9">
        <f t="shared" si="90"/>
        <v>5.9144200949874177</v>
      </c>
      <c r="T214" s="9">
        <f t="shared" si="91"/>
        <v>1.5808823529411764</v>
      </c>
      <c r="U214" s="9">
        <f t="shared" si="92"/>
        <v>61.253561253561251</v>
      </c>
      <c r="V214" s="11">
        <v>47.5</v>
      </c>
      <c r="W214" s="4">
        <f t="shared" si="95"/>
        <v>1968.5</v>
      </c>
      <c r="X214">
        <f t="shared" si="96"/>
        <v>5.3271032794784706E-2</v>
      </c>
      <c r="Y214">
        <f t="shared" si="96"/>
        <v>2.8046416725321419E-2</v>
      </c>
      <c r="Z214" s="2">
        <f t="shared" si="97"/>
        <v>0.52648531958004752</v>
      </c>
    </row>
    <row r="215" spans="1:26">
      <c r="A215" s="5">
        <v>2016</v>
      </c>
      <c r="B215" t="s">
        <v>16</v>
      </c>
      <c r="C215">
        <v>787980.52</v>
      </c>
      <c r="D215">
        <v>766173.94</v>
      </c>
      <c r="E215">
        <v>1554154.46</v>
      </c>
      <c r="F215">
        <f t="shared" si="98"/>
        <v>787980.52</v>
      </c>
      <c r="G215">
        <f t="shared" si="93"/>
        <v>766173.94</v>
      </c>
      <c r="H215" s="19">
        <v>1523557</v>
      </c>
      <c r="I215" s="12">
        <v>52.5</v>
      </c>
      <c r="J215">
        <v>106</v>
      </c>
      <c r="K215">
        <v>250</v>
      </c>
      <c r="L215">
        <v>1119</v>
      </c>
      <c r="M215" s="9">
        <f t="shared" si="94"/>
        <v>14.605038641747592</v>
      </c>
      <c r="N215" s="9">
        <f t="shared" si="88"/>
        <v>9.6812918715873444</v>
      </c>
      <c r="O215" s="12">
        <v>52.5</v>
      </c>
      <c r="P215">
        <f t="shared" si="89"/>
        <v>6.9574029721237871E-2</v>
      </c>
      <c r="Q215">
        <f t="shared" si="89"/>
        <v>0.16408969273876856</v>
      </c>
      <c r="R215" s="9">
        <f t="shared" si="90"/>
        <v>2.8826318494052208</v>
      </c>
      <c r="S215" s="9">
        <f t="shared" si="90"/>
        <v>6.7986600221821254</v>
      </c>
      <c r="T215" s="9">
        <f t="shared" si="91"/>
        <v>2.358490566037736</v>
      </c>
      <c r="U215" s="9">
        <f t="shared" si="92"/>
        <v>70.224719101123597</v>
      </c>
      <c r="V215" s="12">
        <v>52.5</v>
      </c>
      <c r="W215" s="4">
        <f t="shared" si="95"/>
        <v>1963.5</v>
      </c>
      <c r="X215">
        <f t="shared" si="96"/>
        <v>4.3098045818715985E-2</v>
      </c>
      <c r="Y215">
        <f t="shared" si="96"/>
        <v>3.3851540433911156E-2</v>
      </c>
      <c r="Z215" s="2">
        <f t="shared" si="97"/>
        <v>0.78545418454241389</v>
      </c>
    </row>
    <row r="216" spans="1:26">
      <c r="A216" s="5">
        <v>2016</v>
      </c>
      <c r="B216" t="s">
        <v>17</v>
      </c>
      <c r="C216">
        <v>743803.39</v>
      </c>
      <c r="D216">
        <v>717094.56</v>
      </c>
      <c r="E216">
        <v>1460897.95</v>
      </c>
      <c r="F216">
        <f t="shared" si="98"/>
        <v>743803.39</v>
      </c>
      <c r="G216">
        <f t="shared" si="93"/>
        <v>717094.56</v>
      </c>
      <c r="H216" s="19">
        <v>1454332</v>
      </c>
      <c r="I216" s="10">
        <v>57.5</v>
      </c>
      <c r="J216">
        <v>86</v>
      </c>
      <c r="K216">
        <v>220</v>
      </c>
      <c r="L216">
        <v>1133</v>
      </c>
      <c r="M216" s="9">
        <f t="shared" si="94"/>
        <v>15.79986884853791</v>
      </c>
      <c r="N216" s="9">
        <f t="shared" si="88"/>
        <v>9.8945770291790325</v>
      </c>
      <c r="O216" s="10">
        <v>57.5</v>
      </c>
      <c r="P216">
        <f t="shared" si="89"/>
        <v>5.9133677867227015E-2</v>
      </c>
      <c r="Q216">
        <f t="shared" si="89"/>
        <v>0.15127219919523191</v>
      </c>
      <c r="R216" s="9">
        <f t="shared" si="90"/>
        <v>2.780828838266002</v>
      </c>
      <c r="S216" s="9">
        <f t="shared" si="90"/>
        <v>7.1137481909130305</v>
      </c>
      <c r="T216" s="9">
        <f t="shared" si="91"/>
        <v>2.5581395348837215</v>
      </c>
      <c r="U216" s="9">
        <f t="shared" si="92"/>
        <v>71.895424836601308</v>
      </c>
      <c r="V216" s="10">
        <v>57.5</v>
      </c>
      <c r="W216" s="4">
        <f t="shared" si="95"/>
        <v>1958.5</v>
      </c>
      <c r="X216">
        <f t="shared" si="96"/>
        <v>3.6630707871345029E-2</v>
      </c>
      <c r="Y216">
        <f t="shared" si="96"/>
        <v>3.1207304262165846E-2</v>
      </c>
      <c r="Z216" s="2">
        <f t="shared" si="97"/>
        <v>0.85194379458274871</v>
      </c>
    </row>
    <row r="217" spans="1:26">
      <c r="A217" s="5">
        <v>2016</v>
      </c>
      <c r="B217" t="s">
        <v>18</v>
      </c>
      <c r="C217">
        <v>660566.84</v>
      </c>
      <c r="D217">
        <v>633054.55000000005</v>
      </c>
      <c r="E217">
        <v>1293621.3899999999</v>
      </c>
      <c r="F217">
        <f t="shared" si="98"/>
        <v>660566.84</v>
      </c>
      <c r="G217">
        <f t="shared" si="93"/>
        <v>633054.55000000005</v>
      </c>
      <c r="H217" s="19">
        <v>1299406</v>
      </c>
      <c r="I217" s="10">
        <v>62.5</v>
      </c>
      <c r="J217">
        <v>63</v>
      </c>
      <c r="K217">
        <v>208</v>
      </c>
      <c r="L217">
        <v>1003</v>
      </c>
      <c r="M217" s="9">
        <f t="shared" si="94"/>
        <v>15.843816303034231</v>
      </c>
      <c r="N217" s="9">
        <f t="shared" si="88"/>
        <v>9.8044798931203943</v>
      </c>
      <c r="O217" s="10">
        <v>62.5</v>
      </c>
      <c r="P217">
        <f t="shared" si="89"/>
        <v>4.8483691779166789E-2</v>
      </c>
      <c r="Q217">
        <f t="shared" si="89"/>
        <v>0.16007314111216972</v>
      </c>
      <c r="R217" s="9">
        <f t="shared" si="90"/>
        <v>2.2792702334560326</v>
      </c>
      <c r="S217" s="9">
        <f t="shared" si="90"/>
        <v>7.5252096596643616</v>
      </c>
      <c r="T217" s="9">
        <f t="shared" si="91"/>
        <v>3.3015873015873014</v>
      </c>
      <c r="U217" s="9">
        <f t="shared" si="92"/>
        <v>76.752767527675275</v>
      </c>
      <c r="V217" s="10">
        <v>62.5</v>
      </c>
      <c r="W217" s="4">
        <f t="shared" si="95"/>
        <v>1953.5</v>
      </c>
      <c r="X217">
        <f t="shared" si="96"/>
        <v>3.0033510752952491E-2</v>
      </c>
      <c r="Y217">
        <f t="shared" si="96"/>
        <v>3.30229298275816E-2</v>
      </c>
      <c r="Z217" s="2">
        <f t="shared" si="97"/>
        <v>1.0995361181454695</v>
      </c>
    </row>
    <row r="218" spans="1:26">
      <c r="A218" s="5">
        <v>2016</v>
      </c>
      <c r="B218" t="s">
        <v>19</v>
      </c>
      <c r="C218">
        <v>593641.04</v>
      </c>
      <c r="D218">
        <v>581235.75</v>
      </c>
      <c r="E218">
        <v>1174876.79</v>
      </c>
      <c r="F218">
        <f t="shared" si="98"/>
        <v>593641.04</v>
      </c>
      <c r="G218">
        <f t="shared" si="93"/>
        <v>581235.75</v>
      </c>
      <c r="H218" s="19">
        <v>1188989</v>
      </c>
      <c r="I218" s="10">
        <v>67.5</v>
      </c>
      <c r="J218">
        <v>51</v>
      </c>
      <c r="K218">
        <v>215</v>
      </c>
      <c r="L218">
        <v>919</v>
      </c>
      <c r="M218" s="9">
        <f t="shared" si="94"/>
        <v>15.81114031612818</v>
      </c>
      <c r="N218" s="9">
        <f t="shared" si="88"/>
        <v>9.9664504886083893</v>
      </c>
      <c r="O218" s="10">
        <v>67.5</v>
      </c>
      <c r="P218">
        <f t="shared" si="89"/>
        <v>4.2893584381352559E-2</v>
      </c>
      <c r="Q218">
        <f t="shared" si="89"/>
        <v>0.1808258949409961</v>
      </c>
      <c r="R218" s="9">
        <f t="shared" si="90"/>
        <v>1.9108608079662701</v>
      </c>
      <c r="S218" s="9">
        <f t="shared" si="90"/>
        <v>8.0555896806421199</v>
      </c>
      <c r="T218" s="9">
        <f t="shared" si="91"/>
        <v>4.215686274509804</v>
      </c>
      <c r="U218" s="9">
        <f t="shared" si="92"/>
        <v>80.827067669172934</v>
      </c>
      <c r="V218" s="10">
        <v>67.5</v>
      </c>
      <c r="W218" s="4">
        <f t="shared" si="95"/>
        <v>1948.5</v>
      </c>
      <c r="X218">
        <f t="shared" si="96"/>
        <v>2.6570685533142093E-2</v>
      </c>
      <c r="Y218">
        <f t="shared" si="96"/>
        <v>3.7304202305006029E-2</v>
      </c>
      <c r="Z218" s="2">
        <f t="shared" si="97"/>
        <v>1.4039608522134601</v>
      </c>
    </row>
    <row r="219" spans="1:26">
      <c r="A219" s="5">
        <v>2016</v>
      </c>
      <c r="B219" t="s">
        <v>20</v>
      </c>
      <c r="C219">
        <v>443776.38</v>
      </c>
      <c r="D219">
        <v>426641.03</v>
      </c>
      <c r="E219">
        <v>870417.41</v>
      </c>
      <c r="F219">
        <f t="shared" si="98"/>
        <v>443776.38</v>
      </c>
      <c r="G219">
        <f t="shared" si="93"/>
        <v>426641.03</v>
      </c>
      <c r="H219" s="19">
        <v>887721</v>
      </c>
      <c r="I219" s="10">
        <v>72.5</v>
      </c>
      <c r="J219">
        <v>33</v>
      </c>
      <c r="K219">
        <v>224</v>
      </c>
      <c r="L219">
        <v>782</v>
      </c>
      <c r="M219" s="9">
        <f t="shared" si="94"/>
        <v>18.329226328747612</v>
      </c>
      <c r="N219" s="9">
        <f t="shared" si="88"/>
        <v>11.704127760861802</v>
      </c>
      <c r="O219" s="10">
        <v>72.5</v>
      </c>
      <c r="P219">
        <f t="shared" si="89"/>
        <v>3.7173841781370495E-2</v>
      </c>
      <c r="Q219">
        <f t="shared" si="89"/>
        <v>0.25233153209172704</v>
      </c>
      <c r="R219" s="9">
        <f t="shared" si="90"/>
        <v>1.5028646541184414</v>
      </c>
      <c r="S219" s="9">
        <f t="shared" si="90"/>
        <v>10.20126310674336</v>
      </c>
      <c r="T219" s="9">
        <f t="shared" si="91"/>
        <v>6.7878787878787881</v>
      </c>
      <c r="U219" s="9">
        <f t="shared" si="92"/>
        <v>87.159533073929964</v>
      </c>
      <c r="V219" s="10">
        <v>72.5</v>
      </c>
      <c r="W219" s="4">
        <f t="shared" si="95"/>
        <v>1943.5</v>
      </c>
      <c r="X219">
        <f t="shared" si="96"/>
        <v>2.302755701761728E-2</v>
      </c>
      <c r="Y219">
        <f t="shared" si="96"/>
        <v>5.2055744140812342E-2</v>
      </c>
      <c r="Z219" s="2">
        <f t="shared" si="97"/>
        <v>2.2605847463969795</v>
      </c>
    </row>
    <row r="220" spans="1:26">
      <c r="A220" s="5">
        <v>2016</v>
      </c>
      <c r="B220" t="s">
        <v>21</v>
      </c>
      <c r="C220">
        <v>337789.07</v>
      </c>
      <c r="D220">
        <v>303161.88</v>
      </c>
      <c r="E220">
        <v>640950.94999999995</v>
      </c>
      <c r="F220">
        <f t="shared" si="98"/>
        <v>337789.07</v>
      </c>
      <c r="G220">
        <f t="shared" si="93"/>
        <v>303161.88</v>
      </c>
      <c r="H220" s="19">
        <v>652671</v>
      </c>
      <c r="I220" s="10">
        <v>77.5</v>
      </c>
      <c r="J220">
        <v>29</v>
      </c>
      <c r="K220">
        <v>224</v>
      </c>
      <c r="L220">
        <v>819</v>
      </c>
      <c r="M220" s="9">
        <f t="shared" si="94"/>
        <v>27.015269861764942</v>
      </c>
      <c r="N220" s="9">
        <f t="shared" si="88"/>
        <v>16.424814339843504</v>
      </c>
      <c r="O220" s="10">
        <v>77.5</v>
      </c>
      <c r="P220">
        <f t="shared" si="89"/>
        <v>4.4432799986516947E-2</v>
      </c>
      <c r="Q220">
        <f t="shared" si="89"/>
        <v>0.34320507575792397</v>
      </c>
      <c r="R220" s="9">
        <f t="shared" si="90"/>
        <v>1.882686228677714</v>
      </c>
      <c r="S220" s="9">
        <f t="shared" si="90"/>
        <v>14.542128111165789</v>
      </c>
      <c r="T220" s="9">
        <f t="shared" si="91"/>
        <v>7.7241379310344822</v>
      </c>
      <c r="U220" s="9">
        <f t="shared" si="92"/>
        <v>88.537549407114625</v>
      </c>
      <c r="V220" s="10">
        <v>77.5</v>
      </c>
      <c r="W220" s="4">
        <f t="shared" si="95"/>
        <v>1938.5</v>
      </c>
      <c r="X220">
        <f t="shared" si="96"/>
        <v>2.752416177912138E-2</v>
      </c>
      <c r="Y220">
        <f t="shared" si="96"/>
        <v>7.0802865830450673E-2</v>
      </c>
      <c r="Z220" s="2">
        <f t="shared" si="97"/>
        <v>2.572389539003459</v>
      </c>
    </row>
    <row r="221" spans="1:26">
      <c r="A221" s="5">
        <v>2016</v>
      </c>
      <c r="B221" t="s">
        <v>22</v>
      </c>
      <c r="C221">
        <v>251470.37</v>
      </c>
      <c r="D221">
        <v>200178.27</v>
      </c>
      <c r="E221">
        <v>451648.64</v>
      </c>
      <c r="F221">
        <f t="shared" si="98"/>
        <v>251470.37</v>
      </c>
      <c r="G221">
        <f t="shared" si="93"/>
        <v>200178.27</v>
      </c>
      <c r="H221" s="19">
        <v>460555</v>
      </c>
      <c r="I221" s="10">
        <v>82.5</v>
      </c>
      <c r="J221">
        <v>13</v>
      </c>
      <c r="K221">
        <v>239</v>
      </c>
      <c r="L221">
        <v>740</v>
      </c>
      <c r="M221" s="9">
        <f t="shared" si="94"/>
        <v>36.967049420499038</v>
      </c>
      <c r="N221" s="9">
        <f t="shared" si="88"/>
        <v>21.539229842255541</v>
      </c>
      <c r="O221" s="10">
        <v>82.5</v>
      </c>
      <c r="P221">
        <f t="shared" si="89"/>
        <v>2.8226813301342944E-2</v>
      </c>
      <c r="Q221">
        <f t="shared" si="89"/>
        <v>0.51893910607853566</v>
      </c>
      <c r="R221" s="9">
        <f t="shared" si="90"/>
        <v>1.1111507458306429</v>
      </c>
      <c r="S221" s="9">
        <f t="shared" si="90"/>
        <v>20.428079096424895</v>
      </c>
      <c r="T221" s="9">
        <f t="shared" si="91"/>
        <v>18.384615384615383</v>
      </c>
      <c r="U221" s="9">
        <f t="shared" si="92"/>
        <v>94.841269841269835</v>
      </c>
      <c r="V221" s="10">
        <v>82.5</v>
      </c>
      <c r="W221" s="4">
        <f t="shared" si="95"/>
        <v>1933.5</v>
      </c>
      <c r="X221">
        <f t="shared" si="96"/>
        <v>1.7485267101127393E-2</v>
      </c>
      <c r="Y221">
        <f t="shared" si="96"/>
        <v>0.1070566215278483</v>
      </c>
      <c r="Z221" s="2">
        <f t="shared" si="97"/>
        <v>6.1226757880607741</v>
      </c>
    </row>
    <row r="222" spans="1:26">
      <c r="A222" s="5">
        <v>2016</v>
      </c>
      <c r="B222" t="s">
        <v>23</v>
      </c>
      <c r="C222">
        <v>182402.78</v>
      </c>
      <c r="D222">
        <v>121406.38</v>
      </c>
      <c r="E222">
        <v>303809.15999999997</v>
      </c>
      <c r="F222" s="4">
        <f>SUM(C222:C227)</f>
        <v>300090.82999999996</v>
      </c>
      <c r="G222" s="4">
        <f>SUM(D222:D227)</f>
        <v>175537.69</v>
      </c>
      <c r="H222" s="19">
        <v>486847</v>
      </c>
      <c r="I222" s="4">
        <v>88</v>
      </c>
      <c r="J222">
        <v>19</v>
      </c>
      <c r="K222">
        <v>577</v>
      </c>
      <c r="L222">
        <v>1362</v>
      </c>
      <c r="M222" s="9">
        <f t="shared" si="94"/>
        <v>77.590174508961582</v>
      </c>
      <c r="N222" s="9">
        <f t="shared" si="88"/>
        <v>40.217974024693589</v>
      </c>
      <c r="O222" s="4">
        <v>88</v>
      </c>
      <c r="P222">
        <f t="shared" si="89"/>
        <v>3.9026634651132694E-2</v>
      </c>
      <c r="Q222">
        <f t="shared" si="89"/>
        <v>1.1851772733528192</v>
      </c>
      <c r="R222" s="9">
        <f t="shared" si="90"/>
        <v>1.282116621592581</v>
      </c>
      <c r="S222" s="9">
        <f t="shared" si="90"/>
        <v>38.935857403101004</v>
      </c>
      <c r="T222" s="9">
        <f t="shared" si="91"/>
        <v>30.368421052631572</v>
      </c>
      <c r="U222" s="9">
        <f t="shared" si="92"/>
        <v>96.812080536912745</v>
      </c>
      <c r="V222" s="4">
        <v>88</v>
      </c>
      <c r="W222" s="4">
        <f t="shared" si="95"/>
        <v>1928</v>
      </c>
      <c r="X222">
        <f t="shared" si="96"/>
        <v>2.4175280562071199E-2</v>
      </c>
      <c r="Y222">
        <f t="shared" si="96"/>
        <v>0.24450089289963423</v>
      </c>
      <c r="Z222" s="2">
        <f t="shared" si="97"/>
        <v>10.113673438943817</v>
      </c>
    </row>
    <row r="223" spans="1:26">
      <c r="A223" s="5">
        <v>2016</v>
      </c>
      <c r="B223" t="s">
        <v>24</v>
      </c>
      <c r="C223">
        <v>91981.58</v>
      </c>
      <c r="D223">
        <v>45528.86</v>
      </c>
      <c r="E223">
        <v>137510.44</v>
      </c>
      <c r="H223" s="13">
        <f>SUM(H205:H222)</f>
        <v>23401945</v>
      </c>
      <c r="J223" s="14">
        <f>SUM(J205:J222)</f>
        <v>2303</v>
      </c>
      <c r="K223" s="14">
        <f>SUM(K205:K222)</f>
        <v>5036</v>
      </c>
      <c r="L223" s="14">
        <f>SUM(L205:L222)</f>
        <v>22629</v>
      </c>
      <c r="M223" s="14"/>
      <c r="N223" s="15">
        <f>SUM(J223:L223)*10000/H223</f>
        <v>12.805773195347651</v>
      </c>
      <c r="P223">
        <f>SUM(P205:P222)</f>
        <v>1.6143198235457878</v>
      </c>
      <c r="Q223">
        <f t="shared" ref="Q223" si="99">SUM(Q205:Q222)</f>
        <v>4.8473331090832685</v>
      </c>
      <c r="R223" s="16">
        <f t="shared" si="90"/>
        <v>4.0184896673777954</v>
      </c>
      <c r="S223" s="16">
        <f t="shared" si="90"/>
        <v>8.7872835279698567</v>
      </c>
      <c r="U223" s="16">
        <f t="shared" si="92"/>
        <v>68.619702956806108</v>
      </c>
      <c r="X223" s="16"/>
      <c r="Y223" s="16"/>
      <c r="Z223" s="3"/>
    </row>
    <row r="224" spans="1:26">
      <c r="A224" s="5">
        <v>2016</v>
      </c>
      <c r="B224" t="s">
        <v>25</v>
      </c>
      <c r="C224">
        <v>22679.98</v>
      </c>
      <c r="D224">
        <v>7908.53</v>
      </c>
      <c r="E224">
        <v>30588.51</v>
      </c>
      <c r="N224" t="s">
        <v>42</v>
      </c>
      <c r="R224" s="10">
        <f>A204-I212</f>
        <v>1978.5</v>
      </c>
    </row>
    <row r="225" spans="1:29">
      <c r="A225" s="5">
        <v>2016</v>
      </c>
      <c r="B225" t="s">
        <v>26</v>
      </c>
      <c r="C225">
        <v>2897.86</v>
      </c>
      <c r="D225">
        <v>675.28</v>
      </c>
      <c r="E225">
        <v>3573.14</v>
      </c>
    </row>
    <row r="226" spans="1:29">
      <c r="A226" s="5">
        <v>2016</v>
      </c>
      <c r="B226" t="s">
        <v>27</v>
      </c>
      <c r="C226">
        <v>127.71</v>
      </c>
      <c r="D226">
        <v>18.64</v>
      </c>
      <c r="E226">
        <v>146.35</v>
      </c>
      <c r="N226" t="s">
        <v>43</v>
      </c>
      <c r="S226" s="10">
        <f>A204-I213</f>
        <v>1973.5</v>
      </c>
    </row>
    <row r="227" spans="1:29">
      <c r="A227" s="5">
        <v>2016</v>
      </c>
      <c r="B227" t="s">
        <v>28</v>
      </c>
      <c r="C227">
        <v>0.92</v>
      </c>
      <c r="D227">
        <v>0</v>
      </c>
      <c r="E227">
        <v>0.92</v>
      </c>
    </row>
    <row r="229" spans="1:29">
      <c r="A229" s="20">
        <v>2017</v>
      </c>
      <c r="F229" t="s">
        <v>0</v>
      </c>
      <c r="G229" t="s">
        <v>1</v>
      </c>
      <c r="H229" t="s">
        <v>2</v>
      </c>
      <c r="W229" s="21">
        <v>2017</v>
      </c>
    </row>
    <row r="230" spans="1:29">
      <c r="A230" s="5">
        <v>2017</v>
      </c>
      <c r="B230">
        <v>0</v>
      </c>
      <c r="C230">
        <v>151846.71</v>
      </c>
      <c r="D230">
        <v>160934.73000000001</v>
      </c>
      <c r="E230">
        <v>312781.44</v>
      </c>
      <c r="I230" t="s">
        <v>3</v>
      </c>
      <c r="J230" t="s">
        <v>4</v>
      </c>
      <c r="K230" t="s">
        <v>5</v>
      </c>
      <c r="L230" t="s">
        <v>6</v>
      </c>
      <c r="M230" t="s">
        <v>7</v>
      </c>
      <c r="N230" t="s">
        <v>8</v>
      </c>
      <c r="O230" t="s">
        <v>3</v>
      </c>
      <c r="P230" t="s">
        <v>29</v>
      </c>
      <c r="Q230" t="s">
        <v>30</v>
      </c>
      <c r="R230" s="6" t="s">
        <v>31</v>
      </c>
      <c r="S230" s="7" t="s">
        <v>32</v>
      </c>
      <c r="T230" t="s">
        <v>33</v>
      </c>
      <c r="U230" t="s">
        <v>34</v>
      </c>
      <c r="V230" t="s">
        <v>3</v>
      </c>
      <c r="W230" s="4" t="s">
        <v>35</v>
      </c>
      <c r="X230" t="s">
        <v>40</v>
      </c>
      <c r="Y230" t="s">
        <v>41</v>
      </c>
      <c r="Z230" s="1" t="s">
        <v>36</v>
      </c>
      <c r="AC230" t="s">
        <v>45</v>
      </c>
    </row>
    <row r="231" spans="1:29">
      <c r="A231" s="5">
        <v>2017</v>
      </c>
      <c r="B231" s="8">
        <v>43469</v>
      </c>
      <c r="C231">
        <v>614979.18999999994</v>
      </c>
      <c r="D231">
        <v>648571.42000000004</v>
      </c>
      <c r="E231">
        <v>1263550.6100000001</v>
      </c>
      <c r="F231" s="4">
        <f>SUM(C230:C231)</f>
        <v>766825.89999999991</v>
      </c>
      <c r="G231" s="4">
        <f>SUM(D230:D231)</f>
        <v>809506.15</v>
      </c>
      <c r="H231" s="19">
        <v>1464776</v>
      </c>
      <c r="I231" s="4">
        <v>1.5</v>
      </c>
      <c r="J231">
        <v>477</v>
      </c>
      <c r="K231">
        <v>589</v>
      </c>
      <c r="L231">
        <v>11020</v>
      </c>
      <c r="M231" s="9">
        <f>L231*10000/G231</f>
        <v>136.13238145256832</v>
      </c>
      <c r="N231" s="9">
        <f t="shared" ref="N231:N248" si="100">(J231+K231+L231)*10000/H231</f>
        <v>82.510909517905816</v>
      </c>
      <c r="O231" s="4">
        <v>1.5</v>
      </c>
      <c r="P231">
        <f>J231*1000/$H231</f>
        <v>0.32564706139368749</v>
      </c>
      <c r="Q231">
        <f>K231*1000/$H231</f>
        <v>0.4021092644882221</v>
      </c>
      <c r="R231" s="9">
        <f>($L231*(J231/($J231+$K231))+J231)*10000/$H231</f>
        <v>36.920922926867796</v>
      </c>
      <c r="S231" s="9">
        <f t="shared" ref="S231:S249" si="101">($L231*(K231/($J231+$K231))+K231)*10000/$H231</f>
        <v>45.58998659103802</v>
      </c>
      <c r="T231">
        <f t="shared" ref="T231:T248" si="102">S231/R231</f>
        <v>1.2348008385744238</v>
      </c>
      <c r="U231" s="9">
        <f t="shared" ref="U231:U249" si="103">K231*100/(J231+K231)</f>
        <v>55.253283302063792</v>
      </c>
      <c r="V231" s="4">
        <v>2.5</v>
      </c>
      <c r="W231" s="4">
        <f t="shared" ref="W231:W248" si="104">W$229-V231</f>
        <v>2014.5</v>
      </c>
      <c r="X231">
        <f t="shared" ref="X231:Y248" si="105">P231/P$249</f>
        <v>0.21161942366284656</v>
      </c>
      <c r="Y231">
        <f t="shared" si="105"/>
        <v>5.8173631726350671E-2</v>
      </c>
      <c r="Z231" s="2">
        <f>Y231/X231</f>
        <v>0.27489741120849698</v>
      </c>
      <c r="AC231">
        <f t="shared" ref="AC231:AC248" si="106">Q231/P231</f>
        <v>1.2348008385744236</v>
      </c>
    </row>
    <row r="232" spans="1:29">
      <c r="A232" s="5">
        <v>2017</v>
      </c>
      <c r="B232" s="8">
        <v>43594</v>
      </c>
      <c r="C232">
        <v>767987.16</v>
      </c>
      <c r="D232">
        <v>809159.28</v>
      </c>
      <c r="E232">
        <v>1577146.44</v>
      </c>
      <c r="F232">
        <f>C232</f>
        <v>767987.16</v>
      </c>
      <c r="G232">
        <f t="shared" ref="G232:G247" si="107">D232</f>
        <v>809159.28</v>
      </c>
      <c r="H232" s="19">
        <v>1502644</v>
      </c>
      <c r="I232" s="10">
        <v>7.5</v>
      </c>
      <c r="J232">
        <v>329</v>
      </c>
      <c r="K232">
        <v>388</v>
      </c>
      <c r="L232">
        <v>8523</v>
      </c>
      <c r="M232" s="9">
        <f t="shared" ref="M232:M248" si="108">L232*10000/G232</f>
        <v>105.33154856729814</v>
      </c>
      <c r="N232" s="9">
        <f t="shared" si="100"/>
        <v>61.491610787385433</v>
      </c>
      <c r="O232" s="10">
        <v>7.5</v>
      </c>
      <c r="P232">
        <f t="shared" ref="P232:Q248" si="109">J232*1000/$H232</f>
        <v>0.21894740204599358</v>
      </c>
      <c r="Q232">
        <f t="shared" si="109"/>
        <v>0.25821152581715962</v>
      </c>
      <c r="R232" s="9">
        <f t="shared" ref="R232:R249" si="110">($L232*(J232/($J232+$K232))+J232)*10000/$H232</f>
        <v>28.21581582852135</v>
      </c>
      <c r="S232" s="9">
        <f t="shared" si="101"/>
        <v>33.275794958864083</v>
      </c>
      <c r="T232">
        <f t="shared" si="102"/>
        <v>1.1793313069908813</v>
      </c>
      <c r="U232" s="9">
        <f t="shared" si="103"/>
        <v>54.114365411436545</v>
      </c>
      <c r="V232" s="10">
        <v>7.5</v>
      </c>
      <c r="W232" s="4">
        <f t="shared" si="104"/>
        <v>2009.5</v>
      </c>
      <c r="X232">
        <f t="shared" si="105"/>
        <v>0.14228140992630148</v>
      </c>
      <c r="Y232">
        <f t="shared" si="105"/>
        <v>3.7355772514976474E-2</v>
      </c>
      <c r="Z232" s="2">
        <f t="shared" ref="Z232:Z248" si="111">Y232/X232</f>
        <v>0.26254851237646515</v>
      </c>
      <c r="AC232">
        <f t="shared" si="106"/>
        <v>1.1793313069908815</v>
      </c>
    </row>
    <row r="233" spans="1:29">
      <c r="A233" s="5">
        <v>2017</v>
      </c>
      <c r="B233" s="8">
        <v>43752</v>
      </c>
      <c r="C233">
        <v>706218.33</v>
      </c>
      <c r="D233">
        <v>746429.02</v>
      </c>
      <c r="E233">
        <v>1452647.35</v>
      </c>
      <c r="F233">
        <f t="shared" ref="F233:F247" si="112">C233</f>
        <v>706218.33</v>
      </c>
      <c r="G233">
        <f t="shared" si="107"/>
        <v>746429.02</v>
      </c>
      <c r="H233" s="19">
        <v>1397182</v>
      </c>
      <c r="I233" s="10">
        <v>12.5</v>
      </c>
      <c r="J233">
        <v>85</v>
      </c>
      <c r="K233">
        <v>261</v>
      </c>
      <c r="L233">
        <v>5044</v>
      </c>
      <c r="M233" s="9">
        <f t="shared" si="108"/>
        <v>67.575079007512329</v>
      </c>
      <c r="N233" s="9">
        <f t="shared" si="100"/>
        <v>38.577651300975823</v>
      </c>
      <c r="O233" s="10">
        <v>12.5</v>
      </c>
      <c r="P233">
        <f t="shared" si="109"/>
        <v>6.0836741383728105E-2</v>
      </c>
      <c r="Q233">
        <f t="shared" si="109"/>
        <v>0.18680458236650629</v>
      </c>
      <c r="R233" s="9">
        <f t="shared" si="110"/>
        <v>9.4771686722050426</v>
      </c>
      <c r="S233" s="9">
        <f t="shared" si="101"/>
        <v>29.100482628770777</v>
      </c>
      <c r="T233">
        <f t="shared" si="102"/>
        <v>3.0705882352941174</v>
      </c>
      <c r="U233" s="9">
        <f t="shared" si="103"/>
        <v>75.433526011560687</v>
      </c>
      <c r="V233" s="10">
        <v>12.5</v>
      </c>
      <c r="W233" s="4">
        <f t="shared" si="104"/>
        <v>2004.5</v>
      </c>
      <c r="X233">
        <f t="shared" si="105"/>
        <v>3.9534323122867122E-2</v>
      </c>
      <c r="Y233">
        <f t="shared" si="105"/>
        <v>2.7025243979928691E-2</v>
      </c>
      <c r="Z233" s="2">
        <f t="shared" si="111"/>
        <v>0.68358939385247675</v>
      </c>
      <c r="AC233">
        <f t="shared" si="106"/>
        <v>3.0705882352941174</v>
      </c>
    </row>
    <row r="234" spans="1:29">
      <c r="A234" s="5">
        <v>2017</v>
      </c>
      <c r="B234" t="s">
        <v>9</v>
      </c>
      <c r="C234">
        <v>721067.64</v>
      </c>
      <c r="D234">
        <v>757839.96</v>
      </c>
      <c r="E234">
        <v>1478907.6</v>
      </c>
      <c r="F234">
        <f t="shared" si="112"/>
        <v>721067.64</v>
      </c>
      <c r="G234">
        <f t="shared" si="107"/>
        <v>757839.96</v>
      </c>
      <c r="H234" s="19">
        <v>1421612</v>
      </c>
      <c r="I234" s="10">
        <v>17.5</v>
      </c>
      <c r="J234">
        <v>54</v>
      </c>
      <c r="K234">
        <v>284</v>
      </c>
      <c r="L234">
        <v>4835</v>
      </c>
      <c r="M234" s="9">
        <f t="shared" si="108"/>
        <v>63.799750015821289</v>
      </c>
      <c r="N234" s="9">
        <f t="shared" si="100"/>
        <v>36.388269091707159</v>
      </c>
      <c r="O234" s="10">
        <v>17.5</v>
      </c>
      <c r="P234">
        <f t="shared" si="109"/>
        <v>3.7985047959640181E-2</v>
      </c>
      <c r="Q234">
        <f t="shared" si="109"/>
        <v>0.19977321519514465</v>
      </c>
      <c r="R234" s="9">
        <f t="shared" si="110"/>
        <v>5.813510446604103</v>
      </c>
      <c r="S234" s="9">
        <f t="shared" si="101"/>
        <v>30.57475864510306</v>
      </c>
      <c r="T234">
        <f t="shared" si="102"/>
        <v>5.2592592592592595</v>
      </c>
      <c r="U234" s="9">
        <f t="shared" si="103"/>
        <v>84.023668639053255</v>
      </c>
      <c r="V234" s="10">
        <v>17.5</v>
      </c>
      <c r="W234" s="4">
        <f t="shared" si="104"/>
        <v>1999.5</v>
      </c>
      <c r="X234">
        <f t="shared" si="105"/>
        <v>2.4684312895754141E-2</v>
      </c>
      <c r="Y234">
        <f t="shared" si="105"/>
        <v>2.8901431714940615E-2</v>
      </c>
      <c r="Z234" s="2">
        <f t="shared" si="111"/>
        <v>1.1708420581523193</v>
      </c>
      <c r="AC234">
        <f t="shared" si="106"/>
        <v>5.2592592592592595</v>
      </c>
    </row>
    <row r="235" spans="1:29">
      <c r="A235" s="5">
        <v>2017</v>
      </c>
      <c r="B235" t="s">
        <v>10</v>
      </c>
      <c r="C235">
        <v>834860.97</v>
      </c>
      <c r="D235">
        <v>871822.83</v>
      </c>
      <c r="E235">
        <v>1706683.8</v>
      </c>
      <c r="F235">
        <f t="shared" si="112"/>
        <v>834860.97</v>
      </c>
      <c r="G235">
        <f t="shared" si="107"/>
        <v>871822.83</v>
      </c>
      <c r="H235" s="19">
        <v>1566792</v>
      </c>
      <c r="I235" s="10">
        <v>22.5</v>
      </c>
      <c r="J235">
        <v>62</v>
      </c>
      <c r="K235">
        <v>298</v>
      </c>
      <c r="L235">
        <v>4201</v>
      </c>
      <c r="M235" s="9">
        <f t="shared" si="108"/>
        <v>48.186395852928058</v>
      </c>
      <c r="N235" s="9">
        <f t="shared" si="100"/>
        <v>29.110437122477009</v>
      </c>
      <c r="O235" s="10">
        <v>22.5</v>
      </c>
      <c r="P235">
        <f t="shared" si="109"/>
        <v>3.9571302380915913E-2</v>
      </c>
      <c r="Q235">
        <f t="shared" si="109"/>
        <v>0.19019755015343454</v>
      </c>
      <c r="R235" s="9">
        <f t="shared" si="110"/>
        <v>5.013464171093263</v>
      </c>
      <c r="S235" s="9">
        <f t="shared" si="101"/>
        <v>24.096972951383744</v>
      </c>
      <c r="T235">
        <f t="shared" si="102"/>
        <v>4.8064516129032251</v>
      </c>
      <c r="U235" s="9">
        <f t="shared" si="103"/>
        <v>82.777777777777771</v>
      </c>
      <c r="V235" s="10">
        <v>22.5</v>
      </c>
      <c r="W235" s="4">
        <f t="shared" si="104"/>
        <v>1994.5</v>
      </c>
      <c r="X235">
        <f t="shared" si="105"/>
        <v>2.5715129034479228E-2</v>
      </c>
      <c r="Y235">
        <f t="shared" si="105"/>
        <v>2.7516108717271531E-2</v>
      </c>
      <c r="Z235" s="2">
        <f t="shared" si="111"/>
        <v>1.0700358018961338</v>
      </c>
      <c r="AC235">
        <f t="shared" si="106"/>
        <v>4.8064516129032251</v>
      </c>
    </row>
    <row r="236" spans="1:29">
      <c r="A236" s="5">
        <v>2017</v>
      </c>
      <c r="B236" t="s">
        <v>11</v>
      </c>
      <c r="C236">
        <v>915545.24</v>
      </c>
      <c r="D236">
        <v>916361.84</v>
      </c>
      <c r="E236">
        <v>1831907.08</v>
      </c>
      <c r="F236">
        <f t="shared" si="112"/>
        <v>915545.24</v>
      </c>
      <c r="G236">
        <f t="shared" si="107"/>
        <v>916361.84</v>
      </c>
      <c r="H236" s="19">
        <v>1664609</v>
      </c>
      <c r="I236" s="10">
        <v>27.5</v>
      </c>
      <c r="J236">
        <v>105</v>
      </c>
      <c r="K236">
        <v>261</v>
      </c>
      <c r="L236">
        <v>4105</v>
      </c>
      <c r="M236" s="9">
        <f t="shared" si="108"/>
        <v>44.796714799909175</v>
      </c>
      <c r="N236" s="9">
        <f t="shared" si="100"/>
        <v>26.859160319330247</v>
      </c>
      <c r="O236" s="10">
        <v>27.5</v>
      </c>
      <c r="P236">
        <f t="shared" si="109"/>
        <v>6.3077875945642486E-2</v>
      </c>
      <c r="Q236">
        <f t="shared" si="109"/>
        <v>0.15679357735059704</v>
      </c>
      <c r="R236" s="9">
        <f t="shared" si="110"/>
        <v>7.7054968129226111</v>
      </c>
      <c r="S236" s="9">
        <f t="shared" si="101"/>
        <v>19.153663506407636</v>
      </c>
      <c r="T236">
        <f t="shared" si="102"/>
        <v>2.4857142857142862</v>
      </c>
      <c r="U236" s="9">
        <f t="shared" si="103"/>
        <v>71.311475409836063</v>
      </c>
      <c r="V236" s="10">
        <v>27.5</v>
      </c>
      <c r="W236" s="4">
        <f t="shared" si="104"/>
        <v>1989.5</v>
      </c>
      <c r="X236">
        <f t="shared" si="105"/>
        <v>4.0990708457079757E-2</v>
      </c>
      <c r="Y236">
        <f t="shared" si="105"/>
        <v>2.2683515729138029E-2</v>
      </c>
      <c r="Z236" s="2">
        <f t="shared" si="111"/>
        <v>0.55338189026152873</v>
      </c>
      <c r="AC236">
        <f t="shared" si="106"/>
        <v>2.4857142857142858</v>
      </c>
    </row>
    <row r="237" spans="1:29">
      <c r="A237" s="5">
        <v>2017</v>
      </c>
      <c r="B237" t="s">
        <v>12</v>
      </c>
      <c r="C237">
        <v>913329.16</v>
      </c>
      <c r="D237">
        <v>900403</v>
      </c>
      <c r="E237">
        <v>1813732.16</v>
      </c>
      <c r="F237">
        <f t="shared" si="112"/>
        <v>913329.16</v>
      </c>
      <c r="G237">
        <f t="shared" si="107"/>
        <v>900403</v>
      </c>
      <c r="H237" s="19">
        <v>1703852</v>
      </c>
      <c r="I237" s="10">
        <v>32.5</v>
      </c>
      <c r="J237">
        <v>123</v>
      </c>
      <c r="K237">
        <v>298</v>
      </c>
      <c r="L237">
        <v>5362</v>
      </c>
      <c r="M237" s="9">
        <f t="shared" si="108"/>
        <v>59.551112113131566</v>
      </c>
      <c r="N237" s="9">
        <f t="shared" si="100"/>
        <v>33.940741331993621</v>
      </c>
      <c r="O237" s="10">
        <v>32.5</v>
      </c>
      <c r="P237">
        <f t="shared" si="109"/>
        <v>7.2189368560180114E-2</v>
      </c>
      <c r="Q237">
        <f t="shared" si="109"/>
        <v>0.1748978197636884</v>
      </c>
      <c r="R237" s="9">
        <f t="shared" si="110"/>
        <v>9.9161785839316288</v>
      </c>
      <c r="S237" s="9">
        <f t="shared" si="101"/>
        <v>24.024562748061996</v>
      </c>
      <c r="T237">
        <f t="shared" si="102"/>
        <v>2.4227642276422765</v>
      </c>
      <c r="U237" s="9">
        <f t="shared" si="103"/>
        <v>70.783847980997621</v>
      </c>
      <c r="V237" s="10">
        <v>32.5</v>
      </c>
      <c r="W237" s="4">
        <f t="shared" si="104"/>
        <v>1984.5</v>
      </c>
      <c r="X237">
        <f t="shared" si="105"/>
        <v>4.6911747042671953E-2</v>
      </c>
      <c r="Y237">
        <f t="shared" si="105"/>
        <v>2.5302678289752453E-2</v>
      </c>
      <c r="Z237" s="2">
        <f t="shared" si="111"/>
        <v>0.5393676399801649</v>
      </c>
      <c r="AC237">
        <f t="shared" si="106"/>
        <v>2.4227642276422765</v>
      </c>
    </row>
    <row r="238" spans="1:29">
      <c r="A238" s="5">
        <v>2017</v>
      </c>
      <c r="B238" t="s">
        <v>13</v>
      </c>
      <c r="C238">
        <v>819455</v>
      </c>
      <c r="D238">
        <v>815114.98</v>
      </c>
      <c r="E238">
        <v>1634569.98</v>
      </c>
      <c r="F238">
        <f t="shared" si="112"/>
        <v>819455</v>
      </c>
      <c r="G238">
        <f t="shared" si="107"/>
        <v>815114.98</v>
      </c>
      <c r="H238" s="19">
        <v>1561686</v>
      </c>
      <c r="I238" s="10">
        <v>37.5</v>
      </c>
      <c r="J238">
        <v>170</v>
      </c>
      <c r="K238">
        <v>281</v>
      </c>
      <c r="L238">
        <v>5269</v>
      </c>
      <c r="M238" s="9">
        <f t="shared" si="108"/>
        <v>64.641187185640973</v>
      </c>
      <c r="N238" s="9">
        <f t="shared" si="100"/>
        <v>36.627081244245005</v>
      </c>
      <c r="O238" s="10">
        <v>37.5</v>
      </c>
      <c r="P238">
        <f t="shared" si="109"/>
        <v>0.10885670999163724</v>
      </c>
      <c r="Q238">
        <f t="shared" si="109"/>
        <v>0.17993373828029449</v>
      </c>
      <c r="R238" s="9">
        <f t="shared" si="110"/>
        <v>13.806216876988138</v>
      </c>
      <c r="S238" s="9">
        <f t="shared" si="101"/>
        <v>22.820864367256863</v>
      </c>
      <c r="T238">
        <f t="shared" si="102"/>
        <v>1.6529411764705881</v>
      </c>
      <c r="U238" s="9">
        <f t="shared" si="103"/>
        <v>62.305986696230597</v>
      </c>
      <c r="V238" s="10">
        <v>37.5</v>
      </c>
      <c r="W238" s="4">
        <f t="shared" si="104"/>
        <v>1979.5</v>
      </c>
      <c r="X238">
        <f t="shared" si="105"/>
        <v>7.0739757735490655E-2</v>
      </c>
      <c r="Y238">
        <f t="shared" si="105"/>
        <v>2.6031230688468784E-2</v>
      </c>
      <c r="Z238" s="2">
        <f t="shared" si="111"/>
        <v>0.3679858614416589</v>
      </c>
      <c r="AC238">
        <f t="shared" si="106"/>
        <v>1.6529411764705881</v>
      </c>
    </row>
    <row r="239" spans="1:29">
      <c r="A239" s="5">
        <v>2017</v>
      </c>
      <c r="B239" t="s">
        <v>14</v>
      </c>
      <c r="C239">
        <v>812641.57</v>
      </c>
      <c r="D239">
        <v>802659.39</v>
      </c>
      <c r="E239">
        <v>1615300.96</v>
      </c>
      <c r="F239">
        <f t="shared" si="112"/>
        <v>812641.57</v>
      </c>
      <c r="G239">
        <f t="shared" si="107"/>
        <v>802659.39</v>
      </c>
      <c r="H239" s="19">
        <v>1583254</v>
      </c>
      <c r="I239" s="10">
        <v>42.5</v>
      </c>
      <c r="J239">
        <v>139</v>
      </c>
      <c r="K239">
        <v>268</v>
      </c>
      <c r="L239">
        <v>4604</v>
      </c>
      <c r="M239" s="9">
        <f t="shared" si="108"/>
        <v>57.359323984236951</v>
      </c>
      <c r="N239" s="9">
        <f t="shared" si="100"/>
        <v>31.650006884555477</v>
      </c>
      <c r="O239" s="10">
        <v>42.5</v>
      </c>
      <c r="P239">
        <f t="shared" si="109"/>
        <v>8.7793872619301772E-2</v>
      </c>
      <c r="Q239">
        <f t="shared" si="109"/>
        <v>0.16927163929476888</v>
      </c>
      <c r="R239" s="9">
        <f t="shared" si="110"/>
        <v>10.809216110450151</v>
      </c>
      <c r="S239" s="9">
        <f t="shared" si="101"/>
        <v>20.840790774105329</v>
      </c>
      <c r="T239">
        <f t="shared" si="102"/>
        <v>1.9280575539568348</v>
      </c>
      <c r="U239" s="9">
        <f t="shared" si="103"/>
        <v>65.847665847665851</v>
      </c>
      <c r="V239" s="10">
        <v>42.5</v>
      </c>
      <c r="W239" s="4">
        <f t="shared" si="104"/>
        <v>1974.5</v>
      </c>
      <c r="X239">
        <f t="shared" si="105"/>
        <v>5.705222287378562E-2</v>
      </c>
      <c r="Y239">
        <f t="shared" si="105"/>
        <v>2.4488731983289033E-2</v>
      </c>
      <c r="Z239" s="2">
        <f t="shared" si="111"/>
        <v>0.4292336170225039</v>
      </c>
      <c r="AC239">
        <f t="shared" si="106"/>
        <v>1.9280575539568345</v>
      </c>
    </row>
    <row r="240" spans="1:29">
      <c r="A240" s="5">
        <v>2017</v>
      </c>
      <c r="B240" t="s">
        <v>15</v>
      </c>
      <c r="C240">
        <v>830380.14</v>
      </c>
      <c r="D240">
        <v>796515.42</v>
      </c>
      <c r="E240">
        <v>1626895.56</v>
      </c>
      <c r="F240">
        <f t="shared" si="112"/>
        <v>830380.14</v>
      </c>
      <c r="G240">
        <f t="shared" si="107"/>
        <v>796515.42</v>
      </c>
      <c r="H240" s="19">
        <v>1581460</v>
      </c>
      <c r="I240" s="11">
        <v>47.5</v>
      </c>
      <c r="J240">
        <v>122</v>
      </c>
      <c r="K240">
        <v>275</v>
      </c>
      <c r="L240">
        <v>4560</v>
      </c>
      <c r="M240" s="9">
        <f t="shared" si="108"/>
        <v>57.249362479385518</v>
      </c>
      <c r="N240" s="9">
        <f t="shared" si="100"/>
        <v>31.34445385909223</v>
      </c>
      <c r="O240" s="11">
        <v>47.5</v>
      </c>
      <c r="P240">
        <f t="shared" si="109"/>
        <v>7.7143904999177976E-2</v>
      </c>
      <c r="Q240">
        <f t="shared" si="109"/>
        <v>0.17388994979322905</v>
      </c>
      <c r="R240" s="9">
        <f t="shared" si="110"/>
        <v>9.6323006821391761</v>
      </c>
      <c r="S240" s="9">
        <f t="shared" si="101"/>
        <v>21.712153176953059</v>
      </c>
      <c r="T240">
        <f t="shared" si="102"/>
        <v>2.2540983606557377</v>
      </c>
      <c r="U240" s="9">
        <f t="shared" si="103"/>
        <v>69.269521410579344</v>
      </c>
      <c r="V240" s="11">
        <v>47.5</v>
      </c>
      <c r="W240" s="4">
        <f t="shared" si="104"/>
        <v>1969.5</v>
      </c>
      <c r="X240">
        <f t="shared" si="105"/>
        <v>5.0131417262480125E-2</v>
      </c>
      <c r="Y240">
        <f t="shared" si="105"/>
        <v>2.5156868526915548E-2</v>
      </c>
      <c r="Z240" s="2">
        <f t="shared" si="111"/>
        <v>0.50181841848193098</v>
      </c>
      <c r="AC240">
        <f t="shared" si="106"/>
        <v>2.2540983606557377</v>
      </c>
    </row>
    <row r="241" spans="1:39">
      <c r="A241" s="5">
        <v>2017</v>
      </c>
      <c r="B241" t="s">
        <v>16</v>
      </c>
      <c r="C241">
        <v>783365.06</v>
      </c>
      <c r="D241">
        <v>758677.49</v>
      </c>
      <c r="E241">
        <v>1542042.55</v>
      </c>
      <c r="F241">
        <f t="shared" si="112"/>
        <v>783365.06</v>
      </c>
      <c r="G241">
        <f t="shared" si="107"/>
        <v>758677.49</v>
      </c>
      <c r="H241" s="19">
        <v>1523557</v>
      </c>
      <c r="I241" s="12">
        <v>52.5</v>
      </c>
      <c r="J241">
        <v>108</v>
      </c>
      <c r="K241">
        <v>289</v>
      </c>
      <c r="L241">
        <v>4349</v>
      </c>
      <c r="M241" s="9">
        <f t="shared" si="108"/>
        <v>57.323435284734757</v>
      </c>
      <c r="N241" s="9">
        <f t="shared" si="100"/>
        <v>31.150787269527822</v>
      </c>
      <c r="O241" s="12">
        <v>52.5</v>
      </c>
      <c r="P241">
        <f t="shared" si="109"/>
        <v>7.0886747263148017E-2</v>
      </c>
      <c r="Q241">
        <f t="shared" si="109"/>
        <v>0.18968768480601644</v>
      </c>
      <c r="R241" s="9">
        <f t="shared" si="110"/>
        <v>8.4742695846574438</v>
      </c>
      <c r="S241" s="9">
        <f t="shared" si="101"/>
        <v>22.67651768487038</v>
      </c>
      <c r="T241">
        <f t="shared" si="102"/>
        <v>2.6759259259259256</v>
      </c>
      <c r="U241" s="9">
        <f t="shared" si="103"/>
        <v>72.795969773299745</v>
      </c>
      <c r="V241" s="12">
        <v>52.5</v>
      </c>
      <c r="W241" s="4">
        <f t="shared" si="104"/>
        <v>1964.5</v>
      </c>
      <c r="X241">
        <f t="shared" si="105"/>
        <v>4.6065247869766394E-2</v>
      </c>
      <c r="Y241">
        <f t="shared" si="105"/>
        <v>2.74423458832108E-2</v>
      </c>
      <c r="Z241" s="2">
        <f t="shared" si="111"/>
        <v>0.59572773733454276</v>
      </c>
      <c r="AC241">
        <f t="shared" si="106"/>
        <v>2.6759259259259256</v>
      </c>
    </row>
    <row r="242" spans="1:39">
      <c r="A242" s="5">
        <v>2017</v>
      </c>
      <c r="B242" t="s">
        <v>17</v>
      </c>
      <c r="C242">
        <v>760055.73</v>
      </c>
      <c r="D242">
        <v>731243.17</v>
      </c>
      <c r="E242">
        <v>1491298.9</v>
      </c>
      <c r="F242">
        <f t="shared" si="112"/>
        <v>760055.73</v>
      </c>
      <c r="G242">
        <f t="shared" si="107"/>
        <v>731243.17</v>
      </c>
      <c r="H242" s="19">
        <v>1454332</v>
      </c>
      <c r="I242" s="10">
        <v>57.5</v>
      </c>
      <c r="J242">
        <v>89</v>
      </c>
      <c r="K242">
        <v>334</v>
      </c>
      <c r="L242">
        <v>4705</v>
      </c>
      <c r="M242" s="9">
        <f t="shared" si="108"/>
        <v>64.34248131165451</v>
      </c>
      <c r="N242" s="9">
        <f t="shared" si="100"/>
        <v>35.260174430597694</v>
      </c>
      <c r="O242" s="10">
        <v>57.5</v>
      </c>
      <c r="P242">
        <f t="shared" si="109"/>
        <v>6.1196480583525635E-2</v>
      </c>
      <c r="Q242">
        <f t="shared" si="109"/>
        <v>0.22965870241457934</v>
      </c>
      <c r="R242" s="9">
        <f t="shared" si="110"/>
        <v>7.4188073861068418</v>
      </c>
      <c r="S242" s="9">
        <f t="shared" si="101"/>
        <v>27.841367044490848</v>
      </c>
      <c r="T242">
        <f t="shared" si="102"/>
        <v>3.7528089887640457</v>
      </c>
      <c r="U242" s="9">
        <f t="shared" si="103"/>
        <v>78.959810874704488</v>
      </c>
      <c r="V242" s="10">
        <v>57.5</v>
      </c>
      <c r="W242" s="4">
        <f t="shared" si="104"/>
        <v>1959.5</v>
      </c>
      <c r="X242">
        <f t="shared" si="105"/>
        <v>3.9768097079875296E-2</v>
      </c>
      <c r="Y242">
        <f t="shared" si="105"/>
        <v>3.3225001154900326E-2</v>
      </c>
      <c r="Z242" s="2">
        <f t="shared" si="111"/>
        <v>0.83546871976717951</v>
      </c>
      <c r="AC242">
        <f t="shared" si="106"/>
        <v>3.7528089887640448</v>
      </c>
    </row>
    <row r="243" spans="1:39">
      <c r="A243" s="5">
        <v>2017</v>
      </c>
      <c r="B243" t="s">
        <v>18</v>
      </c>
      <c r="C243">
        <v>675087.95</v>
      </c>
      <c r="D243">
        <v>643486.09</v>
      </c>
      <c r="E243">
        <v>1318574.04</v>
      </c>
      <c r="F243">
        <f t="shared" si="112"/>
        <v>675087.95</v>
      </c>
      <c r="G243">
        <f t="shared" si="107"/>
        <v>643486.09</v>
      </c>
      <c r="H243" s="19">
        <v>1299406</v>
      </c>
      <c r="I243" s="10">
        <v>62.5</v>
      </c>
      <c r="J243">
        <v>79</v>
      </c>
      <c r="K243">
        <v>350</v>
      </c>
      <c r="L243">
        <v>4465</v>
      </c>
      <c r="M243" s="9">
        <f t="shared" si="108"/>
        <v>69.387669281242736</v>
      </c>
      <c r="N243" s="9">
        <f t="shared" si="100"/>
        <v>37.663363105911472</v>
      </c>
      <c r="O243" s="10">
        <v>62.5</v>
      </c>
      <c r="P243">
        <f t="shared" si="109"/>
        <v>6.0797010326256763E-2</v>
      </c>
      <c r="Q243">
        <f t="shared" si="109"/>
        <v>0.26935384321759326</v>
      </c>
      <c r="R243" s="9">
        <f t="shared" si="110"/>
        <v>6.9356775882680797</v>
      </c>
      <c r="S243" s="9">
        <f t="shared" si="101"/>
        <v>30.727685517643391</v>
      </c>
      <c r="T243">
        <f t="shared" si="102"/>
        <v>4.4303797468354427</v>
      </c>
      <c r="U243" s="9">
        <f t="shared" si="103"/>
        <v>81.585081585081582</v>
      </c>
      <c r="V243" s="10">
        <v>62.5</v>
      </c>
      <c r="W243" s="4">
        <f t="shared" si="104"/>
        <v>1954.5</v>
      </c>
      <c r="X243">
        <f t="shared" si="105"/>
        <v>3.9508504178124869E-2</v>
      </c>
      <c r="Y243">
        <f t="shared" si="105"/>
        <v>3.896774499677419E-2</v>
      </c>
      <c r="Z243" s="2">
        <f t="shared" si="111"/>
        <v>0.98631284092881233</v>
      </c>
      <c r="AC243">
        <f t="shared" si="106"/>
        <v>4.4303797468354427</v>
      </c>
    </row>
    <row r="244" spans="1:39">
      <c r="A244" s="5">
        <v>2017</v>
      </c>
      <c r="B244" t="s">
        <v>19</v>
      </c>
      <c r="C244">
        <v>605422.91</v>
      </c>
      <c r="D244">
        <v>587851.24</v>
      </c>
      <c r="E244">
        <v>1193274.1499999999</v>
      </c>
      <c r="F244">
        <f t="shared" si="112"/>
        <v>605422.91</v>
      </c>
      <c r="G244">
        <f t="shared" si="107"/>
        <v>587851.24</v>
      </c>
      <c r="H244" s="19">
        <v>1188989</v>
      </c>
      <c r="I244" s="10">
        <v>67.5</v>
      </c>
      <c r="J244">
        <v>66</v>
      </c>
      <c r="K244">
        <v>370</v>
      </c>
      <c r="L244">
        <v>3999</v>
      </c>
      <c r="M244" s="9">
        <f t="shared" si="108"/>
        <v>68.027414554743473</v>
      </c>
      <c r="N244" s="9">
        <f t="shared" si="100"/>
        <v>37.300597398293846</v>
      </c>
      <c r="O244" s="10">
        <v>67.5</v>
      </c>
      <c r="P244">
        <f t="shared" si="109"/>
        <v>5.5509344493515078E-2</v>
      </c>
      <c r="Q244">
        <f t="shared" si="109"/>
        <v>0.31118874943334213</v>
      </c>
      <c r="R244" s="9">
        <f t="shared" si="110"/>
        <v>5.6464207070811794</v>
      </c>
      <c r="S244" s="9">
        <f t="shared" si="101"/>
        <v>31.654176691212669</v>
      </c>
      <c r="T244">
        <f t="shared" si="102"/>
        <v>5.6060606060606055</v>
      </c>
      <c r="U244" s="9">
        <f t="shared" si="103"/>
        <v>84.862385321100916</v>
      </c>
      <c r="V244" s="10">
        <v>67.5</v>
      </c>
      <c r="W244" s="4">
        <f t="shared" si="104"/>
        <v>1949.5</v>
      </c>
      <c r="X244">
        <f t="shared" si="105"/>
        <v>3.6072352194263572E-2</v>
      </c>
      <c r="Y244">
        <f t="shared" si="105"/>
        <v>4.5020051278746656E-2</v>
      </c>
      <c r="Z244" s="2">
        <f t="shared" si="111"/>
        <v>1.248048672742389</v>
      </c>
      <c r="AC244">
        <f t="shared" si="106"/>
        <v>5.6060606060606064</v>
      </c>
    </row>
    <row r="245" spans="1:39">
      <c r="A245" s="5">
        <v>2017</v>
      </c>
      <c r="B245" t="s">
        <v>20</v>
      </c>
      <c r="C245">
        <v>470661.58</v>
      </c>
      <c r="D245">
        <v>453766.48</v>
      </c>
      <c r="E245">
        <v>924428.06</v>
      </c>
      <c r="F245">
        <f t="shared" si="112"/>
        <v>470661.58</v>
      </c>
      <c r="G245">
        <f t="shared" si="107"/>
        <v>453766.48</v>
      </c>
      <c r="H245" s="19">
        <v>887721</v>
      </c>
      <c r="I245" s="10">
        <v>72.5</v>
      </c>
      <c r="J245">
        <v>47</v>
      </c>
      <c r="K245">
        <v>378</v>
      </c>
      <c r="L245">
        <v>3670</v>
      </c>
      <c r="M245" s="9">
        <f t="shared" si="108"/>
        <v>80.878605224431737</v>
      </c>
      <c r="N245" s="9">
        <f t="shared" si="100"/>
        <v>46.129358210518845</v>
      </c>
      <c r="O245" s="10">
        <v>72.5</v>
      </c>
      <c r="P245">
        <f t="shared" si="109"/>
        <v>5.2944562537103439E-2</v>
      </c>
      <c r="Q245">
        <f t="shared" si="109"/>
        <v>0.42580946040478934</v>
      </c>
      <c r="R245" s="9">
        <f t="shared" si="110"/>
        <v>5.1013643197514957</v>
      </c>
      <c r="S245" s="9">
        <f t="shared" si="101"/>
        <v>41.027993890767348</v>
      </c>
      <c r="T245">
        <f t="shared" si="102"/>
        <v>8.0425531914893611</v>
      </c>
      <c r="U245" s="9">
        <f t="shared" si="103"/>
        <v>88.941176470588232</v>
      </c>
      <c r="V245" s="10">
        <v>72.5</v>
      </c>
      <c r="W245" s="4">
        <f t="shared" si="104"/>
        <v>1944.5</v>
      </c>
      <c r="X245">
        <f t="shared" si="105"/>
        <v>3.4405646905679564E-2</v>
      </c>
      <c r="Y245">
        <f t="shared" si="105"/>
        <v>6.160236762192247E-2</v>
      </c>
      <c r="Z245" s="2">
        <f t="shared" si="111"/>
        <v>1.7904725869797078</v>
      </c>
      <c r="AC245">
        <f t="shared" si="106"/>
        <v>8.0425531914893611</v>
      </c>
    </row>
    <row r="246" spans="1:39">
      <c r="A246" s="5">
        <v>2017</v>
      </c>
      <c r="B246" t="s">
        <v>21</v>
      </c>
      <c r="C246">
        <v>349298.98</v>
      </c>
      <c r="D246">
        <v>314978.64</v>
      </c>
      <c r="E246">
        <v>664277.62</v>
      </c>
      <c r="F246">
        <f t="shared" si="112"/>
        <v>349298.98</v>
      </c>
      <c r="G246">
        <f t="shared" si="107"/>
        <v>314978.64</v>
      </c>
      <c r="H246" s="19">
        <v>652671</v>
      </c>
      <c r="I246" s="10">
        <v>77.5</v>
      </c>
      <c r="J246">
        <v>23</v>
      </c>
      <c r="K246">
        <v>470</v>
      </c>
      <c r="L246">
        <v>3578</v>
      </c>
      <c r="M246" s="9">
        <f t="shared" si="108"/>
        <v>113.59500441045779</v>
      </c>
      <c r="N246" s="9">
        <f t="shared" si="100"/>
        <v>62.374458187969132</v>
      </c>
      <c r="O246" s="10">
        <v>77.5</v>
      </c>
      <c r="P246">
        <f t="shared" si="109"/>
        <v>3.5239806885858267E-2</v>
      </c>
      <c r="Q246">
        <f t="shared" si="109"/>
        <v>0.72011779288492972</v>
      </c>
      <c r="R246" s="9">
        <f t="shared" si="110"/>
        <v>2.9099645807774648</v>
      </c>
      <c r="S246" s="9">
        <f t="shared" si="101"/>
        <v>59.464493607191663</v>
      </c>
      <c r="T246">
        <f t="shared" si="102"/>
        <v>20.434782608695649</v>
      </c>
      <c r="U246" s="9">
        <f t="shared" si="103"/>
        <v>95.334685598377277</v>
      </c>
      <c r="V246" s="10">
        <v>77.5</v>
      </c>
      <c r="W246" s="4">
        <f t="shared" si="104"/>
        <v>1939.5</v>
      </c>
      <c r="X246">
        <f t="shared" si="105"/>
        <v>2.2900337534935596E-2</v>
      </c>
      <c r="Y246">
        <f t="shared" si="105"/>
        <v>0.1041803086437154</v>
      </c>
      <c r="Z246" s="2">
        <f t="shared" si="111"/>
        <v>4.5492914017002235</v>
      </c>
      <c r="AC246">
        <f t="shared" si="106"/>
        <v>20.434782608695649</v>
      </c>
    </row>
    <row r="247" spans="1:39">
      <c r="A247" s="5">
        <v>2017</v>
      </c>
      <c r="B247" t="s">
        <v>22</v>
      </c>
      <c r="C247">
        <v>255972.49</v>
      </c>
      <c r="D247">
        <v>206238.46</v>
      </c>
      <c r="E247">
        <v>462210.95</v>
      </c>
      <c r="F247">
        <f t="shared" si="112"/>
        <v>255972.49</v>
      </c>
      <c r="G247">
        <f t="shared" si="107"/>
        <v>206238.46</v>
      </c>
      <c r="H247" s="19">
        <v>460555</v>
      </c>
      <c r="I247" s="10">
        <v>82.5</v>
      </c>
      <c r="J247">
        <v>29</v>
      </c>
      <c r="K247">
        <v>527</v>
      </c>
      <c r="L247">
        <v>3531</v>
      </c>
      <c r="M247" s="9">
        <f t="shared" si="108"/>
        <v>171.20957943537786</v>
      </c>
      <c r="N247" s="9">
        <f t="shared" si="100"/>
        <v>88.740758432760472</v>
      </c>
      <c r="O247" s="10">
        <v>82.5</v>
      </c>
      <c r="P247">
        <f t="shared" si="109"/>
        <v>6.2967506595303493E-2</v>
      </c>
      <c r="Q247">
        <f t="shared" si="109"/>
        <v>1.1442715853698255</v>
      </c>
      <c r="R247" s="9">
        <f t="shared" si="110"/>
        <v>4.6285647383993771</v>
      </c>
      <c r="S247" s="9">
        <f t="shared" si="101"/>
        <v>84.112193694361096</v>
      </c>
      <c r="T247">
        <f t="shared" si="102"/>
        <v>18.172413793103448</v>
      </c>
      <c r="U247" s="9">
        <f t="shared" si="103"/>
        <v>94.7841726618705</v>
      </c>
      <c r="V247" s="10">
        <v>82.5</v>
      </c>
      <c r="W247" s="4">
        <f t="shared" si="104"/>
        <v>1934.5</v>
      </c>
      <c r="X247">
        <f t="shared" si="105"/>
        <v>4.0918985720787213E-2</v>
      </c>
      <c r="Y247">
        <f t="shared" si="105"/>
        <v>0.16554314879303511</v>
      </c>
      <c r="Z247" s="2">
        <f t="shared" si="111"/>
        <v>4.0456317740284975</v>
      </c>
      <c r="AC247">
        <f t="shared" si="106"/>
        <v>18.172413793103448</v>
      </c>
    </row>
    <row r="248" spans="1:39">
      <c r="A248" s="5">
        <v>2017</v>
      </c>
      <c r="B248" t="s">
        <v>23</v>
      </c>
      <c r="C248">
        <v>182954.91</v>
      </c>
      <c r="D248">
        <v>123627.14</v>
      </c>
      <c r="E248">
        <v>306582.05</v>
      </c>
      <c r="F248" s="4">
        <f>SUM(C248:C253)</f>
        <v>305667.06</v>
      </c>
      <c r="G248" s="4">
        <f>SUM(D248:D253)</f>
        <v>182175.87</v>
      </c>
      <c r="H248" s="19">
        <v>486847</v>
      </c>
      <c r="I248" s="4">
        <v>88</v>
      </c>
      <c r="J248">
        <v>23</v>
      </c>
      <c r="K248">
        <v>745</v>
      </c>
      <c r="L248">
        <v>6370</v>
      </c>
      <c r="M248" s="9">
        <f t="shared" si="108"/>
        <v>349.66211496615881</v>
      </c>
      <c r="N248" s="9">
        <f t="shared" si="100"/>
        <v>146.61690428409747</v>
      </c>
      <c r="O248" s="4">
        <v>88</v>
      </c>
      <c r="P248">
        <f t="shared" si="109"/>
        <v>4.7242768261897473E-2</v>
      </c>
      <c r="Q248">
        <f t="shared" si="109"/>
        <v>1.53025488500494</v>
      </c>
      <c r="R248" s="9">
        <f t="shared" si="110"/>
        <v>4.3908708314247944</v>
      </c>
      <c r="S248" s="9">
        <f t="shared" si="101"/>
        <v>142.22603345267268</v>
      </c>
      <c r="T248">
        <f t="shared" si="102"/>
        <v>32.391304347826086</v>
      </c>
      <c r="U248" s="9">
        <f t="shared" si="103"/>
        <v>97.005208333333329</v>
      </c>
      <c r="V248" s="4">
        <v>88</v>
      </c>
      <c r="W248" s="4">
        <f t="shared" si="104"/>
        <v>1929</v>
      </c>
      <c r="X248">
        <f t="shared" si="105"/>
        <v>3.070037650281084E-2</v>
      </c>
      <c r="Y248">
        <f t="shared" si="105"/>
        <v>0.22138381775666327</v>
      </c>
      <c r="Z248" s="2">
        <f t="shared" si="111"/>
        <v>7.2111108388652498</v>
      </c>
      <c r="AC248">
        <f t="shared" si="106"/>
        <v>32.391304347826086</v>
      </c>
    </row>
    <row r="249" spans="1:39">
      <c r="A249" s="5">
        <v>2017</v>
      </c>
      <c r="B249" t="s">
        <v>24</v>
      </c>
      <c r="C249">
        <v>94840.18</v>
      </c>
      <c r="D249">
        <v>48845.08</v>
      </c>
      <c r="E249">
        <v>143685.26</v>
      </c>
      <c r="H249" s="13">
        <f>SUM(H231:H248)</f>
        <v>23401945</v>
      </c>
      <c r="J249" s="14">
        <f>SUM(J231:J248)</f>
        <v>2130</v>
      </c>
      <c r="K249" s="14">
        <f>SUM(K231:K248)</f>
        <v>6666</v>
      </c>
      <c r="L249" s="14">
        <f>SUM(L231:L248)</f>
        <v>92190</v>
      </c>
      <c r="M249" s="14"/>
      <c r="N249" s="15">
        <f>SUM(J249:L249)*10000/H249</f>
        <v>43.152823408481645</v>
      </c>
      <c r="P249">
        <f>SUM(P231:P248)</f>
        <v>1.538833514226513</v>
      </c>
      <c r="Q249">
        <f>SUM(Q231:Q248)</f>
        <v>6.9122255660390604</v>
      </c>
      <c r="R249" s="16">
        <f t="shared" si="110"/>
        <v>10.44969461801568</v>
      </c>
      <c r="S249" s="16">
        <f t="shared" si="101"/>
        <v>32.703128790465968</v>
      </c>
      <c r="U249" s="16">
        <f t="shared" si="103"/>
        <v>75.784447476125507</v>
      </c>
      <c r="X249" s="16">
        <f>SUM(X231:X248)</f>
        <v>1</v>
      </c>
      <c r="Y249" s="16">
        <f>SUM(Y231:Y248)</f>
        <v>1</v>
      </c>
      <c r="Z249" s="3"/>
      <c r="AM249" s="16"/>
    </row>
    <row r="250" spans="1:39">
      <c r="A250" s="5">
        <v>2017</v>
      </c>
      <c r="B250" t="s">
        <v>25</v>
      </c>
      <c r="C250">
        <v>24672.5</v>
      </c>
      <c r="D250">
        <v>8932.7999999999993</v>
      </c>
      <c r="E250">
        <v>33605.300000000003</v>
      </c>
      <c r="N250" t="s">
        <v>42</v>
      </c>
      <c r="R250" s="10">
        <f>A230-I238</f>
        <v>1979.5</v>
      </c>
    </row>
    <row r="251" spans="1:39">
      <c r="A251" s="5">
        <v>2017</v>
      </c>
      <c r="B251" t="s">
        <v>26</v>
      </c>
      <c r="C251">
        <v>3060.83</v>
      </c>
      <c r="D251">
        <v>750.97</v>
      </c>
      <c r="E251">
        <v>3811.8</v>
      </c>
    </row>
    <row r="252" spans="1:39">
      <c r="A252" s="5">
        <v>2017</v>
      </c>
      <c r="B252" t="s">
        <v>27</v>
      </c>
      <c r="C252">
        <v>137.94999999999999</v>
      </c>
      <c r="D252">
        <v>19.88</v>
      </c>
      <c r="E252">
        <v>157.83000000000001</v>
      </c>
      <c r="N252" t="s">
        <v>43</v>
      </c>
      <c r="S252" s="10">
        <f>A230-I239</f>
        <v>1974.5</v>
      </c>
    </row>
    <row r="253" spans="1:39">
      <c r="A253" s="5">
        <v>2017</v>
      </c>
      <c r="B253" t="s">
        <v>28</v>
      </c>
      <c r="C253">
        <v>0.69</v>
      </c>
      <c r="D253">
        <v>0</v>
      </c>
      <c r="E253">
        <v>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Gagnon</dc:creator>
  <cp:lastModifiedBy>Alain Gagnon</cp:lastModifiedBy>
  <dcterms:created xsi:type="dcterms:W3CDTF">2023-01-27T16:45:50Z</dcterms:created>
  <dcterms:modified xsi:type="dcterms:W3CDTF">2023-01-27T16:55:19Z</dcterms:modified>
</cp:coreProperties>
</file>