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투자일지\"/>
    </mc:Choice>
  </mc:AlternateContent>
  <bookViews>
    <workbookView xWindow="0" yWindow="0" windowWidth="28800" windowHeight="12348" activeTab="6"/>
  </bookViews>
  <sheets>
    <sheet name="종합" sheetId="18" r:id="rId1"/>
    <sheet name="웨이트" sheetId="21" r:id="rId2"/>
    <sheet name="프라이스" sheetId="16" r:id="rId3"/>
    <sheet name="수익" sheetId="20" r:id="rId4"/>
    <sheet name="영향" sheetId="22" r:id="rId5"/>
    <sheet name="유닛" sheetId="17" r:id="rId6"/>
    <sheet name="Sheet1" sheetId="1" r:id="rId7"/>
    <sheet name="월덱스" sheetId="15" r:id="rId8"/>
    <sheet name="샘표 식품" sheetId="14" r:id="rId9"/>
    <sheet name="인탑스" sheetId="13" r:id="rId10"/>
    <sheet name="프로텍" sheetId="12" r:id="rId11"/>
    <sheet name="kg케미칼" sheetId="11" r:id="rId12"/>
    <sheet name="현대리바트" sheetId="10" r:id="rId13"/>
    <sheet name="코오롱 글로벌" sheetId="9" r:id="rId14"/>
    <sheet name="대상홀딩스" sheetId="8" r:id="rId15"/>
    <sheet name="스카이라이프" sheetId="7" r:id="rId16"/>
    <sheet name="솔브레인홀딩스" sheetId="6" r:id="rId17"/>
    <sheet name="엠씨넥스" sheetId="5" r:id="rId18"/>
    <sheet name="이엔에프테크놀로지" sheetId="4" r:id="rId19"/>
    <sheet name="두산인프라코어" sheetId="2" r:id="rId20"/>
    <sheet name="sk디스커버리" sheetId="3" r:id="rId21"/>
  </sheets>
  <definedNames>
    <definedName name="_xlnm._FilterDatabase" localSheetId="6" hidden="1">Sheet1!$A$1:$Y$1</definedName>
  </definedNames>
  <calcPr calcId="162913"/>
</workbook>
</file>

<file path=xl/calcChain.xml><?xml version="1.0" encoding="utf-8"?>
<calcChain xmlns="http://schemas.openxmlformats.org/spreadsheetml/2006/main">
  <c r="S28" i="1" l="1"/>
  <c r="S27" i="1"/>
  <c r="V15" i="1"/>
  <c r="V21" i="1"/>
  <c r="Y19" i="1" s="1"/>
  <c r="Y21" i="1" s="1"/>
  <c r="V20" i="1"/>
  <c r="V19" i="1"/>
  <c r="V18" i="1"/>
  <c r="V17" i="1"/>
  <c r="V16" i="1"/>
  <c r="S16" i="1"/>
  <c r="S17" i="1"/>
  <c r="S18" i="1"/>
  <c r="S19" i="1"/>
  <c r="S20" i="1"/>
  <c r="S21" i="1"/>
  <c r="S22" i="1"/>
  <c r="S23" i="1"/>
  <c r="S24" i="1"/>
  <c r="S25" i="1"/>
  <c r="S26" i="1"/>
  <c r="S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D18" i="1"/>
  <c r="D19" i="1" s="1"/>
  <c r="D17" i="1"/>
  <c r="B18" i="1"/>
  <c r="B17" i="1"/>
  <c r="C19" i="1"/>
  <c r="C18" i="1"/>
  <c r="C17" i="1"/>
  <c r="V22" i="1" l="1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B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B26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B27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B29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B30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B31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B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B25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B26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B27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B28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B29" i="2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B30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B31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B32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B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B2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B2" i="18"/>
  <c r="C23" i="3" l="1"/>
  <c r="C24" i="3"/>
  <c r="C25" i="3"/>
  <c r="C26" i="3"/>
  <c r="C27" i="3"/>
  <c r="C28" i="3"/>
  <c r="C22" i="3"/>
  <c r="B29" i="3"/>
  <c r="H6" i="3"/>
  <c r="H7" i="3"/>
  <c r="H5" i="3"/>
  <c r="G6" i="3"/>
  <c r="G7" i="3"/>
  <c r="G5" i="3"/>
</calcChain>
</file>

<file path=xl/sharedStrings.xml><?xml version="1.0" encoding="utf-8"?>
<sst xmlns="http://schemas.openxmlformats.org/spreadsheetml/2006/main" count="673" uniqueCount="406">
  <si>
    <t>종목코드</t>
  </si>
  <si>
    <t>종목명</t>
  </si>
  <si>
    <t>시장구분</t>
  </si>
  <si>
    <t>산업분류</t>
  </si>
  <si>
    <t>현재가.종가.</t>
  </si>
  <si>
    <t>전일대비</t>
  </si>
  <si>
    <t>시가총액.원.</t>
  </si>
  <si>
    <t>일자</t>
  </si>
  <si>
    <t>관리여부</t>
  </si>
  <si>
    <t>종가</t>
  </si>
  <si>
    <t>EPS</t>
  </si>
  <si>
    <t>PER</t>
  </si>
  <si>
    <t>BPS</t>
  </si>
  <si>
    <t>PBR</t>
  </si>
  <si>
    <t>주당배당금</t>
  </si>
  <si>
    <t>배당수익률</t>
  </si>
  <si>
    <t>게시물..일련번호</t>
  </si>
  <si>
    <t>총카운트</t>
  </si>
  <si>
    <t>symbol</t>
  </si>
  <si>
    <t>139</t>
  </si>
  <si>
    <t>156</t>
  </si>
  <si>
    <t>294</t>
  </si>
  <si>
    <t>316</t>
  </si>
  <si>
    <t>383</t>
  </si>
  <si>
    <t>399</t>
  </si>
  <si>
    <t>440</t>
  </si>
  <si>
    <t>494</t>
  </si>
  <si>
    <t>509</t>
  </si>
  <si>
    <t>608</t>
  </si>
  <si>
    <t>627</t>
  </si>
  <si>
    <t>673</t>
  </si>
  <si>
    <t>719</t>
  </si>
  <si>
    <t>042670</t>
  </si>
  <si>
    <t>006120</t>
  </si>
  <si>
    <t>102710</t>
  </si>
  <si>
    <t>097520</t>
  </si>
  <si>
    <t>036830</t>
  </si>
  <si>
    <t>053210</t>
  </si>
  <si>
    <t>084690</t>
  </si>
  <si>
    <t>003070</t>
  </si>
  <si>
    <t>079430</t>
  </si>
  <si>
    <t>001390</t>
  </si>
  <si>
    <t>053610</t>
  </si>
  <si>
    <t>049070</t>
  </si>
  <si>
    <t>248170</t>
  </si>
  <si>
    <t>101160</t>
  </si>
  <si>
    <t>두산인프라코어</t>
  </si>
  <si>
    <t>SK디스커버리</t>
  </si>
  <si>
    <t>이엔에프테크놀로지</t>
  </si>
  <si>
    <t>엠씨넥스</t>
  </si>
  <si>
    <t>솔브레인홀딩스</t>
  </si>
  <si>
    <t>스카이라이프</t>
  </si>
  <si>
    <t>대상홀딩스</t>
  </si>
  <si>
    <t>코오롱글로벌</t>
  </si>
  <si>
    <t>현대리바트</t>
  </si>
  <si>
    <t>KG케미칼</t>
  </si>
  <si>
    <t>프로텍</t>
  </si>
  <si>
    <t>인탑스</t>
  </si>
  <si>
    <t>샘표식품</t>
  </si>
  <si>
    <t>월덱스</t>
  </si>
  <si>
    <t>코스피</t>
  </si>
  <si>
    <t>코스닥</t>
  </si>
  <si>
    <t>기계</t>
  </si>
  <si>
    <t>금융업</t>
  </si>
  <si>
    <t>화학</t>
  </si>
  <si>
    <t>IT H/W</t>
  </si>
  <si>
    <t>서비스업</t>
  </si>
  <si>
    <t>건설업</t>
  </si>
  <si>
    <t>기타제조</t>
  </si>
  <si>
    <t>음식료품</t>
  </si>
  <si>
    <t>2020-08-19</t>
  </si>
  <si>
    <t>-</t>
  </si>
  <si>
    <t>1,153</t>
  </si>
  <si>
    <t>8,846</t>
  </si>
  <si>
    <t>3,285</t>
  </si>
  <si>
    <t>5,151</t>
  </si>
  <si>
    <t>6,665</t>
  </si>
  <si>
    <t>1,147</t>
  </si>
  <si>
    <t>1,946</t>
  </si>
  <si>
    <t>1,922</t>
  </si>
  <si>
    <t>968</t>
  </si>
  <si>
    <t>7,691</t>
  </si>
  <si>
    <t>3,720</t>
  </si>
  <si>
    <t>2,073</t>
  </si>
  <si>
    <t>5,872</t>
  </si>
  <si>
    <t>1,180</t>
  </si>
  <si>
    <t>6.4</t>
  </si>
  <si>
    <t>8.37</t>
  </si>
  <si>
    <t>14.11</t>
  </si>
  <si>
    <t>6.59</t>
  </si>
  <si>
    <t>7.31</t>
  </si>
  <si>
    <t>8.12</t>
  </si>
  <si>
    <t>5.6</t>
  </si>
  <si>
    <t>7.05</t>
  </si>
  <si>
    <t>16.63</t>
  </si>
  <si>
    <t>2.78</t>
  </si>
  <si>
    <t>6.34</t>
  </si>
  <si>
    <t>7.09</t>
  </si>
  <si>
    <t>8.51</t>
  </si>
  <si>
    <t>11.02</t>
  </si>
  <si>
    <t>10,677</t>
  </si>
  <si>
    <t>82,498</t>
  </si>
  <si>
    <t>18,688</t>
  </si>
  <si>
    <t>12,571</t>
  </si>
  <si>
    <t>45,837</t>
  </si>
  <si>
    <t>14,620</t>
  </si>
  <si>
    <t>15,703</t>
  </si>
  <si>
    <t>18,259</t>
  </si>
  <si>
    <t>22,301</t>
  </si>
  <si>
    <t>26,210</t>
  </si>
  <si>
    <t>18,797</t>
  </si>
  <si>
    <t>25,323</t>
  </si>
  <si>
    <t>34,375</t>
  </si>
  <si>
    <t>5,433</t>
  </si>
  <si>
    <t>0.69</t>
  </si>
  <si>
    <t>0.9</t>
  </si>
  <si>
    <t>2.48</t>
  </si>
  <si>
    <t>2.7</t>
  </si>
  <si>
    <t>1.06</t>
  </si>
  <si>
    <t>0.64</t>
  </si>
  <si>
    <t>0.74</t>
  </si>
  <si>
    <t>0.72</t>
  </si>
  <si>
    <t>0.82</t>
  </si>
  <si>
    <t>1.26</t>
  </si>
  <si>
    <t>0.58</t>
  </si>
  <si>
    <t>1.45</t>
  </si>
  <si>
    <t>2.39</t>
  </si>
  <si>
    <t>042670.KS</t>
  </si>
  <si>
    <t>006120.KS</t>
  </si>
  <si>
    <t>102710.KQ</t>
  </si>
  <si>
    <t>097520.KQ</t>
  </si>
  <si>
    <t>036830.KQ</t>
  </si>
  <si>
    <t>053210.KS</t>
  </si>
  <si>
    <t>084690.KS</t>
  </si>
  <si>
    <t>003070.KS</t>
  </si>
  <si>
    <t>079430.KS</t>
  </si>
  <si>
    <t>001390.KS</t>
  </si>
  <si>
    <t>053610.KQ</t>
  </si>
  <si>
    <t>049070.KQ</t>
  </si>
  <si>
    <t>248170.KS</t>
  </si>
  <si>
    <t>lolo</t>
    <phoneticPr fontId="2" type="noConversion"/>
  </si>
  <si>
    <t>lolo</t>
    <phoneticPr fontId="2" type="noConversion"/>
  </si>
  <si>
    <t>영위업종</t>
    <phoneticPr fontId="2" type="noConversion"/>
  </si>
  <si>
    <t>건설 및 광업용 기계장비 제조업</t>
    <phoneticPr fontId="2" type="noConversion"/>
  </si>
  <si>
    <t xml:space="preserve">주요산업 </t>
    <phoneticPr fontId="2" type="noConversion"/>
  </si>
  <si>
    <t>두산인프라코어부문</t>
    <phoneticPr fontId="2" type="noConversion"/>
  </si>
  <si>
    <t>굴삭기 등 건설중장비 제조 및 판매 94.5%, 엔진 제조및 판매 5.5%</t>
    <phoneticPr fontId="2" type="noConversion"/>
  </si>
  <si>
    <t>두산밥캣 부문</t>
    <phoneticPr fontId="2" type="noConversion"/>
  </si>
  <si>
    <t>소형 건설중장비 재조 및 판매93.4% 포터블 파워 제조 및 판매 6.6%</t>
    <phoneticPr fontId="2" type="noConversion"/>
  </si>
  <si>
    <t>종목명</t>
    <phoneticPr fontId="2" type="noConversion"/>
  </si>
  <si>
    <t>주요뉴스</t>
    <phoneticPr fontId="2" type="noConversion"/>
  </si>
  <si>
    <t>매각이슈</t>
    <phoneticPr fontId="2" type="noConversion"/>
  </si>
  <si>
    <t>기타금융업</t>
    <phoneticPr fontId="2" type="noConversion"/>
  </si>
  <si>
    <t>연결대상 종속회사 개황</t>
    <phoneticPr fontId="2" type="noConversion"/>
  </si>
  <si>
    <t>sk가스</t>
    <phoneticPr fontId="2" type="noConversion"/>
  </si>
  <si>
    <t>주요사업</t>
    <phoneticPr fontId="2" type="noConversion"/>
  </si>
  <si>
    <t>액화석유가스 판매업</t>
    <phoneticPr fontId="2" type="noConversion"/>
  </si>
  <si>
    <t>sk플라즈마</t>
    <phoneticPr fontId="2" type="noConversion"/>
  </si>
  <si>
    <t>의약품제조업</t>
    <phoneticPr fontId="2" type="noConversion"/>
  </si>
  <si>
    <t>인터베스트 바이오펀드</t>
    <phoneticPr fontId="2" type="noConversion"/>
  </si>
  <si>
    <t>중소기업창업자에 대한 투자/ 융자</t>
    <phoneticPr fontId="2" type="noConversion"/>
  </si>
  <si>
    <t>sk gas international Pte</t>
    <phoneticPr fontId="2" type="noConversion"/>
  </si>
  <si>
    <t>lpg수출입업</t>
    <phoneticPr fontId="2" type="noConversion"/>
  </si>
  <si>
    <t>sk gas USA</t>
    <phoneticPr fontId="2" type="noConversion"/>
  </si>
  <si>
    <t>가스도소매업</t>
    <phoneticPr fontId="2" type="noConversion"/>
  </si>
  <si>
    <t>SK gas trading llc</t>
    <phoneticPr fontId="2" type="noConversion"/>
  </si>
  <si>
    <t>울산지피에스</t>
    <phoneticPr fontId="2" type="noConversion"/>
  </si>
  <si>
    <t>복합화력 발전사업</t>
    <phoneticPr fontId="2" type="noConversion"/>
  </si>
  <si>
    <t>신용등급</t>
    <phoneticPr fontId="2" type="noConversion"/>
  </si>
  <si>
    <t>a</t>
    <phoneticPr fontId="2" type="noConversion"/>
  </si>
  <si>
    <t>지주회사</t>
    <phoneticPr fontId="2" type="noConversion"/>
  </si>
  <si>
    <t>life science biz</t>
    <phoneticPr fontId="2" type="noConversion"/>
  </si>
  <si>
    <t>gas biz</t>
    <phoneticPr fontId="2" type="noConversion"/>
  </si>
  <si>
    <t>자회사 관리</t>
    <phoneticPr fontId="2" type="noConversion"/>
  </si>
  <si>
    <t>혈액제 관련 제품의 제조 및 판매</t>
    <phoneticPr fontId="2" type="noConversion"/>
  </si>
  <si>
    <t>LPG 등</t>
    <phoneticPr fontId="2" type="noConversion"/>
  </si>
  <si>
    <t>매출액</t>
    <phoneticPr fontId="2" type="noConversion"/>
  </si>
  <si>
    <t>영영이익</t>
    <phoneticPr fontId="2" type="noConversion"/>
  </si>
  <si>
    <t>감가상각</t>
    <phoneticPr fontId="2" type="noConversion"/>
  </si>
  <si>
    <t>매출비중</t>
    <phoneticPr fontId="2" type="noConversion"/>
  </si>
  <si>
    <t>영업이익률</t>
    <phoneticPr fontId="2" type="noConversion"/>
  </si>
  <si>
    <t>lpg가스 시장점유율</t>
    <phoneticPr fontId="2" type="noConversion"/>
  </si>
  <si>
    <t>sk가스</t>
    <phoneticPr fontId="2" type="noConversion"/>
  </si>
  <si>
    <t>E1</t>
    <phoneticPr fontId="2" type="noConversion"/>
  </si>
  <si>
    <t>Sk에너지</t>
    <phoneticPr fontId="2" type="noConversion"/>
  </si>
  <si>
    <t>GS-clatex</t>
    <phoneticPr fontId="2" type="noConversion"/>
  </si>
  <si>
    <t>s-oul</t>
    <phoneticPr fontId="2" type="noConversion"/>
  </si>
  <si>
    <t>현대오일뱅크</t>
    <phoneticPr fontId="2" type="noConversion"/>
  </si>
  <si>
    <t>기타석유화학사</t>
    <phoneticPr fontId="2" type="noConversion"/>
  </si>
  <si>
    <t>판매량</t>
    <phoneticPr fontId="2" type="noConversion"/>
  </si>
  <si>
    <t>m/s</t>
    <phoneticPr fontId="2" type="noConversion"/>
  </si>
  <si>
    <t>합계</t>
    <phoneticPr fontId="2" type="noConversion"/>
  </si>
  <si>
    <t>차이나 홀딩스</t>
    <phoneticPr fontId="2" type="noConversion"/>
  </si>
  <si>
    <t>유에세이 홀딩스</t>
    <phoneticPr fontId="2" type="noConversion"/>
  </si>
  <si>
    <t>화학</t>
    <phoneticPr fontId="2" type="noConversion"/>
  </si>
  <si>
    <t>반도체/ 디스플레이 프로세스케미칼</t>
    <phoneticPr fontId="2" type="noConversion"/>
  </si>
  <si>
    <t>연관산업</t>
    <phoneticPr fontId="2" type="noConversion"/>
  </si>
  <si>
    <t>반도체/디스플레이</t>
    <phoneticPr fontId="2" type="noConversion"/>
  </si>
  <si>
    <t>연결대상 종속회사 개황</t>
    <phoneticPr fontId="2" type="noConversion"/>
  </si>
  <si>
    <t>프로세스 케미칼</t>
    <phoneticPr fontId="2" type="noConversion"/>
  </si>
  <si>
    <t>신너, 현상액, 식각액, 반리액</t>
    <phoneticPr fontId="2" type="noConversion"/>
  </si>
  <si>
    <t>화인케미칼:</t>
    <phoneticPr fontId="2" type="noConversion"/>
  </si>
  <si>
    <t>반도체 포토레지스트용 원료 등</t>
    <phoneticPr fontId="2" type="noConversion"/>
  </si>
  <si>
    <t>컬러페이스트:</t>
    <phoneticPr fontId="2" type="noConversion"/>
  </si>
  <si>
    <t>프로세스케미컬?</t>
    <phoneticPr fontId="2" type="noConversion"/>
  </si>
  <si>
    <t>반도체/디스플레이 제조공정에서 사용되고 잇는 프로세스케미컬은 각 공정의 수율에 절대적인 영향을 미치는 필수 화학소재이며 원료 정제 기술, 재생 기술, 비합기술 및 게면 활성제 은용 기술을 기반으로함</t>
    <phoneticPr fontId="2" type="noConversion"/>
  </si>
  <si>
    <t>신용평가</t>
    <phoneticPr fontId="2" type="noConversion"/>
  </si>
  <si>
    <t>A</t>
    <phoneticPr fontId="2" type="noConversion"/>
  </si>
  <si>
    <t>성현스 판단</t>
    <phoneticPr fontId="2" type="noConversion"/>
  </si>
  <si>
    <t>건설장비</t>
    <phoneticPr fontId="2" type="noConversion"/>
  </si>
  <si>
    <t>반도체</t>
    <phoneticPr fontId="2" type="noConversion"/>
  </si>
  <si>
    <t>it 부품</t>
    <phoneticPr fontId="2" type="noConversion"/>
  </si>
  <si>
    <t>wics</t>
    <phoneticPr fontId="2" type="noConversion"/>
  </si>
  <si>
    <t>핸드셋</t>
    <phoneticPr fontId="2" type="noConversion"/>
  </si>
  <si>
    <t>핸드셋?</t>
    <phoneticPr fontId="2" type="noConversion"/>
  </si>
  <si>
    <t>주요매출 구성</t>
    <phoneticPr fontId="2" type="noConversion"/>
  </si>
  <si>
    <t>핸드폰용</t>
    <phoneticPr fontId="2" type="noConversion"/>
  </si>
  <si>
    <t>자동차용</t>
    <phoneticPr fontId="2" type="noConversion"/>
  </si>
  <si>
    <t>개발 매출</t>
    <phoneticPr fontId="2" type="noConversion"/>
  </si>
  <si>
    <t>상품매출</t>
    <phoneticPr fontId="2" type="noConversion"/>
  </si>
  <si>
    <t>연결대상 종속회사 개황</t>
    <phoneticPr fontId="2" type="noConversion"/>
  </si>
  <si>
    <t>엠씨넥스 vina</t>
    <phoneticPr fontId="2" type="noConversion"/>
  </si>
  <si>
    <t>카메라 모듈 및 전자체품 제조</t>
    <phoneticPr fontId="2" type="noConversion"/>
  </si>
  <si>
    <t>엠씨넥스 상해 전자유한공사</t>
    <phoneticPr fontId="2" type="noConversion"/>
  </si>
  <si>
    <t>카메라모듈과 관련 응용제품의 생산</t>
    <phoneticPr fontId="2" type="noConversion"/>
  </si>
  <si>
    <t>무선 전화기로 휴대의 의미 입니다.</t>
    <phoneticPr fontId="2" type="noConversion"/>
  </si>
  <si>
    <t>주요산업내용</t>
    <phoneticPr fontId="2" type="noConversion"/>
  </si>
  <si>
    <t>초소형 카메라모듈 분야에 대한 핵심 기술력을 바탕으로 휴대폰, 자동차 카메라 모듈, 휴대폰용 엑츄에이터, 생체인식 모듈(홍채인식, 지문인식), 듀얼카메라 모듈, 블랙박스용 카메라, 로봇용, cctv, home dvr, 3d 카메라 모듈 등 각 사업영역을 확장중</t>
    <phoneticPr fontId="2" type="noConversion"/>
  </si>
  <si>
    <t>솔브레인홀딩스</t>
    <phoneticPr fontId="2" type="noConversion"/>
  </si>
  <si>
    <t>화학</t>
    <phoneticPr fontId="2" type="noConversion"/>
  </si>
  <si>
    <t>wics</t>
    <phoneticPr fontId="2" type="noConversion"/>
  </si>
  <si>
    <t>반도체와 반도체 장비</t>
    <phoneticPr fontId="2" type="noConversion"/>
  </si>
  <si>
    <t>주요매출구성</t>
    <phoneticPr fontId="2" type="noConversion"/>
  </si>
  <si>
    <t>hf, boe, cmp slury, precursor</t>
    <phoneticPr fontId="2" type="noConversion"/>
  </si>
  <si>
    <t>etchant, thin class, 유기재료</t>
    <phoneticPr fontId="2" type="noConversion"/>
  </si>
  <si>
    <t>2차 전지 재료, nd자석</t>
    <phoneticPr fontId="2" type="noConversion"/>
  </si>
  <si>
    <t>&gt; 반도체/디스플레이 소제</t>
    <phoneticPr fontId="2" type="noConversion"/>
  </si>
  <si>
    <t>반도체</t>
    <phoneticPr fontId="2" type="noConversion"/>
  </si>
  <si>
    <t>반도체</t>
    <phoneticPr fontId="2" type="noConversion"/>
  </si>
  <si>
    <t>업종</t>
    <phoneticPr fontId="2" type="noConversion"/>
  </si>
  <si>
    <t>서비스업</t>
    <phoneticPr fontId="2" type="noConversion"/>
  </si>
  <si>
    <t>wics</t>
    <phoneticPr fontId="2" type="noConversion"/>
  </si>
  <si>
    <t>방송과엔터테인먼트</t>
    <phoneticPr fontId="2" type="noConversion"/>
  </si>
  <si>
    <t>매출구성</t>
    <phoneticPr fontId="2" type="noConversion"/>
  </si>
  <si>
    <t>서비스수익</t>
    <phoneticPr fontId="2" type="noConversion"/>
  </si>
  <si>
    <t>플랫폼수익</t>
    <phoneticPr fontId="2" type="noConversion"/>
  </si>
  <si>
    <t>비용성수익</t>
    <phoneticPr fontId="2" type="noConversion"/>
  </si>
  <si>
    <t>기타</t>
    <phoneticPr fontId="2" type="noConversion"/>
  </si>
  <si>
    <t>스카이라이프티브이</t>
    <phoneticPr fontId="2" type="noConversion"/>
  </si>
  <si>
    <t>케이티 스포츠</t>
    <phoneticPr fontId="2" type="noConversion"/>
  </si>
  <si>
    <t>방송컨텐츠 제작</t>
    <phoneticPr fontId="2" type="noConversion"/>
  </si>
  <si>
    <t>신용등급</t>
    <phoneticPr fontId="2" type="noConversion"/>
  </si>
  <si>
    <t>aa-</t>
    <phoneticPr fontId="2" type="noConversion"/>
  </si>
  <si>
    <t>연결및 관계사</t>
    <phoneticPr fontId="2" type="noConversion"/>
  </si>
  <si>
    <t>경쟁사업자</t>
    <phoneticPr fontId="2" type="noConversion"/>
  </si>
  <si>
    <t>ott</t>
    <phoneticPr fontId="2" type="noConversion"/>
  </si>
  <si>
    <t>업종</t>
    <phoneticPr fontId="2" type="noConversion"/>
  </si>
  <si>
    <t>식품</t>
    <phoneticPr fontId="2" type="noConversion"/>
  </si>
  <si>
    <t>식품</t>
    <phoneticPr fontId="2" type="noConversion"/>
  </si>
  <si>
    <t>식품사업</t>
    <phoneticPr fontId="2" type="noConversion"/>
  </si>
  <si>
    <t>종합식품사업</t>
    <phoneticPr fontId="2" type="noConversion"/>
  </si>
  <si>
    <t>식자재유통사업</t>
    <phoneticPr fontId="2" type="noConversion"/>
  </si>
  <si>
    <t>식품연구소</t>
    <phoneticPr fontId="2" type="noConversion"/>
  </si>
  <si>
    <t>식품안전센터</t>
    <phoneticPr fontId="2" type="noConversion"/>
  </si>
  <si>
    <t>소재사업</t>
    <phoneticPr fontId="2" type="noConversion"/>
  </si>
  <si>
    <t>전분당</t>
    <phoneticPr fontId="2" type="noConversion"/>
  </si>
  <si>
    <t>바이오</t>
    <phoneticPr fontId="2" type="noConversion"/>
  </si>
  <si>
    <t>라이신</t>
    <phoneticPr fontId="2" type="noConversion"/>
  </si>
  <si>
    <t>소재연구소</t>
    <phoneticPr fontId="2" type="noConversion"/>
  </si>
  <si>
    <t>식품</t>
    <phoneticPr fontId="2" type="noConversion"/>
  </si>
  <si>
    <t>건설업</t>
    <phoneticPr fontId="2" type="noConversion"/>
  </si>
  <si>
    <t>wics</t>
    <phoneticPr fontId="2" type="noConversion"/>
  </si>
  <si>
    <t>건설업</t>
    <phoneticPr fontId="2" type="noConversion"/>
  </si>
  <si>
    <t>건설, 주택, 토목</t>
    <phoneticPr fontId="2" type="noConversion"/>
  </si>
  <si>
    <t>수입자동차 판매</t>
    <phoneticPr fontId="2" type="noConversion"/>
  </si>
  <si>
    <t>철강재, 화학재, 산업소재</t>
    <phoneticPr fontId="2" type="noConversion"/>
  </si>
  <si>
    <t>스포츠센터 운영</t>
    <phoneticPr fontId="2" type="noConversion"/>
  </si>
  <si>
    <t>연결대상회사 현황</t>
    <phoneticPr fontId="2" type="noConversion"/>
  </si>
  <si>
    <t>네이처브리지</t>
    <phoneticPr fontId="2" type="noConversion"/>
  </si>
  <si>
    <t>테크비전</t>
    <phoneticPr fontId="2" type="noConversion"/>
  </si>
  <si>
    <t>코오롱하우스비전</t>
    <phoneticPr fontId="2" type="noConversion"/>
  </si>
  <si>
    <t>코오롱 오토플랫폼</t>
    <phoneticPr fontId="2" type="noConversion"/>
  </si>
  <si>
    <t>리베토코리아</t>
    <phoneticPr fontId="2" type="noConversion"/>
  </si>
  <si>
    <t>리베토 피이티</t>
    <phoneticPr fontId="2" type="noConversion"/>
  </si>
  <si>
    <t>라비에벨 중국복합문화타운</t>
    <phoneticPr fontId="2" type="noConversion"/>
  </si>
  <si>
    <t>코오롱모듈러스</t>
    <phoneticPr fontId="2" type="noConversion"/>
  </si>
  <si>
    <t>휴게시설 위탁 운영</t>
    <phoneticPr fontId="2" type="noConversion"/>
  </si>
  <si>
    <t>건설자재 도소매 및 서비스</t>
    <phoneticPr fontId="2" type="noConversion"/>
  </si>
  <si>
    <t>부동산 개발 및 공급업</t>
    <phoneticPr fontId="2" type="noConversion"/>
  </si>
  <si>
    <t>자동차 매매업</t>
    <phoneticPr fontId="2" type="noConversion"/>
  </si>
  <si>
    <t>부동산 서비스업</t>
    <phoneticPr fontId="2" type="noConversion"/>
  </si>
  <si>
    <t>부동산 서비스업</t>
    <phoneticPr fontId="2" type="noConversion"/>
  </si>
  <si>
    <t>부동산개발 및 공급업</t>
    <phoneticPr fontId="2" type="noConversion"/>
  </si>
  <si>
    <t>주거용 건물건설업</t>
    <phoneticPr fontId="2" type="noConversion"/>
  </si>
  <si>
    <t>건설</t>
    <phoneticPr fontId="2" type="noConversion"/>
  </si>
  <si>
    <t>업종</t>
    <phoneticPr fontId="2" type="noConversion"/>
  </si>
  <si>
    <t>wics</t>
    <phoneticPr fontId="2" type="noConversion"/>
  </si>
  <si>
    <t>가구</t>
    <phoneticPr fontId="2" type="noConversion"/>
  </si>
  <si>
    <t>매출구성</t>
    <phoneticPr fontId="2" type="noConversion"/>
  </si>
  <si>
    <t>자재,유니폼</t>
    <phoneticPr fontId="2" type="noConversion"/>
  </si>
  <si>
    <t>b2c가구</t>
    <phoneticPr fontId="2" type="noConversion"/>
  </si>
  <si>
    <t>가구/목공, 주방</t>
    <phoneticPr fontId="2" type="noConversion"/>
  </si>
  <si>
    <t>자재용 보드류</t>
    <phoneticPr fontId="2" type="noConversion"/>
  </si>
  <si>
    <t>기타</t>
    <phoneticPr fontId="2" type="noConversion"/>
  </si>
  <si>
    <t>연결대상회사 현황</t>
    <phoneticPr fontId="2" type="noConversion"/>
  </si>
  <si>
    <t>현대리바트엠앤에스</t>
    <phoneticPr fontId="2" type="noConversion"/>
  </si>
  <si>
    <t>현대리바트 vin</t>
    <phoneticPr fontId="2" type="noConversion"/>
  </si>
  <si>
    <t>가구 제조 및 판매</t>
    <phoneticPr fontId="2" type="noConversion"/>
  </si>
  <si>
    <t>리바트 캐나다</t>
    <phoneticPr fontId="2" type="noConversion"/>
  </si>
  <si>
    <t>가구 판매</t>
    <phoneticPr fontId="2" type="noConversion"/>
  </si>
  <si>
    <t>현대휘상 무역</t>
    <phoneticPr fontId="2" type="noConversion"/>
  </si>
  <si>
    <t>상품 중개업</t>
    <phoneticPr fontId="2" type="noConversion"/>
  </si>
  <si>
    <t>hns 인더스트리</t>
    <phoneticPr fontId="2" type="noConversion"/>
  </si>
  <si>
    <t>가설 공사 및 자재 유통</t>
    <phoneticPr fontId="2" type="noConversion"/>
  </si>
  <si>
    <t>화학</t>
    <phoneticPr fontId="2" type="noConversion"/>
  </si>
  <si>
    <t>매출현황</t>
    <phoneticPr fontId="2" type="noConversion"/>
  </si>
  <si>
    <t>철강: 내연강판, 강관</t>
    <phoneticPr fontId="2" type="noConversion"/>
  </si>
  <si>
    <t>전자결제 pg</t>
    <phoneticPr fontId="2" type="noConversion"/>
  </si>
  <si>
    <t>요식: 프랜차이즈 체인화</t>
    <phoneticPr fontId="2" type="noConversion"/>
  </si>
  <si>
    <t>화학: 복합비료</t>
    <phoneticPr fontId="2" type="noConversion"/>
  </si>
  <si>
    <t>기타</t>
    <phoneticPr fontId="2" type="noConversion"/>
  </si>
  <si>
    <t>관계사</t>
    <phoneticPr fontId="2" type="noConversion"/>
  </si>
  <si>
    <t>kg</t>
    <phoneticPr fontId="2" type="noConversion"/>
  </si>
  <si>
    <t>kg cis</t>
    <phoneticPr fontId="2" type="noConversion"/>
  </si>
  <si>
    <t>kg 에너켐</t>
    <phoneticPr fontId="2" type="noConversion"/>
  </si>
  <si>
    <t>kg 이니시스</t>
    <phoneticPr fontId="2" type="noConversion"/>
  </si>
  <si>
    <t>kg 스틸</t>
    <phoneticPr fontId="2" type="noConversion"/>
  </si>
  <si>
    <t>이데일리</t>
    <phoneticPr fontId="2" type="noConversion"/>
  </si>
  <si>
    <t>이데일리씨앤비</t>
    <phoneticPr fontId="2" type="noConversion"/>
  </si>
  <si>
    <t>지주사</t>
    <phoneticPr fontId="2" type="noConversion"/>
  </si>
  <si>
    <t>철강</t>
    <phoneticPr fontId="2" type="noConversion"/>
  </si>
  <si>
    <t>업종</t>
    <phoneticPr fontId="2" type="noConversion"/>
  </si>
  <si>
    <t>it h/w</t>
    <phoneticPr fontId="2" type="noConversion"/>
  </si>
  <si>
    <t>wics</t>
    <phoneticPr fontId="2" type="noConversion"/>
  </si>
  <si>
    <t>매출구성</t>
    <phoneticPr fontId="2" type="noConversion"/>
  </si>
  <si>
    <t>디스펜서</t>
    <phoneticPr fontId="2" type="noConversion"/>
  </si>
  <si>
    <t>공압실린더외</t>
    <phoneticPr fontId="2" type="noConversion"/>
  </si>
  <si>
    <t>heat slug m/c</t>
    <phoneticPr fontId="2" type="noConversion"/>
  </si>
  <si>
    <t>관계사</t>
    <phoneticPr fontId="2" type="noConversion"/>
  </si>
  <si>
    <t>minami co</t>
    <phoneticPr fontId="2" type="noConversion"/>
  </si>
  <si>
    <t>반도체 제조용 기계 제조업</t>
    <phoneticPr fontId="2" type="noConversion"/>
  </si>
  <si>
    <t>스토라토 아이티</t>
    <phoneticPr fontId="2" type="noConversion"/>
  </si>
  <si>
    <t>소프트웨어 개발</t>
    <phoneticPr fontId="2" type="noConversion"/>
  </si>
  <si>
    <t>피앤앰</t>
    <phoneticPr fontId="2" type="noConversion"/>
  </si>
  <si>
    <t>자동차공압부품외</t>
    <phoneticPr fontId="2" type="noConversion"/>
  </si>
  <si>
    <t>그로티</t>
    <phoneticPr fontId="2" type="noConversion"/>
  </si>
  <si>
    <t>교육컨텐츠 개발 및 판매</t>
    <phoneticPr fontId="2" type="noConversion"/>
  </si>
  <si>
    <t>프로텍엘앤에이치</t>
    <phoneticPr fontId="2" type="noConversion"/>
  </si>
  <si>
    <t>산업용 전자기기 개발 및 제조</t>
    <phoneticPr fontId="2" type="noConversion"/>
  </si>
  <si>
    <t>반도체 후공정 장비</t>
    <phoneticPr fontId="2" type="noConversion"/>
  </si>
  <si>
    <t>삼성전자, lg전자, 하이닉스반도체// 등 제품 공급</t>
    <phoneticPr fontId="2" type="noConversion"/>
  </si>
  <si>
    <t>자동화공압부품 매년 6%성장 기대</t>
    <phoneticPr fontId="2" type="noConversion"/>
  </si>
  <si>
    <t>반도체</t>
    <phoneticPr fontId="2" type="noConversion"/>
  </si>
  <si>
    <t>업종</t>
    <phoneticPr fontId="2" type="noConversion"/>
  </si>
  <si>
    <t>it부품</t>
    <phoneticPr fontId="2" type="noConversion"/>
  </si>
  <si>
    <t>매출구성</t>
    <phoneticPr fontId="2" type="noConversion"/>
  </si>
  <si>
    <t>it디바이스</t>
    <phoneticPr fontId="2" type="noConversion"/>
  </si>
  <si>
    <t>자동차부품</t>
    <phoneticPr fontId="2" type="noConversion"/>
  </si>
  <si>
    <t>가전제품assy</t>
    <phoneticPr fontId="2" type="noConversion"/>
  </si>
  <si>
    <t>금형 및 기타</t>
    <phoneticPr fontId="2" type="noConversion"/>
  </si>
  <si>
    <t>생활가전 제품의 내/외장재</t>
    <phoneticPr fontId="2" type="noConversion"/>
  </si>
  <si>
    <t>기초가공 처리 및 일부 조립가정을 거친 램프, 커넥터 등의 자동차 내/외장재 부품</t>
    <phoneticPr fontId="2" type="noConversion"/>
  </si>
  <si>
    <t>휴대폰 ass'y(기초가공 처리 및 내/외장 기초 부속부품이 조립된 형태의 휴대폰 케이스) 안테나 부품, 차폐 부품</t>
    <phoneticPr fontId="2" type="noConversion"/>
  </si>
  <si>
    <t>휴대폰 등의 사출제작용 금형, 신기술사업금융업, 신재생에너지 사업</t>
    <phoneticPr fontId="2" type="noConversion"/>
  </si>
  <si>
    <t>반도체</t>
    <phoneticPr fontId="2" type="noConversion"/>
  </si>
  <si>
    <t>식품</t>
    <phoneticPr fontId="2" type="noConversion"/>
  </si>
  <si>
    <t>업종</t>
    <phoneticPr fontId="2" type="noConversion"/>
  </si>
  <si>
    <t>음식료품</t>
    <phoneticPr fontId="2" type="noConversion"/>
  </si>
  <si>
    <t>wics</t>
    <phoneticPr fontId="2" type="noConversion"/>
  </si>
  <si>
    <t>식품</t>
    <phoneticPr fontId="2" type="noConversion"/>
  </si>
  <si>
    <t>매출구성</t>
    <phoneticPr fontId="2" type="noConversion"/>
  </si>
  <si>
    <t>장류 외</t>
    <phoneticPr fontId="2" type="noConversion"/>
  </si>
  <si>
    <t>장류 외</t>
    <phoneticPr fontId="2" type="noConversion"/>
  </si>
  <si>
    <t>sfs</t>
    <phoneticPr fontId="2" type="noConversion"/>
  </si>
  <si>
    <t>식음료 도매 및 수출입</t>
    <phoneticPr fontId="2" type="noConversion"/>
  </si>
  <si>
    <t>선부(상해)상무유한공사</t>
    <phoneticPr fontId="2" type="noConversion"/>
  </si>
  <si>
    <t>업종</t>
    <phoneticPr fontId="2" type="noConversion"/>
  </si>
  <si>
    <t>매출</t>
    <phoneticPr fontId="2" type="noConversion"/>
  </si>
  <si>
    <t>실리콘</t>
    <phoneticPr fontId="2" type="noConversion"/>
  </si>
  <si>
    <t>쿼츠</t>
    <phoneticPr fontId="2" type="noConversion"/>
  </si>
  <si>
    <t>알루미나 외</t>
    <phoneticPr fontId="2" type="noConversion"/>
  </si>
  <si>
    <t>반도체 공정용 소모성부품 생산</t>
    <phoneticPr fontId="2" type="noConversion"/>
  </si>
  <si>
    <t>반도체</t>
    <phoneticPr fontId="2" type="noConversion"/>
  </si>
  <si>
    <t>비중</t>
    <phoneticPr fontId="2" type="noConversion"/>
  </si>
  <si>
    <t>반도체</t>
    <phoneticPr fontId="2" type="noConversion"/>
  </si>
  <si>
    <t>에너지</t>
    <phoneticPr fontId="2" type="noConversion"/>
  </si>
  <si>
    <t>건설/건설장비</t>
    <phoneticPr fontId="2" type="noConversion"/>
  </si>
  <si>
    <t>반도체</t>
    <phoneticPr fontId="2" type="noConversion"/>
  </si>
  <si>
    <t>식품</t>
    <phoneticPr fontId="2" type="noConversion"/>
  </si>
  <si>
    <t>에너지</t>
    <phoneticPr fontId="2" type="noConversion"/>
  </si>
  <si>
    <t>철강</t>
    <phoneticPr fontId="2" type="noConversion"/>
  </si>
  <si>
    <t>합계</t>
    <phoneticPr fontId="2" type="noConversion"/>
  </si>
  <si>
    <t>가격</t>
    <phoneticPr fontId="2" type="noConversion"/>
  </si>
  <si>
    <t>유닛</t>
    <phoneticPr fontId="2" type="noConversion"/>
  </si>
  <si>
    <t>eft채권</t>
    <phoneticPr fontId="2" type="noConversion"/>
  </si>
  <si>
    <t>총액</t>
    <phoneticPr fontId="2" type="noConversion"/>
  </si>
  <si>
    <t>현금</t>
    <phoneticPr fontId="2" type="noConversion"/>
  </si>
  <si>
    <t>채권</t>
    <phoneticPr fontId="2" type="noConversion"/>
  </si>
  <si>
    <t>현금</t>
    <phoneticPr fontId="2" type="noConversion"/>
  </si>
  <si>
    <t>현금</t>
    <phoneticPr fontId="2" type="noConversion"/>
  </si>
  <si>
    <t>채권</t>
    <phoneticPr fontId="2" type="noConversion"/>
  </si>
  <si>
    <t>식품의 비중을 축소하고</t>
    <phoneticPr fontId="2" type="noConversion"/>
  </si>
  <si>
    <t>포트폴리오를 3가지 섹터만 가져가도록 하겠습니다.</t>
    <phoneticPr fontId="2" type="noConversion"/>
  </si>
  <si>
    <t>&gt;&gt;</t>
    <phoneticPr fontId="2" type="noConversion"/>
  </si>
  <si>
    <t>섹터 ETF를 뽑아서 상위 4개를 가져가도록하겠습니다.</t>
    <phoneticPr fontId="2" type="noConversion"/>
  </si>
  <si>
    <t>솔브레인홀딩스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</si>
</sst>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0">
    <xf numFmtId="0" fontId="0" fillId="0" borderId="0" xfId="0">
      <alignment vertical="center"/>
    </xf>
    <xf numFmtId="41" fontId="0" fillId="0" borderId="0" xfId="1" applyFont="1">
      <alignment vertical="center"/>
    </xf>
    <xf numFmtId="9" fontId="0" fillId="0" borderId="0" xfId="2" applyFont="1">
      <alignment vertical="center"/>
    </xf>
    <xf numFmtId="0" fontId="3" fillId="0" borderId="0" xfId="3">
      <alignment vertical="center"/>
    </xf>
    <xf numFmtId="14" fontId="3" fillId="0" borderId="0" xfId="3" applyNumberFormat="1">
      <alignment vertical="center"/>
    </xf>
    <xf numFmtId="0" fontId="3" fillId="0" borderId="0" xfId="4">
      <alignment vertical="center"/>
    </xf>
    <xf numFmtId="14" fontId="3" fillId="0" borderId="0" xfId="4" applyNumberFormat="1">
      <alignment vertical="center"/>
    </xf>
    <xf numFmtId="0" fontId="3" fillId="0" borderId="0" xfId="5">
      <alignment vertical="center"/>
    </xf>
    <xf numFmtId="0" fontId="3" fillId="0" borderId="0" xfId="5" applyFill="1">
      <alignment vertical="center"/>
    </xf>
    <xf numFmtId="9" fontId="0" fillId="0" borderId="0" xfId="0" applyNumberFormat="1">
      <alignment vertical="center"/>
    </xf>
  </cellXfs>
  <cellStyles count="6">
    <cellStyle name="백분율" xfId="2" builtinId="5"/>
    <cellStyle name="쉼표 [0]" xfId="1" builtinId="6"/>
    <cellStyle name="표준" xfId="0" builtinId="0"/>
    <cellStyle name="표준_Sheet1" xfId="5"/>
    <cellStyle name="표준_Sheet2" xfId="3"/>
    <cellStyle name="표준_Sheet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수익!$B$1</c:f>
              <c:strCache>
                <c:ptCount val="1"/>
                <c:pt idx="0">
                  <c:v>42670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수익!$A$2:$A$31</c:f>
              <c:numCache>
                <c:formatCode>m/d/yyyy</c:formatCode>
                <c:ptCount val="30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44074</c:v>
                </c:pt>
                <c:pt idx="5">
                  <c:v>44075</c:v>
                </c:pt>
                <c:pt idx="6">
                  <c:v>44076</c:v>
                </c:pt>
                <c:pt idx="7">
                  <c:v>44077</c:v>
                </c:pt>
                <c:pt idx="8">
                  <c:v>44078</c:v>
                </c:pt>
                <c:pt idx="9">
                  <c:v>44081</c:v>
                </c:pt>
                <c:pt idx="10">
                  <c:v>44082</c:v>
                </c:pt>
                <c:pt idx="11">
                  <c:v>44083</c:v>
                </c:pt>
                <c:pt idx="12">
                  <c:v>44084</c:v>
                </c:pt>
                <c:pt idx="13">
                  <c:v>44085</c:v>
                </c:pt>
                <c:pt idx="14">
                  <c:v>44088</c:v>
                </c:pt>
                <c:pt idx="15">
                  <c:v>44089</c:v>
                </c:pt>
                <c:pt idx="16">
                  <c:v>44090</c:v>
                </c:pt>
                <c:pt idx="17">
                  <c:v>44091</c:v>
                </c:pt>
                <c:pt idx="18">
                  <c:v>44092</c:v>
                </c:pt>
                <c:pt idx="19">
                  <c:v>44095</c:v>
                </c:pt>
                <c:pt idx="20">
                  <c:v>44096</c:v>
                </c:pt>
                <c:pt idx="21">
                  <c:v>44097</c:v>
                </c:pt>
                <c:pt idx="22">
                  <c:v>44098</c:v>
                </c:pt>
                <c:pt idx="23">
                  <c:v>44099</c:v>
                </c:pt>
                <c:pt idx="24">
                  <c:v>44102</c:v>
                </c:pt>
                <c:pt idx="25">
                  <c:v>44103</c:v>
                </c:pt>
                <c:pt idx="26">
                  <c:v>44109</c:v>
                </c:pt>
                <c:pt idx="27">
                  <c:v>44110</c:v>
                </c:pt>
                <c:pt idx="28">
                  <c:v>44111</c:v>
                </c:pt>
                <c:pt idx="29">
                  <c:v>44112</c:v>
                </c:pt>
              </c:numCache>
            </c:numRef>
          </c:cat>
          <c:val>
            <c:numRef>
              <c:f>수익!$B$2:$B$31</c:f>
              <c:numCache>
                <c:formatCode>General</c:formatCode>
                <c:ptCount val="30"/>
                <c:pt idx="0">
                  <c:v>2.8645833333333332E-2</c:v>
                </c:pt>
                <c:pt idx="1">
                  <c:v>-1.6455696202531647E-2</c:v>
                </c:pt>
                <c:pt idx="2">
                  <c:v>-2.0592020592020591E-2</c:v>
                </c:pt>
                <c:pt idx="3">
                  <c:v>3.5479632063074903E-2</c:v>
                </c:pt>
                <c:pt idx="4">
                  <c:v>2.030456852791878E-2</c:v>
                </c:pt>
                <c:pt idx="5">
                  <c:v>-2.36318407960199E-2</c:v>
                </c:pt>
                <c:pt idx="6">
                  <c:v>1.019108280254777E-2</c:v>
                </c:pt>
                <c:pt idx="7">
                  <c:v>1.0088272383354351E-2</c:v>
                </c:pt>
                <c:pt idx="8">
                  <c:v>-6.2421972534332081E-3</c:v>
                </c:pt>
                <c:pt idx="9">
                  <c:v>3.015075376884422E-2</c:v>
                </c:pt>
                <c:pt idx="10">
                  <c:v>-2.0731707317073172E-2</c:v>
                </c:pt>
                <c:pt idx="11">
                  <c:v>-1.61892901618929E-2</c:v>
                </c:pt>
                <c:pt idx="12">
                  <c:v>1.5189873417721518E-2</c:v>
                </c:pt>
                <c:pt idx="13">
                  <c:v>-1.2468827930174564E-2</c:v>
                </c:pt>
                <c:pt idx="14">
                  <c:v>-1.2626262626262627E-3</c:v>
                </c:pt>
                <c:pt idx="15">
                  <c:v>5.0568900126422255E-3</c:v>
                </c:pt>
                <c:pt idx="16">
                  <c:v>-1.3836477987421384E-2</c:v>
                </c:pt>
                <c:pt idx="17">
                  <c:v>5.1020408163265302E-3</c:v>
                </c:pt>
                <c:pt idx="18">
                  <c:v>2.5380710659898477E-2</c:v>
                </c:pt>
                <c:pt idx="19">
                  <c:v>7.4257425742574254E-3</c:v>
                </c:pt>
                <c:pt idx="20">
                  <c:v>0.13759213759213759</c:v>
                </c:pt>
                <c:pt idx="21">
                  <c:v>-1.8358531317494601E-2</c:v>
                </c:pt>
                <c:pt idx="22">
                  <c:v>1.3201320132013201E-2</c:v>
                </c:pt>
                <c:pt idx="23">
                  <c:v>3.0401737242128121E-2</c:v>
                </c:pt>
                <c:pt idx="24">
                  <c:v>-3.7934668071654375E-2</c:v>
                </c:pt>
                <c:pt idx="25">
                  <c:v>-3.9430449069003289E-2</c:v>
                </c:pt>
                <c:pt idx="26">
                  <c:v>1.3683010262257697E-2</c:v>
                </c:pt>
                <c:pt idx="27">
                  <c:v>-3.2620922384701913E-2</c:v>
                </c:pt>
                <c:pt idx="28">
                  <c:v>2.2093023255813953E-2</c:v>
                </c:pt>
                <c:pt idx="29">
                  <c:v>2.502844141069397E-2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C-4CC5-8D20-7197C4CCEA10}"/>
            </c:ext>
          </c:extLst>
        </c:ser>
        <c:ser>
          <c:idx val="1"/>
          <c:order val="1"/>
          <c:tx>
            <c:strRef>
              <c:f>수익!$C$1</c:f>
              <c:strCache>
                <c:ptCount val="1"/>
                <c:pt idx="0">
                  <c:v>6120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수익!$A$2:$A$31</c:f>
              <c:numCache>
                <c:formatCode>m/d/yyyy</c:formatCode>
                <c:ptCount val="30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44074</c:v>
                </c:pt>
                <c:pt idx="5">
                  <c:v>44075</c:v>
                </c:pt>
                <c:pt idx="6">
                  <c:v>44076</c:v>
                </c:pt>
                <c:pt idx="7">
                  <c:v>44077</c:v>
                </c:pt>
                <c:pt idx="8">
                  <c:v>44078</c:v>
                </c:pt>
                <c:pt idx="9">
                  <c:v>44081</c:v>
                </c:pt>
                <c:pt idx="10">
                  <c:v>44082</c:v>
                </c:pt>
                <c:pt idx="11">
                  <c:v>44083</c:v>
                </c:pt>
                <c:pt idx="12">
                  <c:v>44084</c:v>
                </c:pt>
                <c:pt idx="13">
                  <c:v>44085</c:v>
                </c:pt>
                <c:pt idx="14">
                  <c:v>44088</c:v>
                </c:pt>
                <c:pt idx="15">
                  <c:v>44089</c:v>
                </c:pt>
                <c:pt idx="16">
                  <c:v>44090</c:v>
                </c:pt>
                <c:pt idx="17">
                  <c:v>44091</c:v>
                </c:pt>
                <c:pt idx="18">
                  <c:v>44092</c:v>
                </c:pt>
                <c:pt idx="19">
                  <c:v>44095</c:v>
                </c:pt>
                <c:pt idx="20">
                  <c:v>44096</c:v>
                </c:pt>
                <c:pt idx="21">
                  <c:v>44097</c:v>
                </c:pt>
                <c:pt idx="22">
                  <c:v>44098</c:v>
                </c:pt>
                <c:pt idx="23">
                  <c:v>44099</c:v>
                </c:pt>
                <c:pt idx="24">
                  <c:v>44102</c:v>
                </c:pt>
                <c:pt idx="25">
                  <c:v>44103</c:v>
                </c:pt>
                <c:pt idx="26">
                  <c:v>44109</c:v>
                </c:pt>
                <c:pt idx="27">
                  <c:v>44110</c:v>
                </c:pt>
                <c:pt idx="28">
                  <c:v>44111</c:v>
                </c:pt>
                <c:pt idx="29">
                  <c:v>44112</c:v>
                </c:pt>
              </c:numCache>
            </c:numRef>
          </c:cat>
          <c:val>
            <c:numRef>
              <c:f>수익!$C$2:$C$31</c:f>
              <c:numCache>
                <c:formatCode>General</c:formatCode>
                <c:ptCount val="30"/>
                <c:pt idx="0">
                  <c:v>1.2500000000000001E-2</c:v>
                </c:pt>
                <c:pt idx="1">
                  <c:v>-2.8806584362139918E-2</c:v>
                </c:pt>
                <c:pt idx="2">
                  <c:v>-2.5423728813559324E-2</c:v>
                </c:pt>
                <c:pt idx="3">
                  <c:v>1.7391304347826087E-2</c:v>
                </c:pt>
                <c:pt idx="4">
                  <c:v>0.10256410256410256</c:v>
                </c:pt>
                <c:pt idx="5">
                  <c:v>-9.0439276485788107E-3</c:v>
                </c:pt>
                <c:pt idx="6">
                  <c:v>-1.3037809647979139E-3</c:v>
                </c:pt>
                <c:pt idx="7">
                  <c:v>0</c:v>
                </c:pt>
                <c:pt idx="8">
                  <c:v>-1.6971279373368148E-2</c:v>
                </c:pt>
                <c:pt idx="9">
                  <c:v>0</c:v>
                </c:pt>
                <c:pt idx="10">
                  <c:v>-2.9216467463479414E-2</c:v>
                </c:pt>
                <c:pt idx="11">
                  <c:v>-4.6511627906976744E-2</c:v>
                </c:pt>
                <c:pt idx="12">
                  <c:v>2.0086083213773313E-2</c:v>
                </c:pt>
                <c:pt idx="13">
                  <c:v>1.4064697609001406E-2</c:v>
                </c:pt>
                <c:pt idx="14">
                  <c:v>4.8543689320388349E-2</c:v>
                </c:pt>
                <c:pt idx="15">
                  <c:v>2.9100529100529099E-2</c:v>
                </c:pt>
                <c:pt idx="16">
                  <c:v>-5.3984575835475578E-2</c:v>
                </c:pt>
                <c:pt idx="17">
                  <c:v>-8.152173913043478E-3</c:v>
                </c:pt>
                <c:pt idx="18">
                  <c:v>-1.7808219178082191E-2</c:v>
                </c:pt>
                <c:pt idx="19">
                  <c:v>-4.8814504881450491E-2</c:v>
                </c:pt>
                <c:pt idx="20">
                  <c:v>-5.7184750733137828E-2</c:v>
                </c:pt>
                <c:pt idx="21">
                  <c:v>1.3996889580093312E-2</c:v>
                </c:pt>
                <c:pt idx="22">
                  <c:v>-7.6687116564417179E-2</c:v>
                </c:pt>
                <c:pt idx="23">
                  <c:v>7.3089700996677748E-2</c:v>
                </c:pt>
                <c:pt idx="24">
                  <c:v>-2.7863777089783281E-2</c:v>
                </c:pt>
                <c:pt idx="25">
                  <c:v>1.751592356687898E-2</c:v>
                </c:pt>
                <c:pt idx="26">
                  <c:v>-6.2597809076682318E-3</c:v>
                </c:pt>
                <c:pt idx="27">
                  <c:v>1.1023622047244094E-2</c:v>
                </c:pt>
                <c:pt idx="28">
                  <c:v>6.2305295950155761E-3</c:v>
                </c:pt>
                <c:pt idx="29">
                  <c:v>4.7987616099071206E-2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C-4CC5-8D20-7197C4CCEA10}"/>
            </c:ext>
          </c:extLst>
        </c:ser>
        <c:ser>
          <c:idx val="2"/>
          <c:order val="2"/>
          <c:tx>
            <c:strRef>
              <c:f>수익!$D$1</c:f>
              <c:strCache>
                <c:ptCount val="1"/>
                <c:pt idx="0">
                  <c:v>102710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수익!$A$2:$A$31</c:f>
              <c:numCache>
                <c:formatCode>m/d/yyyy</c:formatCode>
                <c:ptCount val="30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44074</c:v>
                </c:pt>
                <c:pt idx="5">
                  <c:v>44075</c:v>
                </c:pt>
                <c:pt idx="6">
                  <c:v>44076</c:v>
                </c:pt>
                <c:pt idx="7">
                  <c:v>44077</c:v>
                </c:pt>
                <c:pt idx="8">
                  <c:v>44078</c:v>
                </c:pt>
                <c:pt idx="9">
                  <c:v>44081</c:v>
                </c:pt>
                <c:pt idx="10">
                  <c:v>44082</c:v>
                </c:pt>
                <c:pt idx="11">
                  <c:v>44083</c:v>
                </c:pt>
                <c:pt idx="12">
                  <c:v>44084</c:v>
                </c:pt>
                <c:pt idx="13">
                  <c:v>44085</c:v>
                </c:pt>
                <c:pt idx="14">
                  <c:v>44088</c:v>
                </c:pt>
                <c:pt idx="15">
                  <c:v>44089</c:v>
                </c:pt>
                <c:pt idx="16">
                  <c:v>44090</c:v>
                </c:pt>
                <c:pt idx="17">
                  <c:v>44091</c:v>
                </c:pt>
                <c:pt idx="18">
                  <c:v>44092</c:v>
                </c:pt>
                <c:pt idx="19">
                  <c:v>44095</c:v>
                </c:pt>
                <c:pt idx="20">
                  <c:v>44096</c:v>
                </c:pt>
                <c:pt idx="21">
                  <c:v>44097</c:v>
                </c:pt>
                <c:pt idx="22">
                  <c:v>44098</c:v>
                </c:pt>
                <c:pt idx="23">
                  <c:v>44099</c:v>
                </c:pt>
                <c:pt idx="24">
                  <c:v>44102</c:v>
                </c:pt>
                <c:pt idx="25">
                  <c:v>44103</c:v>
                </c:pt>
                <c:pt idx="26">
                  <c:v>44109</c:v>
                </c:pt>
                <c:pt idx="27">
                  <c:v>44110</c:v>
                </c:pt>
                <c:pt idx="28">
                  <c:v>44111</c:v>
                </c:pt>
                <c:pt idx="29">
                  <c:v>44112</c:v>
                </c:pt>
              </c:numCache>
            </c:numRef>
          </c:cat>
          <c:val>
            <c:numRef>
              <c:f>수익!$D$2:$D$31</c:f>
              <c:numCache>
                <c:formatCode>General</c:formatCode>
                <c:ptCount val="30"/>
                <c:pt idx="0">
                  <c:v>4.5766590389016018E-3</c:v>
                </c:pt>
                <c:pt idx="1">
                  <c:v>-1.366742596810934E-2</c:v>
                </c:pt>
                <c:pt idx="2">
                  <c:v>1.9630484988452657E-2</c:v>
                </c:pt>
                <c:pt idx="3">
                  <c:v>-1.5855039637599093E-2</c:v>
                </c:pt>
                <c:pt idx="4">
                  <c:v>-2.6467203682393557E-2</c:v>
                </c:pt>
                <c:pt idx="5">
                  <c:v>-4.7281323877068557E-3</c:v>
                </c:pt>
                <c:pt idx="6">
                  <c:v>4.7505938242280284E-2</c:v>
                </c:pt>
                <c:pt idx="7">
                  <c:v>6.1224489795918366E-2</c:v>
                </c:pt>
                <c:pt idx="8">
                  <c:v>-3.8461538461538464E-2</c:v>
                </c:pt>
                <c:pt idx="9">
                  <c:v>3.3333333333333335E-3</c:v>
                </c:pt>
                <c:pt idx="10">
                  <c:v>1.6611295681063124E-2</c:v>
                </c:pt>
                <c:pt idx="11">
                  <c:v>-4.793028322440087E-2</c:v>
                </c:pt>
                <c:pt idx="12">
                  <c:v>1.7162471395881007E-2</c:v>
                </c:pt>
                <c:pt idx="13">
                  <c:v>-7.874015748031496E-3</c:v>
                </c:pt>
                <c:pt idx="14">
                  <c:v>4.195011337868481E-2</c:v>
                </c:pt>
                <c:pt idx="15">
                  <c:v>-9.7932535364526653E-3</c:v>
                </c:pt>
                <c:pt idx="16">
                  <c:v>-3.0769230769230771E-2</c:v>
                </c:pt>
                <c:pt idx="17">
                  <c:v>-3.7414965986394558E-2</c:v>
                </c:pt>
                <c:pt idx="18">
                  <c:v>9.4228504122497048E-3</c:v>
                </c:pt>
                <c:pt idx="19">
                  <c:v>-1.7502917152858809E-2</c:v>
                </c:pt>
                <c:pt idx="20">
                  <c:v>-3.6817102137767219E-2</c:v>
                </c:pt>
                <c:pt idx="21">
                  <c:v>6.6584463625154133E-2</c:v>
                </c:pt>
                <c:pt idx="22">
                  <c:v>-5.2023121387283239E-2</c:v>
                </c:pt>
                <c:pt idx="23">
                  <c:v>1.5853658536585366E-2</c:v>
                </c:pt>
                <c:pt idx="24">
                  <c:v>4.2016806722689079E-2</c:v>
                </c:pt>
                <c:pt idx="25">
                  <c:v>-3.4562211981566822E-3</c:v>
                </c:pt>
                <c:pt idx="26">
                  <c:v>-6.9364161849710983E-3</c:v>
                </c:pt>
                <c:pt idx="27">
                  <c:v>-1.5133876600698487E-2</c:v>
                </c:pt>
                <c:pt idx="28">
                  <c:v>-9.4562647754137114E-3</c:v>
                </c:pt>
                <c:pt idx="29">
                  <c:v>-3.5799522673031028E-3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C-4CC5-8D20-7197C4CCEA10}"/>
            </c:ext>
          </c:extLst>
        </c:ser>
        <c:ser>
          <c:idx val="3"/>
          <c:order val="3"/>
          <c:tx>
            <c:strRef>
              <c:f>수익!$E$1</c:f>
              <c:strCache>
                <c:ptCount val="1"/>
                <c:pt idx="0">
                  <c:v>97520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수익!$A$2:$A$31</c:f>
              <c:numCache>
                <c:formatCode>m/d/yyyy</c:formatCode>
                <c:ptCount val="30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44074</c:v>
                </c:pt>
                <c:pt idx="5">
                  <c:v>44075</c:v>
                </c:pt>
                <c:pt idx="6">
                  <c:v>44076</c:v>
                </c:pt>
                <c:pt idx="7">
                  <c:v>44077</c:v>
                </c:pt>
                <c:pt idx="8">
                  <c:v>44078</c:v>
                </c:pt>
                <c:pt idx="9">
                  <c:v>44081</c:v>
                </c:pt>
                <c:pt idx="10">
                  <c:v>44082</c:v>
                </c:pt>
                <c:pt idx="11">
                  <c:v>44083</c:v>
                </c:pt>
                <c:pt idx="12">
                  <c:v>44084</c:v>
                </c:pt>
                <c:pt idx="13">
                  <c:v>44085</c:v>
                </c:pt>
                <c:pt idx="14">
                  <c:v>44088</c:v>
                </c:pt>
                <c:pt idx="15">
                  <c:v>44089</c:v>
                </c:pt>
                <c:pt idx="16">
                  <c:v>44090</c:v>
                </c:pt>
                <c:pt idx="17">
                  <c:v>44091</c:v>
                </c:pt>
                <c:pt idx="18">
                  <c:v>44092</c:v>
                </c:pt>
                <c:pt idx="19">
                  <c:v>44095</c:v>
                </c:pt>
                <c:pt idx="20">
                  <c:v>44096</c:v>
                </c:pt>
                <c:pt idx="21">
                  <c:v>44097</c:v>
                </c:pt>
                <c:pt idx="22">
                  <c:v>44098</c:v>
                </c:pt>
                <c:pt idx="23">
                  <c:v>44099</c:v>
                </c:pt>
                <c:pt idx="24">
                  <c:v>44102</c:v>
                </c:pt>
                <c:pt idx="25">
                  <c:v>44103</c:v>
                </c:pt>
                <c:pt idx="26">
                  <c:v>44109</c:v>
                </c:pt>
                <c:pt idx="27">
                  <c:v>44110</c:v>
                </c:pt>
                <c:pt idx="28">
                  <c:v>44111</c:v>
                </c:pt>
                <c:pt idx="29">
                  <c:v>44112</c:v>
                </c:pt>
              </c:numCache>
            </c:numRef>
          </c:cat>
          <c:val>
            <c:numRef>
              <c:f>수익!$E$2:$E$31</c:f>
              <c:numCache>
                <c:formatCode>General</c:formatCode>
                <c:ptCount val="30"/>
                <c:pt idx="0">
                  <c:v>2.9185867895545316E-2</c:v>
                </c:pt>
                <c:pt idx="1">
                  <c:v>-2.2388059701492536E-2</c:v>
                </c:pt>
                <c:pt idx="2">
                  <c:v>4.5801526717557254E-3</c:v>
                </c:pt>
                <c:pt idx="3">
                  <c:v>2.4316109422492401E-2</c:v>
                </c:pt>
                <c:pt idx="4">
                  <c:v>-2.967359050445104E-3</c:v>
                </c:pt>
                <c:pt idx="5">
                  <c:v>3.273809523809524E-2</c:v>
                </c:pt>
                <c:pt idx="6">
                  <c:v>3.7463976945244955E-2</c:v>
                </c:pt>
                <c:pt idx="7">
                  <c:v>-6.9444444444444441E-3</c:v>
                </c:pt>
                <c:pt idx="8">
                  <c:v>-2.2377622377622378E-2</c:v>
                </c:pt>
                <c:pt idx="9">
                  <c:v>-7.1530758226037196E-3</c:v>
                </c:pt>
                <c:pt idx="10">
                  <c:v>6.6282420749279536E-2</c:v>
                </c:pt>
                <c:pt idx="11">
                  <c:v>4.8648648648648651E-2</c:v>
                </c:pt>
                <c:pt idx="12">
                  <c:v>2.5773195876288659E-3</c:v>
                </c:pt>
                <c:pt idx="13">
                  <c:v>7.7120822622107968E-3</c:v>
                </c:pt>
                <c:pt idx="14">
                  <c:v>1.2755102040816326E-3</c:v>
                </c:pt>
                <c:pt idx="15">
                  <c:v>1.2738853503184713E-3</c:v>
                </c:pt>
                <c:pt idx="16">
                  <c:v>-3.8167938931297711E-2</c:v>
                </c:pt>
                <c:pt idx="17">
                  <c:v>5.2910052910052907E-3</c:v>
                </c:pt>
                <c:pt idx="18">
                  <c:v>-4.4736842105263158E-2</c:v>
                </c:pt>
                <c:pt idx="19">
                  <c:v>-2.7548209366391185E-2</c:v>
                </c:pt>
                <c:pt idx="20">
                  <c:v>-3.8243626062322948E-2</c:v>
                </c:pt>
                <c:pt idx="21">
                  <c:v>3.2400589101620032E-2</c:v>
                </c:pt>
                <c:pt idx="22">
                  <c:v>-4.2796005706134094E-2</c:v>
                </c:pt>
                <c:pt idx="23">
                  <c:v>1.3412816691505217E-2</c:v>
                </c:pt>
                <c:pt idx="24">
                  <c:v>6.1764705882352944E-2</c:v>
                </c:pt>
                <c:pt idx="25">
                  <c:v>9.6952908587257611E-3</c:v>
                </c:pt>
                <c:pt idx="26">
                  <c:v>9.6021947873799734E-3</c:v>
                </c:pt>
                <c:pt idx="27">
                  <c:v>1.0869565217391304E-2</c:v>
                </c:pt>
                <c:pt idx="28">
                  <c:v>2.6881720430107529E-3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FC-4CC5-8D20-7197C4CCEA10}"/>
            </c:ext>
          </c:extLst>
        </c:ser>
        <c:ser>
          <c:idx val="4"/>
          <c:order val="4"/>
          <c:tx>
            <c:strRef>
              <c:f>수익!$F$1</c:f>
              <c:strCache>
                <c:ptCount val="1"/>
                <c:pt idx="0">
                  <c:v>36830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수익!$A$2:$A$31</c:f>
              <c:numCache>
                <c:formatCode>m/d/yyyy</c:formatCode>
                <c:ptCount val="30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44074</c:v>
                </c:pt>
                <c:pt idx="5">
                  <c:v>44075</c:v>
                </c:pt>
                <c:pt idx="6">
                  <c:v>44076</c:v>
                </c:pt>
                <c:pt idx="7">
                  <c:v>44077</c:v>
                </c:pt>
                <c:pt idx="8">
                  <c:v>44078</c:v>
                </c:pt>
                <c:pt idx="9">
                  <c:v>44081</c:v>
                </c:pt>
                <c:pt idx="10">
                  <c:v>44082</c:v>
                </c:pt>
                <c:pt idx="11">
                  <c:v>44083</c:v>
                </c:pt>
                <c:pt idx="12">
                  <c:v>44084</c:v>
                </c:pt>
                <c:pt idx="13">
                  <c:v>44085</c:v>
                </c:pt>
                <c:pt idx="14">
                  <c:v>44088</c:v>
                </c:pt>
                <c:pt idx="15">
                  <c:v>44089</c:v>
                </c:pt>
                <c:pt idx="16">
                  <c:v>44090</c:v>
                </c:pt>
                <c:pt idx="17">
                  <c:v>44091</c:v>
                </c:pt>
                <c:pt idx="18">
                  <c:v>44092</c:v>
                </c:pt>
                <c:pt idx="19">
                  <c:v>44095</c:v>
                </c:pt>
                <c:pt idx="20">
                  <c:v>44096</c:v>
                </c:pt>
                <c:pt idx="21">
                  <c:v>44097</c:v>
                </c:pt>
                <c:pt idx="22">
                  <c:v>44098</c:v>
                </c:pt>
                <c:pt idx="23">
                  <c:v>44099</c:v>
                </c:pt>
                <c:pt idx="24">
                  <c:v>44102</c:v>
                </c:pt>
                <c:pt idx="25">
                  <c:v>44103</c:v>
                </c:pt>
                <c:pt idx="26">
                  <c:v>44109</c:v>
                </c:pt>
                <c:pt idx="27">
                  <c:v>44110</c:v>
                </c:pt>
                <c:pt idx="28">
                  <c:v>44111</c:v>
                </c:pt>
                <c:pt idx="29">
                  <c:v>44112</c:v>
                </c:pt>
              </c:numCache>
            </c:numRef>
          </c:cat>
          <c:val>
            <c:numRef>
              <c:f>수익!$F$2:$F$31</c:f>
              <c:numCache>
                <c:formatCode>General</c:formatCode>
                <c:ptCount val="30"/>
                <c:pt idx="0">
                  <c:v>7.0739549839228297E-2</c:v>
                </c:pt>
                <c:pt idx="1">
                  <c:v>-2.6026026026026026E-2</c:v>
                </c:pt>
                <c:pt idx="2">
                  <c:v>-4.2137718396711203E-2</c:v>
                </c:pt>
                <c:pt idx="3">
                  <c:v>-3.2188841201716738E-3</c:v>
                </c:pt>
                <c:pt idx="4">
                  <c:v>1.076426264800861E-3</c:v>
                </c:pt>
                <c:pt idx="5">
                  <c:v>2.7956989247311829E-2</c:v>
                </c:pt>
                <c:pt idx="6">
                  <c:v>-8.368200836820083E-3</c:v>
                </c:pt>
                <c:pt idx="7">
                  <c:v>8.4388185654008435E-2</c:v>
                </c:pt>
                <c:pt idx="8">
                  <c:v>-2.5291828793774319E-2</c:v>
                </c:pt>
                <c:pt idx="9">
                  <c:v>1.3972055888223553E-2</c:v>
                </c:pt>
                <c:pt idx="10">
                  <c:v>-2.8543307086614175E-2</c:v>
                </c:pt>
                <c:pt idx="11">
                  <c:v>-3.3434650455927049E-2</c:v>
                </c:pt>
                <c:pt idx="12">
                  <c:v>1.0482180293501049E-2</c:v>
                </c:pt>
                <c:pt idx="13">
                  <c:v>-1.037344398340249E-3</c:v>
                </c:pt>
                <c:pt idx="14">
                  <c:v>6.2305295950155761E-3</c:v>
                </c:pt>
                <c:pt idx="15">
                  <c:v>3.1991744066047469E-2</c:v>
                </c:pt>
                <c:pt idx="16">
                  <c:v>-1.4999999999999999E-2</c:v>
                </c:pt>
                <c:pt idx="17">
                  <c:v>-3.0456852791878172E-3</c:v>
                </c:pt>
                <c:pt idx="18">
                  <c:v>8.1466395112016286E-3</c:v>
                </c:pt>
                <c:pt idx="19">
                  <c:v>-3.3333333333333333E-2</c:v>
                </c:pt>
                <c:pt idx="20">
                  <c:v>-3.7617554858934171E-2</c:v>
                </c:pt>
                <c:pt idx="21">
                  <c:v>-3.2573289902280131E-2</c:v>
                </c:pt>
                <c:pt idx="22">
                  <c:v>-4.7138047138047139E-2</c:v>
                </c:pt>
                <c:pt idx="23">
                  <c:v>8.2449941107184919E-3</c:v>
                </c:pt>
                <c:pt idx="24">
                  <c:v>5.4906542056074766E-2</c:v>
                </c:pt>
                <c:pt idx="25">
                  <c:v>1.1074197120708749E-2</c:v>
                </c:pt>
                <c:pt idx="26">
                  <c:v>6.5717415115005475E-3</c:v>
                </c:pt>
                <c:pt idx="27">
                  <c:v>-6.5288356909684441E-3</c:v>
                </c:pt>
                <c:pt idx="28">
                  <c:v>1.642935377875137E-2</c:v>
                </c:pt>
                <c:pt idx="29">
                  <c:v>-5.0646551724137928E-2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FC-4CC5-8D20-7197C4CCEA10}"/>
            </c:ext>
          </c:extLst>
        </c:ser>
        <c:ser>
          <c:idx val="5"/>
          <c:order val="5"/>
          <c:tx>
            <c:strRef>
              <c:f>수익!$G$1</c:f>
              <c:strCache>
                <c:ptCount val="1"/>
                <c:pt idx="0">
                  <c:v>53210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수익!$A$2:$A$31</c:f>
              <c:numCache>
                <c:formatCode>m/d/yyyy</c:formatCode>
                <c:ptCount val="30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44074</c:v>
                </c:pt>
                <c:pt idx="5">
                  <c:v>44075</c:v>
                </c:pt>
                <c:pt idx="6">
                  <c:v>44076</c:v>
                </c:pt>
                <c:pt idx="7">
                  <c:v>44077</c:v>
                </c:pt>
                <c:pt idx="8">
                  <c:v>44078</c:v>
                </c:pt>
                <c:pt idx="9">
                  <c:v>44081</c:v>
                </c:pt>
                <c:pt idx="10">
                  <c:v>44082</c:v>
                </c:pt>
                <c:pt idx="11">
                  <c:v>44083</c:v>
                </c:pt>
                <c:pt idx="12">
                  <c:v>44084</c:v>
                </c:pt>
                <c:pt idx="13">
                  <c:v>44085</c:v>
                </c:pt>
                <c:pt idx="14">
                  <c:v>44088</c:v>
                </c:pt>
                <c:pt idx="15">
                  <c:v>44089</c:v>
                </c:pt>
                <c:pt idx="16">
                  <c:v>44090</c:v>
                </c:pt>
                <c:pt idx="17">
                  <c:v>44091</c:v>
                </c:pt>
                <c:pt idx="18">
                  <c:v>44092</c:v>
                </c:pt>
                <c:pt idx="19">
                  <c:v>44095</c:v>
                </c:pt>
                <c:pt idx="20">
                  <c:v>44096</c:v>
                </c:pt>
                <c:pt idx="21">
                  <c:v>44097</c:v>
                </c:pt>
                <c:pt idx="22">
                  <c:v>44098</c:v>
                </c:pt>
                <c:pt idx="23">
                  <c:v>44099</c:v>
                </c:pt>
                <c:pt idx="24">
                  <c:v>44102</c:v>
                </c:pt>
                <c:pt idx="25">
                  <c:v>44103</c:v>
                </c:pt>
                <c:pt idx="26">
                  <c:v>44109</c:v>
                </c:pt>
                <c:pt idx="27">
                  <c:v>44110</c:v>
                </c:pt>
                <c:pt idx="28">
                  <c:v>44111</c:v>
                </c:pt>
                <c:pt idx="29">
                  <c:v>44112</c:v>
                </c:pt>
              </c:numCache>
            </c:numRef>
          </c:cat>
          <c:val>
            <c:numRef>
              <c:f>수익!$G$2:$G$31</c:f>
              <c:numCache>
                <c:formatCode>General</c:formatCode>
                <c:ptCount val="30"/>
                <c:pt idx="0">
                  <c:v>2.2197558268590455E-2</c:v>
                </c:pt>
                <c:pt idx="1">
                  <c:v>-1.4115092290988056E-2</c:v>
                </c:pt>
                <c:pt idx="2">
                  <c:v>-1.5418502202643172E-2</c:v>
                </c:pt>
                <c:pt idx="3">
                  <c:v>-6.7114093959731542E-3</c:v>
                </c:pt>
                <c:pt idx="4">
                  <c:v>-4.0540540540540543E-2</c:v>
                </c:pt>
                <c:pt idx="5">
                  <c:v>0.10211267605633803</c:v>
                </c:pt>
                <c:pt idx="6">
                  <c:v>4.2598509052183174E-2</c:v>
                </c:pt>
                <c:pt idx="7">
                  <c:v>-2.0429009193054137E-2</c:v>
                </c:pt>
                <c:pt idx="8">
                  <c:v>-1.5641293013555789E-2</c:v>
                </c:pt>
                <c:pt idx="9">
                  <c:v>-2.0127118644067795E-2</c:v>
                </c:pt>
                <c:pt idx="10">
                  <c:v>1.0810810810810811E-3</c:v>
                </c:pt>
                <c:pt idx="11">
                  <c:v>-1.511879049676026E-2</c:v>
                </c:pt>
                <c:pt idx="12">
                  <c:v>-1.2061403508771929E-2</c:v>
                </c:pt>
                <c:pt idx="13">
                  <c:v>9.9889012208657056E-3</c:v>
                </c:pt>
                <c:pt idx="14">
                  <c:v>3.4065934065934063E-2</c:v>
                </c:pt>
                <c:pt idx="15">
                  <c:v>3.0818278427205102E-2</c:v>
                </c:pt>
                <c:pt idx="16">
                  <c:v>-1.2371134020618556E-2</c:v>
                </c:pt>
                <c:pt idx="17">
                  <c:v>1.0438413361169101E-3</c:v>
                </c:pt>
                <c:pt idx="18">
                  <c:v>-7.2992700729927005E-3</c:v>
                </c:pt>
                <c:pt idx="19">
                  <c:v>-7.3529411764705881E-3</c:v>
                </c:pt>
                <c:pt idx="20">
                  <c:v>1.0582010582010581E-2</c:v>
                </c:pt>
                <c:pt idx="21">
                  <c:v>-9.4240837696335077E-3</c:v>
                </c:pt>
                <c:pt idx="22">
                  <c:v>-4.1226215644820298E-2</c:v>
                </c:pt>
                <c:pt idx="23">
                  <c:v>-4.410143329658214E-3</c:v>
                </c:pt>
                <c:pt idx="24">
                  <c:v>1.8826135105204873E-2</c:v>
                </c:pt>
                <c:pt idx="25">
                  <c:v>1.3043478260869565E-2</c:v>
                </c:pt>
                <c:pt idx="26">
                  <c:v>-8.5836909871244635E-3</c:v>
                </c:pt>
                <c:pt idx="27">
                  <c:v>-2.1645021645021645E-3</c:v>
                </c:pt>
                <c:pt idx="28">
                  <c:v>2.4945770065075923E-2</c:v>
                </c:pt>
                <c:pt idx="29">
                  <c:v>6.3492063492063492E-3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FC-4CC5-8D20-7197C4CCEA10}"/>
            </c:ext>
          </c:extLst>
        </c:ser>
        <c:ser>
          <c:idx val="6"/>
          <c:order val="6"/>
          <c:tx>
            <c:strRef>
              <c:f>수익!$H$1</c:f>
              <c:strCache>
                <c:ptCount val="1"/>
                <c:pt idx="0">
                  <c:v>84690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수익!$A$2:$A$31</c:f>
              <c:numCache>
                <c:formatCode>m/d/yyyy</c:formatCode>
                <c:ptCount val="30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44074</c:v>
                </c:pt>
                <c:pt idx="5">
                  <c:v>44075</c:v>
                </c:pt>
                <c:pt idx="6">
                  <c:v>44076</c:v>
                </c:pt>
                <c:pt idx="7">
                  <c:v>44077</c:v>
                </c:pt>
                <c:pt idx="8">
                  <c:v>44078</c:v>
                </c:pt>
                <c:pt idx="9">
                  <c:v>44081</c:v>
                </c:pt>
                <c:pt idx="10">
                  <c:v>44082</c:v>
                </c:pt>
                <c:pt idx="11">
                  <c:v>44083</c:v>
                </c:pt>
                <c:pt idx="12">
                  <c:v>44084</c:v>
                </c:pt>
                <c:pt idx="13">
                  <c:v>44085</c:v>
                </c:pt>
                <c:pt idx="14">
                  <c:v>44088</c:v>
                </c:pt>
                <c:pt idx="15">
                  <c:v>44089</c:v>
                </c:pt>
                <c:pt idx="16">
                  <c:v>44090</c:v>
                </c:pt>
                <c:pt idx="17">
                  <c:v>44091</c:v>
                </c:pt>
                <c:pt idx="18">
                  <c:v>44092</c:v>
                </c:pt>
                <c:pt idx="19">
                  <c:v>44095</c:v>
                </c:pt>
                <c:pt idx="20">
                  <c:v>44096</c:v>
                </c:pt>
                <c:pt idx="21">
                  <c:v>44097</c:v>
                </c:pt>
                <c:pt idx="22">
                  <c:v>44098</c:v>
                </c:pt>
                <c:pt idx="23">
                  <c:v>44099</c:v>
                </c:pt>
                <c:pt idx="24">
                  <c:v>44102</c:v>
                </c:pt>
                <c:pt idx="25">
                  <c:v>44103</c:v>
                </c:pt>
                <c:pt idx="26">
                  <c:v>44109</c:v>
                </c:pt>
                <c:pt idx="27">
                  <c:v>44110</c:v>
                </c:pt>
                <c:pt idx="28">
                  <c:v>44111</c:v>
                </c:pt>
                <c:pt idx="29">
                  <c:v>44112</c:v>
                </c:pt>
              </c:numCache>
            </c:numRef>
          </c:cat>
          <c:val>
            <c:numRef>
              <c:f>수익!$H$2:$H$31</c:f>
              <c:numCache>
                <c:formatCode>General</c:formatCode>
                <c:ptCount val="30"/>
                <c:pt idx="0">
                  <c:v>6.3063063063063057E-2</c:v>
                </c:pt>
                <c:pt idx="1">
                  <c:v>8.050847457627118E-2</c:v>
                </c:pt>
                <c:pt idx="2">
                  <c:v>-7.4509803921568626E-2</c:v>
                </c:pt>
                <c:pt idx="3">
                  <c:v>-1.2711864406779662E-2</c:v>
                </c:pt>
                <c:pt idx="4">
                  <c:v>-8.5836909871244635E-3</c:v>
                </c:pt>
                <c:pt idx="5">
                  <c:v>0</c:v>
                </c:pt>
                <c:pt idx="6">
                  <c:v>-3.896103896103896E-2</c:v>
                </c:pt>
                <c:pt idx="7">
                  <c:v>-9.0090090090090089E-3</c:v>
                </c:pt>
                <c:pt idx="8">
                  <c:v>-4.5454545454545452E-3</c:v>
                </c:pt>
                <c:pt idx="9">
                  <c:v>-9.1324200913242004E-3</c:v>
                </c:pt>
                <c:pt idx="10">
                  <c:v>-2.3041474654377881E-2</c:v>
                </c:pt>
                <c:pt idx="11">
                  <c:v>-9.433962264150943E-3</c:v>
                </c:pt>
                <c:pt idx="12">
                  <c:v>9.5238095238095247E-3</c:v>
                </c:pt>
                <c:pt idx="13">
                  <c:v>0</c:v>
                </c:pt>
                <c:pt idx="14">
                  <c:v>4.7169811320754715E-3</c:v>
                </c:pt>
                <c:pt idx="15">
                  <c:v>-1.4084507042253521E-2</c:v>
                </c:pt>
                <c:pt idx="16">
                  <c:v>-4.7619047619047623E-3</c:v>
                </c:pt>
                <c:pt idx="17">
                  <c:v>-1.9138755980861243E-2</c:v>
                </c:pt>
                <c:pt idx="18">
                  <c:v>-1.9512195121951219E-2</c:v>
                </c:pt>
                <c:pt idx="19">
                  <c:v>4.9751243781094526E-3</c:v>
                </c:pt>
                <c:pt idx="20">
                  <c:v>-1.6831683168316833E-2</c:v>
                </c:pt>
                <c:pt idx="21">
                  <c:v>-3.0211480362537764E-3</c:v>
                </c:pt>
                <c:pt idx="22">
                  <c:v>-7.8787878787878782E-2</c:v>
                </c:pt>
                <c:pt idx="23">
                  <c:v>2.9605263157894735E-2</c:v>
                </c:pt>
                <c:pt idx="24">
                  <c:v>5.8572949946751864E-2</c:v>
                </c:pt>
                <c:pt idx="25">
                  <c:v>4.0241448692152921E-3</c:v>
                </c:pt>
                <c:pt idx="26">
                  <c:v>2.004008016032064E-3</c:v>
                </c:pt>
                <c:pt idx="27">
                  <c:v>-3.0000000000000001E-3</c:v>
                </c:pt>
                <c:pt idx="28">
                  <c:v>3.3099297893681046E-2</c:v>
                </c:pt>
                <c:pt idx="29">
                  <c:v>-9.7087378640776691E-3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FC-4CC5-8D20-7197C4CCEA10}"/>
            </c:ext>
          </c:extLst>
        </c:ser>
        <c:ser>
          <c:idx val="7"/>
          <c:order val="7"/>
          <c:tx>
            <c:strRef>
              <c:f>수익!$I$1</c:f>
              <c:strCache>
                <c:ptCount val="1"/>
                <c:pt idx="0">
                  <c:v>3070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수익!$A$2:$A$31</c:f>
              <c:numCache>
                <c:formatCode>m/d/yyyy</c:formatCode>
                <c:ptCount val="30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44074</c:v>
                </c:pt>
                <c:pt idx="5">
                  <c:v>44075</c:v>
                </c:pt>
                <c:pt idx="6">
                  <c:v>44076</c:v>
                </c:pt>
                <c:pt idx="7">
                  <c:v>44077</c:v>
                </c:pt>
                <c:pt idx="8">
                  <c:v>44078</c:v>
                </c:pt>
                <c:pt idx="9">
                  <c:v>44081</c:v>
                </c:pt>
                <c:pt idx="10">
                  <c:v>44082</c:v>
                </c:pt>
                <c:pt idx="11">
                  <c:v>44083</c:v>
                </c:pt>
                <c:pt idx="12">
                  <c:v>44084</c:v>
                </c:pt>
                <c:pt idx="13">
                  <c:v>44085</c:v>
                </c:pt>
                <c:pt idx="14">
                  <c:v>44088</c:v>
                </c:pt>
                <c:pt idx="15">
                  <c:v>44089</c:v>
                </c:pt>
                <c:pt idx="16">
                  <c:v>44090</c:v>
                </c:pt>
                <c:pt idx="17">
                  <c:v>44091</c:v>
                </c:pt>
                <c:pt idx="18">
                  <c:v>44092</c:v>
                </c:pt>
                <c:pt idx="19">
                  <c:v>44095</c:v>
                </c:pt>
                <c:pt idx="20">
                  <c:v>44096</c:v>
                </c:pt>
                <c:pt idx="21">
                  <c:v>44097</c:v>
                </c:pt>
                <c:pt idx="22">
                  <c:v>44098</c:v>
                </c:pt>
                <c:pt idx="23">
                  <c:v>44099</c:v>
                </c:pt>
                <c:pt idx="24">
                  <c:v>44102</c:v>
                </c:pt>
                <c:pt idx="25">
                  <c:v>44103</c:v>
                </c:pt>
                <c:pt idx="26">
                  <c:v>44109</c:v>
                </c:pt>
                <c:pt idx="27">
                  <c:v>44110</c:v>
                </c:pt>
                <c:pt idx="28">
                  <c:v>44111</c:v>
                </c:pt>
                <c:pt idx="29">
                  <c:v>44112</c:v>
                </c:pt>
              </c:numCache>
            </c:numRef>
          </c:cat>
          <c:val>
            <c:numRef>
              <c:f>수익!$I$2:$I$31</c:f>
              <c:numCache>
                <c:formatCode>General</c:formatCode>
                <c:ptCount val="30"/>
                <c:pt idx="0">
                  <c:v>-1.4925373134328358E-2</c:v>
                </c:pt>
                <c:pt idx="1">
                  <c:v>5.3030303030303032E-2</c:v>
                </c:pt>
                <c:pt idx="2">
                  <c:v>0.29856115107913667</c:v>
                </c:pt>
                <c:pt idx="3">
                  <c:v>0.29916897506925205</c:v>
                </c:pt>
                <c:pt idx="4">
                  <c:v>-0.18976545842217485</c:v>
                </c:pt>
                <c:pt idx="5">
                  <c:v>3.6842105263157891E-2</c:v>
                </c:pt>
                <c:pt idx="6">
                  <c:v>-3.553299492385787E-2</c:v>
                </c:pt>
                <c:pt idx="7">
                  <c:v>-3.1578947368421054E-2</c:v>
                </c:pt>
                <c:pt idx="8">
                  <c:v>2.4456521739130436E-2</c:v>
                </c:pt>
                <c:pt idx="9">
                  <c:v>8.4880636604774531E-2</c:v>
                </c:pt>
                <c:pt idx="10">
                  <c:v>-7.5794621026894868E-2</c:v>
                </c:pt>
                <c:pt idx="11">
                  <c:v>-1.8518518518518517E-2</c:v>
                </c:pt>
                <c:pt idx="12">
                  <c:v>2.15633423180593E-2</c:v>
                </c:pt>
                <c:pt idx="13">
                  <c:v>7.9155672823219003E-3</c:v>
                </c:pt>
                <c:pt idx="14">
                  <c:v>5.7591623036649213E-2</c:v>
                </c:pt>
                <c:pt idx="15">
                  <c:v>-2.2277227722772276E-2</c:v>
                </c:pt>
                <c:pt idx="16">
                  <c:v>6.3291139240506333E-2</c:v>
                </c:pt>
                <c:pt idx="17">
                  <c:v>-1.6666666666666666E-2</c:v>
                </c:pt>
                <c:pt idx="18">
                  <c:v>-3.3898305084745763E-2</c:v>
                </c:pt>
                <c:pt idx="19">
                  <c:v>2.0050125313283207E-2</c:v>
                </c:pt>
                <c:pt idx="20">
                  <c:v>6.1425061425061427E-2</c:v>
                </c:pt>
                <c:pt idx="21">
                  <c:v>-5.3240740740740741E-2</c:v>
                </c:pt>
                <c:pt idx="22">
                  <c:v>-9.2909535452322736E-2</c:v>
                </c:pt>
                <c:pt idx="23">
                  <c:v>-4.5822102425876012E-2</c:v>
                </c:pt>
                <c:pt idx="24">
                  <c:v>5.0847457627118647E-2</c:v>
                </c:pt>
                <c:pt idx="25">
                  <c:v>-1.6129032258064516E-2</c:v>
                </c:pt>
                <c:pt idx="26">
                  <c:v>6.5573770491803282E-2</c:v>
                </c:pt>
                <c:pt idx="27">
                  <c:v>1.7948717948717947E-2</c:v>
                </c:pt>
                <c:pt idx="28">
                  <c:v>3.2745591939546598E-2</c:v>
                </c:pt>
                <c:pt idx="29">
                  <c:v>-9.7560975609756097E-3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FC-4CC5-8D20-7197C4CCEA10}"/>
            </c:ext>
          </c:extLst>
        </c:ser>
        <c:ser>
          <c:idx val="8"/>
          <c:order val="8"/>
          <c:tx>
            <c:strRef>
              <c:f>수익!$J$1</c:f>
              <c:strCache>
                <c:ptCount val="1"/>
                <c:pt idx="0">
                  <c:v>79430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수익!$A$2:$A$31</c:f>
              <c:numCache>
                <c:formatCode>m/d/yyyy</c:formatCode>
                <c:ptCount val="30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44074</c:v>
                </c:pt>
                <c:pt idx="5">
                  <c:v>44075</c:v>
                </c:pt>
                <c:pt idx="6">
                  <c:v>44076</c:v>
                </c:pt>
                <c:pt idx="7">
                  <c:v>44077</c:v>
                </c:pt>
                <c:pt idx="8">
                  <c:v>44078</c:v>
                </c:pt>
                <c:pt idx="9">
                  <c:v>44081</c:v>
                </c:pt>
                <c:pt idx="10">
                  <c:v>44082</c:v>
                </c:pt>
                <c:pt idx="11">
                  <c:v>44083</c:v>
                </c:pt>
                <c:pt idx="12">
                  <c:v>44084</c:v>
                </c:pt>
                <c:pt idx="13">
                  <c:v>44085</c:v>
                </c:pt>
                <c:pt idx="14">
                  <c:v>44088</c:v>
                </c:pt>
                <c:pt idx="15">
                  <c:v>44089</c:v>
                </c:pt>
                <c:pt idx="16">
                  <c:v>44090</c:v>
                </c:pt>
                <c:pt idx="17">
                  <c:v>44091</c:v>
                </c:pt>
                <c:pt idx="18">
                  <c:v>44092</c:v>
                </c:pt>
                <c:pt idx="19">
                  <c:v>44095</c:v>
                </c:pt>
                <c:pt idx="20">
                  <c:v>44096</c:v>
                </c:pt>
                <c:pt idx="21">
                  <c:v>44097</c:v>
                </c:pt>
                <c:pt idx="22">
                  <c:v>44098</c:v>
                </c:pt>
                <c:pt idx="23">
                  <c:v>44099</c:v>
                </c:pt>
                <c:pt idx="24">
                  <c:v>44102</c:v>
                </c:pt>
                <c:pt idx="25">
                  <c:v>44103</c:v>
                </c:pt>
                <c:pt idx="26">
                  <c:v>44109</c:v>
                </c:pt>
                <c:pt idx="27">
                  <c:v>44110</c:v>
                </c:pt>
                <c:pt idx="28">
                  <c:v>44111</c:v>
                </c:pt>
                <c:pt idx="29">
                  <c:v>44112</c:v>
                </c:pt>
              </c:numCache>
            </c:numRef>
          </c:cat>
          <c:val>
            <c:numRef>
              <c:f>수익!$J$2:$J$31</c:f>
              <c:numCache>
                <c:formatCode>General</c:formatCode>
                <c:ptCount val="30"/>
                <c:pt idx="0">
                  <c:v>1.2084592145015106E-2</c:v>
                </c:pt>
                <c:pt idx="1">
                  <c:v>2.3880597014925373E-2</c:v>
                </c:pt>
                <c:pt idx="2">
                  <c:v>-2.0408163265306121E-2</c:v>
                </c:pt>
                <c:pt idx="3">
                  <c:v>-2.0833333333333332E-2</c:v>
                </c:pt>
                <c:pt idx="4">
                  <c:v>0</c:v>
                </c:pt>
                <c:pt idx="5">
                  <c:v>6.0790273556231003E-3</c:v>
                </c:pt>
                <c:pt idx="6">
                  <c:v>9.0634441087613302E-3</c:v>
                </c:pt>
                <c:pt idx="7">
                  <c:v>-2.3952095808383235E-2</c:v>
                </c:pt>
                <c:pt idx="8">
                  <c:v>-9.202453987730062E-3</c:v>
                </c:pt>
                <c:pt idx="9">
                  <c:v>0</c:v>
                </c:pt>
                <c:pt idx="10">
                  <c:v>0</c:v>
                </c:pt>
                <c:pt idx="11">
                  <c:v>-6.1919504643962852E-3</c:v>
                </c:pt>
                <c:pt idx="12">
                  <c:v>0</c:v>
                </c:pt>
                <c:pt idx="13">
                  <c:v>0</c:v>
                </c:pt>
                <c:pt idx="14">
                  <c:v>1.2461059190031152E-2</c:v>
                </c:pt>
                <c:pt idx="15">
                  <c:v>-3.0769230769230769E-3</c:v>
                </c:pt>
                <c:pt idx="16">
                  <c:v>-3.0864197530864196E-3</c:v>
                </c:pt>
                <c:pt idx="17">
                  <c:v>-6.1919504643962852E-3</c:v>
                </c:pt>
                <c:pt idx="18">
                  <c:v>-9.3457943925233638E-3</c:v>
                </c:pt>
                <c:pt idx="19">
                  <c:v>-1.5723270440251572E-2</c:v>
                </c:pt>
                <c:pt idx="20">
                  <c:v>-2.2364217252396165E-2</c:v>
                </c:pt>
                <c:pt idx="21">
                  <c:v>3.2679738562091504E-3</c:v>
                </c:pt>
                <c:pt idx="22">
                  <c:v>-5.2117263843648211E-2</c:v>
                </c:pt>
                <c:pt idx="23">
                  <c:v>8.9347079037800689E-2</c:v>
                </c:pt>
                <c:pt idx="24">
                  <c:v>6.3091482649842269E-3</c:v>
                </c:pt>
                <c:pt idx="25">
                  <c:v>-3.134796238244514E-3</c:v>
                </c:pt>
                <c:pt idx="26">
                  <c:v>3.4591194968553458E-2</c:v>
                </c:pt>
                <c:pt idx="27">
                  <c:v>-6.0790273556231003E-3</c:v>
                </c:pt>
                <c:pt idx="28">
                  <c:v>0</c:v>
                </c:pt>
                <c:pt idx="29">
                  <c:v>5.1987767584097858E-2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FC-4CC5-8D20-7197C4CCEA10}"/>
            </c:ext>
          </c:extLst>
        </c:ser>
        <c:ser>
          <c:idx val="9"/>
          <c:order val="9"/>
          <c:tx>
            <c:strRef>
              <c:f>수익!$K$1</c:f>
              <c:strCache>
                <c:ptCount val="1"/>
                <c:pt idx="0">
                  <c:v>1390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수익!$A$2:$A$31</c:f>
              <c:numCache>
                <c:formatCode>m/d/yyyy</c:formatCode>
                <c:ptCount val="30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44074</c:v>
                </c:pt>
                <c:pt idx="5">
                  <c:v>44075</c:v>
                </c:pt>
                <c:pt idx="6">
                  <c:v>44076</c:v>
                </c:pt>
                <c:pt idx="7">
                  <c:v>44077</c:v>
                </c:pt>
                <c:pt idx="8">
                  <c:v>44078</c:v>
                </c:pt>
                <c:pt idx="9">
                  <c:v>44081</c:v>
                </c:pt>
                <c:pt idx="10">
                  <c:v>44082</c:v>
                </c:pt>
                <c:pt idx="11">
                  <c:v>44083</c:v>
                </c:pt>
                <c:pt idx="12">
                  <c:v>44084</c:v>
                </c:pt>
                <c:pt idx="13">
                  <c:v>44085</c:v>
                </c:pt>
                <c:pt idx="14">
                  <c:v>44088</c:v>
                </c:pt>
                <c:pt idx="15">
                  <c:v>44089</c:v>
                </c:pt>
                <c:pt idx="16">
                  <c:v>44090</c:v>
                </c:pt>
                <c:pt idx="17">
                  <c:v>44091</c:v>
                </c:pt>
                <c:pt idx="18">
                  <c:v>44092</c:v>
                </c:pt>
                <c:pt idx="19">
                  <c:v>44095</c:v>
                </c:pt>
                <c:pt idx="20">
                  <c:v>44096</c:v>
                </c:pt>
                <c:pt idx="21">
                  <c:v>44097</c:v>
                </c:pt>
                <c:pt idx="22">
                  <c:v>44098</c:v>
                </c:pt>
                <c:pt idx="23">
                  <c:v>44099</c:v>
                </c:pt>
                <c:pt idx="24">
                  <c:v>44102</c:v>
                </c:pt>
                <c:pt idx="25">
                  <c:v>44103</c:v>
                </c:pt>
                <c:pt idx="26">
                  <c:v>44109</c:v>
                </c:pt>
                <c:pt idx="27">
                  <c:v>44110</c:v>
                </c:pt>
                <c:pt idx="28">
                  <c:v>44111</c:v>
                </c:pt>
                <c:pt idx="29">
                  <c:v>44112</c:v>
                </c:pt>
              </c:numCache>
            </c:numRef>
          </c:cat>
          <c:val>
            <c:numRef>
              <c:f>수익!$K$2:$K$31</c:f>
              <c:numCache>
                <c:formatCode>General</c:formatCode>
                <c:ptCount val="30"/>
                <c:pt idx="0">
                  <c:v>4.2410714285714288E-2</c:v>
                </c:pt>
                <c:pt idx="1">
                  <c:v>1.7130620985010708E-2</c:v>
                </c:pt>
                <c:pt idx="2">
                  <c:v>-6.7368421052631577E-2</c:v>
                </c:pt>
                <c:pt idx="3">
                  <c:v>-2.4830699774266364E-2</c:v>
                </c:pt>
                <c:pt idx="4">
                  <c:v>-1.6203703703703703E-2</c:v>
                </c:pt>
                <c:pt idx="5">
                  <c:v>4.4705882352941179E-2</c:v>
                </c:pt>
                <c:pt idx="6">
                  <c:v>2.2522522522522522E-3</c:v>
                </c:pt>
                <c:pt idx="7">
                  <c:v>4.2696629213483148E-2</c:v>
                </c:pt>
                <c:pt idx="8">
                  <c:v>-1.7241379310344827E-2</c:v>
                </c:pt>
                <c:pt idx="9">
                  <c:v>1.3157894736842105E-2</c:v>
                </c:pt>
                <c:pt idx="10">
                  <c:v>-1.7316017316017316E-2</c:v>
                </c:pt>
                <c:pt idx="11">
                  <c:v>-1.7621145374449341E-2</c:v>
                </c:pt>
                <c:pt idx="12">
                  <c:v>-1.3452914798206279E-2</c:v>
                </c:pt>
                <c:pt idx="13">
                  <c:v>-4.5454545454545452E-3</c:v>
                </c:pt>
                <c:pt idx="14">
                  <c:v>6.8493150684931503E-3</c:v>
                </c:pt>
                <c:pt idx="15">
                  <c:v>6.3492063492063489E-2</c:v>
                </c:pt>
                <c:pt idx="16">
                  <c:v>-3.1982942430703626E-2</c:v>
                </c:pt>
                <c:pt idx="17">
                  <c:v>-4.185022026431718E-2</c:v>
                </c:pt>
                <c:pt idx="18">
                  <c:v>6.8965517241379309E-3</c:v>
                </c:pt>
                <c:pt idx="19">
                  <c:v>0</c:v>
                </c:pt>
                <c:pt idx="20">
                  <c:v>-6.3926940639269403E-2</c:v>
                </c:pt>
                <c:pt idx="21">
                  <c:v>-2.9268292682926831E-2</c:v>
                </c:pt>
                <c:pt idx="22">
                  <c:v>-6.030150753768844E-2</c:v>
                </c:pt>
                <c:pt idx="23">
                  <c:v>-1.06951871657754E-2</c:v>
                </c:pt>
                <c:pt idx="24">
                  <c:v>6.4864864864864868E-2</c:v>
                </c:pt>
                <c:pt idx="25">
                  <c:v>2.030456852791878E-2</c:v>
                </c:pt>
                <c:pt idx="26">
                  <c:v>2.736318407960199E-2</c:v>
                </c:pt>
                <c:pt idx="27">
                  <c:v>4.3583535108958835E-2</c:v>
                </c:pt>
                <c:pt idx="28">
                  <c:v>-2.3201856148491878E-3</c:v>
                </c:pt>
                <c:pt idx="29">
                  <c:v>-3.255813953488372E-2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FC-4CC5-8D20-7197C4CCEA10}"/>
            </c:ext>
          </c:extLst>
        </c:ser>
        <c:ser>
          <c:idx val="10"/>
          <c:order val="10"/>
          <c:tx>
            <c:strRef>
              <c:f>수익!$L$1</c:f>
              <c:strCache>
                <c:ptCount val="1"/>
                <c:pt idx="0">
                  <c:v>53610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수익!$A$2:$A$31</c:f>
              <c:numCache>
                <c:formatCode>m/d/yyyy</c:formatCode>
                <c:ptCount val="30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44074</c:v>
                </c:pt>
                <c:pt idx="5">
                  <c:v>44075</c:v>
                </c:pt>
                <c:pt idx="6">
                  <c:v>44076</c:v>
                </c:pt>
                <c:pt idx="7">
                  <c:v>44077</c:v>
                </c:pt>
                <c:pt idx="8">
                  <c:v>44078</c:v>
                </c:pt>
                <c:pt idx="9">
                  <c:v>44081</c:v>
                </c:pt>
                <c:pt idx="10">
                  <c:v>44082</c:v>
                </c:pt>
                <c:pt idx="11">
                  <c:v>44083</c:v>
                </c:pt>
                <c:pt idx="12">
                  <c:v>44084</c:v>
                </c:pt>
                <c:pt idx="13">
                  <c:v>44085</c:v>
                </c:pt>
                <c:pt idx="14">
                  <c:v>44088</c:v>
                </c:pt>
                <c:pt idx="15">
                  <c:v>44089</c:v>
                </c:pt>
                <c:pt idx="16">
                  <c:v>44090</c:v>
                </c:pt>
                <c:pt idx="17">
                  <c:v>44091</c:v>
                </c:pt>
                <c:pt idx="18">
                  <c:v>44092</c:v>
                </c:pt>
                <c:pt idx="19">
                  <c:v>44095</c:v>
                </c:pt>
                <c:pt idx="20">
                  <c:v>44096</c:v>
                </c:pt>
                <c:pt idx="21">
                  <c:v>44097</c:v>
                </c:pt>
                <c:pt idx="22">
                  <c:v>44098</c:v>
                </c:pt>
                <c:pt idx="23">
                  <c:v>44099</c:v>
                </c:pt>
                <c:pt idx="24">
                  <c:v>44102</c:v>
                </c:pt>
                <c:pt idx="25">
                  <c:v>44103</c:v>
                </c:pt>
                <c:pt idx="26">
                  <c:v>44109</c:v>
                </c:pt>
                <c:pt idx="27">
                  <c:v>44110</c:v>
                </c:pt>
                <c:pt idx="28">
                  <c:v>44111</c:v>
                </c:pt>
                <c:pt idx="29">
                  <c:v>44112</c:v>
                </c:pt>
              </c:numCache>
            </c:numRef>
          </c:cat>
          <c:val>
            <c:numRef>
              <c:f>수익!$L$2:$L$31</c:f>
              <c:numCache>
                <c:formatCode>General</c:formatCode>
                <c:ptCount val="30"/>
                <c:pt idx="0">
                  <c:v>3.1531531531531529E-2</c:v>
                </c:pt>
                <c:pt idx="1">
                  <c:v>-1.9650655021834062E-2</c:v>
                </c:pt>
                <c:pt idx="2">
                  <c:v>-4.0089086859688199E-2</c:v>
                </c:pt>
                <c:pt idx="3">
                  <c:v>4.6403712296983757E-3</c:v>
                </c:pt>
                <c:pt idx="4">
                  <c:v>-2.3094688221709007E-3</c:v>
                </c:pt>
                <c:pt idx="5">
                  <c:v>0.2986111111111111</c:v>
                </c:pt>
                <c:pt idx="6">
                  <c:v>5.3475935828877004E-2</c:v>
                </c:pt>
                <c:pt idx="7">
                  <c:v>-1.6920473773265651E-3</c:v>
                </c:pt>
                <c:pt idx="8">
                  <c:v>1.3559322033898305E-2</c:v>
                </c:pt>
                <c:pt idx="9">
                  <c:v>2.0066889632107024E-2</c:v>
                </c:pt>
                <c:pt idx="10">
                  <c:v>-2.9508196721311476E-2</c:v>
                </c:pt>
                <c:pt idx="11">
                  <c:v>1.3513513513513514E-2</c:v>
                </c:pt>
                <c:pt idx="12">
                  <c:v>0.08</c:v>
                </c:pt>
                <c:pt idx="13">
                  <c:v>-2.4691358024691357E-2</c:v>
                </c:pt>
                <c:pt idx="14">
                  <c:v>-1.2658227848101266E-2</c:v>
                </c:pt>
                <c:pt idx="15">
                  <c:v>3.205128205128205E-3</c:v>
                </c:pt>
                <c:pt idx="16">
                  <c:v>-1.1182108626198083E-2</c:v>
                </c:pt>
                <c:pt idx="17">
                  <c:v>-3.3925686591276254E-2</c:v>
                </c:pt>
                <c:pt idx="18">
                  <c:v>1.5050167224080268E-2</c:v>
                </c:pt>
                <c:pt idx="19">
                  <c:v>-3.2948929159802305E-2</c:v>
                </c:pt>
                <c:pt idx="20">
                  <c:v>-3.5775127768313458E-2</c:v>
                </c:pt>
                <c:pt idx="21">
                  <c:v>1.7667844522968199E-2</c:v>
                </c:pt>
                <c:pt idx="22">
                  <c:v>-5.0347222222222224E-2</c:v>
                </c:pt>
                <c:pt idx="23">
                  <c:v>1.8281535648994515E-3</c:v>
                </c:pt>
                <c:pt idx="24">
                  <c:v>3.2846715328467155E-2</c:v>
                </c:pt>
                <c:pt idx="25">
                  <c:v>0</c:v>
                </c:pt>
                <c:pt idx="26">
                  <c:v>-1.7667844522968198E-3</c:v>
                </c:pt>
                <c:pt idx="27">
                  <c:v>-3.5398230088495575E-3</c:v>
                </c:pt>
                <c:pt idx="28">
                  <c:v>2.8419182948490232E-2</c:v>
                </c:pt>
                <c:pt idx="29">
                  <c:v>1.0362694300518135E-2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FC-4CC5-8D20-7197C4CCEA10}"/>
            </c:ext>
          </c:extLst>
        </c:ser>
        <c:ser>
          <c:idx val="11"/>
          <c:order val="11"/>
          <c:tx>
            <c:strRef>
              <c:f>수익!$M$1</c:f>
              <c:strCache>
                <c:ptCount val="1"/>
                <c:pt idx="0">
                  <c:v>49070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수익!$A$2:$A$31</c:f>
              <c:numCache>
                <c:formatCode>m/d/yyyy</c:formatCode>
                <c:ptCount val="30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44074</c:v>
                </c:pt>
                <c:pt idx="5">
                  <c:v>44075</c:v>
                </c:pt>
                <c:pt idx="6">
                  <c:v>44076</c:v>
                </c:pt>
                <c:pt idx="7">
                  <c:v>44077</c:v>
                </c:pt>
                <c:pt idx="8">
                  <c:v>44078</c:v>
                </c:pt>
                <c:pt idx="9">
                  <c:v>44081</c:v>
                </c:pt>
                <c:pt idx="10">
                  <c:v>44082</c:v>
                </c:pt>
                <c:pt idx="11">
                  <c:v>44083</c:v>
                </c:pt>
                <c:pt idx="12">
                  <c:v>44084</c:v>
                </c:pt>
                <c:pt idx="13">
                  <c:v>44085</c:v>
                </c:pt>
                <c:pt idx="14">
                  <c:v>44088</c:v>
                </c:pt>
                <c:pt idx="15">
                  <c:v>44089</c:v>
                </c:pt>
                <c:pt idx="16">
                  <c:v>44090</c:v>
                </c:pt>
                <c:pt idx="17">
                  <c:v>44091</c:v>
                </c:pt>
                <c:pt idx="18">
                  <c:v>44092</c:v>
                </c:pt>
                <c:pt idx="19">
                  <c:v>44095</c:v>
                </c:pt>
                <c:pt idx="20">
                  <c:v>44096</c:v>
                </c:pt>
                <c:pt idx="21">
                  <c:v>44097</c:v>
                </c:pt>
                <c:pt idx="22">
                  <c:v>44098</c:v>
                </c:pt>
                <c:pt idx="23">
                  <c:v>44099</c:v>
                </c:pt>
                <c:pt idx="24">
                  <c:v>44102</c:v>
                </c:pt>
                <c:pt idx="25">
                  <c:v>44103</c:v>
                </c:pt>
                <c:pt idx="26">
                  <c:v>44109</c:v>
                </c:pt>
                <c:pt idx="27">
                  <c:v>44110</c:v>
                </c:pt>
                <c:pt idx="28">
                  <c:v>44111</c:v>
                </c:pt>
                <c:pt idx="29">
                  <c:v>44112</c:v>
                </c:pt>
              </c:numCache>
            </c:numRef>
          </c:cat>
          <c:val>
            <c:numRef>
              <c:f>수익!$M$2:$M$31</c:f>
              <c:numCache>
                <c:formatCode>General</c:formatCode>
                <c:ptCount val="30"/>
                <c:pt idx="0">
                  <c:v>-7.246376811594203E-3</c:v>
                </c:pt>
                <c:pt idx="1">
                  <c:v>5.4744525547445258E-2</c:v>
                </c:pt>
                <c:pt idx="2">
                  <c:v>1.7301038062283738E-2</c:v>
                </c:pt>
                <c:pt idx="3">
                  <c:v>4.4217687074829932E-2</c:v>
                </c:pt>
                <c:pt idx="4">
                  <c:v>-3.2573289902280132E-3</c:v>
                </c:pt>
                <c:pt idx="5">
                  <c:v>-3.2679738562091504E-3</c:v>
                </c:pt>
                <c:pt idx="6">
                  <c:v>4.2622950819672129E-2</c:v>
                </c:pt>
                <c:pt idx="7">
                  <c:v>6.6037735849056603E-2</c:v>
                </c:pt>
                <c:pt idx="8">
                  <c:v>6.1946902654867256E-2</c:v>
                </c:pt>
                <c:pt idx="9">
                  <c:v>0</c:v>
                </c:pt>
                <c:pt idx="10">
                  <c:v>1.6666666666666666E-2</c:v>
                </c:pt>
                <c:pt idx="11">
                  <c:v>-8.1967213114754103E-3</c:v>
                </c:pt>
                <c:pt idx="12">
                  <c:v>5.5096418732782371E-3</c:v>
                </c:pt>
                <c:pt idx="13">
                  <c:v>-2.7397260273972603E-3</c:v>
                </c:pt>
                <c:pt idx="14">
                  <c:v>-2.197802197802198E-2</c:v>
                </c:pt>
                <c:pt idx="15">
                  <c:v>0</c:v>
                </c:pt>
                <c:pt idx="16">
                  <c:v>-3.0898876404494381E-2</c:v>
                </c:pt>
                <c:pt idx="17">
                  <c:v>-4.0579710144927533E-2</c:v>
                </c:pt>
                <c:pt idx="18">
                  <c:v>9.0634441087613302E-3</c:v>
                </c:pt>
                <c:pt idx="19">
                  <c:v>-5.9880239520958084E-2</c:v>
                </c:pt>
                <c:pt idx="20">
                  <c:v>-1.9108280254777069E-2</c:v>
                </c:pt>
                <c:pt idx="21">
                  <c:v>3.896103896103896E-2</c:v>
                </c:pt>
                <c:pt idx="22">
                  <c:v>6.2500000000000003E-3</c:v>
                </c:pt>
                <c:pt idx="23">
                  <c:v>1.5527950310559006E-2</c:v>
                </c:pt>
                <c:pt idx="24">
                  <c:v>3.0581039755351682E-3</c:v>
                </c:pt>
                <c:pt idx="25">
                  <c:v>3.6585365853658534E-2</c:v>
                </c:pt>
                <c:pt idx="26">
                  <c:v>8.8235294117647058E-3</c:v>
                </c:pt>
                <c:pt idx="27">
                  <c:v>-2.0408163265306121E-2</c:v>
                </c:pt>
                <c:pt idx="28">
                  <c:v>2.0833333333333332E-2</c:v>
                </c:pt>
                <c:pt idx="29">
                  <c:v>-1.4577259475218658E-2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FC-4CC5-8D20-7197C4CCEA10}"/>
            </c:ext>
          </c:extLst>
        </c:ser>
        <c:ser>
          <c:idx val="12"/>
          <c:order val="12"/>
          <c:tx>
            <c:strRef>
              <c:f>수익!$N$1</c:f>
              <c:strCache>
                <c:ptCount val="1"/>
                <c:pt idx="0">
                  <c:v>248170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수익!$A$2:$A$31</c:f>
              <c:numCache>
                <c:formatCode>m/d/yyyy</c:formatCode>
                <c:ptCount val="30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44074</c:v>
                </c:pt>
                <c:pt idx="5">
                  <c:v>44075</c:v>
                </c:pt>
                <c:pt idx="6">
                  <c:v>44076</c:v>
                </c:pt>
                <c:pt idx="7">
                  <c:v>44077</c:v>
                </c:pt>
                <c:pt idx="8">
                  <c:v>44078</c:v>
                </c:pt>
                <c:pt idx="9">
                  <c:v>44081</c:v>
                </c:pt>
                <c:pt idx="10">
                  <c:v>44082</c:v>
                </c:pt>
                <c:pt idx="11">
                  <c:v>44083</c:v>
                </c:pt>
                <c:pt idx="12">
                  <c:v>44084</c:v>
                </c:pt>
                <c:pt idx="13">
                  <c:v>44085</c:v>
                </c:pt>
                <c:pt idx="14">
                  <c:v>44088</c:v>
                </c:pt>
                <c:pt idx="15">
                  <c:v>44089</c:v>
                </c:pt>
                <c:pt idx="16">
                  <c:v>44090</c:v>
                </c:pt>
                <c:pt idx="17">
                  <c:v>44091</c:v>
                </c:pt>
                <c:pt idx="18">
                  <c:v>44092</c:v>
                </c:pt>
                <c:pt idx="19">
                  <c:v>44095</c:v>
                </c:pt>
                <c:pt idx="20">
                  <c:v>44096</c:v>
                </c:pt>
                <c:pt idx="21">
                  <c:v>44097</c:v>
                </c:pt>
                <c:pt idx="22">
                  <c:v>44098</c:v>
                </c:pt>
                <c:pt idx="23">
                  <c:v>44099</c:v>
                </c:pt>
                <c:pt idx="24">
                  <c:v>44102</c:v>
                </c:pt>
                <c:pt idx="25">
                  <c:v>44103</c:v>
                </c:pt>
                <c:pt idx="26">
                  <c:v>44109</c:v>
                </c:pt>
                <c:pt idx="27">
                  <c:v>44110</c:v>
                </c:pt>
                <c:pt idx="28">
                  <c:v>44111</c:v>
                </c:pt>
                <c:pt idx="29">
                  <c:v>44112</c:v>
                </c:pt>
              </c:numCache>
            </c:numRef>
          </c:cat>
          <c:val>
            <c:numRef>
              <c:f>수익!$N$2:$N$31</c:f>
              <c:numCache>
                <c:formatCode>General</c:formatCode>
                <c:ptCount val="30"/>
                <c:pt idx="0">
                  <c:v>-1.0341261633919339E-3</c:v>
                </c:pt>
                <c:pt idx="1">
                  <c:v>-1.7598343685300208E-2</c:v>
                </c:pt>
                <c:pt idx="2">
                  <c:v>-2.8451001053740779E-2</c:v>
                </c:pt>
                <c:pt idx="3">
                  <c:v>1.9522776572668113E-2</c:v>
                </c:pt>
                <c:pt idx="4">
                  <c:v>5.3191489361702126E-3</c:v>
                </c:pt>
                <c:pt idx="5">
                  <c:v>8.4656084656084662E-3</c:v>
                </c:pt>
                <c:pt idx="6">
                  <c:v>-1.0493179433368311E-3</c:v>
                </c:pt>
                <c:pt idx="7">
                  <c:v>-4.2016806722689074E-3</c:v>
                </c:pt>
                <c:pt idx="8">
                  <c:v>-1.6877637130801686E-2</c:v>
                </c:pt>
                <c:pt idx="9">
                  <c:v>8.5836909871244635E-3</c:v>
                </c:pt>
                <c:pt idx="10">
                  <c:v>-3.1914893617021275E-3</c:v>
                </c:pt>
                <c:pt idx="11">
                  <c:v>6.4034151547491995E-3</c:v>
                </c:pt>
                <c:pt idx="12">
                  <c:v>0</c:v>
                </c:pt>
                <c:pt idx="13">
                  <c:v>1.0604453870625664E-3</c:v>
                </c:pt>
                <c:pt idx="14">
                  <c:v>0</c:v>
                </c:pt>
                <c:pt idx="15">
                  <c:v>9.5338983050847464E-3</c:v>
                </c:pt>
                <c:pt idx="16">
                  <c:v>-1.3641133263378805E-2</c:v>
                </c:pt>
                <c:pt idx="17">
                  <c:v>-8.5106382978723406E-3</c:v>
                </c:pt>
                <c:pt idx="18">
                  <c:v>6.4377682403433476E-3</c:v>
                </c:pt>
                <c:pt idx="19">
                  <c:v>-6.3965884861407248E-3</c:v>
                </c:pt>
                <c:pt idx="20">
                  <c:v>-3.8626609442060089E-2</c:v>
                </c:pt>
                <c:pt idx="21">
                  <c:v>-1.1160714285714285E-3</c:v>
                </c:pt>
                <c:pt idx="22">
                  <c:v>-3.3519553072625698E-2</c:v>
                </c:pt>
                <c:pt idx="23">
                  <c:v>-2.3121387283236993E-2</c:v>
                </c:pt>
                <c:pt idx="24">
                  <c:v>2.9585798816568046E-2</c:v>
                </c:pt>
                <c:pt idx="25">
                  <c:v>2.1839080459770115E-2</c:v>
                </c:pt>
                <c:pt idx="26">
                  <c:v>1.3498312710911136E-2</c:v>
                </c:pt>
                <c:pt idx="27">
                  <c:v>5.5493895671476137E-3</c:v>
                </c:pt>
                <c:pt idx="28">
                  <c:v>-4.4150110375275938E-3</c:v>
                </c:pt>
                <c:pt idx="29">
                  <c:v>5.5432372505543242E-3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FC-4CC5-8D20-7197C4CCEA10}"/>
            </c:ext>
          </c:extLst>
        </c:ser>
        <c:ser>
          <c:idx val="13"/>
          <c:order val="13"/>
          <c:tx>
            <c:strRef>
              <c:f>수익!$O$1</c:f>
              <c:strCache>
                <c:ptCount val="1"/>
                <c:pt idx="0">
                  <c:v>101160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수익!$A$2:$A$31</c:f>
              <c:numCache>
                <c:formatCode>m/d/yyyy</c:formatCode>
                <c:ptCount val="30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44074</c:v>
                </c:pt>
                <c:pt idx="5">
                  <c:v>44075</c:v>
                </c:pt>
                <c:pt idx="6">
                  <c:v>44076</c:v>
                </c:pt>
                <c:pt idx="7">
                  <c:v>44077</c:v>
                </c:pt>
                <c:pt idx="8">
                  <c:v>44078</c:v>
                </c:pt>
                <c:pt idx="9">
                  <c:v>44081</c:v>
                </c:pt>
                <c:pt idx="10">
                  <c:v>44082</c:v>
                </c:pt>
                <c:pt idx="11">
                  <c:v>44083</c:v>
                </c:pt>
                <c:pt idx="12">
                  <c:v>44084</c:v>
                </c:pt>
                <c:pt idx="13">
                  <c:v>44085</c:v>
                </c:pt>
                <c:pt idx="14">
                  <c:v>44088</c:v>
                </c:pt>
                <c:pt idx="15">
                  <c:v>44089</c:v>
                </c:pt>
                <c:pt idx="16">
                  <c:v>44090</c:v>
                </c:pt>
                <c:pt idx="17">
                  <c:v>44091</c:v>
                </c:pt>
                <c:pt idx="18">
                  <c:v>44092</c:v>
                </c:pt>
                <c:pt idx="19">
                  <c:v>44095</c:v>
                </c:pt>
                <c:pt idx="20">
                  <c:v>44096</c:v>
                </c:pt>
                <c:pt idx="21">
                  <c:v>44097</c:v>
                </c:pt>
                <c:pt idx="22">
                  <c:v>44098</c:v>
                </c:pt>
                <c:pt idx="23">
                  <c:v>44099</c:v>
                </c:pt>
                <c:pt idx="24">
                  <c:v>44102</c:v>
                </c:pt>
                <c:pt idx="25">
                  <c:v>44103</c:v>
                </c:pt>
                <c:pt idx="26">
                  <c:v>44109</c:v>
                </c:pt>
                <c:pt idx="27">
                  <c:v>44110</c:v>
                </c:pt>
                <c:pt idx="28">
                  <c:v>44111</c:v>
                </c:pt>
                <c:pt idx="29">
                  <c:v>44112</c:v>
                </c:pt>
              </c:numCache>
            </c:numRef>
          </c:cat>
          <c:val>
            <c:numRef>
              <c:f>수익!$O$2:$O$31</c:f>
              <c:numCache>
                <c:formatCode>General</c:formatCode>
                <c:ptCount val="30"/>
                <c:pt idx="0">
                  <c:v>4.5081967213114756E-2</c:v>
                </c:pt>
                <c:pt idx="1">
                  <c:v>-3.1372549019607843E-2</c:v>
                </c:pt>
                <c:pt idx="2">
                  <c:v>-2.0242914979757085E-2</c:v>
                </c:pt>
                <c:pt idx="3">
                  <c:v>6.6115702479338845E-2</c:v>
                </c:pt>
                <c:pt idx="4">
                  <c:v>-3.4883720930232558E-2</c:v>
                </c:pt>
                <c:pt idx="5">
                  <c:v>3.2128514056224897E-2</c:v>
                </c:pt>
                <c:pt idx="6">
                  <c:v>7.3929961089494164E-2</c:v>
                </c:pt>
                <c:pt idx="7">
                  <c:v>0.14492753623188406</c:v>
                </c:pt>
                <c:pt idx="8">
                  <c:v>1.8987341772151899E-2</c:v>
                </c:pt>
                <c:pt idx="9">
                  <c:v>-1.5527950310559006E-2</c:v>
                </c:pt>
                <c:pt idx="10">
                  <c:v>-2.2082018927444796E-2</c:v>
                </c:pt>
                <c:pt idx="11">
                  <c:v>0</c:v>
                </c:pt>
                <c:pt idx="12">
                  <c:v>-1.2903225806451613E-2</c:v>
                </c:pt>
                <c:pt idx="13">
                  <c:v>-1.3071895424836602E-2</c:v>
                </c:pt>
                <c:pt idx="14">
                  <c:v>2.3178807947019868E-2</c:v>
                </c:pt>
                <c:pt idx="15">
                  <c:v>2.5889967637540454E-2</c:v>
                </c:pt>
                <c:pt idx="16">
                  <c:v>-2.2082018927444796E-2</c:v>
                </c:pt>
                <c:pt idx="17">
                  <c:v>-4.1935483870967745E-2</c:v>
                </c:pt>
                <c:pt idx="18">
                  <c:v>-1.0101010101010102E-2</c:v>
                </c:pt>
                <c:pt idx="19">
                  <c:v>-3.4013605442176874E-2</c:v>
                </c:pt>
                <c:pt idx="20">
                  <c:v>-7.0422535211267607E-3</c:v>
                </c:pt>
                <c:pt idx="21">
                  <c:v>-1.4184397163120567E-2</c:v>
                </c:pt>
                <c:pt idx="22">
                  <c:v>3.5971223021582736E-3</c:v>
                </c:pt>
                <c:pt idx="23">
                  <c:v>3.9426523297491037E-2</c:v>
                </c:pt>
                <c:pt idx="24">
                  <c:v>2.7586206896551724E-2</c:v>
                </c:pt>
                <c:pt idx="25">
                  <c:v>-6.7114093959731542E-3</c:v>
                </c:pt>
                <c:pt idx="26">
                  <c:v>3.3783783783783786E-3</c:v>
                </c:pt>
                <c:pt idx="27">
                  <c:v>-6.7340067340067337E-3</c:v>
                </c:pt>
                <c:pt idx="28">
                  <c:v>2.7118644067796609E-2</c:v>
                </c:pt>
                <c:pt idx="29">
                  <c:v>-9.9009900990099011E-3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FC-4CC5-8D20-7197C4CCE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72687"/>
        <c:axId val="190776015"/>
      </c:lineChart>
      <c:dateAx>
        <c:axId val="1907726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776015"/>
        <c:crosses val="autoZero"/>
        <c:auto val="1"/>
        <c:lblOffset val="100"/>
        <c:baseTimeUnit val="days"/>
      </c:dateAx>
      <c:valAx>
        <c:axId val="1907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77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0</xdr:row>
      <xdr:rowOff>0</xdr:rowOff>
    </xdr:from>
    <xdr:to>
      <xdr:col>23</xdr:col>
      <xdr:colOff>152400</xdr:colOff>
      <xdr:row>27</xdr:row>
      <xdr:rowOff>175260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7</xdr:col>
      <xdr:colOff>609600</xdr:colOff>
      <xdr:row>35</xdr:row>
      <xdr:rowOff>0</xdr:rowOff>
    </xdr:to>
    <xdr:pic>
      <xdr:nvPicPr>
        <xdr:cNvPr id="2" name="그림 1" descr="이미지: 방송 매체별 개념도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7640"/>
          <a:ext cx="5303520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13</xdr:col>
      <xdr:colOff>30480</xdr:colOff>
      <xdr:row>61</xdr:row>
      <xdr:rowOff>38100</xdr:rowOff>
    </xdr:to>
    <xdr:pic>
      <xdr:nvPicPr>
        <xdr:cNvPr id="3" name="그림 2" descr="이미지: 방송시장 획정 결과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3320"/>
          <a:ext cx="8747760" cy="556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9</xdr:col>
      <xdr:colOff>129540</xdr:colOff>
      <xdr:row>26</xdr:row>
      <xdr:rowOff>53340</xdr:rowOff>
    </xdr:to>
    <xdr:pic>
      <xdr:nvPicPr>
        <xdr:cNvPr id="2" name="그림 1" descr="이미지: ccm산업_구조도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4700"/>
          <a:ext cx="6164580" cy="248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9" workbookViewId="0">
      <selection activeCell="D17" sqref="D17"/>
    </sheetView>
  </sheetViews>
  <sheetFormatPr defaultRowHeight="17.399999999999999" x14ac:dyDescent="0.4"/>
  <cols>
    <col min="1" max="1" width="11.5" bestFit="1" customWidth="1"/>
  </cols>
  <sheetData>
    <row r="1" spans="1:15" x14ac:dyDescent="0.4">
      <c r="A1" s="3"/>
      <c r="B1" s="3">
        <v>42670</v>
      </c>
      <c r="C1" s="3">
        <v>6120</v>
      </c>
      <c r="D1" s="3">
        <v>102710</v>
      </c>
      <c r="E1" s="3">
        <v>97520</v>
      </c>
      <c r="F1" s="3">
        <v>36830</v>
      </c>
      <c r="G1" s="3">
        <v>53210</v>
      </c>
      <c r="H1" s="3">
        <v>84690</v>
      </c>
      <c r="I1" s="3">
        <v>3070</v>
      </c>
      <c r="J1" s="3">
        <v>79430</v>
      </c>
      <c r="K1" s="3">
        <v>1390</v>
      </c>
      <c r="L1" s="3">
        <v>53610</v>
      </c>
      <c r="M1" s="3">
        <v>49070</v>
      </c>
      <c r="N1" s="3">
        <v>248170</v>
      </c>
      <c r="O1" s="3">
        <v>101160</v>
      </c>
    </row>
    <row r="2" spans="1:15" x14ac:dyDescent="0.4">
      <c r="A2" s="4">
        <v>44067</v>
      </c>
      <c r="B2">
        <f>프라이스!B2*유닛!B2</f>
        <v>46080</v>
      </c>
      <c r="C2">
        <f>프라이스!C2*유닛!C2</f>
        <v>144000</v>
      </c>
      <c r="D2">
        <f>프라이스!D2*유닛!D2</f>
        <v>87400</v>
      </c>
      <c r="E2">
        <f>프라이스!E2*유닛!E2</f>
        <v>65100</v>
      </c>
      <c r="F2">
        <f>프라이스!F2*유닛!F2</f>
        <v>46650</v>
      </c>
      <c r="G2">
        <f>프라이스!G2*유닛!G2</f>
        <v>189210</v>
      </c>
      <c r="H2">
        <f>프라이스!H2*유닛!H2</f>
        <v>77700</v>
      </c>
      <c r="I2">
        <f>프라이스!I2*유닛!I2</f>
        <v>67000</v>
      </c>
      <c r="J2">
        <f>프라이스!J2*유닛!J2</f>
        <v>66200</v>
      </c>
      <c r="K2">
        <f>프라이스!K2*유닛!K2</f>
        <v>44800</v>
      </c>
      <c r="L2">
        <f>프라이스!L2*유닛!L2</f>
        <v>44400</v>
      </c>
      <c r="M2">
        <f>프라이스!M2*유닛!M2</f>
        <v>27600</v>
      </c>
      <c r="N2">
        <f>프라이스!N2*유닛!N2</f>
        <v>145050</v>
      </c>
      <c r="O2">
        <f>프라이스!O2*유닛!O2</f>
        <v>48800</v>
      </c>
    </row>
    <row r="3" spans="1:15" x14ac:dyDescent="0.4">
      <c r="A3" s="4">
        <v>44068</v>
      </c>
      <c r="B3">
        <f>프라이스!B3*유닛!B3</f>
        <v>47400</v>
      </c>
      <c r="C3">
        <f>프라이스!C3*유닛!C3</f>
        <v>145800</v>
      </c>
      <c r="D3">
        <f>프라이스!D3*유닛!D3</f>
        <v>87800</v>
      </c>
      <c r="E3">
        <f>프라이스!E3*유닛!E3</f>
        <v>67000</v>
      </c>
      <c r="F3">
        <f>프라이스!F3*유닛!F3</f>
        <v>49950</v>
      </c>
      <c r="G3">
        <f>프라이스!G3*유닛!G3</f>
        <v>193410</v>
      </c>
      <c r="H3">
        <f>프라이스!H3*유닛!H3</f>
        <v>82600</v>
      </c>
      <c r="I3">
        <f>프라이스!I3*유닛!I3</f>
        <v>66000</v>
      </c>
      <c r="J3">
        <f>프라이스!J3*유닛!J3</f>
        <v>67000</v>
      </c>
      <c r="K3">
        <f>프라이스!K3*유닛!K3</f>
        <v>46700</v>
      </c>
      <c r="L3">
        <f>프라이스!L3*유닛!L3</f>
        <v>45800</v>
      </c>
      <c r="M3">
        <f>프라이스!M3*유닛!M3</f>
        <v>27400</v>
      </c>
      <c r="N3">
        <f>프라이스!N3*유닛!N3</f>
        <v>144900</v>
      </c>
      <c r="O3">
        <f>프라이스!O3*유닛!O3</f>
        <v>51000</v>
      </c>
    </row>
    <row r="4" spans="1:15" x14ac:dyDescent="0.4">
      <c r="A4" s="4">
        <v>44069</v>
      </c>
      <c r="B4">
        <f>프라이스!B4*유닛!B4</f>
        <v>46620</v>
      </c>
      <c r="C4">
        <f>프라이스!C4*유닛!C4</f>
        <v>141600</v>
      </c>
      <c r="D4">
        <f>프라이스!D4*유닛!D4</f>
        <v>86600</v>
      </c>
      <c r="E4">
        <f>프라이스!E4*유닛!E4</f>
        <v>65500</v>
      </c>
      <c r="F4">
        <f>프라이스!F4*유닛!F4</f>
        <v>48650</v>
      </c>
      <c r="G4">
        <f>프라이스!G4*유닛!G4</f>
        <v>190680</v>
      </c>
      <c r="H4">
        <f>프라이스!H4*유닛!H4</f>
        <v>89250</v>
      </c>
      <c r="I4">
        <f>프라이스!I4*유닛!I4</f>
        <v>69500</v>
      </c>
      <c r="J4">
        <f>프라이스!J4*유닛!J4</f>
        <v>68600</v>
      </c>
      <c r="K4">
        <f>프라이스!K4*유닛!K4</f>
        <v>47500</v>
      </c>
      <c r="L4">
        <f>프라이스!L4*유닛!L4</f>
        <v>44900</v>
      </c>
      <c r="M4">
        <f>프라이스!M4*유닛!M4</f>
        <v>28900</v>
      </c>
      <c r="N4">
        <f>프라이스!N4*유닛!N4</f>
        <v>142350</v>
      </c>
      <c r="O4">
        <f>프라이스!O4*유닛!O4</f>
        <v>49400</v>
      </c>
    </row>
    <row r="5" spans="1:15" x14ac:dyDescent="0.4">
      <c r="A5" s="4">
        <v>44070</v>
      </c>
      <c r="B5">
        <f>프라이스!B5*유닛!B5</f>
        <v>45660</v>
      </c>
      <c r="C5">
        <f>프라이스!C5*유닛!C5</f>
        <v>138000</v>
      </c>
      <c r="D5">
        <f>프라이스!D5*유닛!D5</f>
        <v>88300</v>
      </c>
      <c r="E5">
        <f>프라이스!E5*유닛!E5</f>
        <v>65800</v>
      </c>
      <c r="F5">
        <f>프라이스!F5*유닛!F5</f>
        <v>46600</v>
      </c>
      <c r="G5">
        <f>프라이스!G5*유닛!G5</f>
        <v>187740</v>
      </c>
      <c r="H5">
        <f>프라이스!H5*유닛!H5</f>
        <v>82600</v>
      </c>
      <c r="I5">
        <f>프라이스!I5*유닛!I5</f>
        <v>90250</v>
      </c>
      <c r="J5">
        <f>프라이스!J5*유닛!J5</f>
        <v>67200</v>
      </c>
      <c r="K5">
        <f>프라이스!K5*유닛!K5</f>
        <v>44300</v>
      </c>
      <c r="L5">
        <f>프라이스!L5*유닛!L5</f>
        <v>43100</v>
      </c>
      <c r="M5">
        <f>프라이스!M5*유닛!M5</f>
        <v>29400</v>
      </c>
      <c r="N5">
        <f>프라이스!N5*유닛!N5</f>
        <v>138300</v>
      </c>
      <c r="O5">
        <f>프라이스!O5*유닛!O5</f>
        <v>48400</v>
      </c>
    </row>
    <row r="6" spans="1:15" x14ac:dyDescent="0.4">
      <c r="A6" s="4">
        <v>44071</v>
      </c>
      <c r="B6">
        <f>프라이스!B6*유닛!B6</f>
        <v>47280</v>
      </c>
      <c r="C6">
        <f>프라이스!C6*유닛!C6</f>
        <v>140400</v>
      </c>
      <c r="D6">
        <f>프라이스!D6*유닛!D6</f>
        <v>86900</v>
      </c>
      <c r="E6">
        <f>프라이스!E6*유닛!E6</f>
        <v>67400</v>
      </c>
      <c r="F6">
        <f>프라이스!F6*유닛!F6</f>
        <v>46450</v>
      </c>
      <c r="G6">
        <f>프라이스!G6*유닛!G6</f>
        <v>186480</v>
      </c>
      <c r="H6">
        <f>프라이스!H6*유닛!H6</f>
        <v>81550</v>
      </c>
      <c r="I6">
        <f>프라이스!I6*유닛!I6</f>
        <v>117250</v>
      </c>
      <c r="J6">
        <f>프라이스!J6*유닛!J6</f>
        <v>65800</v>
      </c>
      <c r="K6">
        <f>프라이스!K6*유닛!K6</f>
        <v>43200</v>
      </c>
      <c r="L6">
        <f>프라이스!L6*유닛!L6</f>
        <v>43300</v>
      </c>
      <c r="M6">
        <f>프라이스!M6*유닛!M6</f>
        <v>30700</v>
      </c>
      <c r="N6">
        <f>프라이스!N6*유닛!N6</f>
        <v>141000</v>
      </c>
      <c r="O6">
        <f>프라이스!O6*유닛!O6</f>
        <v>51600</v>
      </c>
    </row>
    <row r="7" spans="1:15" x14ac:dyDescent="0.4">
      <c r="A7" s="4">
        <v>44074</v>
      </c>
      <c r="B7">
        <f>프라이스!B7*유닛!B7</f>
        <v>48240</v>
      </c>
      <c r="C7">
        <f>프라이스!C7*유닛!C7</f>
        <v>154800</v>
      </c>
      <c r="D7">
        <f>프라이스!D7*유닛!D7</f>
        <v>84600</v>
      </c>
      <c r="E7">
        <f>프라이스!E7*유닛!E7</f>
        <v>67200</v>
      </c>
      <c r="F7">
        <f>프라이스!F7*유닛!F7</f>
        <v>46500</v>
      </c>
      <c r="G7">
        <f>프라이스!G7*유닛!G7</f>
        <v>178920</v>
      </c>
      <c r="H7">
        <f>프라이스!H7*유닛!H7</f>
        <v>80850</v>
      </c>
      <c r="I7">
        <f>프라이스!I7*유닛!I7</f>
        <v>95000</v>
      </c>
      <c r="J7">
        <f>프라이스!J7*유닛!J7</f>
        <v>65800</v>
      </c>
      <c r="K7">
        <f>프라이스!K7*유닛!K7</f>
        <v>42500</v>
      </c>
      <c r="L7">
        <f>프라이스!L7*유닛!L7</f>
        <v>43200</v>
      </c>
      <c r="M7">
        <f>프라이스!M7*유닛!M7</f>
        <v>30600</v>
      </c>
      <c r="N7">
        <f>프라이스!N7*유닛!N7</f>
        <v>141750</v>
      </c>
      <c r="O7">
        <f>프라이스!O7*유닛!O7</f>
        <v>49800</v>
      </c>
    </row>
    <row r="8" spans="1:15" x14ac:dyDescent="0.4">
      <c r="A8" s="4">
        <v>44075</v>
      </c>
      <c r="B8">
        <f>프라이스!B8*유닛!B8</f>
        <v>47100</v>
      </c>
      <c r="C8">
        <f>프라이스!C8*유닛!C8</f>
        <v>153400</v>
      </c>
      <c r="D8">
        <f>프라이스!D8*유닛!D8</f>
        <v>84200</v>
      </c>
      <c r="E8">
        <f>프라이스!E8*유닛!E8</f>
        <v>69400</v>
      </c>
      <c r="F8">
        <f>프라이스!F8*유닛!F8</f>
        <v>47800</v>
      </c>
      <c r="G8">
        <f>프라이스!G8*유닛!G8</f>
        <v>197190</v>
      </c>
      <c r="H8">
        <f>프라이스!H8*유닛!H8</f>
        <v>80850</v>
      </c>
      <c r="I8">
        <f>프라이스!I8*유닛!I8</f>
        <v>98500</v>
      </c>
      <c r="J8">
        <f>프라이스!J8*유닛!J8</f>
        <v>66200</v>
      </c>
      <c r="K8">
        <f>프라이스!K8*유닛!K8</f>
        <v>44400</v>
      </c>
      <c r="L8">
        <f>프라이스!L8*유닛!L8</f>
        <v>56100</v>
      </c>
      <c r="M8">
        <f>프라이스!M8*유닛!M8</f>
        <v>30500</v>
      </c>
      <c r="N8">
        <f>프라이스!N8*유닛!N8</f>
        <v>142950</v>
      </c>
      <c r="O8">
        <f>프라이스!O8*유닛!O8</f>
        <v>51400</v>
      </c>
    </row>
    <row r="9" spans="1:15" x14ac:dyDescent="0.4">
      <c r="A9" s="4">
        <v>44076</v>
      </c>
      <c r="B9">
        <f>프라이스!B9*유닛!B9</f>
        <v>47580</v>
      </c>
      <c r="C9">
        <f>프라이스!C9*유닛!C9</f>
        <v>153200</v>
      </c>
      <c r="D9">
        <f>프라이스!D9*유닛!D9</f>
        <v>88200</v>
      </c>
      <c r="E9">
        <f>프라이스!E9*유닛!E9</f>
        <v>72000</v>
      </c>
      <c r="F9">
        <f>프라이스!F9*유닛!F9</f>
        <v>47400</v>
      </c>
      <c r="G9">
        <f>프라이스!G9*유닛!G9</f>
        <v>205590</v>
      </c>
      <c r="H9">
        <f>프라이스!H9*유닛!H9</f>
        <v>77700</v>
      </c>
      <c r="I9">
        <f>프라이스!I9*유닛!I9</f>
        <v>95000</v>
      </c>
      <c r="J9">
        <f>프라이스!J9*유닛!J9</f>
        <v>66800</v>
      </c>
      <c r="K9">
        <f>프라이스!K9*유닛!K9</f>
        <v>44500</v>
      </c>
      <c r="L9">
        <f>프라이스!L9*유닛!L9</f>
        <v>59100</v>
      </c>
      <c r="M9">
        <f>프라이스!M9*유닛!M9</f>
        <v>31800</v>
      </c>
      <c r="N9">
        <f>프라이스!N9*유닛!N9</f>
        <v>142800</v>
      </c>
      <c r="O9">
        <f>프라이스!O9*유닛!O9</f>
        <v>55200</v>
      </c>
    </row>
    <row r="10" spans="1:15" x14ac:dyDescent="0.4">
      <c r="A10" s="4">
        <v>44077</v>
      </c>
      <c r="B10">
        <f>프라이스!B10*유닛!B10</f>
        <v>48060</v>
      </c>
      <c r="C10">
        <f>프라이스!C10*유닛!C10</f>
        <v>153200</v>
      </c>
      <c r="D10">
        <f>프라이스!D10*유닛!D10</f>
        <v>93600</v>
      </c>
      <c r="E10">
        <f>프라이스!E10*유닛!E10</f>
        <v>71500</v>
      </c>
      <c r="F10">
        <f>프라이스!F10*유닛!F10</f>
        <v>51400</v>
      </c>
      <c r="G10">
        <f>프라이스!G10*유닛!G10</f>
        <v>201390</v>
      </c>
      <c r="H10">
        <f>프라이스!H10*유닛!H10</f>
        <v>77000</v>
      </c>
      <c r="I10">
        <f>프라이스!I10*유닛!I10</f>
        <v>92000</v>
      </c>
      <c r="J10">
        <f>프라이스!J10*유닛!J10</f>
        <v>65200</v>
      </c>
      <c r="K10">
        <f>프라이스!K10*유닛!K10</f>
        <v>46400</v>
      </c>
      <c r="L10">
        <f>프라이스!L10*유닛!L10</f>
        <v>59000</v>
      </c>
      <c r="M10">
        <f>프라이스!M10*유닛!M10</f>
        <v>33900</v>
      </c>
      <c r="N10">
        <f>프라이스!N10*유닛!N10</f>
        <v>142200</v>
      </c>
      <c r="O10">
        <f>프라이스!O10*유닛!O10</f>
        <v>63200</v>
      </c>
    </row>
    <row r="11" spans="1:15" x14ac:dyDescent="0.4">
      <c r="A11" s="4">
        <v>44078</v>
      </c>
      <c r="B11">
        <f>프라이스!B11*유닛!B11</f>
        <v>47760</v>
      </c>
      <c r="C11">
        <f>프라이스!C11*유닛!C11</f>
        <v>150600</v>
      </c>
      <c r="D11">
        <f>프라이스!D11*유닛!D11</f>
        <v>90000</v>
      </c>
      <c r="E11">
        <f>프라이스!E11*유닛!E11</f>
        <v>69900</v>
      </c>
      <c r="F11">
        <f>프라이스!F11*유닛!F11</f>
        <v>50100</v>
      </c>
      <c r="G11">
        <f>프라이스!G11*유닛!G11</f>
        <v>198240</v>
      </c>
      <c r="H11">
        <f>프라이스!H11*유닛!H11</f>
        <v>76650</v>
      </c>
      <c r="I11">
        <f>프라이스!I11*유닛!I11</f>
        <v>94250</v>
      </c>
      <c r="J11">
        <f>프라이스!J11*유닛!J11</f>
        <v>64600</v>
      </c>
      <c r="K11">
        <f>프라이스!K11*유닛!K11</f>
        <v>45600</v>
      </c>
      <c r="L11">
        <f>프라이스!L11*유닛!L11</f>
        <v>59800</v>
      </c>
      <c r="M11">
        <f>프라이스!M11*유닛!M11</f>
        <v>36000</v>
      </c>
      <c r="N11">
        <f>프라이스!N11*유닛!N11</f>
        <v>139800</v>
      </c>
      <c r="O11">
        <f>프라이스!O11*유닛!O11</f>
        <v>64400</v>
      </c>
    </row>
    <row r="12" spans="1:15" x14ac:dyDescent="0.4">
      <c r="A12" s="4">
        <v>44081</v>
      </c>
      <c r="B12">
        <f>프라이스!B12*유닛!B12</f>
        <v>49200</v>
      </c>
      <c r="C12">
        <f>프라이스!C12*유닛!C12</f>
        <v>150600</v>
      </c>
      <c r="D12">
        <f>프라이스!D12*유닛!D12</f>
        <v>90300</v>
      </c>
      <c r="E12">
        <f>프라이스!E12*유닛!E12</f>
        <v>69400</v>
      </c>
      <c r="F12">
        <f>프라이스!F12*유닛!F12</f>
        <v>50800</v>
      </c>
      <c r="G12">
        <f>프라이스!G12*유닛!G12</f>
        <v>194250</v>
      </c>
      <c r="H12">
        <f>프라이스!H12*유닛!H12</f>
        <v>75950</v>
      </c>
      <c r="I12">
        <f>프라이스!I12*유닛!I12</f>
        <v>102250</v>
      </c>
      <c r="J12">
        <f>프라이스!J12*유닛!J12</f>
        <v>64600</v>
      </c>
      <c r="K12">
        <f>프라이스!K12*유닛!K12</f>
        <v>46200</v>
      </c>
      <c r="L12">
        <f>프라이스!L12*유닛!L12</f>
        <v>61000</v>
      </c>
      <c r="M12">
        <f>프라이스!M12*유닛!M12</f>
        <v>36000</v>
      </c>
      <c r="N12">
        <f>프라이스!N12*유닛!N12</f>
        <v>141000</v>
      </c>
      <c r="O12">
        <f>프라이스!O12*유닛!O12</f>
        <v>63400</v>
      </c>
    </row>
    <row r="13" spans="1:15" x14ac:dyDescent="0.4">
      <c r="A13" s="4">
        <v>44082</v>
      </c>
      <c r="B13">
        <f>프라이스!B13*유닛!B13</f>
        <v>48180</v>
      </c>
      <c r="C13">
        <f>프라이스!C13*유닛!C13</f>
        <v>146200</v>
      </c>
      <c r="D13">
        <f>프라이스!D13*유닛!D13</f>
        <v>91800</v>
      </c>
      <c r="E13">
        <f>프라이스!E13*유닛!E13</f>
        <v>74000</v>
      </c>
      <c r="F13">
        <f>프라이스!F13*유닛!F13</f>
        <v>49350</v>
      </c>
      <c r="G13">
        <f>프라이스!G13*유닛!G13</f>
        <v>194460</v>
      </c>
      <c r="H13">
        <f>프라이스!H13*유닛!H13</f>
        <v>74200</v>
      </c>
      <c r="I13">
        <f>프라이스!I13*유닛!I13</f>
        <v>94500</v>
      </c>
      <c r="J13">
        <f>프라이스!J13*유닛!J13</f>
        <v>64600</v>
      </c>
      <c r="K13">
        <f>프라이스!K13*유닛!K13</f>
        <v>45400</v>
      </c>
      <c r="L13">
        <f>프라이스!L13*유닛!L13</f>
        <v>59200</v>
      </c>
      <c r="M13">
        <f>프라이스!M13*유닛!M13</f>
        <v>36600</v>
      </c>
      <c r="N13">
        <f>프라이스!N13*유닛!N13</f>
        <v>140550</v>
      </c>
      <c r="O13">
        <f>프라이스!O13*유닛!O13</f>
        <v>62000</v>
      </c>
    </row>
    <row r="14" spans="1:15" x14ac:dyDescent="0.4">
      <c r="A14" s="4">
        <v>44083</v>
      </c>
      <c r="B14">
        <f>프라이스!B14*유닛!B14</f>
        <v>47400</v>
      </c>
      <c r="C14">
        <f>프라이스!C14*유닛!C14</f>
        <v>139400</v>
      </c>
      <c r="D14">
        <f>프라이스!D14*유닛!D14</f>
        <v>87400</v>
      </c>
      <c r="E14">
        <f>프라이스!E14*유닛!E14</f>
        <v>77600</v>
      </c>
      <c r="F14">
        <f>프라이스!F14*유닛!F14</f>
        <v>47700</v>
      </c>
      <c r="G14">
        <f>프라이스!G14*유닛!G14</f>
        <v>191520</v>
      </c>
      <c r="H14">
        <f>프라이스!H14*유닛!H14</f>
        <v>73500</v>
      </c>
      <c r="I14">
        <f>프라이스!I14*유닛!I14</f>
        <v>92750</v>
      </c>
      <c r="J14">
        <f>프라이스!J14*유닛!J14</f>
        <v>64200</v>
      </c>
      <c r="K14">
        <f>프라이스!K14*유닛!K14</f>
        <v>44600</v>
      </c>
      <c r="L14">
        <f>프라이스!L14*유닛!L14</f>
        <v>60000</v>
      </c>
      <c r="M14">
        <f>프라이스!M14*유닛!M14</f>
        <v>36300</v>
      </c>
      <c r="N14">
        <f>프라이스!N14*유닛!N14</f>
        <v>141450</v>
      </c>
      <c r="O14">
        <f>프라이스!O14*유닛!O14</f>
        <v>62000</v>
      </c>
    </row>
    <row r="15" spans="1:15" x14ac:dyDescent="0.4">
      <c r="A15" s="4">
        <v>44084</v>
      </c>
      <c r="B15">
        <f>프라이스!B15*유닛!B15</f>
        <v>48120</v>
      </c>
      <c r="C15">
        <f>프라이스!C15*유닛!C15</f>
        <v>142200</v>
      </c>
      <c r="D15">
        <f>프라이스!D15*유닛!D15</f>
        <v>88900</v>
      </c>
      <c r="E15">
        <f>프라이스!E15*유닛!E15</f>
        <v>77800</v>
      </c>
      <c r="F15">
        <f>프라이스!F15*유닛!F15</f>
        <v>48200</v>
      </c>
      <c r="G15">
        <f>프라이스!G15*유닛!G15</f>
        <v>189210</v>
      </c>
      <c r="H15">
        <f>프라이스!H15*유닛!H15</f>
        <v>74200</v>
      </c>
      <c r="I15">
        <f>프라이스!I15*유닛!I15</f>
        <v>94750</v>
      </c>
      <c r="J15">
        <f>프라이스!J15*유닛!J15</f>
        <v>64200</v>
      </c>
      <c r="K15">
        <f>프라이스!K15*유닛!K15</f>
        <v>44000</v>
      </c>
      <c r="L15">
        <f>프라이스!L15*유닛!L15</f>
        <v>64800</v>
      </c>
      <c r="M15">
        <f>프라이스!M15*유닛!M15</f>
        <v>36500</v>
      </c>
      <c r="N15">
        <f>프라이스!N15*유닛!N15</f>
        <v>141450</v>
      </c>
      <c r="O15">
        <f>프라이스!O15*유닛!O15</f>
        <v>61200</v>
      </c>
    </row>
    <row r="16" spans="1:15" x14ac:dyDescent="0.4">
      <c r="A16" s="4">
        <v>44085</v>
      </c>
      <c r="B16">
        <f>프라이스!B16*유닛!B16</f>
        <v>47520</v>
      </c>
      <c r="C16">
        <f>프라이스!C16*유닛!C16</f>
        <v>144200</v>
      </c>
      <c r="D16">
        <f>프라이스!D16*유닛!D16</f>
        <v>88200</v>
      </c>
      <c r="E16">
        <f>프라이스!E16*유닛!E16</f>
        <v>78400</v>
      </c>
      <c r="F16">
        <f>프라이스!F16*유닛!F16</f>
        <v>48150</v>
      </c>
      <c r="G16">
        <f>프라이스!G16*유닛!G16</f>
        <v>191100</v>
      </c>
      <c r="H16">
        <f>프라이스!H16*유닛!H16</f>
        <v>74200</v>
      </c>
      <c r="I16">
        <f>프라이스!I16*유닛!I16</f>
        <v>95500</v>
      </c>
      <c r="J16">
        <f>프라이스!J16*유닛!J16</f>
        <v>64200</v>
      </c>
      <c r="K16">
        <f>프라이스!K16*유닛!K16</f>
        <v>43800</v>
      </c>
      <c r="L16">
        <f>프라이스!L16*유닛!L16</f>
        <v>63200</v>
      </c>
      <c r="M16">
        <f>프라이스!M16*유닛!M16</f>
        <v>36400</v>
      </c>
      <c r="N16">
        <f>프라이스!N16*유닛!N16</f>
        <v>141600</v>
      </c>
      <c r="O16">
        <f>프라이스!O16*유닛!O16</f>
        <v>60400</v>
      </c>
    </row>
    <row r="17" spans="1:15" x14ac:dyDescent="0.4">
      <c r="A17" s="4">
        <v>44088</v>
      </c>
      <c r="B17">
        <f>프라이스!B17*유닛!B17</f>
        <v>47460</v>
      </c>
      <c r="C17">
        <f>프라이스!C17*유닛!C17</f>
        <v>151200</v>
      </c>
      <c r="D17">
        <f>프라이스!D17*유닛!D17</f>
        <v>91900</v>
      </c>
      <c r="E17">
        <f>프라이스!E17*유닛!E17</f>
        <v>78500</v>
      </c>
      <c r="F17">
        <f>프라이스!F17*유닛!F17</f>
        <v>48450</v>
      </c>
      <c r="G17">
        <f>프라이스!G17*유닛!G17</f>
        <v>197610</v>
      </c>
      <c r="H17">
        <f>프라이스!H17*유닛!H17</f>
        <v>74550</v>
      </c>
      <c r="I17">
        <f>프라이스!I17*유닛!I17</f>
        <v>101000</v>
      </c>
      <c r="J17">
        <f>프라이스!J17*유닛!J17</f>
        <v>65000</v>
      </c>
      <c r="K17">
        <f>프라이스!K17*유닛!K17</f>
        <v>44100</v>
      </c>
      <c r="L17">
        <f>프라이스!L17*유닛!L17</f>
        <v>62400</v>
      </c>
      <c r="M17">
        <f>프라이스!M17*유닛!M17</f>
        <v>35600</v>
      </c>
      <c r="N17">
        <f>프라이스!N17*유닛!N17</f>
        <v>141600</v>
      </c>
      <c r="O17">
        <f>프라이스!O17*유닛!O17</f>
        <v>61800</v>
      </c>
    </row>
    <row r="18" spans="1:15" x14ac:dyDescent="0.4">
      <c r="A18" s="4">
        <v>44089</v>
      </c>
      <c r="B18">
        <f>프라이스!B18*유닛!B18</f>
        <v>47700</v>
      </c>
      <c r="C18">
        <f>프라이스!C18*유닛!C18</f>
        <v>155600</v>
      </c>
      <c r="D18">
        <f>프라이스!D18*유닛!D18</f>
        <v>91000</v>
      </c>
      <c r="E18">
        <f>프라이스!E18*유닛!E18</f>
        <v>78600</v>
      </c>
      <c r="F18">
        <f>프라이스!F18*유닛!F18</f>
        <v>50000</v>
      </c>
      <c r="G18">
        <f>프라이스!G18*유닛!G18</f>
        <v>203700</v>
      </c>
      <c r="H18">
        <f>프라이스!H18*유닛!H18</f>
        <v>73500</v>
      </c>
      <c r="I18">
        <f>프라이스!I18*유닛!I18</f>
        <v>98750</v>
      </c>
      <c r="J18">
        <f>프라이스!J18*유닛!J18</f>
        <v>64800</v>
      </c>
      <c r="K18">
        <f>프라이스!K18*유닛!K18</f>
        <v>46900</v>
      </c>
      <c r="L18">
        <f>프라이스!L18*유닛!L18</f>
        <v>62600</v>
      </c>
      <c r="M18">
        <f>프라이스!M18*유닛!M18</f>
        <v>35600</v>
      </c>
      <c r="N18">
        <f>프라이스!N18*유닛!N18</f>
        <v>142950</v>
      </c>
      <c r="O18">
        <f>프라이스!O18*유닛!O18</f>
        <v>63400</v>
      </c>
    </row>
    <row r="19" spans="1:15" x14ac:dyDescent="0.4">
      <c r="A19" s="4">
        <v>44090</v>
      </c>
      <c r="B19">
        <f>프라이스!B19*유닛!B19</f>
        <v>47040</v>
      </c>
      <c r="C19">
        <f>프라이스!C19*유닛!C19</f>
        <v>147200</v>
      </c>
      <c r="D19">
        <f>프라이스!D19*유닛!D19</f>
        <v>88200</v>
      </c>
      <c r="E19">
        <f>프라이스!E19*유닛!E19</f>
        <v>75600</v>
      </c>
      <c r="F19">
        <f>프라이스!F19*유닛!F19</f>
        <v>49250</v>
      </c>
      <c r="G19">
        <f>프라이스!G19*유닛!G19</f>
        <v>201180</v>
      </c>
      <c r="H19">
        <f>프라이스!H19*유닛!H19</f>
        <v>73150</v>
      </c>
      <c r="I19">
        <f>프라이스!I19*유닛!I19</f>
        <v>105000</v>
      </c>
      <c r="J19">
        <f>프라이스!J19*유닛!J19</f>
        <v>64600</v>
      </c>
      <c r="K19">
        <f>프라이스!K19*유닛!K19</f>
        <v>45400</v>
      </c>
      <c r="L19">
        <f>프라이스!L19*유닛!L19</f>
        <v>61900</v>
      </c>
      <c r="M19">
        <f>프라이스!M19*유닛!M19</f>
        <v>34500</v>
      </c>
      <c r="N19">
        <f>프라이스!N19*유닛!N19</f>
        <v>141000</v>
      </c>
      <c r="O19">
        <f>프라이스!O19*유닛!O19</f>
        <v>62000</v>
      </c>
    </row>
    <row r="20" spans="1:15" x14ac:dyDescent="0.4">
      <c r="A20" s="4">
        <v>44091</v>
      </c>
      <c r="B20">
        <f>프라이스!B20*유닛!B20</f>
        <v>47280</v>
      </c>
      <c r="C20">
        <f>프라이스!C20*유닛!C20</f>
        <v>146000</v>
      </c>
      <c r="D20">
        <f>프라이스!D20*유닛!D20</f>
        <v>84900</v>
      </c>
      <c r="E20">
        <f>프라이스!E20*유닛!E20</f>
        <v>76000</v>
      </c>
      <c r="F20">
        <f>프라이스!F20*유닛!F20</f>
        <v>49100</v>
      </c>
      <c r="G20">
        <f>프라이스!G20*유닛!G20</f>
        <v>201390</v>
      </c>
      <c r="H20">
        <f>프라이스!H20*유닛!H20</f>
        <v>71750</v>
      </c>
      <c r="I20">
        <f>프라이스!I20*유닛!I20</f>
        <v>103250</v>
      </c>
      <c r="J20">
        <f>프라이스!J20*유닛!J20</f>
        <v>64200</v>
      </c>
      <c r="K20">
        <f>프라이스!K20*유닛!K20</f>
        <v>43500</v>
      </c>
      <c r="L20">
        <f>프라이스!L20*유닛!L20</f>
        <v>59800</v>
      </c>
      <c r="M20">
        <f>프라이스!M20*유닛!M20</f>
        <v>33100</v>
      </c>
      <c r="N20">
        <f>프라이스!N20*유닛!N20</f>
        <v>139800</v>
      </c>
      <c r="O20">
        <f>프라이스!O20*유닛!O20</f>
        <v>59400</v>
      </c>
    </row>
    <row r="21" spans="1:15" x14ac:dyDescent="0.4">
      <c r="A21" s="4">
        <v>44092</v>
      </c>
      <c r="B21">
        <f>프라이스!B21*유닛!B21</f>
        <v>48480</v>
      </c>
      <c r="C21">
        <f>프라이스!C21*유닛!C21</f>
        <v>143400</v>
      </c>
      <c r="D21">
        <f>프라이스!D21*유닛!D21</f>
        <v>85700</v>
      </c>
      <c r="E21">
        <f>프라이스!E21*유닛!E21</f>
        <v>72600</v>
      </c>
      <c r="F21">
        <f>프라이스!F21*유닛!F21</f>
        <v>49500</v>
      </c>
      <c r="G21">
        <f>프라이스!G21*유닛!G21</f>
        <v>199920</v>
      </c>
      <c r="H21">
        <f>프라이스!H21*유닛!H21</f>
        <v>70350</v>
      </c>
      <c r="I21">
        <f>프라이스!I21*유닛!I21</f>
        <v>99750</v>
      </c>
      <c r="J21">
        <f>프라이스!J21*유닛!J21</f>
        <v>63600</v>
      </c>
      <c r="K21">
        <f>프라이스!K21*유닛!K21</f>
        <v>43800</v>
      </c>
      <c r="L21">
        <f>프라이스!L21*유닛!L21</f>
        <v>60700</v>
      </c>
      <c r="M21">
        <f>프라이스!M21*유닛!M21</f>
        <v>33400</v>
      </c>
      <c r="N21">
        <f>프라이스!N21*유닛!N21</f>
        <v>140700</v>
      </c>
      <c r="O21">
        <f>프라이스!O21*유닛!O21</f>
        <v>58800</v>
      </c>
    </row>
    <row r="22" spans="1:15" x14ac:dyDescent="0.4">
      <c r="A22" s="4">
        <v>44095</v>
      </c>
      <c r="B22">
        <f>프라이스!B22*유닛!B22</f>
        <v>48840</v>
      </c>
      <c r="C22">
        <f>프라이스!C22*유닛!C22</f>
        <v>136400</v>
      </c>
      <c r="D22">
        <f>프라이스!D22*유닛!D22</f>
        <v>84200</v>
      </c>
      <c r="E22">
        <f>프라이스!E22*유닛!E22</f>
        <v>70600</v>
      </c>
      <c r="F22">
        <f>프라이스!F22*유닛!F22</f>
        <v>47850</v>
      </c>
      <c r="G22">
        <f>프라이스!G22*유닛!G22</f>
        <v>198450</v>
      </c>
      <c r="H22">
        <f>프라이스!H22*유닛!H22</f>
        <v>70700</v>
      </c>
      <c r="I22">
        <f>프라이스!I22*유닛!I22</f>
        <v>101750</v>
      </c>
      <c r="J22">
        <f>프라이스!J22*유닛!J22</f>
        <v>62600</v>
      </c>
      <c r="K22">
        <f>프라이스!K22*유닛!K22</f>
        <v>43800</v>
      </c>
      <c r="L22">
        <f>프라이스!L22*유닛!L22</f>
        <v>58700</v>
      </c>
      <c r="M22">
        <f>프라이스!M22*유닛!M22</f>
        <v>31400</v>
      </c>
      <c r="N22">
        <f>프라이스!N22*유닛!N22</f>
        <v>139800</v>
      </c>
      <c r="O22">
        <f>프라이스!O22*유닛!O22</f>
        <v>56800</v>
      </c>
    </row>
    <row r="23" spans="1:15" x14ac:dyDescent="0.4">
      <c r="A23" s="4">
        <v>44096</v>
      </c>
      <c r="B23">
        <f>프라이스!B23*유닛!B23</f>
        <v>55560</v>
      </c>
      <c r="C23">
        <f>프라이스!C23*유닛!C23</f>
        <v>128600</v>
      </c>
      <c r="D23">
        <f>프라이스!D23*유닛!D23</f>
        <v>81100</v>
      </c>
      <c r="E23">
        <f>프라이스!E23*유닛!E23</f>
        <v>67900</v>
      </c>
      <c r="F23">
        <f>프라이스!F23*유닛!F23</f>
        <v>46050</v>
      </c>
      <c r="G23">
        <f>프라이스!G23*유닛!G23</f>
        <v>200550</v>
      </c>
      <c r="H23">
        <f>프라이스!H23*유닛!H23</f>
        <v>69510</v>
      </c>
      <c r="I23">
        <f>프라이스!I23*유닛!I23</f>
        <v>108000</v>
      </c>
      <c r="J23">
        <f>프라이스!J23*유닛!J23</f>
        <v>61200</v>
      </c>
      <c r="K23">
        <f>프라이스!K23*유닛!K23</f>
        <v>41000</v>
      </c>
      <c r="L23">
        <f>프라이스!L23*유닛!L23</f>
        <v>56600</v>
      </c>
      <c r="M23">
        <f>프라이스!M23*유닛!M23</f>
        <v>30800</v>
      </c>
      <c r="N23">
        <f>프라이스!N23*유닛!N23</f>
        <v>134400</v>
      </c>
      <c r="O23">
        <f>프라이스!O23*유닛!O23</f>
        <v>56400</v>
      </c>
    </row>
    <row r="24" spans="1:15" x14ac:dyDescent="0.4">
      <c r="A24" s="4">
        <v>44097</v>
      </c>
      <c r="B24">
        <f>프라이스!B24*유닛!B24</f>
        <v>54540</v>
      </c>
      <c r="C24">
        <f>프라이스!C24*유닛!C24</f>
        <v>130400</v>
      </c>
      <c r="D24">
        <f>프라이스!D24*유닛!D24</f>
        <v>86500</v>
      </c>
      <c r="E24">
        <f>프라이스!E24*유닛!E24</f>
        <v>70100</v>
      </c>
      <c r="F24">
        <f>프라이스!F24*유닛!F24</f>
        <v>44550</v>
      </c>
      <c r="G24">
        <f>프라이스!G24*유닛!G24</f>
        <v>198660</v>
      </c>
      <c r="H24">
        <f>프라이스!H24*유닛!H24</f>
        <v>69300</v>
      </c>
      <c r="I24">
        <f>프라이스!I24*유닛!I24</f>
        <v>102250</v>
      </c>
      <c r="J24">
        <f>프라이스!J24*유닛!J24</f>
        <v>61400</v>
      </c>
      <c r="K24">
        <f>프라이스!K24*유닛!K24</f>
        <v>39800</v>
      </c>
      <c r="L24">
        <f>프라이스!L24*유닛!L24</f>
        <v>57600</v>
      </c>
      <c r="M24">
        <f>프라이스!M24*유닛!M24</f>
        <v>32000</v>
      </c>
      <c r="N24">
        <f>프라이스!N24*유닛!N24</f>
        <v>134250</v>
      </c>
      <c r="O24">
        <f>프라이스!O24*유닛!O24</f>
        <v>55600</v>
      </c>
    </row>
    <row r="25" spans="1:15" x14ac:dyDescent="0.4">
      <c r="A25" s="4">
        <v>44098</v>
      </c>
      <c r="B25">
        <f>프라이스!B25*유닛!B25</f>
        <v>55260</v>
      </c>
      <c r="C25">
        <f>프라이스!C25*유닛!C25</f>
        <v>120400</v>
      </c>
      <c r="D25">
        <f>프라이스!D25*유닛!D25</f>
        <v>82000</v>
      </c>
      <c r="E25">
        <f>프라이스!E25*유닛!E25</f>
        <v>67100</v>
      </c>
      <c r="F25">
        <f>프라이스!F25*유닛!F25</f>
        <v>42450</v>
      </c>
      <c r="G25">
        <f>프라이스!G25*유닛!G25</f>
        <v>190470</v>
      </c>
      <c r="H25">
        <f>프라이스!H25*유닛!H25</f>
        <v>63840</v>
      </c>
      <c r="I25">
        <f>프라이스!I25*유닛!I25</f>
        <v>92750</v>
      </c>
      <c r="J25">
        <f>프라이스!J25*유닛!J25</f>
        <v>58200</v>
      </c>
      <c r="K25">
        <f>프라이스!K25*유닛!K25</f>
        <v>37400</v>
      </c>
      <c r="L25">
        <f>프라이스!L25*유닛!L25</f>
        <v>54700</v>
      </c>
      <c r="M25">
        <f>프라이스!M25*유닛!M25</f>
        <v>32200</v>
      </c>
      <c r="N25">
        <f>프라이스!N25*유닛!N25</f>
        <v>129750</v>
      </c>
      <c r="O25">
        <f>프라이스!O25*유닛!O25</f>
        <v>55800</v>
      </c>
    </row>
    <row r="26" spans="1:15" x14ac:dyDescent="0.4">
      <c r="A26" s="4">
        <v>44099</v>
      </c>
      <c r="B26">
        <f>프라이스!B26*유닛!B26</f>
        <v>56940</v>
      </c>
      <c r="C26">
        <f>프라이스!C26*유닛!C26</f>
        <v>129200</v>
      </c>
      <c r="D26">
        <f>프라이스!D26*유닛!D26</f>
        <v>83300</v>
      </c>
      <c r="E26">
        <f>프라이스!E26*유닛!E26</f>
        <v>68000</v>
      </c>
      <c r="F26">
        <f>프라이스!F26*유닛!F26</f>
        <v>42800</v>
      </c>
      <c r="G26">
        <f>프라이스!G26*유닛!G26</f>
        <v>189630</v>
      </c>
      <c r="H26">
        <f>프라이스!H26*유닛!H26</f>
        <v>65730</v>
      </c>
      <c r="I26">
        <f>프라이스!I26*유닛!I26</f>
        <v>88500</v>
      </c>
      <c r="J26">
        <f>프라이스!J26*유닛!J26</f>
        <v>63400</v>
      </c>
      <c r="K26">
        <f>프라이스!K26*유닛!K26</f>
        <v>37000</v>
      </c>
      <c r="L26">
        <f>프라이스!L26*유닛!L26</f>
        <v>54800</v>
      </c>
      <c r="M26">
        <f>프라이스!M26*유닛!M26</f>
        <v>32700</v>
      </c>
      <c r="N26">
        <f>프라이스!N26*유닛!N26</f>
        <v>126750</v>
      </c>
      <c r="O26">
        <f>프라이스!O26*유닛!O26</f>
        <v>58000</v>
      </c>
    </row>
    <row r="27" spans="1:15" x14ac:dyDescent="0.4">
      <c r="A27" s="4">
        <v>44102</v>
      </c>
      <c r="B27">
        <f>프라이스!B27*유닛!B27</f>
        <v>54780</v>
      </c>
      <c r="C27">
        <f>프라이스!C27*유닛!C27</f>
        <v>125600</v>
      </c>
      <c r="D27">
        <f>프라이스!D27*유닛!D27</f>
        <v>86800</v>
      </c>
      <c r="E27">
        <f>프라이스!E27*유닛!E27</f>
        <v>72200</v>
      </c>
      <c r="F27">
        <f>프라이스!F27*유닛!F27</f>
        <v>45150</v>
      </c>
      <c r="G27">
        <f>프라이스!G27*유닛!G27</f>
        <v>193200</v>
      </c>
      <c r="H27">
        <f>프라이스!H27*유닛!H27</f>
        <v>69580</v>
      </c>
      <c r="I27">
        <f>프라이스!I27*유닛!I27</f>
        <v>93000</v>
      </c>
      <c r="J27">
        <f>프라이스!J27*유닛!J27</f>
        <v>63800</v>
      </c>
      <c r="K27">
        <f>프라이스!K27*유닛!K27</f>
        <v>39400</v>
      </c>
      <c r="L27">
        <f>프라이스!L27*유닛!L27</f>
        <v>56600</v>
      </c>
      <c r="M27">
        <f>프라이스!M27*유닛!M27</f>
        <v>32800</v>
      </c>
      <c r="N27">
        <f>프라이스!N27*유닛!N27</f>
        <v>130500</v>
      </c>
      <c r="O27">
        <f>프라이스!O27*유닛!O27</f>
        <v>59600</v>
      </c>
    </row>
    <row r="28" spans="1:15" x14ac:dyDescent="0.4">
      <c r="A28" s="4">
        <v>44103</v>
      </c>
      <c r="B28">
        <f>프라이스!B28*유닛!B28</f>
        <v>52620</v>
      </c>
      <c r="C28">
        <f>프라이스!C28*유닛!C28</f>
        <v>127800</v>
      </c>
      <c r="D28">
        <f>프라이스!D28*유닛!D28</f>
        <v>86500</v>
      </c>
      <c r="E28">
        <f>프라이스!E28*유닛!E28</f>
        <v>72900</v>
      </c>
      <c r="F28">
        <f>프라이스!F28*유닛!F28</f>
        <v>45650</v>
      </c>
      <c r="G28">
        <f>프라이스!G28*유닛!G28</f>
        <v>195720</v>
      </c>
      <c r="H28">
        <f>프라이스!H28*유닛!H28</f>
        <v>69860</v>
      </c>
      <c r="I28">
        <f>프라이스!I28*유닛!I28</f>
        <v>91500</v>
      </c>
      <c r="J28">
        <f>프라이스!J28*유닛!J28</f>
        <v>63600</v>
      </c>
      <c r="K28">
        <f>프라이스!K28*유닛!K28</f>
        <v>40200</v>
      </c>
      <c r="L28">
        <f>프라이스!L28*유닛!L28</f>
        <v>56600</v>
      </c>
      <c r="M28">
        <f>프라이스!M28*유닛!M28</f>
        <v>34000</v>
      </c>
      <c r="N28">
        <f>프라이스!N28*유닛!N28</f>
        <v>133350</v>
      </c>
      <c r="O28">
        <f>프라이스!O28*유닛!O28</f>
        <v>59200</v>
      </c>
    </row>
    <row r="29" spans="1:15" x14ac:dyDescent="0.4">
      <c r="A29" s="4">
        <v>44109</v>
      </c>
      <c r="B29">
        <f>프라이스!B29*유닛!B29</f>
        <v>53340</v>
      </c>
      <c r="C29">
        <f>프라이스!C29*유닛!C29</f>
        <v>127000</v>
      </c>
      <c r="D29">
        <f>프라이스!D29*유닛!D29</f>
        <v>85900</v>
      </c>
      <c r="E29">
        <f>프라이스!E29*유닛!E29</f>
        <v>73600</v>
      </c>
      <c r="F29">
        <f>프라이스!F29*유닛!F29</f>
        <v>45950</v>
      </c>
      <c r="G29">
        <f>프라이스!G29*유닛!G29</f>
        <v>194040</v>
      </c>
      <c r="H29">
        <f>프라이스!H29*유닛!H29</f>
        <v>70000</v>
      </c>
      <c r="I29">
        <f>프라이스!I29*유닛!I29</f>
        <v>97500</v>
      </c>
      <c r="J29">
        <f>프라이스!J29*유닛!J29</f>
        <v>65800</v>
      </c>
      <c r="K29">
        <f>프라이스!K29*유닛!K29</f>
        <v>41300</v>
      </c>
      <c r="L29">
        <f>프라이스!L29*유닛!L29</f>
        <v>56500</v>
      </c>
      <c r="M29">
        <f>프라이스!M29*유닛!M29</f>
        <v>34300</v>
      </c>
      <c r="N29">
        <f>프라이스!N29*유닛!N29</f>
        <v>135150</v>
      </c>
      <c r="O29">
        <f>프라이스!O29*유닛!O29</f>
        <v>59400</v>
      </c>
    </row>
    <row r="30" spans="1:15" x14ac:dyDescent="0.4">
      <c r="A30" s="4">
        <v>44110</v>
      </c>
      <c r="B30">
        <f>프라이스!B30*유닛!B30</f>
        <v>51600</v>
      </c>
      <c r="C30">
        <f>프라이스!C30*유닛!C30</f>
        <v>128400</v>
      </c>
      <c r="D30">
        <f>프라이스!D30*유닛!D30</f>
        <v>84600</v>
      </c>
      <c r="E30">
        <f>프라이스!E30*유닛!E30</f>
        <v>74400</v>
      </c>
      <c r="F30">
        <f>프라이스!F30*유닛!F30</f>
        <v>45650</v>
      </c>
      <c r="G30">
        <f>프라이스!G30*유닛!G30</f>
        <v>193620</v>
      </c>
      <c r="H30">
        <f>프라이스!H30*유닛!H30</f>
        <v>69790</v>
      </c>
      <c r="I30">
        <f>프라이스!I30*유닛!I30</f>
        <v>99250</v>
      </c>
      <c r="J30">
        <f>프라이스!J30*유닛!J30</f>
        <v>65400</v>
      </c>
      <c r="K30">
        <f>프라이스!K30*유닛!K30</f>
        <v>43100</v>
      </c>
      <c r="L30">
        <f>프라이스!L30*유닛!L30</f>
        <v>56300</v>
      </c>
      <c r="M30">
        <f>프라이스!M30*유닛!M30</f>
        <v>33600</v>
      </c>
      <c r="N30">
        <f>프라이스!N30*유닛!N30</f>
        <v>135900</v>
      </c>
      <c r="O30">
        <f>프라이스!O30*유닛!O30</f>
        <v>59000</v>
      </c>
    </row>
    <row r="31" spans="1:15" x14ac:dyDescent="0.4">
      <c r="A31" s="4">
        <v>44111</v>
      </c>
      <c r="B31">
        <f>프라이스!B31*유닛!B31</f>
        <v>52740</v>
      </c>
      <c r="C31">
        <f>프라이스!C31*유닛!C31</f>
        <v>129200</v>
      </c>
      <c r="D31">
        <f>프라이스!D31*유닛!D31</f>
        <v>83800</v>
      </c>
      <c r="E31">
        <f>프라이스!E31*유닛!E31</f>
        <v>74600</v>
      </c>
      <c r="F31">
        <f>프라이스!F31*유닛!F31</f>
        <v>46400</v>
      </c>
      <c r="G31">
        <f>프라이스!G31*유닛!G31</f>
        <v>198450</v>
      </c>
      <c r="H31">
        <f>프라이스!H31*유닛!H31</f>
        <v>72100</v>
      </c>
      <c r="I31">
        <f>프라이스!I31*유닛!I31</f>
        <v>102500</v>
      </c>
      <c r="J31">
        <f>프라이스!J31*유닛!J31</f>
        <v>65400</v>
      </c>
      <c r="K31">
        <f>프라이스!K31*유닛!K31</f>
        <v>43000</v>
      </c>
      <c r="L31">
        <f>프라이스!L31*유닛!L31</f>
        <v>57900</v>
      </c>
      <c r="M31">
        <f>프라이스!M31*유닛!M31</f>
        <v>34300</v>
      </c>
      <c r="N31">
        <f>프라이스!N31*유닛!N31</f>
        <v>135300</v>
      </c>
      <c r="O31">
        <f>프라이스!O31*유닛!O31</f>
        <v>60600</v>
      </c>
    </row>
    <row r="32" spans="1:15" x14ac:dyDescent="0.4">
      <c r="A32" s="4">
        <v>44112</v>
      </c>
      <c r="B32">
        <f>프라이스!B32*유닛!B32</f>
        <v>54060</v>
      </c>
      <c r="C32">
        <f>프라이스!C32*유닛!C32</f>
        <v>135400</v>
      </c>
      <c r="D32">
        <f>프라이스!D32*유닛!D32</f>
        <v>83500</v>
      </c>
      <c r="E32">
        <f>프라이스!E32*유닛!E32</f>
        <v>74600</v>
      </c>
      <c r="F32">
        <f>프라이스!F32*유닛!F32</f>
        <v>44050</v>
      </c>
      <c r="G32">
        <f>프라이스!G32*유닛!G32</f>
        <v>199710</v>
      </c>
      <c r="H32">
        <f>프라이스!H32*유닛!H32</f>
        <v>71400</v>
      </c>
      <c r="I32">
        <f>프라이스!I32*유닛!I32</f>
        <v>101500</v>
      </c>
      <c r="J32">
        <f>프라이스!J32*유닛!J32</f>
        <v>68800</v>
      </c>
      <c r="K32">
        <f>프라이스!K32*유닛!K32</f>
        <v>41600</v>
      </c>
      <c r="L32">
        <f>프라이스!L32*유닛!L32</f>
        <v>58500</v>
      </c>
      <c r="M32">
        <f>프라이스!M32*유닛!M32</f>
        <v>33800</v>
      </c>
      <c r="N32">
        <f>프라이스!N32*유닛!N32</f>
        <v>136050</v>
      </c>
      <c r="O32">
        <f>프라이스!O32*유닛!O32</f>
        <v>60000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E2" sqref="E2"/>
    </sheetView>
  </sheetViews>
  <sheetFormatPr defaultRowHeight="17.399999999999999" x14ac:dyDescent="0.4"/>
  <sheetData>
    <row r="1" spans="1:21" x14ac:dyDescent="0.4">
      <c r="A1" t="s">
        <v>29</v>
      </c>
      <c r="B1" t="s">
        <v>43</v>
      </c>
      <c r="C1" t="s">
        <v>57</v>
      </c>
      <c r="D1" t="s">
        <v>61</v>
      </c>
      <c r="E1" t="s">
        <v>210</v>
      </c>
      <c r="F1" t="s">
        <v>65</v>
      </c>
      <c r="G1">
        <v>14700</v>
      </c>
      <c r="H1">
        <v>250</v>
      </c>
      <c r="I1" s="1">
        <v>252840000000</v>
      </c>
      <c r="J1" t="s">
        <v>70</v>
      </c>
      <c r="K1" t="s">
        <v>71</v>
      </c>
      <c r="L1">
        <v>14700</v>
      </c>
      <c r="M1" t="s">
        <v>83</v>
      </c>
      <c r="N1" t="s">
        <v>97</v>
      </c>
      <c r="O1" t="s">
        <v>111</v>
      </c>
      <c r="P1" t="s">
        <v>124</v>
      </c>
      <c r="Q1">
        <v>250</v>
      </c>
      <c r="R1">
        <v>1.7</v>
      </c>
      <c r="S1">
        <v>390</v>
      </c>
      <c r="T1" t="e">
        <v>#N/A</v>
      </c>
      <c r="U1" t="s">
        <v>138</v>
      </c>
    </row>
    <row r="3" spans="1:21" x14ac:dyDescent="0.4">
      <c r="A3" t="s">
        <v>353</v>
      </c>
      <c r="B3" t="s">
        <v>354</v>
      </c>
      <c r="C3" t="s">
        <v>213</v>
      </c>
    </row>
    <row r="5" spans="1:21" x14ac:dyDescent="0.4">
      <c r="A5" t="s">
        <v>355</v>
      </c>
    </row>
    <row r="6" spans="1:21" x14ac:dyDescent="0.4">
      <c r="A6" t="s">
        <v>356</v>
      </c>
      <c r="B6">
        <v>78</v>
      </c>
      <c r="C6" t="s">
        <v>362</v>
      </c>
    </row>
    <row r="7" spans="1:21" x14ac:dyDescent="0.4">
      <c r="A7" t="s">
        <v>357</v>
      </c>
      <c r="B7">
        <v>10</v>
      </c>
      <c r="C7" t="s">
        <v>360</v>
      </c>
    </row>
    <row r="8" spans="1:21" x14ac:dyDescent="0.4">
      <c r="A8" t="s">
        <v>358</v>
      </c>
      <c r="B8">
        <v>5</v>
      </c>
      <c r="C8" t="s">
        <v>361</v>
      </c>
    </row>
    <row r="9" spans="1:21" x14ac:dyDescent="0.4">
      <c r="A9" t="s">
        <v>359</v>
      </c>
      <c r="B9">
        <v>5</v>
      </c>
      <c r="C9" t="s">
        <v>363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C7" sqref="C7"/>
    </sheetView>
  </sheetViews>
  <sheetFormatPr defaultRowHeight="17.399999999999999" x14ac:dyDescent="0.4"/>
  <sheetData>
    <row r="1" spans="1:21" x14ac:dyDescent="0.4">
      <c r="A1" t="s">
        <v>28</v>
      </c>
      <c r="B1" t="s">
        <v>42</v>
      </c>
      <c r="C1" t="s">
        <v>56</v>
      </c>
      <c r="D1" t="s">
        <v>61</v>
      </c>
      <c r="E1" t="s">
        <v>210</v>
      </c>
      <c r="F1" t="s">
        <v>65</v>
      </c>
      <c r="G1">
        <v>23600</v>
      </c>
      <c r="H1">
        <v>-50</v>
      </c>
      <c r="I1" s="1">
        <v>259600000000</v>
      </c>
      <c r="J1" t="s">
        <v>70</v>
      </c>
      <c r="K1" t="s">
        <v>71</v>
      </c>
      <c r="L1">
        <v>23600</v>
      </c>
      <c r="M1" t="s">
        <v>82</v>
      </c>
      <c r="N1" t="s">
        <v>96</v>
      </c>
      <c r="O1" t="s">
        <v>110</v>
      </c>
      <c r="P1" t="s">
        <v>123</v>
      </c>
      <c r="Q1">
        <v>400</v>
      </c>
      <c r="R1">
        <v>1.69</v>
      </c>
      <c r="S1">
        <v>452</v>
      </c>
      <c r="T1" t="e">
        <v>#N/A</v>
      </c>
      <c r="U1" t="s">
        <v>137</v>
      </c>
    </row>
    <row r="3" spans="1:21" x14ac:dyDescent="0.4">
      <c r="A3" t="s">
        <v>331</v>
      </c>
      <c r="B3" t="s">
        <v>332</v>
      </c>
      <c r="C3" t="s">
        <v>333</v>
      </c>
      <c r="D3" t="s">
        <v>210</v>
      </c>
    </row>
    <row r="5" spans="1:21" x14ac:dyDescent="0.4">
      <c r="A5" t="s">
        <v>334</v>
      </c>
    </row>
    <row r="6" spans="1:21" x14ac:dyDescent="0.4">
      <c r="A6" t="s">
        <v>335</v>
      </c>
      <c r="B6">
        <v>74</v>
      </c>
      <c r="C6" t="s">
        <v>349</v>
      </c>
      <c r="D6" t="s">
        <v>350</v>
      </c>
    </row>
    <row r="7" spans="1:21" x14ac:dyDescent="0.4">
      <c r="A7" t="s">
        <v>336</v>
      </c>
      <c r="B7">
        <v>4</v>
      </c>
      <c r="C7" t="s">
        <v>351</v>
      </c>
    </row>
    <row r="8" spans="1:21" x14ac:dyDescent="0.4">
      <c r="A8" t="s">
        <v>337</v>
      </c>
      <c r="B8">
        <v>0.7</v>
      </c>
    </row>
    <row r="9" spans="1:21" x14ac:dyDescent="0.4">
      <c r="A9" t="s">
        <v>247</v>
      </c>
      <c r="B9">
        <v>20</v>
      </c>
    </row>
    <row r="11" spans="1:21" x14ac:dyDescent="0.4">
      <c r="A11" t="s">
        <v>338</v>
      </c>
    </row>
    <row r="12" spans="1:21" x14ac:dyDescent="0.4">
      <c r="A12" t="s">
        <v>339</v>
      </c>
      <c r="B12" t="s">
        <v>340</v>
      </c>
    </row>
    <row r="13" spans="1:21" x14ac:dyDescent="0.4">
      <c r="A13" t="s">
        <v>341</v>
      </c>
      <c r="B13" t="s">
        <v>342</v>
      </c>
    </row>
    <row r="14" spans="1:21" x14ac:dyDescent="0.4">
      <c r="A14" t="s">
        <v>343</v>
      </c>
      <c r="B14" t="s">
        <v>344</v>
      </c>
    </row>
    <row r="15" spans="1:21" x14ac:dyDescent="0.4">
      <c r="A15" t="s">
        <v>345</v>
      </c>
      <c r="B15" t="s">
        <v>346</v>
      </c>
    </row>
    <row r="16" spans="1:21" x14ac:dyDescent="0.4">
      <c r="A16" t="s">
        <v>347</v>
      </c>
      <c r="B16" t="s">
        <v>348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E1" sqref="E1"/>
    </sheetView>
  </sheetViews>
  <sheetFormatPr defaultRowHeight="17.399999999999999" x14ac:dyDescent="0.4"/>
  <sheetData>
    <row r="1" spans="1:21" x14ac:dyDescent="0.4">
      <c r="A1">
        <v>585</v>
      </c>
      <c r="B1" t="s">
        <v>41</v>
      </c>
      <c r="C1" t="s">
        <v>55</v>
      </c>
      <c r="D1" t="s">
        <v>60</v>
      </c>
      <c r="E1" t="s">
        <v>329</v>
      </c>
      <c r="F1" t="s">
        <v>64</v>
      </c>
      <c r="G1">
        <v>21400</v>
      </c>
      <c r="H1">
        <v>600</v>
      </c>
      <c r="I1" s="1">
        <v>278483164800</v>
      </c>
      <c r="J1" t="s">
        <v>70</v>
      </c>
      <c r="K1" t="s">
        <v>71</v>
      </c>
      <c r="L1">
        <v>21400</v>
      </c>
      <c r="M1" t="s">
        <v>81</v>
      </c>
      <c r="N1" t="s">
        <v>95</v>
      </c>
      <c r="O1" t="s">
        <v>109</v>
      </c>
      <c r="P1" t="s">
        <v>122</v>
      </c>
      <c r="Q1">
        <v>350</v>
      </c>
      <c r="R1">
        <v>1.64</v>
      </c>
      <c r="S1">
        <v>1495</v>
      </c>
      <c r="T1" t="e">
        <v>#N/A</v>
      </c>
      <c r="U1" t="s">
        <v>136</v>
      </c>
    </row>
    <row r="3" spans="1:21" x14ac:dyDescent="0.4">
      <c r="A3" t="s">
        <v>239</v>
      </c>
      <c r="B3" t="s">
        <v>314</v>
      </c>
    </row>
    <row r="5" spans="1:21" x14ac:dyDescent="0.4">
      <c r="A5" t="s">
        <v>315</v>
      </c>
    </row>
    <row r="6" spans="1:21" x14ac:dyDescent="0.4">
      <c r="A6" t="s">
        <v>316</v>
      </c>
      <c r="B6">
        <v>34</v>
      </c>
    </row>
    <row r="7" spans="1:21" x14ac:dyDescent="0.4">
      <c r="A7" t="s">
        <v>317</v>
      </c>
      <c r="B7">
        <v>29</v>
      </c>
    </row>
    <row r="8" spans="1:21" x14ac:dyDescent="0.4">
      <c r="A8" t="s">
        <v>318</v>
      </c>
      <c r="B8">
        <v>10</v>
      </c>
    </row>
    <row r="9" spans="1:21" x14ac:dyDescent="0.4">
      <c r="A9" t="s">
        <v>319</v>
      </c>
      <c r="B9">
        <v>7</v>
      </c>
    </row>
    <row r="10" spans="1:21" x14ac:dyDescent="0.4">
      <c r="A10" t="s">
        <v>320</v>
      </c>
      <c r="B10">
        <v>17</v>
      </c>
    </row>
    <row r="12" spans="1:21" x14ac:dyDescent="0.4">
      <c r="A12" t="s">
        <v>321</v>
      </c>
    </row>
    <row r="13" spans="1:21" x14ac:dyDescent="0.4">
      <c r="A13" t="s">
        <v>322</v>
      </c>
    </row>
    <row r="14" spans="1:21" x14ac:dyDescent="0.4">
      <c r="A14" t="s">
        <v>323</v>
      </c>
    </row>
    <row r="15" spans="1:21" x14ac:dyDescent="0.4">
      <c r="A15" t="s">
        <v>324</v>
      </c>
    </row>
    <row r="16" spans="1:21" x14ac:dyDescent="0.4">
      <c r="A16" t="s">
        <v>325</v>
      </c>
    </row>
    <row r="17" spans="1:1" x14ac:dyDescent="0.4">
      <c r="A17" t="s">
        <v>326</v>
      </c>
    </row>
    <row r="18" spans="1:1" x14ac:dyDescent="0.4">
      <c r="A18" t="s">
        <v>327</v>
      </c>
    </row>
    <row r="19" spans="1:1" x14ac:dyDescent="0.4">
      <c r="A19" t="s">
        <v>328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B17" sqref="B17"/>
    </sheetView>
  </sheetViews>
  <sheetFormatPr defaultRowHeight="17.399999999999999" x14ac:dyDescent="0.4"/>
  <sheetData>
    <row r="1" spans="1:21" x14ac:dyDescent="0.4">
      <c r="A1" t="s">
        <v>27</v>
      </c>
      <c r="B1" t="s">
        <v>40</v>
      </c>
      <c r="C1" t="s">
        <v>54</v>
      </c>
      <c r="D1" t="s">
        <v>60</v>
      </c>
      <c r="F1" t="s">
        <v>68</v>
      </c>
      <c r="G1">
        <v>16100</v>
      </c>
      <c r="H1">
        <v>-150</v>
      </c>
      <c r="I1" s="1">
        <v>330618040200</v>
      </c>
      <c r="J1" t="s">
        <v>70</v>
      </c>
      <c r="K1" t="s">
        <v>71</v>
      </c>
      <c r="L1">
        <v>16100</v>
      </c>
      <c r="M1" t="s">
        <v>80</v>
      </c>
      <c r="N1" t="s">
        <v>94</v>
      </c>
      <c r="O1" t="s">
        <v>108</v>
      </c>
      <c r="P1" t="s">
        <v>121</v>
      </c>
      <c r="Q1">
        <v>150</v>
      </c>
      <c r="R1">
        <v>0.93</v>
      </c>
      <c r="S1">
        <v>2115</v>
      </c>
      <c r="T1" t="e">
        <v>#N/A</v>
      </c>
      <c r="U1" t="s">
        <v>135</v>
      </c>
    </row>
    <row r="3" spans="1:21" x14ac:dyDescent="0.4">
      <c r="A3" t="s">
        <v>295</v>
      </c>
      <c r="C3" t="s">
        <v>296</v>
      </c>
      <c r="D3" t="s">
        <v>297</v>
      </c>
    </row>
    <row r="5" spans="1:21" x14ac:dyDescent="0.4">
      <c r="A5" t="s">
        <v>298</v>
      </c>
    </row>
    <row r="6" spans="1:21" x14ac:dyDescent="0.4">
      <c r="A6" t="s">
        <v>299</v>
      </c>
      <c r="B6">
        <v>34</v>
      </c>
    </row>
    <row r="7" spans="1:21" x14ac:dyDescent="0.4">
      <c r="A7" t="s">
        <v>300</v>
      </c>
      <c r="B7">
        <v>24</v>
      </c>
    </row>
    <row r="8" spans="1:21" x14ac:dyDescent="0.4">
      <c r="A8" t="s">
        <v>301</v>
      </c>
      <c r="B8">
        <v>23</v>
      </c>
    </row>
    <row r="9" spans="1:21" x14ac:dyDescent="0.4">
      <c r="A9" t="s">
        <v>302</v>
      </c>
      <c r="B9">
        <v>10</v>
      </c>
    </row>
    <row r="10" spans="1:21" x14ac:dyDescent="0.4">
      <c r="A10" t="s">
        <v>303</v>
      </c>
      <c r="B10">
        <v>6</v>
      </c>
    </row>
    <row r="12" spans="1:21" x14ac:dyDescent="0.4">
      <c r="A12" t="s">
        <v>304</v>
      </c>
    </row>
    <row r="13" spans="1:21" x14ac:dyDescent="0.4">
      <c r="A13" t="s">
        <v>305</v>
      </c>
      <c r="B13" t="s">
        <v>240</v>
      </c>
    </row>
    <row r="14" spans="1:21" x14ac:dyDescent="0.4">
      <c r="A14" t="s">
        <v>306</v>
      </c>
      <c r="B14" t="s">
        <v>307</v>
      </c>
    </row>
    <row r="15" spans="1:21" x14ac:dyDescent="0.4">
      <c r="A15" t="s">
        <v>308</v>
      </c>
      <c r="B15" t="s">
        <v>309</v>
      </c>
    </row>
    <row r="16" spans="1:21" x14ac:dyDescent="0.4">
      <c r="A16" t="s">
        <v>310</v>
      </c>
      <c r="B16" t="s">
        <v>311</v>
      </c>
    </row>
    <row r="17" spans="1:2" x14ac:dyDescent="0.4">
      <c r="A17" t="s">
        <v>312</v>
      </c>
      <c r="B17" t="s">
        <v>313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B18" sqref="B18"/>
    </sheetView>
  </sheetViews>
  <sheetFormatPr defaultRowHeight="17.399999999999999" x14ac:dyDescent="0.4"/>
  <sheetData>
    <row r="1" spans="1:21" x14ac:dyDescent="0.4">
      <c r="A1" t="s">
        <v>26</v>
      </c>
      <c r="B1" t="s">
        <v>39</v>
      </c>
      <c r="C1" t="s">
        <v>53</v>
      </c>
      <c r="D1" t="s">
        <v>60</v>
      </c>
      <c r="F1" t="s">
        <v>67</v>
      </c>
      <c r="G1">
        <v>13550</v>
      </c>
      <c r="H1">
        <v>250</v>
      </c>
      <c r="I1" s="1">
        <v>341601434900</v>
      </c>
      <c r="J1" t="s">
        <v>70</v>
      </c>
      <c r="K1" t="s">
        <v>71</v>
      </c>
      <c r="L1">
        <v>13550</v>
      </c>
      <c r="M1" t="s">
        <v>79</v>
      </c>
      <c r="N1" t="s">
        <v>93</v>
      </c>
      <c r="O1" t="s">
        <v>107</v>
      </c>
      <c r="P1" t="s">
        <v>120</v>
      </c>
      <c r="Q1">
        <v>350</v>
      </c>
      <c r="R1">
        <v>2.58</v>
      </c>
      <c r="S1">
        <v>1584</v>
      </c>
      <c r="T1" t="e">
        <v>#N/A</v>
      </c>
      <c r="U1" t="s">
        <v>134</v>
      </c>
    </row>
    <row r="3" spans="1:21" x14ac:dyDescent="0.4">
      <c r="A3" t="s">
        <v>239</v>
      </c>
      <c r="B3" t="s">
        <v>270</v>
      </c>
      <c r="C3" t="s">
        <v>271</v>
      </c>
      <c r="D3" t="s">
        <v>272</v>
      </c>
    </row>
    <row r="5" spans="1:21" x14ac:dyDescent="0.4">
      <c r="A5" t="s">
        <v>232</v>
      </c>
      <c r="B5" t="s">
        <v>273</v>
      </c>
      <c r="C5">
        <v>52</v>
      </c>
    </row>
    <row r="6" spans="1:21" x14ac:dyDescent="0.4">
      <c r="B6" t="s">
        <v>274</v>
      </c>
      <c r="C6">
        <v>32</v>
      </c>
    </row>
    <row r="7" spans="1:21" x14ac:dyDescent="0.4">
      <c r="B7" t="s">
        <v>275</v>
      </c>
      <c r="C7">
        <v>14</v>
      </c>
    </row>
    <row r="8" spans="1:21" x14ac:dyDescent="0.4">
      <c r="B8" t="s">
        <v>276</v>
      </c>
      <c r="C8">
        <v>1</v>
      </c>
    </row>
    <row r="10" spans="1:21" x14ac:dyDescent="0.4">
      <c r="A10" t="s">
        <v>277</v>
      </c>
    </row>
    <row r="11" spans="1:21" x14ac:dyDescent="0.4">
      <c r="A11" t="s">
        <v>278</v>
      </c>
      <c r="B11" t="s">
        <v>286</v>
      </c>
    </row>
    <row r="12" spans="1:21" x14ac:dyDescent="0.4">
      <c r="A12" t="s">
        <v>279</v>
      </c>
      <c r="B12" t="s">
        <v>287</v>
      </c>
    </row>
    <row r="13" spans="1:21" x14ac:dyDescent="0.4">
      <c r="A13" t="s">
        <v>280</v>
      </c>
      <c r="B13" t="s">
        <v>288</v>
      </c>
    </row>
    <row r="14" spans="1:21" x14ac:dyDescent="0.4">
      <c r="A14" t="s">
        <v>281</v>
      </c>
      <c r="B14" t="s">
        <v>289</v>
      </c>
    </row>
    <row r="15" spans="1:21" x14ac:dyDescent="0.4">
      <c r="A15" t="s">
        <v>282</v>
      </c>
      <c r="B15" t="s">
        <v>290</v>
      </c>
    </row>
    <row r="16" spans="1:21" x14ac:dyDescent="0.4">
      <c r="A16" t="s">
        <v>283</v>
      </c>
      <c r="B16" t="s">
        <v>291</v>
      </c>
    </row>
    <row r="17" spans="1:2" x14ac:dyDescent="0.4">
      <c r="A17" t="s">
        <v>284</v>
      </c>
      <c r="B17" t="s">
        <v>292</v>
      </c>
    </row>
    <row r="18" spans="1:2" x14ac:dyDescent="0.4">
      <c r="A18" t="s">
        <v>285</v>
      </c>
      <c r="B18" t="s">
        <v>293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A14" sqref="A14"/>
    </sheetView>
  </sheetViews>
  <sheetFormatPr defaultRowHeight="17.399999999999999" x14ac:dyDescent="0.4"/>
  <sheetData>
    <row r="1" spans="1:21" x14ac:dyDescent="0.4">
      <c r="A1" t="s">
        <v>25</v>
      </c>
      <c r="B1" t="s">
        <v>38</v>
      </c>
      <c r="C1" t="s">
        <v>52</v>
      </c>
      <c r="D1" t="s">
        <v>60</v>
      </c>
      <c r="E1" t="s">
        <v>257</v>
      </c>
      <c r="F1" t="s">
        <v>63</v>
      </c>
      <c r="G1">
        <v>10900</v>
      </c>
      <c r="H1">
        <v>1450</v>
      </c>
      <c r="I1" s="1">
        <v>394716664200</v>
      </c>
      <c r="J1" t="s">
        <v>70</v>
      </c>
      <c r="K1" t="s">
        <v>71</v>
      </c>
      <c r="L1">
        <v>10900</v>
      </c>
      <c r="M1" t="s">
        <v>78</v>
      </c>
      <c r="N1" t="s">
        <v>92</v>
      </c>
      <c r="O1" t="s">
        <v>106</v>
      </c>
      <c r="P1" t="s">
        <v>114</v>
      </c>
      <c r="Q1">
        <v>200</v>
      </c>
      <c r="R1">
        <v>1.83</v>
      </c>
      <c r="S1">
        <v>2126</v>
      </c>
      <c r="T1" t="e">
        <v>#N/A</v>
      </c>
      <c r="U1" t="s">
        <v>133</v>
      </c>
    </row>
    <row r="3" spans="1:21" x14ac:dyDescent="0.4">
      <c r="A3" t="s">
        <v>256</v>
      </c>
      <c r="B3" t="s">
        <v>258</v>
      </c>
    </row>
    <row r="5" spans="1:21" x14ac:dyDescent="0.4">
      <c r="A5" t="s">
        <v>253</v>
      </c>
      <c r="B5" t="s">
        <v>259</v>
      </c>
      <c r="C5" t="s">
        <v>260</v>
      </c>
    </row>
    <row r="6" spans="1:21" x14ac:dyDescent="0.4">
      <c r="C6" t="s">
        <v>261</v>
      </c>
    </row>
    <row r="7" spans="1:21" x14ac:dyDescent="0.4">
      <c r="C7" t="s">
        <v>262</v>
      </c>
    </row>
    <row r="8" spans="1:21" x14ac:dyDescent="0.4">
      <c r="C8" t="s">
        <v>263</v>
      </c>
    </row>
    <row r="9" spans="1:21" x14ac:dyDescent="0.4">
      <c r="B9" t="s">
        <v>264</v>
      </c>
      <c r="C9" t="s">
        <v>265</v>
      </c>
    </row>
    <row r="10" spans="1:21" x14ac:dyDescent="0.4">
      <c r="C10" t="s">
        <v>266</v>
      </c>
    </row>
    <row r="11" spans="1:21" x14ac:dyDescent="0.4">
      <c r="C11" t="s">
        <v>267</v>
      </c>
    </row>
    <row r="12" spans="1:21" x14ac:dyDescent="0.4">
      <c r="C12" t="s">
        <v>268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A14" sqref="A14:XFD17"/>
    </sheetView>
  </sheetViews>
  <sheetFormatPr defaultRowHeight="17.399999999999999" x14ac:dyDescent="0.4"/>
  <sheetData>
    <row r="1" spans="1:21" x14ac:dyDescent="0.4">
      <c r="A1" t="s">
        <v>24</v>
      </c>
      <c r="B1" t="s">
        <v>37</v>
      </c>
      <c r="C1" t="s">
        <v>51</v>
      </c>
      <c r="D1" t="s">
        <v>60</v>
      </c>
      <c r="F1" t="s">
        <v>66</v>
      </c>
      <c r="G1">
        <v>9310</v>
      </c>
      <c r="H1">
        <v>210</v>
      </c>
      <c r="I1" s="1">
        <v>445222503460</v>
      </c>
      <c r="J1" t="s">
        <v>70</v>
      </c>
      <c r="K1" t="s">
        <v>71</v>
      </c>
      <c r="L1">
        <v>9310</v>
      </c>
      <c r="M1" t="s">
        <v>77</v>
      </c>
      <c r="N1" t="s">
        <v>91</v>
      </c>
      <c r="O1" t="s">
        <v>105</v>
      </c>
      <c r="P1" t="s">
        <v>119</v>
      </c>
      <c r="Q1">
        <v>350</v>
      </c>
      <c r="R1">
        <v>3.76</v>
      </c>
      <c r="S1">
        <v>2068</v>
      </c>
      <c r="T1" t="e">
        <v>#N/A</v>
      </c>
      <c r="U1" t="s">
        <v>132</v>
      </c>
    </row>
    <row r="3" spans="1:21" x14ac:dyDescent="0.4">
      <c r="A3" t="s">
        <v>239</v>
      </c>
      <c r="B3" t="s">
        <v>240</v>
      </c>
      <c r="C3" t="s">
        <v>241</v>
      </c>
      <c r="D3" t="s">
        <v>242</v>
      </c>
    </row>
    <row r="5" spans="1:21" x14ac:dyDescent="0.4">
      <c r="A5" t="s">
        <v>253</v>
      </c>
    </row>
    <row r="6" spans="1:21" x14ac:dyDescent="0.4">
      <c r="A6" t="s">
        <v>248</v>
      </c>
      <c r="B6" t="s">
        <v>250</v>
      </c>
    </row>
    <row r="7" spans="1:21" x14ac:dyDescent="0.4">
      <c r="A7" t="s">
        <v>249</v>
      </c>
    </row>
    <row r="9" spans="1:21" x14ac:dyDescent="0.4">
      <c r="A9" t="s">
        <v>251</v>
      </c>
      <c r="B9" t="s">
        <v>252</v>
      </c>
    </row>
    <row r="11" spans="1:21" x14ac:dyDescent="0.4">
      <c r="A11" t="s">
        <v>254</v>
      </c>
    </row>
    <row r="12" spans="1:21" x14ac:dyDescent="0.4">
      <c r="A12" t="s">
        <v>255</v>
      </c>
    </row>
    <row r="15" spans="1:21" x14ac:dyDescent="0.4">
      <c r="A15" t="s">
        <v>243</v>
      </c>
    </row>
    <row r="16" spans="1:21" x14ac:dyDescent="0.4">
      <c r="A16" t="s">
        <v>244</v>
      </c>
      <c r="B16">
        <v>48</v>
      </c>
    </row>
    <row r="17" spans="1:2" x14ac:dyDescent="0.4">
      <c r="A17" t="s">
        <v>245</v>
      </c>
      <c r="B17">
        <v>35</v>
      </c>
    </row>
    <row r="18" spans="1:2" x14ac:dyDescent="0.4">
      <c r="A18" t="s">
        <v>246</v>
      </c>
      <c r="B18">
        <v>0.91</v>
      </c>
    </row>
    <row r="19" spans="1:2" x14ac:dyDescent="0.4">
      <c r="A19" t="s">
        <v>247</v>
      </c>
      <c r="B19">
        <v>14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E2" sqref="E2"/>
    </sheetView>
  </sheetViews>
  <sheetFormatPr defaultRowHeight="17.399999999999999" x14ac:dyDescent="0.4"/>
  <cols>
    <col min="3" max="3" width="14.3984375" bestFit="1" customWidth="1"/>
  </cols>
  <sheetData>
    <row r="1" spans="1:21" x14ac:dyDescent="0.4">
      <c r="A1" t="s">
        <v>23</v>
      </c>
      <c r="B1" t="s">
        <v>36</v>
      </c>
      <c r="C1" t="s">
        <v>228</v>
      </c>
      <c r="D1" t="s">
        <v>61</v>
      </c>
      <c r="E1" t="s">
        <v>237</v>
      </c>
      <c r="F1" t="s">
        <v>64</v>
      </c>
      <c r="G1">
        <v>48750</v>
      </c>
      <c r="H1">
        <v>-2950</v>
      </c>
      <c r="I1" s="1">
        <v>468960618750</v>
      </c>
      <c r="J1" t="s">
        <v>70</v>
      </c>
      <c r="K1" t="s">
        <v>71</v>
      </c>
      <c r="L1">
        <v>48750</v>
      </c>
      <c r="M1" t="s">
        <v>76</v>
      </c>
      <c r="N1" t="s">
        <v>90</v>
      </c>
      <c r="O1" t="s">
        <v>104</v>
      </c>
      <c r="P1" t="s">
        <v>118</v>
      </c>
      <c r="Q1">
        <v>850</v>
      </c>
      <c r="R1">
        <v>1.74</v>
      </c>
      <c r="S1">
        <v>252</v>
      </c>
      <c r="T1" t="e">
        <v>#N/A</v>
      </c>
      <c r="U1" t="s">
        <v>131</v>
      </c>
    </row>
    <row r="3" spans="1:21" x14ac:dyDescent="0.4">
      <c r="A3" t="s">
        <v>142</v>
      </c>
      <c r="B3" t="s">
        <v>229</v>
      </c>
      <c r="C3" t="s">
        <v>230</v>
      </c>
      <c r="D3" t="s">
        <v>231</v>
      </c>
    </row>
    <row r="4" spans="1:21" x14ac:dyDescent="0.4">
      <c r="A4" t="s">
        <v>144</v>
      </c>
    </row>
    <row r="6" spans="1:21" x14ac:dyDescent="0.4">
      <c r="A6" t="s">
        <v>232</v>
      </c>
    </row>
    <row r="7" spans="1:21" x14ac:dyDescent="0.4">
      <c r="A7" t="s">
        <v>233</v>
      </c>
      <c r="B7">
        <v>57.41</v>
      </c>
      <c r="D7" t="s">
        <v>236</v>
      </c>
    </row>
    <row r="8" spans="1:21" x14ac:dyDescent="0.4">
      <c r="A8" t="s">
        <v>234</v>
      </c>
      <c r="B8">
        <v>31.35</v>
      </c>
    </row>
    <row r="9" spans="1:21" x14ac:dyDescent="0.4">
      <c r="A9" t="s">
        <v>235</v>
      </c>
      <c r="B9">
        <v>11.24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A3" sqref="A3:A4"/>
    </sheetView>
  </sheetViews>
  <sheetFormatPr defaultRowHeight="17.399999999999999" x14ac:dyDescent="0.4"/>
  <sheetData>
    <row r="1" spans="1:21" x14ac:dyDescent="0.4">
      <c r="A1" t="s">
        <v>22</v>
      </c>
      <c r="B1" t="s">
        <v>35</v>
      </c>
      <c r="C1" t="s">
        <v>49</v>
      </c>
      <c r="D1" t="s">
        <v>61</v>
      </c>
      <c r="F1" t="s">
        <v>65</v>
      </c>
      <c r="G1">
        <v>33950</v>
      </c>
      <c r="H1">
        <v>1600</v>
      </c>
      <c r="I1" s="1">
        <v>606465213900</v>
      </c>
      <c r="J1" t="s">
        <v>70</v>
      </c>
      <c r="K1" t="s">
        <v>71</v>
      </c>
      <c r="L1">
        <v>33950</v>
      </c>
      <c r="M1" t="s">
        <v>75</v>
      </c>
      <c r="N1" t="s">
        <v>89</v>
      </c>
      <c r="O1" t="s">
        <v>103</v>
      </c>
      <c r="P1" t="s">
        <v>117</v>
      </c>
      <c r="Q1">
        <v>500</v>
      </c>
      <c r="R1">
        <v>1.47</v>
      </c>
      <c r="S1">
        <v>797</v>
      </c>
      <c r="T1" t="e">
        <v>#N/A</v>
      </c>
      <c r="U1" t="s">
        <v>130</v>
      </c>
    </row>
    <row r="3" spans="1:21" x14ac:dyDescent="0.4">
      <c r="A3" t="s">
        <v>142</v>
      </c>
      <c r="B3" t="s">
        <v>211</v>
      </c>
      <c r="C3" t="s">
        <v>212</v>
      </c>
      <c r="D3" t="s">
        <v>213</v>
      </c>
      <c r="E3" t="s">
        <v>214</v>
      </c>
      <c r="F3" t="s">
        <v>225</v>
      </c>
    </row>
    <row r="4" spans="1:21" x14ac:dyDescent="0.4">
      <c r="A4" t="s">
        <v>144</v>
      </c>
    </row>
    <row r="6" spans="1:21" x14ac:dyDescent="0.4">
      <c r="A6" t="s">
        <v>220</v>
      </c>
      <c r="B6" t="s">
        <v>221</v>
      </c>
      <c r="C6" t="s">
        <v>222</v>
      </c>
    </row>
    <row r="7" spans="1:21" x14ac:dyDescent="0.4">
      <c r="B7" t="s">
        <v>223</v>
      </c>
      <c r="C7" t="s">
        <v>224</v>
      </c>
    </row>
    <row r="9" spans="1:21" x14ac:dyDescent="0.4">
      <c r="A9" t="s">
        <v>226</v>
      </c>
      <c r="B9" t="s">
        <v>227</v>
      </c>
    </row>
    <row r="11" spans="1:21" x14ac:dyDescent="0.4">
      <c r="A11" t="s">
        <v>215</v>
      </c>
      <c r="B11" t="s">
        <v>216</v>
      </c>
      <c r="C11">
        <v>89.35</v>
      </c>
    </row>
    <row r="12" spans="1:21" x14ac:dyDescent="0.4">
      <c r="B12" t="s">
        <v>217</v>
      </c>
      <c r="C12">
        <v>9.24</v>
      </c>
    </row>
    <row r="13" spans="1:21" x14ac:dyDescent="0.4">
      <c r="B13" t="s">
        <v>218</v>
      </c>
      <c r="C13">
        <v>1.24</v>
      </c>
    </row>
    <row r="14" spans="1:21" x14ac:dyDescent="0.4">
      <c r="B14" t="s">
        <v>219</v>
      </c>
      <c r="C14">
        <v>0.17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A6" sqref="A6"/>
    </sheetView>
  </sheetViews>
  <sheetFormatPr defaultRowHeight="17.399999999999999" x14ac:dyDescent="0.4"/>
  <sheetData>
    <row r="1" spans="1:20" x14ac:dyDescent="0.4">
      <c r="A1" t="s">
        <v>21</v>
      </c>
      <c r="B1" t="s">
        <v>34</v>
      </c>
      <c r="C1" t="s">
        <v>48</v>
      </c>
      <c r="D1" t="s">
        <v>61</v>
      </c>
      <c r="E1" t="s">
        <v>64</v>
      </c>
      <c r="F1">
        <v>46350</v>
      </c>
      <c r="G1">
        <v>1350</v>
      </c>
      <c r="H1" s="1">
        <v>660850698600</v>
      </c>
      <c r="I1" t="s">
        <v>70</v>
      </c>
      <c r="J1" t="s">
        <v>71</v>
      </c>
      <c r="K1">
        <v>46350</v>
      </c>
      <c r="L1" t="s">
        <v>74</v>
      </c>
      <c r="M1" t="s">
        <v>88</v>
      </c>
      <c r="N1" t="s">
        <v>102</v>
      </c>
      <c r="O1" t="s">
        <v>116</v>
      </c>
      <c r="P1">
        <v>150</v>
      </c>
      <c r="Q1">
        <v>0.32</v>
      </c>
      <c r="R1">
        <v>834</v>
      </c>
      <c r="S1" t="e">
        <v>#N/A</v>
      </c>
      <c r="T1" t="s">
        <v>129</v>
      </c>
    </row>
    <row r="3" spans="1:20" x14ac:dyDescent="0.4">
      <c r="A3" t="s">
        <v>142</v>
      </c>
      <c r="B3" t="s">
        <v>194</v>
      </c>
      <c r="C3" t="s">
        <v>196</v>
      </c>
      <c r="D3" t="s">
        <v>197</v>
      </c>
    </row>
    <row r="4" spans="1:20" x14ac:dyDescent="0.4">
      <c r="A4" t="s">
        <v>144</v>
      </c>
      <c r="B4" t="s">
        <v>195</v>
      </c>
    </row>
    <row r="6" spans="1:20" x14ac:dyDescent="0.4">
      <c r="A6" t="s">
        <v>199</v>
      </c>
      <c r="B6" t="s">
        <v>200</v>
      </c>
      <c r="E6" t="s">
        <v>204</v>
      </c>
      <c r="F6" t="s">
        <v>205</v>
      </c>
    </row>
    <row r="7" spans="1:20" x14ac:dyDescent="0.4">
      <c r="A7" t="s">
        <v>201</v>
      </c>
      <c r="B7" t="s">
        <v>202</v>
      </c>
    </row>
    <row r="8" spans="1:20" x14ac:dyDescent="0.4">
      <c r="A8" t="s">
        <v>203</v>
      </c>
    </row>
    <row r="10" spans="1:20" x14ac:dyDescent="0.4">
      <c r="A10" t="s">
        <v>198</v>
      </c>
      <c r="B10" t="s">
        <v>192</v>
      </c>
    </row>
    <row r="11" spans="1:20" x14ac:dyDescent="0.4">
      <c r="B11" t="s">
        <v>193</v>
      </c>
    </row>
    <row r="13" spans="1:20" x14ac:dyDescent="0.4">
      <c r="A13" t="s">
        <v>206</v>
      </c>
      <c r="B13" t="s">
        <v>207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A32" sqref="A1:O32"/>
    </sheetView>
  </sheetViews>
  <sheetFormatPr defaultRowHeight="17.399999999999999" x14ac:dyDescent="0.4"/>
  <sheetData>
    <row r="1" spans="1:15" x14ac:dyDescent="0.4">
      <c r="A1" s="3"/>
      <c r="B1" s="3">
        <v>42670</v>
      </c>
      <c r="C1" s="3">
        <v>6120</v>
      </c>
      <c r="D1" s="3">
        <v>102710</v>
      </c>
      <c r="E1" s="3">
        <v>97520</v>
      </c>
      <c r="F1" s="3">
        <v>36830</v>
      </c>
      <c r="G1" s="3">
        <v>53210</v>
      </c>
      <c r="H1" s="3">
        <v>84690</v>
      </c>
      <c r="I1" s="3">
        <v>3070</v>
      </c>
      <c r="J1" s="3">
        <v>79430</v>
      </c>
      <c r="K1" s="3">
        <v>1390</v>
      </c>
      <c r="L1" s="3">
        <v>53610</v>
      </c>
      <c r="M1" s="3">
        <v>49070</v>
      </c>
      <c r="N1" s="3">
        <v>248170</v>
      </c>
      <c r="O1" s="3">
        <v>101160</v>
      </c>
    </row>
    <row r="2" spans="1:15" x14ac:dyDescent="0.4">
      <c r="A2" s="4">
        <v>44067</v>
      </c>
      <c r="B2" s="2">
        <f>종합!B2/(SUM(종합!$B2:$O2))</f>
        <v>4.1891289920817462E-2</v>
      </c>
      <c r="C2" s="2">
        <f>종합!C2/(SUM(종합!$B2:$O2))</f>
        <v>0.13091028100255456</v>
      </c>
      <c r="D2" s="2">
        <f>종합!D2/(SUM(종합!$B2:$O2))</f>
        <v>7.9455267775161598E-2</v>
      </c>
      <c r="E2" s="2">
        <f>종합!E2/(SUM(종합!$B2:$O2))</f>
        <v>5.9182356203238209E-2</v>
      </c>
      <c r="F2" s="2">
        <f>종합!F2/(SUM(종합!$B2:$O2))</f>
        <v>4.2409476449785904E-2</v>
      </c>
      <c r="G2" s="2">
        <f>종합!G2/(SUM(종합!$B2:$O2))</f>
        <v>0.17201065464231494</v>
      </c>
      <c r="H2" s="2">
        <f>종합!H2/(SUM(종합!$B2:$O2))</f>
        <v>7.0637005790961729E-2</v>
      </c>
      <c r="I2" s="2">
        <f>종합!I2/(SUM(종합!$B2:$O2))</f>
        <v>6.0909644633133031E-2</v>
      </c>
      <c r="J2" s="2">
        <f>종합!J2/(SUM(종합!$B2:$O2))</f>
        <v>6.0182365294229948E-2</v>
      </c>
      <c r="K2" s="2">
        <f>종합!K2/(SUM(종합!$B2:$O2))</f>
        <v>4.072764297857253E-2</v>
      </c>
      <c r="L2" s="2">
        <f>종합!L2/(SUM(종합!$B2:$O2))</f>
        <v>4.0364003309120995E-2</v>
      </c>
      <c r="M2" s="2">
        <f>종합!M2/(SUM(종합!$B2:$O2))</f>
        <v>2.5091137192156294E-2</v>
      </c>
      <c r="N2" s="2">
        <f>종합!N2/(SUM(종합!$B2:$O2))</f>
        <v>0.13186483513486486</v>
      </c>
      <c r="O2" s="2">
        <f>종합!O2/(SUM(종합!$B2:$O2))</f>
        <v>4.436403967308794E-2</v>
      </c>
    </row>
    <row r="3" spans="1:15" x14ac:dyDescent="0.4">
      <c r="A3" s="4">
        <v>44068</v>
      </c>
      <c r="B3" s="2">
        <f>종합!B3/(SUM(종합!$B3:$O3))</f>
        <v>4.2217392853325736E-2</v>
      </c>
      <c r="C3" s="2">
        <f>종합!C3/(SUM(종합!$B3:$O3))</f>
        <v>0.12985856282731839</v>
      </c>
      <c r="D3" s="2">
        <f>종합!D3/(SUM(종합!$B3:$O3))</f>
        <v>7.8200149631265814E-2</v>
      </c>
      <c r="E3" s="2">
        <f>종합!E3/(SUM(종합!$B3:$O3))</f>
        <v>5.9674373864405571E-2</v>
      </c>
      <c r="F3" s="2">
        <f>종합!F3/(SUM(종합!$B3:$O3))</f>
        <v>4.4488581709359078E-2</v>
      </c>
      <c r="G3" s="2">
        <f>종합!G3/(SUM(종합!$B3:$O3))</f>
        <v>0.17226299476290569</v>
      </c>
      <c r="H3" s="2">
        <f>종합!H3/(SUM(종합!$B3:$O3))</f>
        <v>7.3568705689550748E-2</v>
      </c>
      <c r="I3" s="2">
        <f>종합!I3/(SUM(종합!$B3:$O3))</f>
        <v>5.8783711567921906E-2</v>
      </c>
      <c r="J3" s="2">
        <f>종합!J3/(SUM(종합!$B3:$O3))</f>
        <v>5.9674373864405571E-2</v>
      </c>
      <c r="K3" s="2">
        <f>종합!K3/(SUM(종합!$B3:$O3))</f>
        <v>4.159392924578717E-2</v>
      </c>
      <c r="L3" s="2">
        <f>종합!L3/(SUM(종합!$B3:$O3))</f>
        <v>4.0792333178951867E-2</v>
      </c>
      <c r="M3" s="2">
        <f>종합!M3/(SUM(종합!$B3:$O3))</f>
        <v>2.4404146923652427E-2</v>
      </c>
      <c r="N3" s="2">
        <f>종합!N3/(SUM(종합!$B3:$O3))</f>
        <v>0.12905696676048309</v>
      </c>
      <c r="O3" s="2">
        <f>종합!O3/(SUM(종합!$B3:$O3))</f>
        <v>4.5423777120666926E-2</v>
      </c>
    </row>
    <row r="4" spans="1:15" x14ac:dyDescent="0.4">
      <c r="A4" s="4">
        <v>44069</v>
      </c>
      <c r="B4" s="2">
        <f>종합!B4/(SUM(종합!$B4:$O4))</f>
        <v>4.1623141824025711E-2</v>
      </c>
      <c r="C4" s="2">
        <f>종합!C4/(SUM(종합!$B4:$O4))</f>
        <v>0.12642292754787732</v>
      </c>
      <c r="D4" s="2">
        <f>종합!D4/(SUM(종합!$B4:$O4))</f>
        <v>7.7317976876032327E-2</v>
      </c>
      <c r="E4" s="2">
        <f>종합!E4/(SUM(종합!$B4:$O4))</f>
        <v>5.8479532163742687E-2</v>
      </c>
      <c r="F4" s="2">
        <f>종합!F4/(SUM(종합!$B4:$O4))</f>
        <v>4.3435560912459266E-2</v>
      </c>
      <c r="G4" s="2">
        <f>종합!G4/(SUM(종합!$B4:$O4))</f>
        <v>0.17024239989286191</v>
      </c>
      <c r="H4" s="2">
        <f>종합!H4/(SUM(종합!$B4:$O4))</f>
        <v>7.9683942681130313E-2</v>
      </c>
      <c r="I4" s="2">
        <f>종합!I4/(SUM(종합!$B4:$O4))</f>
        <v>6.2050801303513238E-2</v>
      </c>
      <c r="J4" s="2">
        <f>종합!J4/(SUM(종합!$B4:$O4))</f>
        <v>6.1247265747064863E-2</v>
      </c>
      <c r="K4" s="2">
        <f>종합!K4/(SUM(종합!$B4:$O4))</f>
        <v>4.2408821034775231E-2</v>
      </c>
      <c r="L4" s="2">
        <f>종합!L4/(SUM(종합!$B4:$O4))</f>
        <v>4.0087496093924375E-2</v>
      </c>
      <c r="M4" s="2">
        <f>종합!M4/(SUM(종합!$B4:$O4))</f>
        <v>2.5802419534842195E-2</v>
      </c>
      <c r="N4" s="2">
        <f>종합!N4/(SUM(종합!$B4:$O4))</f>
        <v>0.12709254051158431</v>
      </c>
      <c r="O4" s="2">
        <f>종합!O4/(SUM(종합!$B4:$O4))</f>
        <v>4.4105173876166241E-2</v>
      </c>
    </row>
    <row r="5" spans="1:15" x14ac:dyDescent="0.4">
      <c r="A5" s="4">
        <v>44070</v>
      </c>
      <c r="B5" s="2">
        <f>종합!B5/(SUM(종합!$B5:$O5))</f>
        <v>4.0926813964953165E-2</v>
      </c>
      <c r="C5" s="2">
        <f>종합!C5/(SUM(종합!$B5:$O5))</f>
        <v>0.12369470712140905</v>
      </c>
      <c r="D5" s="2">
        <f>종합!D5/(SUM(종합!$B5:$O5))</f>
        <v>7.9146685788553758E-2</v>
      </c>
      <c r="E5" s="2">
        <f>종합!E5/(SUM(종합!$B5:$O5))</f>
        <v>5.8979070497019677E-2</v>
      </c>
      <c r="F5" s="2">
        <f>종합!F5/(SUM(종합!$B5:$O5))</f>
        <v>4.1769372114910587E-2</v>
      </c>
      <c r="G5" s="2">
        <f>종합!G5/(SUM(종합!$B5:$O5))</f>
        <v>0.16827858199256038</v>
      </c>
      <c r="H5" s="2">
        <f>종합!H5/(SUM(종합!$B5:$O5))</f>
        <v>7.4037556581365127E-2</v>
      </c>
      <c r="I5" s="2">
        <f>종합!I5/(SUM(종합!$B5:$O5))</f>
        <v>8.0894545780486715E-2</v>
      </c>
      <c r="J5" s="2">
        <f>종합!J5/(SUM(종합!$B5:$O5))</f>
        <v>6.0233944337381794E-2</v>
      </c>
      <c r="K5" s="2">
        <f>종합!K5/(SUM(종합!$B5:$O5))</f>
        <v>3.9707793662887104E-2</v>
      </c>
      <c r="L5" s="2">
        <f>종합!L5/(SUM(종합!$B5:$O5))</f>
        <v>3.8632187514005288E-2</v>
      </c>
      <c r="M5" s="2">
        <f>종합!M5/(SUM(종합!$B5:$O5))</f>
        <v>2.6352350647604536E-2</v>
      </c>
      <c r="N5" s="2">
        <f>종합!N5/(SUM(종합!$B5:$O5))</f>
        <v>0.1239636086586295</v>
      </c>
      <c r="O5" s="2">
        <f>종합!O5/(SUM(종합!$B5:$O5))</f>
        <v>4.3382781338233319E-2</v>
      </c>
    </row>
    <row r="6" spans="1:15" x14ac:dyDescent="0.4">
      <c r="A6" s="4">
        <v>44071</v>
      </c>
      <c r="B6" s="2">
        <f>종합!B6/(SUM(종합!$B6:$O6))</f>
        <v>4.1137726113929227E-2</v>
      </c>
      <c r="C6" s="2">
        <f>종합!C6/(SUM(종합!$B6:$O6))</f>
        <v>0.12216025267334314</v>
      </c>
      <c r="D6" s="2">
        <f>종합!D6/(SUM(종합!$B6:$O6))</f>
        <v>7.5610583741549275E-2</v>
      </c>
      <c r="E6" s="2">
        <f>종합!E6/(SUM(종합!$B6:$O6))</f>
        <v>5.8643881981362729E-2</v>
      </c>
      <c r="F6" s="2">
        <f>종합!F6/(SUM(종합!$B6:$O6))</f>
        <v>4.0415553680034105E-2</v>
      </c>
      <c r="G6" s="2">
        <f>종합!G6/(SUM(종합!$B6:$O6))</f>
        <v>0.16225387406356859</v>
      </c>
      <c r="H6" s="2">
        <f>종합!H6/(SUM(종합!$B6:$O6))</f>
        <v>7.0955616848369887E-2</v>
      </c>
      <c r="I6" s="2">
        <f>종합!I6/(SUM(종합!$B6:$O6))</f>
        <v>0.10201773237855757</v>
      </c>
      <c r="J6" s="2">
        <f>종합!J6/(SUM(종합!$B6:$O6))</f>
        <v>5.7251742349757682E-2</v>
      </c>
      <c r="K6" s="2">
        <f>종합!K6/(SUM(종합!$B6:$O6))</f>
        <v>3.7587770053336349E-2</v>
      </c>
      <c r="L6" s="2">
        <f>종합!L6/(SUM(종합!$B6:$O6))</f>
        <v>3.7674778780311668E-2</v>
      </c>
      <c r="M6" s="2">
        <f>종합!M6/(SUM(종합!$B6:$O6))</f>
        <v>2.6711679181421897E-2</v>
      </c>
      <c r="N6" s="2">
        <f>종합!N6/(SUM(종합!$B6:$O6))</f>
        <v>0.12268230503519503</v>
      </c>
      <c r="O6" s="2">
        <f>종합!O6/(SUM(종합!$B6:$O6))</f>
        <v>4.4896503119262861E-2</v>
      </c>
    </row>
    <row r="7" spans="1:15" x14ac:dyDescent="0.4">
      <c r="A7" s="4">
        <v>44074</v>
      </c>
      <c r="B7" s="2">
        <f>종합!B7/(SUM(종합!$B7:$O7))</f>
        <v>4.2699334371901994E-2</v>
      </c>
      <c r="C7" s="2">
        <f>종합!C7/(SUM(종합!$B7:$O7))</f>
        <v>0.13702025208893925</v>
      </c>
      <c r="D7" s="2">
        <f>종합!D7/(SUM(종합!$B7:$O7))</f>
        <v>7.4883161025350517E-2</v>
      </c>
      <c r="E7" s="2">
        <f>종합!E7/(SUM(종합!$B7:$O7))</f>
        <v>5.9481659821555018E-2</v>
      </c>
      <c r="F7" s="2">
        <f>종합!F7/(SUM(종합!$B7:$O7))</f>
        <v>4.115918425152245E-2</v>
      </c>
      <c r="G7" s="2">
        <f>종합!G7/(SUM(종합!$B7:$O7))</f>
        <v>0.15836991927489025</v>
      </c>
      <c r="H7" s="2">
        <f>종합!H7/(SUM(종합!$B7:$O7))</f>
        <v>7.1563871972808391E-2</v>
      </c>
      <c r="I7" s="2">
        <f>종합!I7/(SUM(종합!$B7:$O7))</f>
        <v>8.4088655997734033E-2</v>
      </c>
      <c r="J7" s="2">
        <f>종합!J7/(SUM(종합!$B7:$O7))</f>
        <v>5.8242458575272625E-2</v>
      </c>
      <c r="K7" s="2">
        <f>종합!K7/(SUM(종합!$B7:$O7))</f>
        <v>3.7618609262144172E-2</v>
      </c>
      <c r="L7" s="2">
        <f>종합!L7/(SUM(종합!$B7:$O7))</f>
        <v>3.8238209885285368E-2</v>
      </c>
      <c r="M7" s="2">
        <f>종합!M7/(SUM(종합!$B7:$O7))</f>
        <v>2.7085398668743804E-2</v>
      </c>
      <c r="N7" s="2">
        <f>종합!N7/(SUM(종합!$B7:$O7))</f>
        <v>0.12546912618609263</v>
      </c>
      <c r="O7" s="2">
        <f>종합!O7/(SUM(종합!$B7:$O7))</f>
        <v>4.4080158617759525E-2</v>
      </c>
    </row>
    <row r="8" spans="1:15" x14ac:dyDescent="0.4">
      <c r="A8" s="4">
        <v>44075</v>
      </c>
      <c r="B8" s="2">
        <f>종합!B8/(SUM(종합!$B8:$O8))</f>
        <v>4.0256754331233602E-2</v>
      </c>
      <c r="C8" s="2">
        <f>종합!C8/(SUM(종합!$B8:$O8))</f>
        <v>0.1311122317284763</v>
      </c>
      <c r="D8" s="2">
        <f>종합!D8/(SUM(종합!$B8:$O8))</f>
        <v>7.196642706347918E-2</v>
      </c>
      <c r="E8" s="2">
        <f>종합!E8/(SUM(종합!$B8:$O8))</f>
        <v>5.9316746296976898E-2</v>
      </c>
      <c r="F8" s="2">
        <f>종합!F8/(SUM(종합!$B8:$O8))</f>
        <v>4.0855050043162762E-2</v>
      </c>
      <c r="G8" s="2">
        <f>종합!G8/(SUM(종합!$B8:$O8))</f>
        <v>0.16853990205044486</v>
      </c>
      <c r="H8" s="2">
        <f>종합!H8/(SUM(종합!$B8:$O8))</f>
        <v>6.9103154727818181E-2</v>
      </c>
      <c r="I8" s="2">
        <f>종합!I8/(SUM(종합!$B8:$O8))</f>
        <v>8.4188753750032055E-2</v>
      </c>
      <c r="J8" s="2">
        <f>종합!J8/(SUM(종합!$B8:$O8))</f>
        <v>5.6581680185300728E-2</v>
      </c>
      <c r="K8" s="2">
        <f>종합!K8/(SUM(종합!$B8:$O8))</f>
        <v>3.7949042299506831E-2</v>
      </c>
      <c r="L8" s="2">
        <f>종합!L8/(SUM(종합!$B8:$O8))</f>
        <v>4.7949127770322821E-2</v>
      </c>
      <c r="M8" s="2">
        <f>종합!M8/(SUM(종합!$B8:$O8))</f>
        <v>2.6068598876913478E-2</v>
      </c>
      <c r="N8" s="2">
        <f>종합!N8/(SUM(종합!$B8:$O8))</f>
        <v>0.12218053145753383</v>
      </c>
      <c r="O8" s="2">
        <f>종합!O8/(SUM(종합!$B8:$O8))</f>
        <v>4.3931999418798454E-2</v>
      </c>
    </row>
    <row r="9" spans="1:15" x14ac:dyDescent="0.4">
      <c r="A9" s="4">
        <v>44076</v>
      </c>
      <c r="B9" s="2">
        <f>종합!B9/(SUM(종합!$B9:$O9))</f>
        <v>4.008863649767877E-2</v>
      </c>
      <c r="C9" s="2">
        <f>종합!C9/(SUM(종합!$B9:$O9))</f>
        <v>0.12907900612535492</v>
      </c>
      <c r="D9" s="2">
        <f>종합!D9/(SUM(종합!$B9:$O9))</f>
        <v>7.4313109270602515E-2</v>
      </c>
      <c r="E9" s="2">
        <f>종합!E9/(SUM(종합!$B9:$O9))</f>
        <v>6.0663762669879599E-2</v>
      </c>
      <c r="F9" s="2">
        <f>종합!F9/(SUM(종합!$B9:$O9))</f>
        <v>3.9936977091004071E-2</v>
      </c>
      <c r="G9" s="2">
        <f>종합!G9/(SUM(종합!$B9:$O9))</f>
        <v>0.17322031899028537</v>
      </c>
      <c r="H9" s="2">
        <f>종합!H9/(SUM(종합!$B9:$O9))</f>
        <v>6.546631054791173E-2</v>
      </c>
      <c r="I9" s="2">
        <f>종합!I9/(SUM(종합!$B9:$O9))</f>
        <v>8.0042464633868909E-2</v>
      </c>
      <c r="J9" s="2">
        <f>종합!J9/(SUM(종합!$B9:$O9))</f>
        <v>5.6282490921499409E-2</v>
      </c>
      <c r="K9" s="2">
        <f>종합!K9/(SUM(종합!$B9:$O9))</f>
        <v>3.7493575539022807E-2</v>
      </c>
      <c r="L9" s="2">
        <f>종합!L9/(SUM(종합!$B9:$O9))</f>
        <v>4.9794838524859504E-2</v>
      </c>
      <c r="M9" s="2">
        <f>종합!M9/(SUM(종합!$B9:$O9))</f>
        <v>2.679316184586349E-2</v>
      </c>
      <c r="N9" s="2">
        <f>종합!N9/(SUM(종합!$B9:$O9))</f>
        <v>0.12031646262859454</v>
      </c>
      <c r="O9" s="2">
        <f>종합!O9/(SUM(종합!$B9:$O9))</f>
        <v>4.650888471357436E-2</v>
      </c>
    </row>
    <row r="10" spans="1:15" x14ac:dyDescent="0.4">
      <c r="A10" s="4">
        <v>44077</v>
      </c>
      <c r="B10" s="2">
        <f>종합!B10/(SUM(종합!$B10:$O10))</f>
        <v>4.0115187179166144E-2</v>
      </c>
      <c r="C10" s="2">
        <f>종합!C10/(SUM(종합!$B10:$O10))</f>
        <v>0.127874462668503</v>
      </c>
      <c r="D10" s="2">
        <f>종합!D10/(SUM(종합!$B10:$O10))</f>
        <v>7.8126956303993994E-2</v>
      </c>
      <c r="E10" s="2">
        <f>종합!E10/(SUM(종합!$B10:$O10))</f>
        <v>5.9680313843328746E-2</v>
      </c>
      <c r="F10" s="2">
        <f>종합!F10/(SUM(종합!$B10:$O10))</f>
        <v>4.2903050790868494E-2</v>
      </c>
      <c r="G10" s="2">
        <f>종합!G10/(SUM(종합!$B10:$O10))</f>
        <v>0.16809815950920245</v>
      </c>
      <c r="H10" s="2">
        <f>종합!H10/(SUM(종합!$B10:$O10))</f>
        <v>6.4271107215892492E-2</v>
      </c>
      <c r="I10" s="2">
        <f>종합!I10/(SUM(종합!$B10:$O10))</f>
        <v>7.6791452777429992E-2</v>
      </c>
      <c r="J10" s="2">
        <f>종합!J10/(SUM(종합!$B10:$O10))</f>
        <v>5.4421768707482991E-2</v>
      </c>
      <c r="K10" s="2">
        <f>종합!K10/(SUM(종합!$B10:$O10))</f>
        <v>3.8729602270355996E-2</v>
      </c>
      <c r="L10" s="2">
        <f>종합!L10/(SUM(종합!$B10:$O10))</f>
        <v>4.9246692542047492E-2</v>
      </c>
      <c r="M10" s="2">
        <f>종합!M10/(SUM(종합!$B10:$O10))</f>
        <v>2.8295980969074746E-2</v>
      </c>
      <c r="N10" s="2">
        <f>종합!N10/(SUM(종합!$B10:$O10))</f>
        <v>0.11869287592337549</v>
      </c>
      <c r="O10" s="2">
        <f>종합!O10/(SUM(종합!$B10:$O10))</f>
        <v>5.2752389299277995E-2</v>
      </c>
    </row>
    <row r="11" spans="1:15" x14ac:dyDescent="0.4">
      <c r="A11" s="4">
        <v>44078</v>
      </c>
      <c r="B11" s="2">
        <f>종합!B11/(SUM(종합!$B11:$O11))</f>
        <v>4.0212174791614042E-2</v>
      </c>
      <c r="C11" s="2">
        <f>종합!C11/(SUM(종합!$B11:$O11))</f>
        <v>0.12679969689315485</v>
      </c>
      <c r="D11" s="2">
        <f>종합!D11/(SUM(종합!$B11:$O11))</f>
        <v>7.5776711290729978E-2</v>
      </c>
      <c r="E11" s="2">
        <f>종합!E11/(SUM(종합!$B11:$O11))</f>
        <v>5.8853245769133616E-2</v>
      </c>
      <c r="F11" s="2">
        <f>종합!F11/(SUM(종합!$B11:$O11))</f>
        <v>4.2182369285173021E-2</v>
      </c>
      <c r="G11" s="2">
        <f>종합!G11/(SUM(종합!$B11:$O11))</f>
        <v>0.16691083606971457</v>
      </c>
      <c r="H11" s="2">
        <f>종합!H11/(SUM(종합!$B11:$O11))</f>
        <v>6.4536499115938367E-2</v>
      </c>
      <c r="I11" s="2">
        <f>종합!I11/(SUM(종합!$B11:$O11))</f>
        <v>7.9355055990570009E-2</v>
      </c>
      <c r="J11" s="2">
        <f>종합!J11/(SUM(종합!$B11:$O11))</f>
        <v>5.4390839437568408E-2</v>
      </c>
      <c r="K11" s="2">
        <f>종합!K11/(SUM(종합!$B11:$O11))</f>
        <v>3.8393533720636523E-2</v>
      </c>
      <c r="L11" s="2">
        <f>종합!L11/(SUM(종합!$B11:$O11))</f>
        <v>5.0349414835396143E-2</v>
      </c>
      <c r="M11" s="2">
        <f>종합!M11/(SUM(종합!$B11:$O11))</f>
        <v>3.0310684516291993E-2</v>
      </c>
      <c r="N11" s="2">
        <f>종합!N11/(SUM(종합!$B11:$O11))</f>
        <v>0.11770649153826723</v>
      </c>
      <c r="O11" s="2">
        <f>종합!O11/(SUM(종합!$B11:$O11))</f>
        <v>5.4222446745811233E-2</v>
      </c>
    </row>
    <row r="12" spans="1:15" x14ac:dyDescent="0.4">
      <c r="A12" s="4">
        <v>44081</v>
      </c>
      <c r="B12" s="2">
        <f>종합!B12/(SUM(종합!$B12:$O12))</f>
        <v>4.1173270848152643E-2</v>
      </c>
      <c r="C12" s="2">
        <f>종합!C12/(SUM(종합!$B12:$O12))</f>
        <v>0.12603037784007698</v>
      </c>
      <c r="D12" s="2">
        <f>종합!D12/(SUM(종합!$B12:$O12))</f>
        <v>7.556801539813382E-2</v>
      </c>
      <c r="E12" s="2">
        <f>종합!E12/(SUM(종합!$B12:$O12))</f>
        <v>5.8077743838654335E-2</v>
      </c>
      <c r="F12" s="2">
        <f>종합!F12/(SUM(종합!$B12:$O12))</f>
        <v>4.251223900581614E-2</v>
      </c>
      <c r="G12" s="2">
        <f>종합!G12/(SUM(종합!$B12:$O12))</f>
        <v>0.16255910289133438</v>
      </c>
      <c r="H12" s="2">
        <f>종합!H12/(SUM(종합!$B12:$O12))</f>
        <v>6.3559144734089287E-2</v>
      </c>
      <c r="I12" s="2">
        <f>종합!I12/(SUM(종합!$B12:$O12))</f>
        <v>8.5568433825683077E-2</v>
      </c>
      <c r="J12" s="2">
        <f>종합!J12/(SUM(종합!$B12:$O12))</f>
        <v>5.4060839365663832E-2</v>
      </c>
      <c r="K12" s="2">
        <f>종합!K12/(SUM(종합!$B12:$O12))</f>
        <v>3.866270555253358E-2</v>
      </c>
      <c r="L12" s="2">
        <f>종합!L12/(SUM(종합!$B12:$O12))</f>
        <v>5.104816101092096E-2</v>
      </c>
      <c r="M12" s="2">
        <f>종합!M12/(SUM(종합!$B12:$O12))</f>
        <v>3.0126783547428763E-2</v>
      </c>
      <c r="N12" s="2">
        <f>종합!N12/(SUM(종합!$B12:$O12))</f>
        <v>0.11799656889409599</v>
      </c>
      <c r="O12" s="2">
        <f>종합!O12/(SUM(종합!$B12:$O12))</f>
        <v>5.3056613247416208E-2</v>
      </c>
    </row>
    <row r="13" spans="1:15" x14ac:dyDescent="0.4">
      <c r="A13" s="4">
        <v>44082</v>
      </c>
      <c r="B13" s="2">
        <f>종합!B13/(SUM(종합!$B13:$O13))</f>
        <v>4.0794553952448687E-2</v>
      </c>
      <c r="C13" s="2">
        <f>종합!C13/(SUM(종합!$B13:$O13))</f>
        <v>0.12378920273657115</v>
      </c>
      <c r="D13" s="2">
        <f>종합!D13/(SUM(종합!$B13:$O13))</f>
        <v>7.772810404389352E-2</v>
      </c>
      <c r="E13" s="2">
        <f>종합!E13/(SUM(종합!$B13:$O13))</f>
        <v>6.2656641604010022E-2</v>
      </c>
      <c r="F13" s="2">
        <f>종합!F13/(SUM(종합!$B13:$O13))</f>
        <v>4.178520625889047E-2</v>
      </c>
      <c r="G13" s="2">
        <f>종합!G13/(SUM(종합!$B13:$O13))</f>
        <v>0.16465149359886203</v>
      </c>
      <c r="H13" s="2">
        <f>종합!H13/(SUM(종합!$B13:$O13))</f>
        <v>6.282598387861546E-2</v>
      </c>
      <c r="I13" s="2">
        <f>종합!I13/(SUM(종합!$B13:$O13))</f>
        <v>8.0014224751066856E-2</v>
      </c>
      <c r="J13" s="2">
        <f>종합!J13/(SUM(종합!$B13:$O13))</f>
        <v>5.4697554697554697E-2</v>
      </c>
      <c r="K13" s="2">
        <f>종합!K13/(SUM(종합!$B13:$O13))</f>
        <v>3.8440696335433178E-2</v>
      </c>
      <c r="L13" s="2">
        <f>종합!L13/(SUM(종합!$B13:$O13))</f>
        <v>5.0125313283208017E-2</v>
      </c>
      <c r="M13" s="2">
        <f>종합!M13/(SUM(종합!$B13:$O13))</f>
        <v>3.0989636252794148E-2</v>
      </c>
      <c r="N13" s="2">
        <f>종합!N13/(SUM(종합!$B13:$O13))</f>
        <v>0.11900528347896769</v>
      </c>
      <c r="O13" s="2">
        <f>종합!O13/(SUM(종합!$B13:$O13))</f>
        <v>5.2496105127684073E-2</v>
      </c>
    </row>
    <row r="14" spans="1:15" x14ac:dyDescent="0.4">
      <c r="A14" s="4">
        <v>44083</v>
      </c>
      <c r="B14" s="2">
        <f>종합!B14/(SUM(종합!$B14:$O14))</f>
        <v>4.0658077576298225E-2</v>
      </c>
      <c r="C14" s="2">
        <f>종합!C14/(SUM(종합!$B14:$O14))</f>
        <v>0.11957248974970407</v>
      </c>
      <c r="D14" s="2">
        <f>종합!D14/(SUM(종합!$B14:$O14))</f>
        <v>7.4968691564735554E-2</v>
      </c>
      <c r="E14" s="2">
        <f>종합!E14/(SUM(종합!$B14:$O14))</f>
        <v>6.6562591137568405E-2</v>
      </c>
      <c r="F14" s="2">
        <f>종합!F14/(SUM(종합!$B14:$O14))</f>
        <v>4.0915407181211505E-2</v>
      </c>
      <c r="G14" s="2">
        <f>종합!G14/(SUM(종합!$B14:$O14))</f>
        <v>0.1642792197766379</v>
      </c>
      <c r="H14" s="2">
        <f>종합!H14/(SUM(종합!$B14:$O14))</f>
        <v>6.3045753203753579E-2</v>
      </c>
      <c r="I14" s="2">
        <f>종합!I14/(SUM(종합!$B14:$O14))</f>
        <v>7.9557736185689037E-2</v>
      </c>
      <c r="J14" s="2">
        <f>종합!J14/(SUM(종합!$B14:$O14))</f>
        <v>5.5068535451441906E-2</v>
      </c>
      <c r="K14" s="2">
        <f>종합!K14/(SUM(종합!$B14:$O14))</f>
        <v>3.8256334597107616E-2</v>
      </c>
      <c r="L14" s="2">
        <f>종합!L14/(SUM(종합!$B14:$O14))</f>
        <v>5.1465920982655983E-2</v>
      </c>
      <c r="M14" s="2">
        <f>종합!M14/(SUM(종합!$B14:$O14))</f>
        <v>3.113688219450687E-2</v>
      </c>
      <c r="N14" s="2">
        <f>종합!N14/(SUM(종합!$B14:$O14))</f>
        <v>0.12133090871661148</v>
      </c>
      <c r="O14" s="2">
        <f>종합!O14/(SUM(종합!$B14:$O14))</f>
        <v>5.318145168207785E-2</v>
      </c>
    </row>
    <row r="15" spans="1:15" x14ac:dyDescent="0.4">
      <c r="A15" s="4">
        <v>44084</v>
      </c>
      <c r="B15" s="2">
        <f>종합!B15/(SUM(종합!$B15:$O15))</f>
        <v>4.0934727314487933E-2</v>
      </c>
      <c r="C15" s="2">
        <f>종합!C15/(SUM(종합!$B15:$O15))</f>
        <v>0.12096671288695311</v>
      </c>
      <c r="D15" s="2">
        <f>종합!D15/(SUM(종합!$B15:$O15))</f>
        <v>7.5625462557314574E-2</v>
      </c>
      <c r="E15" s="2">
        <f>종합!E15/(SUM(종합!$B15:$O15))</f>
        <v>6.6182913239134694E-2</v>
      </c>
      <c r="F15" s="2">
        <f>종합!F15/(SUM(종합!$B15:$O15))</f>
        <v>4.100278172398833E-2</v>
      </c>
      <c r="G15" s="2">
        <f>종합!G15/(SUM(종합!$B15:$O15))</f>
        <v>0.16095718526962308</v>
      </c>
      <c r="H15" s="2">
        <f>종합!H15/(SUM(종합!$B15:$O15))</f>
        <v>6.3120464811616886E-2</v>
      </c>
      <c r="I15" s="2">
        <f>종합!I15/(SUM(종합!$B15:$O15))</f>
        <v>8.0601941252031004E-2</v>
      </c>
      <c r="J15" s="2">
        <f>종합!J15/(SUM(종합!$B15:$O15))</f>
        <v>5.4613663624067443E-2</v>
      </c>
      <c r="K15" s="2">
        <f>종합!K15/(SUM(종합!$B15:$O15))</f>
        <v>3.7429925225217563E-2</v>
      </c>
      <c r="L15" s="2">
        <f>종합!L15/(SUM(종합!$B15:$O15))</f>
        <v>5.5124071695320409E-2</v>
      </c>
      <c r="M15" s="2">
        <f>종합!M15/(SUM(종합!$B15:$O15))</f>
        <v>3.1049824334555477E-2</v>
      </c>
      <c r="N15" s="2">
        <f>종합!N15/(SUM(종합!$B15:$O15))</f>
        <v>0.12032870279788691</v>
      </c>
      <c r="O15" s="2">
        <f>종합!O15/(SUM(종합!$B15:$O15))</f>
        <v>5.2061623267802608E-2</v>
      </c>
    </row>
    <row r="16" spans="1:15" x14ac:dyDescent="0.4">
      <c r="A16" s="4">
        <v>44085</v>
      </c>
      <c r="B16" s="2">
        <f>종합!B16/(SUM(종합!$B16:$O16))</f>
        <v>4.0378291570011979E-2</v>
      </c>
      <c r="C16" s="2">
        <f>종합!C16/(SUM(종합!$B16:$O16))</f>
        <v>0.1225284016076542</v>
      </c>
      <c r="D16" s="2">
        <f>종합!D16/(SUM(종합!$B16:$O16))</f>
        <v>7.4944556323128297E-2</v>
      </c>
      <c r="E16" s="2">
        <f>종합!E16/(SUM(종합!$B16:$O16))</f>
        <v>6.6617383398336269E-2</v>
      </c>
      <c r="F16" s="2">
        <f>종합!F16/(SUM(종합!$B16:$O16))</f>
        <v>4.0913609829462898E-2</v>
      </c>
      <c r="G16" s="2">
        <f>종합!G16/(SUM(종합!$B16:$O16))</f>
        <v>0.16237987203344464</v>
      </c>
      <c r="H16" s="2">
        <f>종합!H16/(SUM(종합!$B16:$O16))</f>
        <v>6.3048595001996818E-2</v>
      </c>
      <c r="I16" s="2">
        <f>종합!I16/(SUM(종합!$B16:$O16))</f>
        <v>8.1147450440575419E-2</v>
      </c>
      <c r="J16" s="2">
        <f>종합!J16/(SUM(종합!$B16:$O16))</f>
        <v>5.4551479772617199E-2</v>
      </c>
      <c r="K16" s="2">
        <f>종합!K16/(SUM(종합!$B16:$O16))</f>
        <v>3.7217364704682759E-2</v>
      </c>
      <c r="L16" s="2">
        <f>종합!L16/(SUM(종합!$B16:$O16))</f>
        <v>5.3701768249679233E-2</v>
      </c>
      <c r="M16" s="2">
        <f>종합!M16/(SUM(종합!$B16:$O16))</f>
        <v>3.0929499434941839E-2</v>
      </c>
      <c r="N16" s="2">
        <f>종합!N16/(SUM(종합!$B16:$O16))</f>
        <v>0.1203191516480155</v>
      </c>
      <c r="O16" s="2">
        <f>종합!O16/(SUM(종합!$B16:$O16))</f>
        <v>5.1322575985452937E-2</v>
      </c>
    </row>
    <row r="17" spans="1:15" x14ac:dyDescent="0.4">
      <c r="A17" s="4">
        <v>44088</v>
      </c>
      <c r="B17" s="2">
        <f>종합!B17/(SUM(종합!$B17:$O17))</f>
        <v>3.951147631059717E-2</v>
      </c>
      <c r="C17" s="2">
        <f>종합!C17/(SUM(종합!$B17:$O17))</f>
        <v>0.12587726966207946</v>
      </c>
      <c r="D17" s="2">
        <f>종합!D17/(SUM(종합!$B17:$O17))</f>
        <v>7.650873731445175E-2</v>
      </c>
      <c r="E17" s="2">
        <f>종합!E17/(SUM(종합!$B17:$O17))</f>
        <v>6.5352947542812428E-2</v>
      </c>
      <c r="F17" s="2">
        <f>종합!F17/(SUM(종합!$B17:$O17))</f>
        <v>4.0335672719098881E-2</v>
      </c>
      <c r="G17" s="2">
        <f>종합!G17/(SUM(종합!$B17:$O17))</f>
        <v>0.16451459826668999</v>
      </c>
      <c r="H17" s="2">
        <f>종합!H17/(SUM(종합!$B17:$O17))</f>
        <v>6.2064487125053074E-2</v>
      </c>
      <c r="I17" s="2">
        <f>종합!I17/(SUM(종합!$B17:$O17))</f>
        <v>8.4084684099669488E-2</v>
      </c>
      <c r="J17" s="2">
        <f>종합!J17/(SUM(종합!$B17:$O17))</f>
        <v>5.4113905608698186E-2</v>
      </c>
      <c r="K17" s="2">
        <f>종합!K17/(SUM(종합!$B17:$O17))</f>
        <v>3.6714203651439847E-2</v>
      </c>
      <c r="L17" s="2">
        <f>종합!L17/(SUM(종합!$B17:$O17))</f>
        <v>5.1949349384350259E-2</v>
      </c>
      <c r="M17" s="2">
        <f>종합!M17/(SUM(종합!$B17:$O17))</f>
        <v>2.9637769841071623E-2</v>
      </c>
      <c r="N17" s="2">
        <f>종합!N17/(SUM(종합!$B17:$O17))</f>
        <v>0.11788506206448712</v>
      </c>
      <c r="O17" s="2">
        <f>종합!O17/(SUM(종합!$B17:$O17))</f>
        <v>5.1449836409500738E-2</v>
      </c>
    </row>
    <row r="18" spans="1:15" x14ac:dyDescent="0.4">
      <c r="A18" s="4">
        <v>44089</v>
      </c>
      <c r="B18" s="2">
        <f>종합!B18/(SUM(종합!$B18:$O18))</f>
        <v>3.9256028310427127E-2</v>
      </c>
      <c r="C18" s="2">
        <f>종합!C18/(SUM(종합!$B18:$O18))</f>
        <v>0.12805530409019833</v>
      </c>
      <c r="D18" s="2">
        <f>종합!D18/(SUM(종합!$B18:$O18))</f>
        <v>7.4890955476915474E-2</v>
      </c>
      <c r="E18" s="2">
        <f>종합!E18/(SUM(종합!$B18:$O18))</f>
        <v>6.4686034071269854E-2</v>
      </c>
      <c r="F18" s="2">
        <f>종합!F18/(SUM(종합!$B18:$O18))</f>
        <v>4.1148876635667846E-2</v>
      </c>
      <c r="G18" s="2">
        <f>종합!G18/(SUM(종합!$B18:$O18))</f>
        <v>0.1676405234137108</v>
      </c>
      <c r="H18" s="2">
        <f>종합!H18/(SUM(종합!$B18:$O18))</f>
        <v>6.0488848654431736E-2</v>
      </c>
      <c r="I18" s="2">
        <f>종합!I18/(SUM(종합!$B18:$O18))</f>
        <v>8.1269031355443999E-2</v>
      </c>
      <c r="J18" s="2">
        <f>종합!J18/(SUM(종합!$B18:$O18))</f>
        <v>5.3328944119825528E-2</v>
      </c>
      <c r="K18" s="2">
        <f>종합!K18/(SUM(종합!$B18:$O18))</f>
        <v>3.8597646284256437E-2</v>
      </c>
      <c r="L18" s="2">
        <f>종합!L18/(SUM(종합!$B18:$O18))</f>
        <v>5.1518393547856145E-2</v>
      </c>
      <c r="M18" s="2">
        <f>종합!M18/(SUM(종합!$B18:$O18))</f>
        <v>2.9298000164595505E-2</v>
      </c>
      <c r="N18" s="2">
        <f>종합!N18/(SUM(종합!$B18:$O18))</f>
        <v>0.11764463830137437</v>
      </c>
      <c r="O18" s="2">
        <f>종합!O18/(SUM(종합!$B18:$O18))</f>
        <v>5.2176775574026828E-2</v>
      </c>
    </row>
    <row r="19" spans="1:15" x14ac:dyDescent="0.4">
      <c r="A19" s="4">
        <v>44090</v>
      </c>
      <c r="B19" s="2">
        <f>종합!B19/(SUM(종합!$B19:$O19))</f>
        <v>3.9330445979164227E-2</v>
      </c>
      <c r="C19" s="2">
        <f>종합!C19/(SUM(종합!$B19:$O19))</f>
        <v>0.12307486496881323</v>
      </c>
      <c r="D19" s="2">
        <f>종합!D19/(SUM(종합!$B19:$O19))</f>
        <v>7.3744586210932925E-2</v>
      </c>
      <c r="E19" s="2">
        <f>종합!E19/(SUM(종합!$B19:$O19))</f>
        <v>6.3209645323656791E-2</v>
      </c>
      <c r="F19" s="2">
        <f>종합!F19/(SUM(종합!$B19:$O19))</f>
        <v>4.1178241166535678E-2</v>
      </c>
      <c r="G19" s="2">
        <f>종합!G19/(SUM(종합!$B19:$O19))</f>
        <v>0.16820788950017559</v>
      </c>
      <c r="H19" s="2">
        <f>종합!H19/(SUM(종합!$B19:$O19))</f>
        <v>6.1161184595575326E-2</v>
      </c>
      <c r="I19" s="2">
        <f>종합!I19/(SUM(종합!$B19:$O19))</f>
        <v>8.7791174060634442E-2</v>
      </c>
      <c r="J19" s="2">
        <f>종합!J19/(SUM(종합!$B19:$O19))</f>
        <v>5.4012474707780804E-2</v>
      </c>
      <c r="K19" s="2">
        <f>종합!K19/(SUM(종합!$B19:$O19))</f>
        <v>3.7959231450979083E-2</v>
      </c>
      <c r="L19" s="2">
        <f>종합!L19/(SUM(종합!$B19:$O19))</f>
        <v>5.1754987374793067E-2</v>
      </c>
      <c r="M19" s="2">
        <f>종합!M19/(SUM(종합!$B19:$O19))</f>
        <v>2.8845671477065602E-2</v>
      </c>
      <c r="N19" s="2">
        <f>종합!N19/(SUM(종합!$B19:$O19))</f>
        <v>0.11789100516713767</v>
      </c>
      <c r="O19" s="2">
        <f>종합!O19/(SUM(종합!$B19:$O19))</f>
        <v>5.1838598016755576E-2</v>
      </c>
    </row>
    <row r="20" spans="1:15" x14ac:dyDescent="0.4">
      <c r="A20" s="4">
        <v>44091</v>
      </c>
      <c r="B20" s="2">
        <f>종합!B20/(SUM(종합!$B20:$O20))</f>
        <v>4.0085801249713851E-2</v>
      </c>
      <c r="C20" s="2">
        <f>종합!C20/(SUM(종합!$B20:$O20))</f>
        <v>0.1237844116425174</v>
      </c>
      <c r="D20" s="2">
        <f>종합!D20/(SUM(종합!$B20:$O20))</f>
        <v>7.1981483208559779E-2</v>
      </c>
      <c r="E20" s="2">
        <f>종합!E20/(SUM(종합!$B20:$O20))</f>
        <v>6.443572112898166E-2</v>
      </c>
      <c r="F20" s="2">
        <f>종합!F20/(SUM(종합!$B20:$O20))</f>
        <v>4.1628867203065786E-2</v>
      </c>
      <c r="G20" s="2">
        <f>종합!G20/(SUM(종합!$B20:$O20))</f>
        <v>0.17074618260744232</v>
      </c>
      <c r="H20" s="2">
        <f>종합!H20/(SUM(종합!$B20:$O20))</f>
        <v>6.0832407776374137E-2</v>
      </c>
      <c r="I20" s="2">
        <f>종합!I20/(SUM(종합!$B20:$O20))</f>
        <v>8.7539318507465214E-2</v>
      </c>
      <c r="J20" s="2">
        <f>종합!J20/(SUM(종합!$B20:$O20))</f>
        <v>5.4431227585271351E-2</v>
      </c>
      <c r="K20" s="2">
        <f>종합!K20/(SUM(종합!$B20:$O20))</f>
        <v>3.6880971961982922E-2</v>
      </c>
      <c r="L20" s="2">
        <f>종합!L20/(SUM(종합!$B20:$O20))</f>
        <v>5.0700738467277677E-2</v>
      </c>
      <c r="M20" s="2">
        <f>종합!M20/(SUM(종합!$B20:$O20))</f>
        <v>2.8063452228543329E-2</v>
      </c>
      <c r="N20" s="2">
        <f>종합!N20/(SUM(종합!$B20:$O20))</f>
        <v>0.11852781333988995</v>
      </c>
      <c r="O20" s="2">
        <f>종합!O20/(SUM(종합!$B20:$O20))</f>
        <v>5.0361603092914611E-2</v>
      </c>
    </row>
    <row r="21" spans="1:15" x14ac:dyDescent="0.4">
      <c r="A21" s="4">
        <v>44092</v>
      </c>
      <c r="B21" s="2">
        <f>종합!B21/(SUM(종합!$B21:$O21))</f>
        <v>4.1411121551208678E-2</v>
      </c>
      <c r="C21" s="2">
        <f>종합!C21/(SUM(종합!$B21:$O21))</f>
        <v>0.12249081745963954</v>
      </c>
      <c r="D21" s="2">
        <f>종합!D21/(SUM(종합!$B21:$O21))</f>
        <v>7.3204065943452634E-2</v>
      </c>
      <c r="E21" s="2">
        <f>종합!E21/(SUM(종합!$B21:$O21))</f>
        <v>6.2014179550696165E-2</v>
      </c>
      <c r="F21" s="2">
        <f>종합!F21/(SUM(종합!$B21:$O21))</f>
        <v>4.228239514820193E-2</v>
      </c>
      <c r="G21" s="2">
        <f>종합!G21/(SUM(종합!$B21:$O21))</f>
        <v>0.17076962501067738</v>
      </c>
      <c r="H21" s="2">
        <f>종합!H21/(SUM(종합!$B21:$O21))</f>
        <v>6.0092252498505166E-2</v>
      </c>
      <c r="I21" s="2">
        <f>종합!I21/(SUM(종합!$B21:$O21))</f>
        <v>8.5205432647134191E-2</v>
      </c>
      <c r="J21" s="2">
        <f>종합!J21/(SUM(종합!$B21:$O21))</f>
        <v>5.4326471341932178E-2</v>
      </c>
      <c r="K21" s="2">
        <f>종합!K21/(SUM(종합!$B21:$O21))</f>
        <v>3.7413513282651405E-2</v>
      </c>
      <c r="L21" s="2">
        <f>종합!L21/(SUM(종합!$B21:$O21))</f>
        <v>5.1849320919108224E-2</v>
      </c>
      <c r="M21" s="2">
        <f>종합!M21/(SUM(종합!$B21:$O21))</f>
        <v>2.8529939352524132E-2</v>
      </c>
      <c r="N21" s="2">
        <f>종합!N21/(SUM(종합!$B21:$O21))</f>
        <v>0.12018450499701033</v>
      </c>
      <c r="O21" s="2">
        <f>종합!O21/(SUM(종합!$B21:$O21))</f>
        <v>5.0226360297258049E-2</v>
      </c>
    </row>
    <row r="22" spans="1:15" x14ac:dyDescent="0.4">
      <c r="A22" s="4">
        <v>44095</v>
      </c>
      <c r="B22" s="2">
        <f>종합!B22/(SUM(종합!$B22:$O22))</f>
        <v>4.2399881933170701E-2</v>
      </c>
      <c r="C22" s="2">
        <f>종합!C22/(SUM(종합!$B22:$O22))</f>
        <v>0.11841408467822448</v>
      </c>
      <c r="D22" s="2">
        <f>종합!D22/(SUM(종합!$B22:$O22))</f>
        <v>7.3097257550634176E-2</v>
      </c>
      <c r="E22" s="2">
        <f>종합!E22/(SUM(종합!$B22:$O22))</f>
        <v>6.1290574620840532E-2</v>
      </c>
      <c r="F22" s="2">
        <f>종합!F22/(SUM(종합!$B22:$O22))</f>
        <v>4.1540424866957783E-2</v>
      </c>
      <c r="G22" s="2">
        <f>종합!G22/(SUM(종합!$B22:$O22))</f>
        <v>0.17228207554540798</v>
      </c>
      <c r="H22" s="2">
        <f>종합!H22/(SUM(종합!$B22:$O22))</f>
        <v>6.1377388465912543E-2</v>
      </c>
      <c r="I22" s="2">
        <f>종합!I22/(SUM(종합!$B22:$O22))</f>
        <v>8.8333087360772292E-2</v>
      </c>
      <c r="J22" s="2">
        <f>종합!J22/(SUM(종합!$B22:$O22))</f>
        <v>5.4345467015079564E-2</v>
      </c>
      <c r="K22" s="2">
        <f>종합!K22/(SUM(종합!$B22:$O22))</f>
        <v>3.8024464141541293E-2</v>
      </c>
      <c r="L22" s="2">
        <f>종합!L22/(SUM(종합!$B22:$O22))</f>
        <v>5.0959727057271094E-2</v>
      </c>
      <c r="M22" s="2">
        <f>종합!M22/(SUM(종합!$B22:$O22))</f>
        <v>2.7259547352611796E-2</v>
      </c>
      <c r="N22" s="2">
        <f>종합!N22/(SUM(종합!$B22:$O22))</f>
        <v>0.12136575541067289</v>
      </c>
      <c r="O22" s="2">
        <f>종합!O22/(SUM(종합!$B22:$O22))</f>
        <v>4.9310264000902861E-2</v>
      </c>
    </row>
    <row r="23" spans="1:15" x14ac:dyDescent="0.4">
      <c r="A23" s="4">
        <v>44096</v>
      </c>
      <c r="B23" s="2">
        <f>종합!B23/(SUM(종합!$B23:$O23))</f>
        <v>4.883665737867747E-2</v>
      </c>
      <c r="C23" s="2">
        <f>종합!C23/(SUM(종합!$B23:$O23))</f>
        <v>0.11303805145604613</v>
      </c>
      <c r="D23" s="2">
        <f>종합!D23/(SUM(종합!$B23:$O23))</f>
        <v>7.1286049557428774E-2</v>
      </c>
      <c r="E23" s="2">
        <f>종합!E23/(SUM(종합!$B23:$O23))</f>
        <v>5.968338797718143E-2</v>
      </c>
      <c r="F23" s="2">
        <f>종합!F23/(SUM(종합!$B23:$O23))</f>
        <v>4.0477467103817451E-2</v>
      </c>
      <c r="G23" s="2">
        <f>종합!G23/(SUM(종합!$B23:$O23))</f>
        <v>0.17628134696353073</v>
      </c>
      <c r="H23" s="2">
        <f>종합!H23/(SUM(종합!$B23:$O23))</f>
        <v>6.109856109416615E-2</v>
      </c>
      <c r="I23" s="2">
        <f>종합!I23/(SUM(종합!$B23:$O23))</f>
        <v>9.4930867474751032E-2</v>
      </c>
      <c r="J23" s="2">
        <f>종합!J23/(SUM(종합!$B23:$O23))</f>
        <v>5.3794158235692245E-2</v>
      </c>
      <c r="K23" s="2">
        <f>종합!K23/(SUM(종합!$B23:$O23))</f>
        <v>3.6038570059859186E-2</v>
      </c>
      <c r="L23" s="2">
        <f>종합!L23/(SUM(종합!$B23:$O23))</f>
        <v>4.9750806472878779E-2</v>
      </c>
      <c r="M23" s="2">
        <f>종합!M23/(SUM(종합!$B23:$O23))</f>
        <v>2.7072877020577143E-2</v>
      </c>
      <c r="N23" s="2">
        <f>종합!N23/(SUM(종합!$B23:$O23))</f>
        <v>0.11813619063524572</v>
      </c>
      <c r="O23" s="2">
        <f>종합!O23/(SUM(종합!$B23:$O23))</f>
        <v>4.9575008570147759E-2</v>
      </c>
    </row>
    <row r="24" spans="1:15" x14ac:dyDescent="0.4">
      <c r="A24" s="4">
        <v>44097</v>
      </c>
      <c r="B24" s="2">
        <f>종합!B24/(SUM(종합!$B24:$O24))</f>
        <v>4.7970447249219401E-2</v>
      </c>
      <c r="C24" s="2">
        <f>종합!C24/(SUM(종합!$B24:$O24))</f>
        <v>0.11469281850565108</v>
      </c>
      <c r="D24" s="2">
        <f>종합!D24/(SUM(종합!$B24:$O24))</f>
        <v>7.6080742336954138E-2</v>
      </c>
      <c r="E24" s="2">
        <f>종합!E24/(SUM(종합!$B24:$O24))</f>
        <v>6.1656185408329303E-2</v>
      </c>
      <c r="F24" s="2">
        <f>종합!F24/(SUM(종합!$B24:$O24))</f>
        <v>3.918378116891684E-2</v>
      </c>
      <c r="G24" s="2">
        <f>종합!G24/(SUM(종합!$B24:$O24))</f>
        <v>0.17473063899028102</v>
      </c>
      <c r="H24" s="2">
        <f>종합!H24/(SUM(종합!$B24:$O24))</f>
        <v>6.0952548484981751E-2</v>
      </c>
      <c r="I24" s="2">
        <f>종합!I24/(SUM(종합!$B24:$O24))</f>
        <v>8.9933594265359074E-2</v>
      </c>
      <c r="J24" s="2">
        <f>종합!J24/(SUM(종합!$B24:$O24))</f>
        <v>5.4004133866924667E-2</v>
      </c>
      <c r="K24" s="2">
        <f>종합!K24/(SUM(종합!$B24:$O24))</f>
        <v>3.5005936936540742E-2</v>
      </c>
      <c r="L24" s="2">
        <f>종합!L24/(SUM(종합!$B24:$O24))</f>
        <v>5.0661858481023794E-2</v>
      </c>
      <c r="M24" s="2">
        <f>종합!M24/(SUM(종합!$B24:$O24))</f>
        <v>2.8145476933902108E-2</v>
      </c>
      <c r="N24" s="2">
        <f>종합!N24/(SUM(종합!$B24:$O24))</f>
        <v>0.11807907119926118</v>
      </c>
      <c r="O24" s="2">
        <f>종합!O24/(SUM(종합!$B24:$O24))</f>
        <v>4.8902766172654911E-2</v>
      </c>
    </row>
    <row r="25" spans="1:15" x14ac:dyDescent="0.4">
      <c r="A25" s="4">
        <v>44098</v>
      </c>
      <c r="B25" s="2">
        <f>종합!B25/(SUM(종합!$B25:$O25))</f>
        <v>5.1056988690960162E-2</v>
      </c>
      <c r="C25" s="2">
        <f>종합!C25/(SUM(종합!$B25:$O25))</f>
        <v>0.11124251607657624</v>
      </c>
      <c r="D25" s="2">
        <f>종합!D25/(SUM(종합!$B25:$O25))</f>
        <v>7.5763175400990465E-2</v>
      </c>
      <c r="E25" s="2">
        <f>종합!E25/(SUM(종합!$B25:$O25))</f>
        <v>6.1996452065932441E-2</v>
      </c>
      <c r="F25" s="2">
        <f>종합!F25/(SUM(종합!$B25:$O25))</f>
        <v>3.9221302387463963E-2</v>
      </c>
      <c r="G25" s="2">
        <f>종합!G25/(SUM(종합!$B25:$O25))</f>
        <v>0.17598307339788602</v>
      </c>
      <c r="H25" s="2">
        <f>종합!H25/(SUM(종합!$B25:$O25))</f>
        <v>5.898440387316136E-2</v>
      </c>
      <c r="I25" s="2">
        <f>종합!I25/(SUM(종합!$B25:$O25))</f>
        <v>8.5695542907827632E-2</v>
      </c>
      <c r="J25" s="2">
        <f>종합!J25/(SUM(종합!$B25:$O25))</f>
        <v>5.3773375711434694E-2</v>
      </c>
      <c r="K25" s="2">
        <f>종합!K25/(SUM(종합!$B25:$O25))</f>
        <v>3.4555399512159066E-2</v>
      </c>
      <c r="L25" s="2">
        <f>종합!L25/(SUM(종합!$B25:$O25))</f>
        <v>5.0539581639441201E-2</v>
      </c>
      <c r="M25" s="2">
        <f>종합!M25/(SUM(종합!$B25:$O25))</f>
        <v>2.9750905462340157E-2</v>
      </c>
      <c r="N25" s="2">
        <f>종합!N25/(SUM(종합!$B25:$O25))</f>
        <v>0.11988136595461601</v>
      </c>
      <c r="O25" s="2">
        <f>종합!O25/(SUM(종합!$B25:$O25))</f>
        <v>5.1555916919210583E-2</v>
      </c>
    </row>
    <row r="26" spans="1:15" x14ac:dyDescent="0.4">
      <c r="A26" s="4">
        <v>44099</v>
      </c>
      <c r="B26" s="2">
        <f>종합!B26/(SUM(종합!$B26:$O26))</f>
        <v>5.191702758149077E-2</v>
      </c>
      <c r="C26" s="2">
        <f>종합!C26/(SUM(종합!$B26:$O26))</f>
        <v>0.11780259858673353</v>
      </c>
      <c r="D26" s="2">
        <f>종합!D26/(SUM(종합!$B26:$O26))</f>
        <v>7.5951675404604513E-2</v>
      </c>
      <c r="E26" s="2">
        <f>종합!E26/(SUM(종합!$B26:$O26))</f>
        <v>6.2001367677228171E-2</v>
      </c>
      <c r="F26" s="2">
        <f>종합!F26/(SUM(종합!$B26:$O26))</f>
        <v>3.9024390243902439E-2</v>
      </c>
      <c r="G26" s="2">
        <f>종합!G26/(SUM(종합!$B26:$O26))</f>
        <v>0.17290175518577616</v>
      </c>
      <c r="H26" s="2">
        <f>종합!H26/(SUM(종합!$B26:$O26))</f>
        <v>5.9931616138591291E-2</v>
      </c>
      <c r="I26" s="2">
        <f>종합!I26/(SUM(종합!$B26:$O26))</f>
        <v>8.0692956462274909E-2</v>
      </c>
      <c r="J26" s="2">
        <f>종합!J26/(SUM(종합!$B26:$O26))</f>
        <v>5.7807157510827448E-2</v>
      </c>
      <c r="K26" s="2">
        <f>종합!K26/(SUM(종합!$B26:$O26))</f>
        <v>3.3736038294962391E-2</v>
      </c>
      <c r="L26" s="2">
        <f>종합!L26/(SUM(종합!$B26:$O26))</f>
        <v>4.9965808069295646E-2</v>
      </c>
      <c r="M26" s="2">
        <f>종합!M26/(SUM(종합!$B26:$O26))</f>
        <v>2.981536357419649E-2</v>
      </c>
      <c r="N26" s="2">
        <f>종합!N26/(SUM(종합!$B26:$O26))</f>
        <v>0.11556872578071575</v>
      </c>
      <c r="O26" s="2">
        <f>종합!O26/(SUM(종합!$B26:$O26))</f>
        <v>5.2883519489400503E-2</v>
      </c>
    </row>
    <row r="27" spans="1:15" x14ac:dyDescent="0.4">
      <c r="A27" s="4">
        <v>44102</v>
      </c>
      <c r="B27" s="2">
        <f>종합!B27/(SUM(종합!$B27:$O27))</f>
        <v>4.8779619059491901E-2</v>
      </c>
      <c r="C27" s="2">
        <f>종합!C27/(SUM(종합!$B27:$O27))</f>
        <v>0.11184228101263569</v>
      </c>
      <c r="D27" s="2">
        <f>종합!D27/(SUM(종합!$B27:$O27))</f>
        <v>7.7292277005547597E-2</v>
      </c>
      <c r="E27" s="2">
        <f>종합!E27/(SUM(종합!$B27:$O27))</f>
        <v>6.429150230184949E-2</v>
      </c>
      <c r="F27" s="2">
        <f>종합!F27/(SUM(종합!$B27:$O27))</f>
        <v>4.0204450539175964E-2</v>
      </c>
      <c r="G27" s="2">
        <f>종합!G27/(SUM(종합!$B27:$O27))</f>
        <v>0.17203764881879949</v>
      </c>
      <c r="H27" s="2">
        <f>종합!H27/(SUM(종합!$B27:$O27))</f>
        <v>6.1958486567350243E-2</v>
      </c>
      <c r="I27" s="2">
        <f>종합!I27/(SUM(종합!$B27:$O27))</f>
        <v>8.2813153934515271E-2</v>
      </c>
      <c r="J27" s="2">
        <f>종합!J27/(SUM(종합!$B27:$O27))</f>
        <v>5.6811604527119079E-2</v>
      </c>
      <c r="K27" s="2">
        <f>종합!K27/(SUM(종합!$B27:$O27))</f>
        <v>3.5084282419568839E-2</v>
      </c>
      <c r="L27" s="2">
        <f>종합!L27/(SUM(종합!$B27:$O27))</f>
        <v>5.0400263577350154E-2</v>
      </c>
      <c r="M27" s="2">
        <f>종합!M27/(SUM(종합!$B27:$O27))</f>
        <v>2.9207219882280658E-2</v>
      </c>
      <c r="N27" s="2">
        <f>종합!N27/(SUM(종합!$B27:$O27))</f>
        <v>0.11620555471456176</v>
      </c>
      <c r="O27" s="2">
        <f>종합!O27/(SUM(종합!$B27:$O27))</f>
        <v>5.3071655639753877E-2</v>
      </c>
    </row>
    <row r="28" spans="1:15" x14ac:dyDescent="0.4">
      <c r="A28" s="4">
        <v>44103</v>
      </c>
      <c r="B28" s="2">
        <f>종합!B28/(SUM(종합!$B28:$O28))</f>
        <v>4.658698539176627E-2</v>
      </c>
      <c r="C28" s="2">
        <f>종합!C28/(SUM(종합!$B28:$O28))</f>
        <v>0.11314741035856574</v>
      </c>
      <c r="D28" s="2">
        <f>종합!D28/(SUM(종합!$B28:$O28))</f>
        <v>7.6582558654271798E-2</v>
      </c>
      <c r="E28" s="2">
        <f>종합!E28/(SUM(종합!$B28:$O28))</f>
        <v>6.4541832669322716E-2</v>
      </c>
      <c r="F28" s="2">
        <f>종합!F28/(SUM(종합!$B28:$O28))</f>
        <v>4.0416113324479856E-2</v>
      </c>
      <c r="G28" s="2">
        <f>종합!G28/(SUM(종합!$B28:$O28))</f>
        <v>0.17328021248339973</v>
      </c>
      <c r="H28" s="2">
        <f>종합!H28/(SUM(종합!$B28:$O28))</f>
        <v>6.1850376272687031E-2</v>
      </c>
      <c r="I28" s="2">
        <f>종합!I28/(SUM(종합!$B28:$O28))</f>
        <v>8.1009296148738377E-2</v>
      </c>
      <c r="J28" s="2">
        <f>종합!J28/(SUM(종합!$B28:$O28))</f>
        <v>5.6308100929614871E-2</v>
      </c>
      <c r="K28" s="2">
        <f>종합!K28/(SUM(종합!$B28:$O28))</f>
        <v>3.5590969455511288E-2</v>
      </c>
      <c r="L28" s="2">
        <f>종합!L28/(SUM(종합!$B28:$O28))</f>
        <v>5.0110668437361665E-2</v>
      </c>
      <c r="M28" s="2">
        <f>종합!M28/(SUM(종합!$B28:$O28))</f>
        <v>3.0101814962372731E-2</v>
      </c>
      <c r="N28" s="2">
        <f>종합!N28/(SUM(종합!$B28:$O28))</f>
        <v>0.11806108897742364</v>
      </c>
      <c r="O28" s="2">
        <f>종합!O28/(SUM(종합!$B28:$O28))</f>
        <v>5.2412571934484287E-2</v>
      </c>
    </row>
    <row r="29" spans="1:15" x14ac:dyDescent="0.4">
      <c r="A29" s="4">
        <v>44109</v>
      </c>
      <c r="B29" s="2">
        <f>종합!B29/(SUM(종합!$B29:$O29))</f>
        <v>4.6798504974644231E-2</v>
      </c>
      <c r="C29" s="2">
        <f>종합!C29/(SUM(종합!$B29:$O29))</f>
        <v>0.11142501184439102</v>
      </c>
      <c r="D29" s="2">
        <f>종합!D29/(SUM(종합!$B29:$O29))</f>
        <v>7.536542139711172E-2</v>
      </c>
      <c r="E29" s="2">
        <f>종합!E29/(SUM(종합!$B29:$O29))</f>
        <v>6.4573865131867553E-2</v>
      </c>
      <c r="F29" s="2">
        <f>종합!F29/(SUM(종합!$B29:$O29))</f>
        <v>4.0314797592517854E-2</v>
      </c>
      <c r="G29" s="2">
        <f>종합!G29/(SUM(종합!$B29:$O29))</f>
        <v>0.17024338030146169</v>
      </c>
      <c r="H29" s="2">
        <f>종합!H29/(SUM(종합!$B29:$O29))</f>
        <v>6.1415360859113165E-2</v>
      </c>
      <c r="I29" s="2">
        <f>종합!I29/(SUM(종합!$B29:$O29))</f>
        <v>8.554282405376476E-2</v>
      </c>
      <c r="J29" s="2">
        <f>종합!J29/(SUM(종합!$B29:$O29))</f>
        <v>5.7730439207566375E-2</v>
      </c>
      <c r="K29" s="2">
        <f>종합!K29/(SUM(종합!$B29:$O29))</f>
        <v>3.6235062906876767E-2</v>
      </c>
      <c r="L29" s="2">
        <f>종합!L29/(SUM(종합!$B29:$O29))</f>
        <v>4.9570969836284194E-2</v>
      </c>
      <c r="M29" s="2">
        <f>종합!M29/(SUM(종합!$B29:$O29))</f>
        <v>3.0093526820965451E-2</v>
      </c>
      <c r="N29" s="2">
        <f>종합!N29/(SUM(종합!$B29:$O29))</f>
        <v>0.11857551457298778</v>
      </c>
      <c r="O29" s="2">
        <f>종합!O29/(SUM(종합!$B29:$O29))</f>
        <v>5.2115320500447454E-2</v>
      </c>
    </row>
    <row r="30" spans="1:15" x14ac:dyDescent="0.4">
      <c r="A30" s="4">
        <v>44110</v>
      </c>
      <c r="B30" s="2">
        <f>종합!B30/(SUM(종합!$B30:$O30))</f>
        <v>4.5238951087575946E-2</v>
      </c>
      <c r="C30" s="2">
        <f>종합!C30/(SUM(종합!$B30:$O30))</f>
        <v>0.11257134340396806</v>
      </c>
      <c r="D30" s="2">
        <f>종합!D30/(SUM(종합!$B30:$O30))</f>
        <v>7.4170838411025675E-2</v>
      </c>
      <c r="E30" s="2">
        <f>종합!E30/(SUM(종합!$B30:$O30))</f>
        <v>6.5228255056504855E-2</v>
      </c>
      <c r="F30" s="2">
        <f>종합!F30/(SUM(종합!$B30:$O30))</f>
        <v>4.0022444130772133E-2</v>
      </c>
      <c r="G30" s="2">
        <f>종합!G30/(SUM(종합!$B30:$O30))</f>
        <v>0.16975127344140417</v>
      </c>
      <c r="H30" s="2">
        <f>종합!H30/(SUM(종합!$B30:$O30))</f>
        <v>6.1186558069804754E-2</v>
      </c>
      <c r="I30" s="2">
        <f>종합!I30/(SUM(종합!$B30:$O30))</f>
        <v>8.7014842934920789E-2</v>
      </c>
      <c r="J30" s="2">
        <f>종합!J30/(SUM(종합!$B30:$O30))</f>
        <v>5.733774033192765E-2</v>
      </c>
      <c r="K30" s="2">
        <f>종합!K30/(SUM(종합!$B30:$O30))</f>
        <v>3.7786798292141925E-2</v>
      </c>
      <c r="L30" s="2">
        <f>종합!L30/(SUM(종합!$B30:$O30))</f>
        <v>4.9359553221521815E-2</v>
      </c>
      <c r="M30" s="2">
        <f>종합!M30/(SUM(종합!$B30:$O30))</f>
        <v>2.9457921638421546E-2</v>
      </c>
      <c r="N30" s="2">
        <f>종합!N30/(SUM(종합!$B30:$O30))</f>
        <v>0.11914677234111572</v>
      </c>
      <c r="O30" s="2">
        <f>종합!O30/(SUM(종합!$B30:$O30))</f>
        <v>5.1726707638894975E-2</v>
      </c>
    </row>
    <row r="31" spans="1:15" x14ac:dyDescent="0.4">
      <c r="A31" s="4">
        <v>44111</v>
      </c>
      <c r="B31" s="2">
        <f>종합!B31/(SUM(종합!$B31:$O31))</f>
        <v>4.5611395065251796E-2</v>
      </c>
      <c r="C31" s="2">
        <f>종합!C31/(SUM(종합!$B31:$O31))</f>
        <v>0.11173667505556564</v>
      </c>
      <c r="D31" s="2">
        <f>종합!D31/(SUM(종합!$B31:$O31))</f>
        <v>7.2473168495792578E-2</v>
      </c>
      <c r="E31" s="2">
        <f>종합!E31/(SUM(종합!$B31:$O31))</f>
        <v>6.4516686990287897E-2</v>
      </c>
      <c r="F31" s="2">
        <f>종합!F31/(SUM(종합!$B31:$O31))</f>
        <v>4.0128341506023575E-2</v>
      </c>
      <c r="G31" s="2">
        <f>종합!G31/(SUM(종합!$B31:$O31))</f>
        <v>0.17162649508341332</v>
      </c>
      <c r="H31" s="2">
        <f>종합!H31/(SUM(종합!$B31:$O31))</f>
        <v>6.2354599624661632E-2</v>
      </c>
      <c r="I31" s="2">
        <f>종합!I31/(SUM(종합!$B31:$O31))</f>
        <v>8.8645581990677083E-2</v>
      </c>
      <c r="J31" s="2">
        <f>종합!J31/(SUM(종합!$B31:$O31))</f>
        <v>5.656020548478323E-2</v>
      </c>
      <c r="K31" s="2">
        <f>종합!K31/(SUM(종합!$B31:$O31))</f>
        <v>3.7187902688771847E-2</v>
      </c>
      <c r="L31" s="2">
        <f>종합!L31/(SUM(종합!$B31:$O31))</f>
        <v>5.007394338790442E-2</v>
      </c>
      <c r="M31" s="2">
        <f>종합!M31/(SUM(종합!$B31:$O31))</f>
        <v>2.9663838656392428E-2</v>
      </c>
      <c r="N31" s="2">
        <f>종합!N31/(SUM(종합!$B31:$O31))</f>
        <v>0.11701216822769374</v>
      </c>
      <c r="O31" s="2">
        <f>종합!O31/(SUM(종합!$B31:$O31))</f>
        <v>5.2408997742780787E-2</v>
      </c>
    </row>
    <row r="32" spans="1:15" x14ac:dyDescent="0.4">
      <c r="A32" s="4">
        <v>44112</v>
      </c>
      <c r="B32" s="2">
        <f>종합!B32/(SUM(종합!$B32:$O32))</f>
        <v>4.6484432100570093E-2</v>
      </c>
      <c r="C32" s="2">
        <f>종합!C32/(SUM(종합!$B32:$O32))</f>
        <v>0.11642604710353663</v>
      </c>
      <c r="D32" s="2">
        <f>종합!D32/(SUM(종합!$B32:$O32))</f>
        <v>7.1798928605209075E-2</v>
      </c>
      <c r="E32" s="2">
        <f>종합!E32/(SUM(종합!$B32:$O32))</f>
        <v>6.4146108670043084E-2</v>
      </c>
      <c r="F32" s="2">
        <f>종합!F32/(SUM(종합!$B32:$O32))</f>
        <v>3.7877159342029461E-2</v>
      </c>
      <c r="G32" s="2">
        <f>종합!G32/(SUM(종합!$B32:$O32))</f>
        <v>0.17172412014067431</v>
      </c>
      <c r="H32" s="2">
        <f>종합!H32/(SUM(종합!$B32:$O32))</f>
        <v>6.1394532963017105E-2</v>
      </c>
      <c r="I32" s="2">
        <f>종합!I32/(SUM(종합!$B32:$O32))</f>
        <v>8.7276541957230197E-2</v>
      </c>
      <c r="J32" s="2">
        <f>종합!J32/(SUM(종합!$B32:$O32))</f>
        <v>5.9158877701058495E-2</v>
      </c>
      <c r="K32" s="2">
        <f>종합!K32/(SUM(종합!$B32:$O32))</f>
        <v>3.5770484191337694E-2</v>
      </c>
      <c r="L32" s="2">
        <f>종합!L32/(SUM(종합!$B32:$O32))</f>
        <v>5.0302243394068635E-2</v>
      </c>
      <c r="M32" s="2">
        <f>종합!M32/(SUM(종합!$B32:$O32))</f>
        <v>2.9063518405461879E-2</v>
      </c>
      <c r="N32" s="2">
        <f>종합!N32/(SUM(종합!$B32:$O32))</f>
        <v>0.11698496091902628</v>
      </c>
      <c r="O32" s="2">
        <f>종합!O32/(SUM(종합!$B32:$O32))</f>
        <v>5.1592044506737059E-2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A10" sqref="A10"/>
    </sheetView>
  </sheetViews>
  <sheetFormatPr defaultRowHeight="17.399999999999999" x14ac:dyDescent="0.4"/>
  <cols>
    <col min="11" max="11" width="5.3984375" bestFit="1" customWidth="1"/>
    <col min="13" max="13" width="7.59765625" customWidth="1"/>
  </cols>
  <sheetData>
    <row r="1" spans="1:20" x14ac:dyDescent="0.4">
      <c r="A1" t="s">
        <v>141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4">
      <c r="A2" t="s">
        <v>19</v>
      </c>
      <c r="B2" t="s">
        <v>32</v>
      </c>
      <c r="C2" t="s">
        <v>46</v>
      </c>
      <c r="D2" t="s">
        <v>60</v>
      </c>
      <c r="E2" t="s">
        <v>62</v>
      </c>
      <c r="F2">
        <v>7380</v>
      </c>
      <c r="G2">
        <v>80</v>
      </c>
      <c r="H2">
        <v>1545023405700</v>
      </c>
      <c r="I2" t="s">
        <v>70</v>
      </c>
      <c r="J2" t="s">
        <v>71</v>
      </c>
      <c r="K2">
        <v>7380</v>
      </c>
      <c r="L2" t="s">
        <v>72</v>
      </c>
      <c r="M2" t="s">
        <v>86</v>
      </c>
      <c r="N2" t="s">
        <v>100</v>
      </c>
      <c r="O2" t="s">
        <v>114</v>
      </c>
      <c r="P2">
        <v>0</v>
      </c>
      <c r="Q2">
        <v>0</v>
      </c>
      <c r="R2">
        <v>2050</v>
      </c>
      <c r="S2" t="e">
        <v>#N/A</v>
      </c>
      <c r="T2" t="s">
        <v>127</v>
      </c>
    </row>
    <row r="4" spans="1:20" x14ac:dyDescent="0.4">
      <c r="A4" t="s">
        <v>142</v>
      </c>
      <c r="B4" t="s">
        <v>143</v>
      </c>
    </row>
    <row r="5" spans="1:20" x14ac:dyDescent="0.4">
      <c r="A5" t="s">
        <v>144</v>
      </c>
      <c r="B5" t="s">
        <v>145</v>
      </c>
    </row>
    <row r="6" spans="1:20" x14ac:dyDescent="0.4">
      <c r="B6" t="s">
        <v>146</v>
      </c>
    </row>
    <row r="7" spans="1:20" x14ac:dyDescent="0.4">
      <c r="B7" t="s">
        <v>147</v>
      </c>
    </row>
    <row r="8" spans="1:20" x14ac:dyDescent="0.4">
      <c r="B8" t="s">
        <v>148</v>
      </c>
    </row>
    <row r="9" spans="1:20" x14ac:dyDescent="0.4">
      <c r="A9" t="s">
        <v>150</v>
      </c>
      <c r="B9" t="s">
        <v>151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D6" sqref="D6"/>
    </sheetView>
  </sheetViews>
  <sheetFormatPr defaultRowHeight="17.399999999999999" x14ac:dyDescent="0.4"/>
  <cols>
    <col min="1" max="1" width="21.5" bestFit="1" customWidth="1"/>
    <col min="2" max="2" width="22.59765625" customWidth="1"/>
    <col min="3" max="3" width="12.69921875" bestFit="1" customWidth="1"/>
    <col min="8" max="8" width="18.09765625" bestFit="1" customWidth="1"/>
  </cols>
  <sheetData>
    <row r="1" spans="1:20" x14ac:dyDescent="0.4">
      <c r="A1" t="s">
        <v>141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4">
      <c r="A2" t="s">
        <v>20</v>
      </c>
      <c r="B2" t="s">
        <v>33</v>
      </c>
      <c r="C2" t="s">
        <v>47</v>
      </c>
      <c r="D2" t="s">
        <v>60</v>
      </c>
      <c r="E2" t="s">
        <v>63</v>
      </c>
      <c r="F2">
        <v>74000</v>
      </c>
      <c r="G2">
        <v>2800</v>
      </c>
      <c r="H2" s="1">
        <v>1408801270000</v>
      </c>
      <c r="I2" t="s">
        <v>70</v>
      </c>
      <c r="J2" t="s">
        <v>71</v>
      </c>
      <c r="K2">
        <v>74000</v>
      </c>
      <c r="L2" t="s">
        <v>73</v>
      </c>
      <c r="M2" t="s">
        <v>87</v>
      </c>
      <c r="N2" t="s">
        <v>101</v>
      </c>
      <c r="O2" t="s">
        <v>115</v>
      </c>
      <c r="P2">
        <v>700</v>
      </c>
      <c r="Q2">
        <v>0.95</v>
      </c>
      <c r="R2">
        <v>1726</v>
      </c>
      <c r="S2" t="e">
        <v>#N/A</v>
      </c>
      <c r="T2" t="s">
        <v>128</v>
      </c>
    </row>
    <row r="4" spans="1:20" x14ac:dyDescent="0.4">
      <c r="A4" t="s">
        <v>142</v>
      </c>
      <c r="B4" t="s">
        <v>152</v>
      </c>
      <c r="C4" t="s">
        <v>170</v>
      </c>
      <c r="D4" t="s">
        <v>176</v>
      </c>
      <c r="E4" t="s">
        <v>177</v>
      </c>
      <c r="F4" t="s">
        <v>178</v>
      </c>
      <c r="G4" t="s">
        <v>179</v>
      </c>
      <c r="H4" t="s">
        <v>180</v>
      </c>
    </row>
    <row r="5" spans="1:20" x14ac:dyDescent="0.4">
      <c r="A5" t="s">
        <v>144</v>
      </c>
      <c r="B5" t="s">
        <v>170</v>
      </c>
      <c r="C5" t="s">
        <v>173</v>
      </c>
      <c r="D5">
        <v>24968</v>
      </c>
      <c r="E5">
        <v>13720</v>
      </c>
      <c r="F5">
        <v>300</v>
      </c>
      <c r="G5" s="2">
        <f>D5/SUM($D$5:$D$7)</f>
        <v>4.9480433647408313E-3</v>
      </c>
      <c r="H5" s="2">
        <f>E5/D5</f>
        <v>0.54950336430631208</v>
      </c>
    </row>
    <row r="6" spans="1:20" x14ac:dyDescent="0.4">
      <c r="B6" t="s">
        <v>171</v>
      </c>
      <c r="C6" t="s">
        <v>174</v>
      </c>
      <c r="D6">
        <v>89994</v>
      </c>
      <c r="E6">
        <v>-4555</v>
      </c>
      <c r="F6">
        <v>6539</v>
      </c>
      <c r="G6" s="2">
        <f t="shared" ref="G6:G7" si="0">D6/SUM($D$5:$D$7)</f>
        <v>1.7834596866648764E-2</v>
      </c>
      <c r="H6" s="2">
        <f t="shared" ref="H6:H7" si="1">E6/D6</f>
        <v>-5.0614485410138452E-2</v>
      </c>
    </row>
    <row r="7" spans="1:20" x14ac:dyDescent="0.4">
      <c r="B7" t="s">
        <v>172</v>
      </c>
      <c r="C7" t="s">
        <v>175</v>
      </c>
      <c r="D7">
        <v>4931073</v>
      </c>
      <c r="E7">
        <v>189578</v>
      </c>
      <c r="F7">
        <v>99937</v>
      </c>
      <c r="G7" s="2">
        <f t="shared" si="0"/>
        <v>0.97721735976861035</v>
      </c>
      <c r="H7" s="2">
        <f t="shared" si="1"/>
        <v>3.8445587806142802E-2</v>
      </c>
    </row>
    <row r="10" spans="1:20" x14ac:dyDescent="0.4">
      <c r="A10" t="s">
        <v>153</v>
      </c>
      <c r="B10" t="s">
        <v>155</v>
      </c>
    </row>
    <row r="11" spans="1:20" x14ac:dyDescent="0.4">
      <c r="A11" t="s">
        <v>154</v>
      </c>
      <c r="B11" t="s">
        <v>156</v>
      </c>
    </row>
    <row r="12" spans="1:20" x14ac:dyDescent="0.4">
      <c r="A12" t="s">
        <v>157</v>
      </c>
      <c r="B12" t="s">
        <v>158</v>
      </c>
    </row>
    <row r="13" spans="1:20" x14ac:dyDescent="0.4">
      <c r="A13" t="s">
        <v>159</v>
      </c>
      <c r="B13" t="s">
        <v>160</v>
      </c>
    </row>
    <row r="14" spans="1:20" x14ac:dyDescent="0.4">
      <c r="A14" t="s">
        <v>161</v>
      </c>
      <c r="B14" t="s">
        <v>162</v>
      </c>
    </row>
    <row r="15" spans="1:20" x14ac:dyDescent="0.4">
      <c r="A15" t="s">
        <v>163</v>
      </c>
      <c r="B15" t="s">
        <v>164</v>
      </c>
    </row>
    <row r="16" spans="1:20" x14ac:dyDescent="0.4">
      <c r="A16" t="s">
        <v>165</v>
      </c>
      <c r="B16" t="s">
        <v>164</v>
      </c>
    </row>
    <row r="17" spans="1:3" x14ac:dyDescent="0.4">
      <c r="A17" t="s">
        <v>166</v>
      </c>
      <c r="B17" t="s">
        <v>167</v>
      </c>
    </row>
    <row r="19" spans="1:3" x14ac:dyDescent="0.4">
      <c r="A19" t="s">
        <v>168</v>
      </c>
      <c r="B19" t="s">
        <v>169</v>
      </c>
    </row>
    <row r="20" spans="1:3" x14ac:dyDescent="0.4">
      <c r="B20">
        <v>2019</v>
      </c>
    </row>
    <row r="21" spans="1:3" x14ac:dyDescent="0.4">
      <c r="A21" t="s">
        <v>181</v>
      </c>
      <c r="B21" t="s">
        <v>189</v>
      </c>
      <c r="C21" t="s">
        <v>190</v>
      </c>
    </row>
    <row r="22" spans="1:3" x14ac:dyDescent="0.4">
      <c r="A22" t="s">
        <v>182</v>
      </c>
      <c r="B22">
        <v>4159</v>
      </c>
      <c r="C22" s="2">
        <f>B22/$B$29</f>
        <v>0.4292496645680669</v>
      </c>
    </row>
    <row r="23" spans="1:3" x14ac:dyDescent="0.4">
      <c r="A23" t="s">
        <v>183</v>
      </c>
      <c r="B23">
        <v>2791</v>
      </c>
      <c r="C23" s="2">
        <f t="shared" ref="C23:C28" si="2">B23/$B$29</f>
        <v>0.28805862318092684</v>
      </c>
    </row>
    <row r="24" spans="1:3" x14ac:dyDescent="0.4">
      <c r="A24" t="s">
        <v>184</v>
      </c>
      <c r="B24">
        <v>694</v>
      </c>
      <c r="C24" s="2">
        <f t="shared" si="2"/>
        <v>7.1627618949323971E-2</v>
      </c>
    </row>
    <row r="25" spans="1:3" x14ac:dyDescent="0.4">
      <c r="A25" t="s">
        <v>185</v>
      </c>
      <c r="B25">
        <v>913</v>
      </c>
      <c r="C25" s="2">
        <f t="shared" si="2"/>
        <v>9.4230570750335432E-2</v>
      </c>
    </row>
    <row r="26" spans="1:3" x14ac:dyDescent="0.4">
      <c r="A26" t="s">
        <v>186</v>
      </c>
      <c r="B26">
        <v>676</v>
      </c>
      <c r="C26" s="2">
        <f t="shared" si="2"/>
        <v>6.9769842088966874E-2</v>
      </c>
    </row>
    <row r="27" spans="1:3" x14ac:dyDescent="0.4">
      <c r="A27" t="s">
        <v>187</v>
      </c>
      <c r="B27">
        <v>320</v>
      </c>
      <c r="C27" s="2">
        <f t="shared" si="2"/>
        <v>3.3027144184126327E-2</v>
      </c>
    </row>
    <row r="28" spans="1:3" x14ac:dyDescent="0.4">
      <c r="A28" t="s">
        <v>188</v>
      </c>
      <c r="B28">
        <v>136</v>
      </c>
      <c r="C28" s="2">
        <f t="shared" si="2"/>
        <v>1.403653627825369E-2</v>
      </c>
    </row>
    <row r="29" spans="1:3" x14ac:dyDescent="0.4">
      <c r="A29" t="s">
        <v>191</v>
      </c>
      <c r="B29">
        <f>SUM(B22:B28)</f>
        <v>9689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sqref="A1:XFD1"/>
    </sheetView>
  </sheetViews>
  <sheetFormatPr defaultRowHeight="17.399999999999999" x14ac:dyDescent="0.4"/>
  <cols>
    <col min="1" max="1" width="11.5" bestFit="1" customWidth="1"/>
  </cols>
  <sheetData>
    <row r="1" spans="1:15" x14ac:dyDescent="0.4">
      <c r="A1" s="3"/>
      <c r="B1" s="3">
        <v>42670</v>
      </c>
      <c r="C1" s="3">
        <v>6120</v>
      </c>
      <c r="D1" s="3">
        <v>102710</v>
      </c>
      <c r="E1" s="3">
        <v>97520</v>
      </c>
      <c r="F1" s="3">
        <v>36830</v>
      </c>
      <c r="G1" s="3">
        <v>53210</v>
      </c>
      <c r="H1" s="3">
        <v>84690</v>
      </c>
      <c r="I1" s="3">
        <v>3070</v>
      </c>
      <c r="J1" s="3">
        <v>79430</v>
      </c>
      <c r="K1" s="3">
        <v>1390</v>
      </c>
      <c r="L1" s="3">
        <v>53610</v>
      </c>
      <c r="M1" s="3">
        <v>49070</v>
      </c>
      <c r="N1" s="3">
        <v>248170</v>
      </c>
      <c r="O1" s="3">
        <v>101160</v>
      </c>
    </row>
    <row r="2" spans="1:15" x14ac:dyDescent="0.4">
      <c r="A2" s="4">
        <v>44067</v>
      </c>
      <c r="B2" s="3">
        <v>7680</v>
      </c>
      <c r="C2" s="3">
        <v>72000</v>
      </c>
      <c r="D2" s="3">
        <v>43700</v>
      </c>
      <c r="E2" s="3">
        <v>32550</v>
      </c>
      <c r="F2" s="3">
        <v>46650</v>
      </c>
      <c r="G2" s="3">
        <v>9010</v>
      </c>
      <c r="H2" s="3">
        <v>11100</v>
      </c>
      <c r="I2" s="3">
        <v>13400</v>
      </c>
      <c r="J2" s="3">
        <v>16550</v>
      </c>
      <c r="K2" s="3">
        <v>22400</v>
      </c>
      <c r="L2" s="3">
        <v>22200</v>
      </c>
      <c r="M2" s="3">
        <v>13800</v>
      </c>
      <c r="N2" s="3">
        <v>48350</v>
      </c>
      <c r="O2" s="3">
        <v>12200</v>
      </c>
    </row>
    <row r="3" spans="1:15" x14ac:dyDescent="0.4">
      <c r="A3" s="4">
        <v>44068</v>
      </c>
      <c r="B3" s="3">
        <v>7900</v>
      </c>
      <c r="C3" s="3">
        <v>72900</v>
      </c>
      <c r="D3" s="3">
        <v>43900</v>
      </c>
      <c r="E3" s="3">
        <v>33500</v>
      </c>
      <c r="F3" s="3">
        <v>49950</v>
      </c>
      <c r="G3" s="3">
        <v>9210</v>
      </c>
      <c r="H3" s="3">
        <v>11800</v>
      </c>
      <c r="I3" s="3">
        <v>13200</v>
      </c>
      <c r="J3" s="3">
        <v>16750</v>
      </c>
      <c r="K3" s="3">
        <v>23350</v>
      </c>
      <c r="L3" s="3">
        <v>22900</v>
      </c>
      <c r="M3" s="3">
        <v>13700</v>
      </c>
      <c r="N3" s="3">
        <v>48300</v>
      </c>
      <c r="O3" s="3">
        <v>12750</v>
      </c>
    </row>
    <row r="4" spans="1:15" x14ac:dyDescent="0.4">
      <c r="A4" s="4">
        <v>44069</v>
      </c>
      <c r="B4" s="3">
        <v>7770</v>
      </c>
      <c r="C4" s="3">
        <v>70800</v>
      </c>
      <c r="D4" s="3">
        <v>43300</v>
      </c>
      <c r="E4" s="3">
        <v>32750</v>
      </c>
      <c r="F4" s="3">
        <v>48650</v>
      </c>
      <c r="G4" s="3">
        <v>9080</v>
      </c>
      <c r="H4" s="3">
        <v>12750</v>
      </c>
      <c r="I4" s="3">
        <v>13900</v>
      </c>
      <c r="J4" s="3">
        <v>17150</v>
      </c>
      <c r="K4" s="3">
        <v>23750</v>
      </c>
      <c r="L4" s="3">
        <v>22450</v>
      </c>
      <c r="M4" s="3">
        <v>14450</v>
      </c>
      <c r="N4" s="3">
        <v>47450</v>
      </c>
      <c r="O4" s="3">
        <v>12350</v>
      </c>
    </row>
    <row r="5" spans="1:15" x14ac:dyDescent="0.4">
      <c r="A5" s="4">
        <v>44070</v>
      </c>
      <c r="B5" s="3">
        <v>7610</v>
      </c>
      <c r="C5" s="3">
        <v>69000</v>
      </c>
      <c r="D5" s="3">
        <v>44150</v>
      </c>
      <c r="E5" s="3">
        <v>32900</v>
      </c>
      <c r="F5" s="3">
        <v>46600</v>
      </c>
      <c r="G5" s="3">
        <v>8940</v>
      </c>
      <c r="H5" s="3">
        <v>11800</v>
      </c>
      <c r="I5" s="3">
        <v>18050</v>
      </c>
      <c r="J5" s="3">
        <v>16800</v>
      </c>
      <c r="K5" s="3">
        <v>22150</v>
      </c>
      <c r="L5" s="3">
        <v>21550</v>
      </c>
      <c r="M5" s="3">
        <v>14700</v>
      </c>
      <c r="N5" s="3">
        <v>46100</v>
      </c>
      <c r="O5" s="3">
        <v>12100</v>
      </c>
    </row>
    <row r="6" spans="1:15" x14ac:dyDescent="0.4">
      <c r="A6" s="4">
        <v>44071</v>
      </c>
      <c r="B6" s="3">
        <v>7880</v>
      </c>
      <c r="C6" s="3">
        <v>70200</v>
      </c>
      <c r="D6" s="3">
        <v>43450</v>
      </c>
      <c r="E6" s="3">
        <v>33700</v>
      </c>
      <c r="F6" s="3">
        <v>46450</v>
      </c>
      <c r="G6" s="3">
        <v>8880</v>
      </c>
      <c r="H6" s="3">
        <v>11650</v>
      </c>
      <c r="I6" s="3">
        <v>23450</v>
      </c>
      <c r="J6" s="3">
        <v>16450</v>
      </c>
      <c r="K6" s="3">
        <v>21600</v>
      </c>
      <c r="L6" s="3">
        <v>21650</v>
      </c>
      <c r="M6" s="3">
        <v>15350</v>
      </c>
      <c r="N6" s="3">
        <v>47000</v>
      </c>
      <c r="O6" s="3">
        <v>12900</v>
      </c>
    </row>
    <row r="7" spans="1:15" x14ac:dyDescent="0.4">
      <c r="A7" s="4">
        <v>44074</v>
      </c>
      <c r="B7" s="3">
        <v>8040</v>
      </c>
      <c r="C7" s="3">
        <v>77400</v>
      </c>
      <c r="D7" s="3">
        <v>42300</v>
      </c>
      <c r="E7" s="3">
        <v>33600</v>
      </c>
      <c r="F7" s="3">
        <v>46500</v>
      </c>
      <c r="G7" s="3">
        <v>8520</v>
      </c>
      <c r="H7" s="3">
        <v>11550</v>
      </c>
      <c r="I7" s="3">
        <v>19000</v>
      </c>
      <c r="J7" s="3">
        <v>16450</v>
      </c>
      <c r="K7" s="3">
        <v>21250</v>
      </c>
      <c r="L7" s="3">
        <v>21600</v>
      </c>
      <c r="M7" s="3">
        <v>15300</v>
      </c>
      <c r="N7" s="3">
        <v>47250</v>
      </c>
      <c r="O7" s="3">
        <v>12450</v>
      </c>
    </row>
    <row r="8" spans="1:15" x14ac:dyDescent="0.4">
      <c r="A8" s="4">
        <v>44075</v>
      </c>
      <c r="B8" s="3">
        <v>7850</v>
      </c>
      <c r="C8" s="3">
        <v>76700</v>
      </c>
      <c r="D8" s="3">
        <v>42100</v>
      </c>
      <c r="E8" s="3">
        <v>34700</v>
      </c>
      <c r="F8" s="3">
        <v>47800</v>
      </c>
      <c r="G8" s="3">
        <v>9390</v>
      </c>
      <c r="H8" s="3">
        <v>11550</v>
      </c>
      <c r="I8" s="3">
        <v>19700</v>
      </c>
      <c r="J8" s="3">
        <v>16550</v>
      </c>
      <c r="K8" s="3">
        <v>22200</v>
      </c>
      <c r="L8" s="3">
        <v>28050</v>
      </c>
      <c r="M8" s="3">
        <v>15250</v>
      </c>
      <c r="N8" s="3">
        <v>47650</v>
      </c>
      <c r="O8" s="3">
        <v>12850</v>
      </c>
    </row>
    <row r="9" spans="1:15" x14ac:dyDescent="0.4">
      <c r="A9" s="4">
        <v>44076</v>
      </c>
      <c r="B9" s="3">
        <v>7930</v>
      </c>
      <c r="C9" s="3">
        <v>76600</v>
      </c>
      <c r="D9" s="3">
        <v>44100</v>
      </c>
      <c r="E9" s="3">
        <v>36000</v>
      </c>
      <c r="F9" s="3">
        <v>47400</v>
      </c>
      <c r="G9" s="3">
        <v>9790</v>
      </c>
      <c r="H9" s="3">
        <v>11100</v>
      </c>
      <c r="I9" s="3">
        <v>19000</v>
      </c>
      <c r="J9" s="3">
        <v>16700</v>
      </c>
      <c r="K9" s="3">
        <v>22250</v>
      </c>
      <c r="L9" s="3">
        <v>29550</v>
      </c>
      <c r="M9" s="3">
        <v>15900</v>
      </c>
      <c r="N9" s="3">
        <v>47600</v>
      </c>
      <c r="O9" s="3">
        <v>13800</v>
      </c>
    </row>
    <row r="10" spans="1:15" x14ac:dyDescent="0.4">
      <c r="A10" s="4">
        <v>44077</v>
      </c>
      <c r="B10" s="3">
        <v>8010</v>
      </c>
      <c r="C10" s="3">
        <v>76600</v>
      </c>
      <c r="D10" s="3">
        <v>46800</v>
      </c>
      <c r="E10" s="3">
        <v>35750</v>
      </c>
      <c r="F10" s="3">
        <v>51400</v>
      </c>
      <c r="G10" s="3">
        <v>9590</v>
      </c>
      <c r="H10" s="3">
        <v>11000</v>
      </c>
      <c r="I10" s="3">
        <v>18400</v>
      </c>
      <c r="J10" s="3">
        <v>16300</v>
      </c>
      <c r="K10" s="3">
        <v>23200</v>
      </c>
      <c r="L10" s="3">
        <v>29500</v>
      </c>
      <c r="M10" s="3">
        <v>16950</v>
      </c>
      <c r="N10" s="3">
        <v>47400</v>
      </c>
      <c r="O10" s="3">
        <v>15800</v>
      </c>
    </row>
    <row r="11" spans="1:15" x14ac:dyDescent="0.4">
      <c r="A11" s="4">
        <v>44078</v>
      </c>
      <c r="B11" s="3">
        <v>7960</v>
      </c>
      <c r="C11" s="3">
        <v>75300</v>
      </c>
      <c r="D11" s="3">
        <v>45000</v>
      </c>
      <c r="E11" s="3">
        <v>34950</v>
      </c>
      <c r="F11" s="3">
        <v>50100</v>
      </c>
      <c r="G11" s="3">
        <v>9440</v>
      </c>
      <c r="H11" s="3">
        <v>10950</v>
      </c>
      <c r="I11" s="3">
        <v>18850</v>
      </c>
      <c r="J11" s="3">
        <v>16150</v>
      </c>
      <c r="K11" s="3">
        <v>22800</v>
      </c>
      <c r="L11" s="3">
        <v>29900</v>
      </c>
      <c r="M11" s="3">
        <v>18000</v>
      </c>
      <c r="N11" s="3">
        <v>46600</v>
      </c>
      <c r="O11" s="3">
        <v>16100</v>
      </c>
    </row>
    <row r="12" spans="1:15" x14ac:dyDescent="0.4">
      <c r="A12" s="4">
        <v>44081</v>
      </c>
      <c r="B12" s="3">
        <v>8200</v>
      </c>
      <c r="C12" s="3">
        <v>75300</v>
      </c>
      <c r="D12" s="3">
        <v>45150</v>
      </c>
      <c r="E12" s="3">
        <v>34700</v>
      </c>
      <c r="F12" s="3">
        <v>50800</v>
      </c>
      <c r="G12" s="3">
        <v>9250</v>
      </c>
      <c r="H12" s="3">
        <v>10850</v>
      </c>
      <c r="I12" s="3">
        <v>20450</v>
      </c>
      <c r="J12" s="3">
        <v>16150</v>
      </c>
      <c r="K12" s="3">
        <v>23100</v>
      </c>
      <c r="L12" s="3">
        <v>30500</v>
      </c>
      <c r="M12" s="3">
        <v>18000</v>
      </c>
      <c r="N12" s="3">
        <v>47000</v>
      </c>
      <c r="O12" s="3">
        <v>15850</v>
      </c>
    </row>
    <row r="13" spans="1:15" x14ac:dyDescent="0.4">
      <c r="A13" s="4">
        <v>44082</v>
      </c>
      <c r="B13" s="3">
        <v>8030</v>
      </c>
      <c r="C13" s="3">
        <v>73100</v>
      </c>
      <c r="D13" s="3">
        <v>45900</v>
      </c>
      <c r="E13" s="3">
        <v>37000</v>
      </c>
      <c r="F13" s="3">
        <v>49350</v>
      </c>
      <c r="G13" s="3">
        <v>9260</v>
      </c>
      <c r="H13" s="3">
        <v>10600</v>
      </c>
      <c r="I13" s="3">
        <v>18900</v>
      </c>
      <c r="J13" s="3">
        <v>16150</v>
      </c>
      <c r="K13" s="3">
        <v>22700</v>
      </c>
      <c r="L13" s="3">
        <v>29600</v>
      </c>
      <c r="M13" s="3">
        <v>18300</v>
      </c>
      <c r="N13" s="3">
        <v>46850</v>
      </c>
      <c r="O13" s="3">
        <v>15500</v>
      </c>
    </row>
    <row r="14" spans="1:15" x14ac:dyDescent="0.4">
      <c r="A14" s="4">
        <v>44083</v>
      </c>
      <c r="B14" s="3">
        <v>7900</v>
      </c>
      <c r="C14" s="3">
        <v>69700</v>
      </c>
      <c r="D14" s="3">
        <v>43700</v>
      </c>
      <c r="E14" s="3">
        <v>38800</v>
      </c>
      <c r="F14" s="3">
        <v>47700</v>
      </c>
      <c r="G14" s="3">
        <v>9120</v>
      </c>
      <c r="H14" s="3">
        <v>10500</v>
      </c>
      <c r="I14" s="3">
        <v>18550</v>
      </c>
      <c r="J14" s="3">
        <v>16050</v>
      </c>
      <c r="K14" s="3">
        <v>22300</v>
      </c>
      <c r="L14" s="3">
        <v>30000</v>
      </c>
      <c r="M14" s="3">
        <v>18150</v>
      </c>
      <c r="N14" s="3">
        <v>47150</v>
      </c>
      <c r="O14" s="3">
        <v>15500</v>
      </c>
    </row>
    <row r="15" spans="1:15" x14ac:dyDescent="0.4">
      <c r="A15" s="4">
        <v>44084</v>
      </c>
      <c r="B15" s="3">
        <v>8020</v>
      </c>
      <c r="C15" s="3">
        <v>71100</v>
      </c>
      <c r="D15" s="3">
        <v>44450</v>
      </c>
      <c r="E15" s="3">
        <v>38900</v>
      </c>
      <c r="F15" s="3">
        <v>48200</v>
      </c>
      <c r="G15" s="3">
        <v>9010</v>
      </c>
      <c r="H15" s="3">
        <v>10600</v>
      </c>
      <c r="I15" s="3">
        <v>18950</v>
      </c>
      <c r="J15" s="3">
        <v>16050</v>
      </c>
      <c r="K15" s="3">
        <v>22000</v>
      </c>
      <c r="L15" s="3">
        <v>32400</v>
      </c>
      <c r="M15" s="3">
        <v>18250</v>
      </c>
      <c r="N15" s="3">
        <v>47150</v>
      </c>
      <c r="O15" s="3">
        <v>15300</v>
      </c>
    </row>
    <row r="16" spans="1:15" x14ac:dyDescent="0.4">
      <c r="A16" s="4">
        <v>44085</v>
      </c>
      <c r="B16" s="3">
        <v>7920</v>
      </c>
      <c r="C16" s="3">
        <v>72100</v>
      </c>
      <c r="D16" s="3">
        <v>44100</v>
      </c>
      <c r="E16" s="3">
        <v>39200</v>
      </c>
      <c r="F16" s="3">
        <v>48150</v>
      </c>
      <c r="G16" s="3">
        <v>9100</v>
      </c>
      <c r="H16" s="3">
        <v>10600</v>
      </c>
      <c r="I16" s="3">
        <v>19100</v>
      </c>
      <c r="J16" s="3">
        <v>16050</v>
      </c>
      <c r="K16" s="3">
        <v>21900</v>
      </c>
      <c r="L16" s="3">
        <v>31600</v>
      </c>
      <c r="M16" s="3">
        <v>18200</v>
      </c>
      <c r="N16" s="3">
        <v>47200</v>
      </c>
      <c r="O16" s="3">
        <v>15100</v>
      </c>
    </row>
    <row r="17" spans="1:15" x14ac:dyDescent="0.4">
      <c r="A17" s="4">
        <v>44088</v>
      </c>
      <c r="B17" s="3">
        <v>7910</v>
      </c>
      <c r="C17" s="3">
        <v>75600</v>
      </c>
      <c r="D17" s="3">
        <v>45950</v>
      </c>
      <c r="E17" s="3">
        <v>39250</v>
      </c>
      <c r="F17" s="3">
        <v>48450</v>
      </c>
      <c r="G17" s="3">
        <v>9410</v>
      </c>
      <c r="H17" s="3">
        <v>10650</v>
      </c>
      <c r="I17" s="3">
        <v>20200</v>
      </c>
      <c r="J17" s="3">
        <v>16250</v>
      </c>
      <c r="K17" s="3">
        <v>22050</v>
      </c>
      <c r="L17" s="3">
        <v>31200</v>
      </c>
      <c r="M17" s="3">
        <v>17800</v>
      </c>
      <c r="N17" s="3">
        <v>47200</v>
      </c>
      <c r="O17" s="3">
        <v>15450</v>
      </c>
    </row>
    <row r="18" spans="1:15" x14ac:dyDescent="0.4">
      <c r="A18" s="4">
        <v>44089</v>
      </c>
      <c r="B18" s="3">
        <v>7950</v>
      </c>
      <c r="C18" s="3">
        <v>77800</v>
      </c>
      <c r="D18" s="3">
        <v>45500</v>
      </c>
      <c r="E18" s="3">
        <v>39300</v>
      </c>
      <c r="F18" s="3">
        <v>50000</v>
      </c>
      <c r="G18" s="3">
        <v>9700</v>
      </c>
      <c r="H18" s="3">
        <v>10500</v>
      </c>
      <c r="I18" s="3">
        <v>19750</v>
      </c>
      <c r="J18" s="3">
        <v>16200</v>
      </c>
      <c r="K18" s="3">
        <v>23450</v>
      </c>
      <c r="L18" s="3">
        <v>31300</v>
      </c>
      <c r="M18" s="3">
        <v>17800</v>
      </c>
      <c r="N18" s="3">
        <v>47650</v>
      </c>
      <c r="O18" s="3">
        <v>15850</v>
      </c>
    </row>
    <row r="19" spans="1:15" x14ac:dyDescent="0.4">
      <c r="A19" s="4">
        <v>44090</v>
      </c>
      <c r="B19" s="3">
        <v>7840</v>
      </c>
      <c r="C19" s="3">
        <v>73600</v>
      </c>
      <c r="D19" s="3">
        <v>44100</v>
      </c>
      <c r="E19" s="3">
        <v>37800</v>
      </c>
      <c r="F19" s="3">
        <v>49250</v>
      </c>
      <c r="G19" s="3">
        <v>9580</v>
      </c>
      <c r="H19" s="3">
        <v>10450</v>
      </c>
      <c r="I19" s="3">
        <v>21000</v>
      </c>
      <c r="J19" s="3">
        <v>16150</v>
      </c>
      <c r="K19" s="3">
        <v>22700</v>
      </c>
      <c r="L19" s="3">
        <v>30950</v>
      </c>
      <c r="M19" s="3">
        <v>17250</v>
      </c>
      <c r="N19" s="3">
        <v>47000</v>
      </c>
      <c r="O19" s="3">
        <v>15500</v>
      </c>
    </row>
    <row r="20" spans="1:15" x14ac:dyDescent="0.4">
      <c r="A20" s="4">
        <v>44091</v>
      </c>
      <c r="B20" s="3">
        <v>7880</v>
      </c>
      <c r="C20" s="3">
        <v>73000</v>
      </c>
      <c r="D20" s="3">
        <v>42450</v>
      </c>
      <c r="E20" s="3">
        <v>38000</v>
      </c>
      <c r="F20" s="3">
        <v>49100</v>
      </c>
      <c r="G20" s="3">
        <v>9590</v>
      </c>
      <c r="H20" s="3">
        <v>10250</v>
      </c>
      <c r="I20" s="3">
        <v>20650</v>
      </c>
      <c r="J20" s="3">
        <v>16050</v>
      </c>
      <c r="K20" s="3">
        <v>21750</v>
      </c>
      <c r="L20" s="3">
        <v>29900</v>
      </c>
      <c r="M20" s="3">
        <v>16550</v>
      </c>
      <c r="N20" s="3">
        <v>46600</v>
      </c>
      <c r="O20" s="3">
        <v>14850</v>
      </c>
    </row>
    <row r="21" spans="1:15" x14ac:dyDescent="0.4">
      <c r="A21" s="4">
        <v>44092</v>
      </c>
      <c r="B21" s="3">
        <v>8080</v>
      </c>
      <c r="C21" s="3">
        <v>71700</v>
      </c>
      <c r="D21" s="3">
        <v>42850</v>
      </c>
      <c r="E21" s="3">
        <v>36300</v>
      </c>
      <c r="F21" s="3">
        <v>49500</v>
      </c>
      <c r="G21" s="3">
        <v>9520</v>
      </c>
      <c r="H21" s="3">
        <v>10050</v>
      </c>
      <c r="I21" s="3">
        <v>19950</v>
      </c>
      <c r="J21" s="3">
        <v>15900</v>
      </c>
      <c r="K21" s="3">
        <v>21900</v>
      </c>
      <c r="L21" s="3">
        <v>30350</v>
      </c>
      <c r="M21" s="3">
        <v>16700</v>
      </c>
      <c r="N21" s="3">
        <v>46900</v>
      </c>
      <c r="O21" s="3">
        <v>14700</v>
      </c>
    </row>
    <row r="22" spans="1:15" x14ac:dyDescent="0.4">
      <c r="A22" s="4">
        <v>44095</v>
      </c>
      <c r="B22" s="3">
        <v>8140</v>
      </c>
      <c r="C22" s="3">
        <v>68200</v>
      </c>
      <c r="D22" s="3">
        <v>42100</v>
      </c>
      <c r="E22" s="3">
        <v>35300</v>
      </c>
      <c r="F22" s="3">
        <v>47850</v>
      </c>
      <c r="G22" s="3">
        <v>9450</v>
      </c>
      <c r="H22" s="3">
        <v>10100</v>
      </c>
      <c r="I22" s="3">
        <v>20350</v>
      </c>
      <c r="J22" s="3">
        <v>15650</v>
      </c>
      <c r="K22" s="3">
        <v>21900</v>
      </c>
      <c r="L22" s="3">
        <v>29350</v>
      </c>
      <c r="M22" s="3">
        <v>15700</v>
      </c>
      <c r="N22" s="3">
        <v>46600</v>
      </c>
      <c r="O22" s="3">
        <v>14200</v>
      </c>
    </row>
    <row r="23" spans="1:15" x14ac:dyDescent="0.4">
      <c r="A23" s="4">
        <v>44096</v>
      </c>
      <c r="B23" s="3">
        <v>9260</v>
      </c>
      <c r="C23" s="3">
        <v>64300</v>
      </c>
      <c r="D23" s="3">
        <v>40550</v>
      </c>
      <c r="E23" s="3">
        <v>33950</v>
      </c>
      <c r="F23" s="3">
        <v>46050</v>
      </c>
      <c r="G23" s="3">
        <v>9550</v>
      </c>
      <c r="H23" s="3">
        <v>9930</v>
      </c>
      <c r="I23" s="3">
        <v>21600</v>
      </c>
      <c r="J23" s="3">
        <v>15300</v>
      </c>
      <c r="K23" s="3">
        <v>20500</v>
      </c>
      <c r="L23" s="3">
        <v>28300</v>
      </c>
      <c r="M23" s="3">
        <v>15400</v>
      </c>
      <c r="N23" s="3">
        <v>44800</v>
      </c>
      <c r="O23" s="3">
        <v>14100</v>
      </c>
    </row>
    <row r="24" spans="1:15" x14ac:dyDescent="0.4">
      <c r="A24" s="4">
        <v>44097</v>
      </c>
      <c r="B24" s="3">
        <v>9090</v>
      </c>
      <c r="C24" s="3">
        <v>65200</v>
      </c>
      <c r="D24" s="3">
        <v>43250</v>
      </c>
      <c r="E24" s="3">
        <v>35050</v>
      </c>
      <c r="F24" s="3">
        <v>44550</v>
      </c>
      <c r="G24" s="3">
        <v>9460</v>
      </c>
      <c r="H24" s="3">
        <v>9900</v>
      </c>
      <c r="I24" s="3">
        <v>20450</v>
      </c>
      <c r="J24" s="3">
        <v>15350</v>
      </c>
      <c r="K24" s="3">
        <v>19900</v>
      </c>
      <c r="L24" s="3">
        <v>28800</v>
      </c>
      <c r="M24" s="3">
        <v>16000</v>
      </c>
      <c r="N24" s="3">
        <v>44750</v>
      </c>
      <c r="O24" s="3">
        <v>13900</v>
      </c>
    </row>
    <row r="25" spans="1:15" x14ac:dyDescent="0.4">
      <c r="A25" s="4">
        <v>44098</v>
      </c>
      <c r="B25" s="3">
        <v>9210</v>
      </c>
      <c r="C25" s="3">
        <v>60200</v>
      </c>
      <c r="D25" s="3">
        <v>41000</v>
      </c>
      <c r="E25" s="3">
        <v>33550</v>
      </c>
      <c r="F25" s="3">
        <v>42450</v>
      </c>
      <c r="G25" s="3">
        <v>9070</v>
      </c>
      <c r="H25" s="3">
        <v>9120</v>
      </c>
      <c r="I25" s="3">
        <v>18550</v>
      </c>
      <c r="J25" s="3">
        <v>14550</v>
      </c>
      <c r="K25" s="3">
        <v>18700</v>
      </c>
      <c r="L25" s="3">
        <v>27350</v>
      </c>
      <c r="M25" s="3">
        <v>16100</v>
      </c>
      <c r="N25" s="3">
        <v>43250</v>
      </c>
      <c r="O25" s="3">
        <v>13950</v>
      </c>
    </row>
    <row r="26" spans="1:15" x14ac:dyDescent="0.4">
      <c r="A26" s="4">
        <v>44099</v>
      </c>
      <c r="B26" s="3">
        <v>9490</v>
      </c>
      <c r="C26" s="3">
        <v>64600</v>
      </c>
      <c r="D26" s="3">
        <v>41650</v>
      </c>
      <c r="E26" s="3">
        <v>34000</v>
      </c>
      <c r="F26" s="3">
        <v>42800</v>
      </c>
      <c r="G26" s="3">
        <v>9030</v>
      </c>
      <c r="H26" s="3">
        <v>9390</v>
      </c>
      <c r="I26" s="3">
        <v>17700</v>
      </c>
      <c r="J26" s="3">
        <v>15850</v>
      </c>
      <c r="K26" s="3">
        <v>18500</v>
      </c>
      <c r="L26" s="3">
        <v>27400</v>
      </c>
      <c r="M26" s="3">
        <v>16350</v>
      </c>
      <c r="N26" s="3">
        <v>42250</v>
      </c>
      <c r="O26" s="3">
        <v>14500</v>
      </c>
    </row>
    <row r="27" spans="1:15" x14ac:dyDescent="0.4">
      <c r="A27" s="4">
        <v>44102</v>
      </c>
      <c r="B27" s="3">
        <v>9130</v>
      </c>
      <c r="C27" s="3">
        <v>62800</v>
      </c>
      <c r="D27" s="3">
        <v>43400</v>
      </c>
      <c r="E27" s="3">
        <v>36100</v>
      </c>
      <c r="F27" s="3">
        <v>45150</v>
      </c>
      <c r="G27" s="3">
        <v>9200</v>
      </c>
      <c r="H27" s="3">
        <v>9940</v>
      </c>
      <c r="I27" s="3">
        <v>18600</v>
      </c>
      <c r="J27" s="3">
        <v>15950</v>
      </c>
      <c r="K27" s="3">
        <v>19700</v>
      </c>
      <c r="L27" s="3">
        <v>28300</v>
      </c>
      <c r="M27" s="3">
        <v>16400</v>
      </c>
      <c r="N27" s="3">
        <v>43500</v>
      </c>
      <c r="O27" s="3">
        <v>14900</v>
      </c>
    </row>
    <row r="28" spans="1:15" x14ac:dyDescent="0.4">
      <c r="A28" s="4">
        <v>44103</v>
      </c>
      <c r="B28" s="3">
        <v>8770</v>
      </c>
      <c r="C28" s="3">
        <v>63900</v>
      </c>
      <c r="D28" s="3">
        <v>43250</v>
      </c>
      <c r="E28" s="3">
        <v>36450</v>
      </c>
      <c r="F28" s="3">
        <v>45650</v>
      </c>
      <c r="G28" s="3">
        <v>9320</v>
      </c>
      <c r="H28" s="3">
        <v>9980</v>
      </c>
      <c r="I28" s="3">
        <v>18300</v>
      </c>
      <c r="J28" s="3">
        <v>15900</v>
      </c>
      <c r="K28" s="3">
        <v>20100</v>
      </c>
      <c r="L28" s="3">
        <v>28300</v>
      </c>
      <c r="M28" s="3">
        <v>17000</v>
      </c>
      <c r="N28" s="3">
        <v>44450</v>
      </c>
      <c r="O28" s="3">
        <v>14800</v>
      </c>
    </row>
    <row r="29" spans="1:15" x14ac:dyDescent="0.4">
      <c r="A29" s="4">
        <v>44109</v>
      </c>
      <c r="B29" s="3">
        <v>8890</v>
      </c>
      <c r="C29" s="3">
        <v>63500</v>
      </c>
      <c r="D29" s="3">
        <v>42950</v>
      </c>
      <c r="E29" s="3">
        <v>36800</v>
      </c>
      <c r="F29" s="3">
        <v>45950</v>
      </c>
      <c r="G29" s="3">
        <v>9240</v>
      </c>
      <c r="H29" s="3">
        <v>10000</v>
      </c>
      <c r="I29" s="3">
        <v>19500</v>
      </c>
      <c r="J29" s="3">
        <v>16450</v>
      </c>
      <c r="K29" s="3">
        <v>20650</v>
      </c>
      <c r="L29" s="3">
        <v>28250</v>
      </c>
      <c r="M29" s="3">
        <v>17150</v>
      </c>
      <c r="N29" s="3">
        <v>45050</v>
      </c>
      <c r="O29" s="3">
        <v>14850</v>
      </c>
    </row>
    <row r="30" spans="1:15" x14ac:dyDescent="0.4">
      <c r="A30" s="4">
        <v>44110</v>
      </c>
      <c r="B30" s="3">
        <v>8600</v>
      </c>
      <c r="C30" s="3">
        <v>64200</v>
      </c>
      <c r="D30" s="3">
        <v>42300</v>
      </c>
      <c r="E30" s="3">
        <v>37200</v>
      </c>
      <c r="F30" s="3">
        <v>45650</v>
      </c>
      <c r="G30" s="3">
        <v>9220</v>
      </c>
      <c r="H30" s="3">
        <v>9970</v>
      </c>
      <c r="I30" s="3">
        <v>19850</v>
      </c>
      <c r="J30" s="3">
        <v>16350</v>
      </c>
      <c r="K30" s="3">
        <v>21550</v>
      </c>
      <c r="L30" s="3">
        <v>28150</v>
      </c>
      <c r="M30" s="3">
        <v>16800</v>
      </c>
      <c r="N30" s="3">
        <v>45300</v>
      </c>
      <c r="O30" s="3">
        <v>14750</v>
      </c>
    </row>
    <row r="31" spans="1:15" x14ac:dyDescent="0.4">
      <c r="A31" s="4">
        <v>44111</v>
      </c>
      <c r="B31" s="3">
        <v>8790</v>
      </c>
      <c r="C31" s="3">
        <v>64600</v>
      </c>
      <c r="D31" s="3">
        <v>41900</v>
      </c>
      <c r="E31" s="3">
        <v>37300</v>
      </c>
      <c r="F31" s="3">
        <v>46400</v>
      </c>
      <c r="G31" s="3">
        <v>9450</v>
      </c>
      <c r="H31" s="3">
        <v>10300</v>
      </c>
      <c r="I31" s="3">
        <v>20500</v>
      </c>
      <c r="J31" s="3">
        <v>16350</v>
      </c>
      <c r="K31" s="3">
        <v>21500</v>
      </c>
      <c r="L31" s="3">
        <v>28950</v>
      </c>
      <c r="M31" s="3">
        <v>17150</v>
      </c>
      <c r="N31" s="3">
        <v>45100</v>
      </c>
      <c r="O31" s="3">
        <v>15150</v>
      </c>
    </row>
    <row r="32" spans="1:15" x14ac:dyDescent="0.4">
      <c r="A32" s="4">
        <v>44112</v>
      </c>
      <c r="B32" s="3">
        <v>9010</v>
      </c>
      <c r="C32" s="3">
        <v>67700</v>
      </c>
      <c r="D32" s="3">
        <v>41750</v>
      </c>
      <c r="E32" s="3">
        <v>37300</v>
      </c>
      <c r="F32" s="3">
        <v>44050</v>
      </c>
      <c r="G32" s="3">
        <v>9510</v>
      </c>
      <c r="H32" s="3">
        <v>10200</v>
      </c>
      <c r="I32" s="3">
        <v>20300</v>
      </c>
      <c r="J32" s="3">
        <v>17200</v>
      </c>
      <c r="K32" s="3">
        <v>20800</v>
      </c>
      <c r="L32" s="3">
        <v>29250</v>
      </c>
      <c r="M32" s="3">
        <v>16900</v>
      </c>
      <c r="N32" s="3">
        <v>45350</v>
      </c>
      <c r="O32" s="3">
        <v>15000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J2" sqref="J2"/>
    </sheetView>
  </sheetViews>
  <sheetFormatPr defaultRowHeight="17.399999999999999" x14ac:dyDescent="0.4"/>
  <cols>
    <col min="1" max="1" width="11.5" bestFit="1" customWidth="1"/>
  </cols>
  <sheetData>
    <row r="1" spans="1:15" x14ac:dyDescent="0.4">
      <c r="B1" s="3">
        <v>42670</v>
      </c>
      <c r="C1" s="3">
        <v>6120</v>
      </c>
      <c r="D1" s="3">
        <v>102710</v>
      </c>
      <c r="E1" s="3">
        <v>97520</v>
      </c>
      <c r="F1" s="3">
        <v>36830</v>
      </c>
      <c r="G1" s="3">
        <v>53210</v>
      </c>
      <c r="H1" s="3">
        <v>84690</v>
      </c>
      <c r="I1" s="3">
        <v>3070</v>
      </c>
      <c r="J1" s="3">
        <v>79430</v>
      </c>
      <c r="K1" s="3">
        <v>1390</v>
      </c>
      <c r="L1" s="3">
        <v>53610</v>
      </c>
      <c r="M1" s="3">
        <v>49070</v>
      </c>
      <c r="N1" s="3">
        <v>248170</v>
      </c>
      <c r="O1" s="3">
        <v>101160</v>
      </c>
    </row>
    <row r="2" spans="1:15" x14ac:dyDescent="0.4">
      <c r="A2" s="4">
        <v>44068</v>
      </c>
      <c r="B2">
        <f>(프라이스!B3-프라이스!B2)/프라이스!B2</f>
        <v>2.8645833333333332E-2</v>
      </c>
      <c r="C2">
        <f>(프라이스!C3-프라이스!C2)/프라이스!C2</f>
        <v>1.2500000000000001E-2</v>
      </c>
      <c r="D2">
        <f>(프라이스!D3-프라이스!D2)/프라이스!D2</f>
        <v>4.5766590389016018E-3</v>
      </c>
      <c r="E2">
        <f>(프라이스!E3-프라이스!E2)/프라이스!E2</f>
        <v>2.9185867895545316E-2</v>
      </c>
      <c r="F2">
        <f>(프라이스!F3-프라이스!F2)/프라이스!F2</f>
        <v>7.0739549839228297E-2</v>
      </c>
      <c r="G2">
        <f>(프라이스!G3-프라이스!G2)/프라이스!G2</f>
        <v>2.2197558268590455E-2</v>
      </c>
      <c r="H2">
        <f>(프라이스!H3-프라이스!H2)/프라이스!H2</f>
        <v>6.3063063063063057E-2</v>
      </c>
      <c r="I2">
        <f>(프라이스!I3-프라이스!I2)/프라이스!I2</f>
        <v>-1.4925373134328358E-2</v>
      </c>
      <c r="J2">
        <f>(프라이스!J3-프라이스!J2)/프라이스!J2</f>
        <v>1.2084592145015106E-2</v>
      </c>
      <c r="K2">
        <f>(프라이스!K3-프라이스!K2)/프라이스!K2</f>
        <v>4.2410714285714288E-2</v>
      </c>
      <c r="L2">
        <f>(프라이스!L3-프라이스!L2)/프라이스!L2</f>
        <v>3.1531531531531529E-2</v>
      </c>
      <c r="M2">
        <f>(프라이스!M3-프라이스!M2)/프라이스!M2</f>
        <v>-7.246376811594203E-3</v>
      </c>
      <c r="N2">
        <f>(프라이스!N3-프라이스!N2)/프라이스!N2</f>
        <v>-1.0341261633919339E-3</v>
      </c>
      <c r="O2">
        <f>(프라이스!O3-프라이스!O2)/프라이스!O2</f>
        <v>4.5081967213114756E-2</v>
      </c>
    </row>
    <row r="3" spans="1:15" x14ac:dyDescent="0.4">
      <c r="A3" s="4">
        <v>44069</v>
      </c>
      <c r="B3">
        <f>(프라이스!B4-프라이스!B3)/프라이스!B3</f>
        <v>-1.6455696202531647E-2</v>
      </c>
      <c r="C3">
        <f>(프라이스!C4-프라이스!C3)/프라이스!C3</f>
        <v>-2.8806584362139918E-2</v>
      </c>
      <c r="D3">
        <f>(프라이스!D4-프라이스!D3)/프라이스!D3</f>
        <v>-1.366742596810934E-2</v>
      </c>
      <c r="E3">
        <f>(프라이스!E4-프라이스!E3)/프라이스!E3</f>
        <v>-2.2388059701492536E-2</v>
      </c>
      <c r="F3">
        <f>(프라이스!F4-프라이스!F3)/프라이스!F3</f>
        <v>-2.6026026026026026E-2</v>
      </c>
      <c r="G3">
        <f>(프라이스!G4-프라이스!G3)/프라이스!G3</f>
        <v>-1.4115092290988056E-2</v>
      </c>
      <c r="H3">
        <f>(프라이스!H4-프라이스!H3)/프라이스!H3</f>
        <v>8.050847457627118E-2</v>
      </c>
      <c r="I3">
        <f>(프라이스!I4-프라이스!I3)/프라이스!I3</f>
        <v>5.3030303030303032E-2</v>
      </c>
      <c r="J3">
        <f>(프라이스!J4-프라이스!J3)/프라이스!J3</f>
        <v>2.3880597014925373E-2</v>
      </c>
      <c r="K3">
        <f>(프라이스!K4-프라이스!K3)/프라이스!K3</f>
        <v>1.7130620985010708E-2</v>
      </c>
      <c r="L3">
        <f>(프라이스!L4-프라이스!L3)/프라이스!L3</f>
        <v>-1.9650655021834062E-2</v>
      </c>
      <c r="M3">
        <f>(프라이스!M4-프라이스!M3)/프라이스!M3</f>
        <v>5.4744525547445258E-2</v>
      </c>
      <c r="N3">
        <f>(프라이스!N4-프라이스!N3)/프라이스!N3</f>
        <v>-1.7598343685300208E-2</v>
      </c>
      <c r="O3">
        <f>(프라이스!O4-프라이스!O3)/프라이스!O3</f>
        <v>-3.1372549019607843E-2</v>
      </c>
    </row>
    <row r="4" spans="1:15" x14ac:dyDescent="0.4">
      <c r="A4" s="4">
        <v>44070</v>
      </c>
      <c r="B4">
        <f>(프라이스!B5-프라이스!B4)/프라이스!B4</f>
        <v>-2.0592020592020591E-2</v>
      </c>
      <c r="C4">
        <f>(프라이스!C5-프라이스!C4)/프라이스!C4</f>
        <v>-2.5423728813559324E-2</v>
      </c>
      <c r="D4">
        <f>(프라이스!D5-프라이스!D4)/프라이스!D4</f>
        <v>1.9630484988452657E-2</v>
      </c>
      <c r="E4">
        <f>(프라이스!E5-프라이스!E4)/프라이스!E4</f>
        <v>4.5801526717557254E-3</v>
      </c>
      <c r="F4">
        <f>(프라이스!F5-프라이스!F4)/프라이스!F4</f>
        <v>-4.2137718396711203E-2</v>
      </c>
      <c r="G4">
        <f>(프라이스!G5-프라이스!G4)/프라이스!G4</f>
        <v>-1.5418502202643172E-2</v>
      </c>
      <c r="H4">
        <f>(프라이스!H5-프라이스!H4)/프라이스!H4</f>
        <v>-7.4509803921568626E-2</v>
      </c>
      <c r="I4">
        <f>(프라이스!I5-프라이스!I4)/프라이스!I4</f>
        <v>0.29856115107913667</v>
      </c>
      <c r="J4">
        <f>(프라이스!J5-프라이스!J4)/프라이스!J4</f>
        <v>-2.0408163265306121E-2</v>
      </c>
      <c r="K4">
        <f>(프라이스!K5-프라이스!K4)/프라이스!K4</f>
        <v>-6.7368421052631577E-2</v>
      </c>
      <c r="L4">
        <f>(프라이스!L5-프라이스!L4)/프라이스!L4</f>
        <v>-4.0089086859688199E-2</v>
      </c>
      <c r="M4">
        <f>(프라이스!M5-프라이스!M4)/프라이스!M4</f>
        <v>1.7301038062283738E-2</v>
      </c>
      <c r="N4">
        <f>(프라이스!N5-프라이스!N4)/프라이스!N4</f>
        <v>-2.8451001053740779E-2</v>
      </c>
      <c r="O4">
        <f>(프라이스!O5-프라이스!O4)/프라이스!O4</f>
        <v>-2.0242914979757085E-2</v>
      </c>
    </row>
    <row r="5" spans="1:15" x14ac:dyDescent="0.4">
      <c r="A5" s="4">
        <v>44071</v>
      </c>
      <c r="B5">
        <f>(프라이스!B6-프라이스!B5)/프라이스!B5</f>
        <v>3.5479632063074903E-2</v>
      </c>
      <c r="C5">
        <f>(프라이스!C6-프라이스!C5)/프라이스!C5</f>
        <v>1.7391304347826087E-2</v>
      </c>
      <c r="D5">
        <f>(프라이스!D6-프라이스!D5)/프라이스!D5</f>
        <v>-1.5855039637599093E-2</v>
      </c>
      <c r="E5">
        <f>(프라이스!E6-프라이스!E5)/프라이스!E5</f>
        <v>2.4316109422492401E-2</v>
      </c>
      <c r="F5">
        <f>(프라이스!F6-프라이스!F5)/프라이스!F5</f>
        <v>-3.2188841201716738E-3</v>
      </c>
      <c r="G5">
        <f>(프라이스!G6-프라이스!G5)/프라이스!G5</f>
        <v>-6.7114093959731542E-3</v>
      </c>
      <c r="H5">
        <f>(프라이스!H6-프라이스!H5)/프라이스!H5</f>
        <v>-1.2711864406779662E-2</v>
      </c>
      <c r="I5">
        <f>(프라이스!I6-프라이스!I5)/프라이스!I5</f>
        <v>0.29916897506925205</v>
      </c>
      <c r="J5">
        <f>(프라이스!J6-프라이스!J5)/프라이스!J5</f>
        <v>-2.0833333333333332E-2</v>
      </c>
      <c r="K5">
        <f>(프라이스!K6-프라이스!K5)/프라이스!K5</f>
        <v>-2.4830699774266364E-2</v>
      </c>
      <c r="L5">
        <f>(프라이스!L6-프라이스!L5)/프라이스!L5</f>
        <v>4.6403712296983757E-3</v>
      </c>
      <c r="M5">
        <f>(프라이스!M6-프라이스!M5)/프라이스!M5</f>
        <v>4.4217687074829932E-2</v>
      </c>
      <c r="N5">
        <f>(프라이스!N6-프라이스!N5)/프라이스!N5</f>
        <v>1.9522776572668113E-2</v>
      </c>
      <c r="O5">
        <f>(프라이스!O6-프라이스!O5)/프라이스!O5</f>
        <v>6.6115702479338845E-2</v>
      </c>
    </row>
    <row r="6" spans="1:15" x14ac:dyDescent="0.4">
      <c r="A6" s="4">
        <v>44074</v>
      </c>
      <c r="B6">
        <f>(프라이스!B7-프라이스!B6)/프라이스!B6</f>
        <v>2.030456852791878E-2</v>
      </c>
      <c r="C6">
        <f>(프라이스!C7-프라이스!C6)/프라이스!C6</f>
        <v>0.10256410256410256</v>
      </c>
      <c r="D6">
        <f>(프라이스!D7-프라이스!D6)/프라이스!D6</f>
        <v>-2.6467203682393557E-2</v>
      </c>
      <c r="E6">
        <f>(프라이스!E7-프라이스!E6)/프라이스!E6</f>
        <v>-2.967359050445104E-3</v>
      </c>
      <c r="F6">
        <f>(프라이스!F7-프라이스!F6)/프라이스!F6</f>
        <v>1.076426264800861E-3</v>
      </c>
      <c r="G6">
        <f>(프라이스!G7-프라이스!G6)/프라이스!G6</f>
        <v>-4.0540540540540543E-2</v>
      </c>
      <c r="H6">
        <f>(프라이스!H7-프라이스!H6)/프라이스!H6</f>
        <v>-8.5836909871244635E-3</v>
      </c>
      <c r="I6">
        <f>(프라이스!I7-프라이스!I6)/프라이스!I6</f>
        <v>-0.18976545842217485</v>
      </c>
      <c r="J6">
        <f>(프라이스!J7-프라이스!J6)/프라이스!J6</f>
        <v>0</v>
      </c>
      <c r="K6">
        <f>(프라이스!K7-프라이스!K6)/프라이스!K6</f>
        <v>-1.6203703703703703E-2</v>
      </c>
      <c r="L6">
        <f>(프라이스!L7-프라이스!L6)/프라이스!L6</f>
        <v>-2.3094688221709007E-3</v>
      </c>
      <c r="M6">
        <f>(프라이스!M7-프라이스!M6)/프라이스!M6</f>
        <v>-3.2573289902280132E-3</v>
      </c>
      <c r="N6">
        <f>(프라이스!N7-프라이스!N6)/프라이스!N6</f>
        <v>5.3191489361702126E-3</v>
      </c>
      <c r="O6">
        <f>(프라이스!O7-프라이스!O6)/프라이스!O6</f>
        <v>-3.4883720930232558E-2</v>
      </c>
    </row>
    <row r="7" spans="1:15" x14ac:dyDescent="0.4">
      <c r="A7" s="4">
        <v>44075</v>
      </c>
      <c r="B7">
        <f>(프라이스!B8-프라이스!B7)/프라이스!B7</f>
        <v>-2.36318407960199E-2</v>
      </c>
      <c r="C7">
        <f>(프라이스!C8-프라이스!C7)/프라이스!C7</f>
        <v>-9.0439276485788107E-3</v>
      </c>
      <c r="D7">
        <f>(프라이스!D8-프라이스!D7)/프라이스!D7</f>
        <v>-4.7281323877068557E-3</v>
      </c>
      <c r="E7">
        <f>(프라이스!E8-프라이스!E7)/프라이스!E7</f>
        <v>3.273809523809524E-2</v>
      </c>
      <c r="F7">
        <f>(프라이스!F8-프라이스!F7)/프라이스!F7</f>
        <v>2.7956989247311829E-2</v>
      </c>
      <c r="G7">
        <f>(프라이스!G8-프라이스!G7)/프라이스!G7</f>
        <v>0.10211267605633803</v>
      </c>
      <c r="H7">
        <f>(프라이스!H8-프라이스!H7)/프라이스!H7</f>
        <v>0</v>
      </c>
      <c r="I7">
        <f>(프라이스!I8-프라이스!I7)/프라이스!I7</f>
        <v>3.6842105263157891E-2</v>
      </c>
      <c r="J7">
        <f>(프라이스!J8-프라이스!J7)/프라이스!J7</f>
        <v>6.0790273556231003E-3</v>
      </c>
      <c r="K7">
        <f>(프라이스!K8-프라이스!K7)/프라이스!K7</f>
        <v>4.4705882352941179E-2</v>
      </c>
      <c r="L7">
        <f>(프라이스!L8-프라이스!L7)/프라이스!L7</f>
        <v>0.2986111111111111</v>
      </c>
      <c r="M7">
        <f>(프라이스!M8-프라이스!M7)/프라이스!M7</f>
        <v>-3.2679738562091504E-3</v>
      </c>
      <c r="N7">
        <f>(프라이스!N8-프라이스!N7)/프라이스!N7</f>
        <v>8.4656084656084662E-3</v>
      </c>
      <c r="O7">
        <f>(프라이스!O8-프라이스!O7)/프라이스!O7</f>
        <v>3.2128514056224897E-2</v>
      </c>
    </row>
    <row r="8" spans="1:15" x14ac:dyDescent="0.4">
      <c r="A8" s="4">
        <v>44076</v>
      </c>
      <c r="B8">
        <f>(프라이스!B9-프라이스!B8)/프라이스!B8</f>
        <v>1.019108280254777E-2</v>
      </c>
      <c r="C8">
        <f>(프라이스!C9-프라이스!C8)/프라이스!C8</f>
        <v>-1.3037809647979139E-3</v>
      </c>
      <c r="D8">
        <f>(프라이스!D9-프라이스!D8)/프라이스!D8</f>
        <v>4.7505938242280284E-2</v>
      </c>
      <c r="E8">
        <f>(프라이스!E9-프라이스!E8)/프라이스!E8</f>
        <v>3.7463976945244955E-2</v>
      </c>
      <c r="F8">
        <f>(프라이스!F9-프라이스!F8)/프라이스!F8</f>
        <v>-8.368200836820083E-3</v>
      </c>
      <c r="G8">
        <f>(프라이스!G9-프라이스!G8)/프라이스!G8</f>
        <v>4.2598509052183174E-2</v>
      </c>
      <c r="H8">
        <f>(프라이스!H9-프라이스!H8)/프라이스!H8</f>
        <v>-3.896103896103896E-2</v>
      </c>
      <c r="I8">
        <f>(프라이스!I9-프라이스!I8)/프라이스!I8</f>
        <v>-3.553299492385787E-2</v>
      </c>
      <c r="J8">
        <f>(프라이스!J9-프라이스!J8)/프라이스!J8</f>
        <v>9.0634441087613302E-3</v>
      </c>
      <c r="K8">
        <f>(프라이스!K9-프라이스!K8)/프라이스!K8</f>
        <v>2.2522522522522522E-3</v>
      </c>
      <c r="L8">
        <f>(프라이스!L9-프라이스!L8)/프라이스!L8</f>
        <v>5.3475935828877004E-2</v>
      </c>
      <c r="M8">
        <f>(프라이스!M9-프라이스!M8)/프라이스!M8</f>
        <v>4.2622950819672129E-2</v>
      </c>
      <c r="N8">
        <f>(프라이스!N9-프라이스!N8)/프라이스!N8</f>
        <v>-1.0493179433368311E-3</v>
      </c>
      <c r="O8">
        <f>(프라이스!O9-프라이스!O8)/프라이스!O8</f>
        <v>7.3929961089494164E-2</v>
      </c>
    </row>
    <row r="9" spans="1:15" x14ac:dyDescent="0.4">
      <c r="A9" s="4">
        <v>44077</v>
      </c>
      <c r="B9">
        <f>(프라이스!B10-프라이스!B9)/프라이스!B9</f>
        <v>1.0088272383354351E-2</v>
      </c>
      <c r="C9">
        <f>(프라이스!C10-프라이스!C9)/프라이스!C9</f>
        <v>0</v>
      </c>
      <c r="D9">
        <f>(프라이스!D10-프라이스!D9)/프라이스!D9</f>
        <v>6.1224489795918366E-2</v>
      </c>
      <c r="E9">
        <f>(프라이스!E10-프라이스!E9)/프라이스!E9</f>
        <v>-6.9444444444444441E-3</v>
      </c>
      <c r="F9">
        <f>(프라이스!F10-프라이스!F9)/프라이스!F9</f>
        <v>8.4388185654008435E-2</v>
      </c>
      <c r="G9">
        <f>(프라이스!G10-프라이스!G9)/프라이스!G9</f>
        <v>-2.0429009193054137E-2</v>
      </c>
      <c r="H9">
        <f>(프라이스!H10-프라이스!H9)/프라이스!H9</f>
        <v>-9.0090090090090089E-3</v>
      </c>
      <c r="I9">
        <f>(프라이스!I10-프라이스!I9)/프라이스!I9</f>
        <v>-3.1578947368421054E-2</v>
      </c>
      <c r="J9">
        <f>(프라이스!J10-프라이스!J9)/프라이스!J9</f>
        <v>-2.3952095808383235E-2</v>
      </c>
      <c r="K9">
        <f>(프라이스!K10-프라이스!K9)/프라이스!K9</f>
        <v>4.2696629213483148E-2</v>
      </c>
      <c r="L9">
        <f>(프라이스!L10-프라이스!L9)/프라이스!L9</f>
        <v>-1.6920473773265651E-3</v>
      </c>
      <c r="M9">
        <f>(프라이스!M10-프라이스!M9)/프라이스!M9</f>
        <v>6.6037735849056603E-2</v>
      </c>
      <c r="N9">
        <f>(프라이스!N10-프라이스!N9)/프라이스!N9</f>
        <v>-4.2016806722689074E-3</v>
      </c>
      <c r="O9">
        <f>(프라이스!O10-프라이스!O9)/프라이스!O9</f>
        <v>0.14492753623188406</v>
      </c>
    </row>
    <row r="10" spans="1:15" x14ac:dyDescent="0.4">
      <c r="A10" s="4">
        <v>44078</v>
      </c>
      <c r="B10">
        <f>(프라이스!B11-프라이스!B10)/프라이스!B10</f>
        <v>-6.2421972534332081E-3</v>
      </c>
      <c r="C10">
        <f>(프라이스!C11-프라이스!C10)/프라이스!C10</f>
        <v>-1.6971279373368148E-2</v>
      </c>
      <c r="D10">
        <f>(프라이스!D11-프라이스!D10)/프라이스!D10</f>
        <v>-3.8461538461538464E-2</v>
      </c>
      <c r="E10">
        <f>(프라이스!E11-프라이스!E10)/프라이스!E10</f>
        <v>-2.2377622377622378E-2</v>
      </c>
      <c r="F10">
        <f>(프라이스!F11-프라이스!F10)/프라이스!F10</f>
        <v>-2.5291828793774319E-2</v>
      </c>
      <c r="G10">
        <f>(프라이스!G11-프라이스!G10)/프라이스!G10</f>
        <v>-1.5641293013555789E-2</v>
      </c>
      <c r="H10">
        <f>(프라이스!H11-프라이스!H10)/프라이스!H10</f>
        <v>-4.5454545454545452E-3</v>
      </c>
      <c r="I10">
        <f>(프라이스!I11-프라이스!I10)/프라이스!I10</f>
        <v>2.4456521739130436E-2</v>
      </c>
      <c r="J10">
        <f>(프라이스!J11-프라이스!J10)/프라이스!J10</f>
        <v>-9.202453987730062E-3</v>
      </c>
      <c r="K10">
        <f>(프라이스!K11-프라이스!K10)/프라이스!K10</f>
        <v>-1.7241379310344827E-2</v>
      </c>
      <c r="L10">
        <f>(프라이스!L11-프라이스!L10)/프라이스!L10</f>
        <v>1.3559322033898305E-2</v>
      </c>
      <c r="M10">
        <f>(프라이스!M11-프라이스!M10)/프라이스!M10</f>
        <v>6.1946902654867256E-2</v>
      </c>
      <c r="N10">
        <f>(프라이스!N11-프라이스!N10)/프라이스!N10</f>
        <v>-1.6877637130801686E-2</v>
      </c>
      <c r="O10">
        <f>(프라이스!O11-프라이스!O10)/프라이스!O10</f>
        <v>1.8987341772151899E-2</v>
      </c>
    </row>
    <row r="11" spans="1:15" x14ac:dyDescent="0.4">
      <c r="A11" s="4">
        <v>44081</v>
      </c>
      <c r="B11">
        <f>(프라이스!B12-프라이스!B11)/프라이스!B11</f>
        <v>3.015075376884422E-2</v>
      </c>
      <c r="C11">
        <f>(프라이스!C12-프라이스!C11)/프라이스!C11</f>
        <v>0</v>
      </c>
      <c r="D11">
        <f>(프라이스!D12-프라이스!D11)/프라이스!D11</f>
        <v>3.3333333333333335E-3</v>
      </c>
      <c r="E11">
        <f>(프라이스!E12-프라이스!E11)/프라이스!E11</f>
        <v>-7.1530758226037196E-3</v>
      </c>
      <c r="F11">
        <f>(프라이스!F12-프라이스!F11)/프라이스!F11</f>
        <v>1.3972055888223553E-2</v>
      </c>
      <c r="G11">
        <f>(프라이스!G12-프라이스!G11)/프라이스!G11</f>
        <v>-2.0127118644067795E-2</v>
      </c>
      <c r="H11">
        <f>(프라이스!H12-프라이스!H11)/프라이스!H11</f>
        <v>-9.1324200913242004E-3</v>
      </c>
      <c r="I11">
        <f>(프라이스!I12-프라이스!I11)/프라이스!I11</f>
        <v>8.4880636604774531E-2</v>
      </c>
      <c r="J11">
        <f>(프라이스!J12-프라이스!J11)/프라이스!J11</f>
        <v>0</v>
      </c>
      <c r="K11">
        <f>(프라이스!K12-프라이스!K11)/프라이스!K11</f>
        <v>1.3157894736842105E-2</v>
      </c>
      <c r="L11">
        <f>(프라이스!L12-프라이스!L11)/프라이스!L11</f>
        <v>2.0066889632107024E-2</v>
      </c>
      <c r="M11">
        <f>(프라이스!M12-프라이스!M11)/프라이스!M11</f>
        <v>0</v>
      </c>
      <c r="N11">
        <f>(프라이스!N12-프라이스!N11)/프라이스!N11</f>
        <v>8.5836909871244635E-3</v>
      </c>
      <c r="O11">
        <f>(프라이스!O12-프라이스!O11)/프라이스!O11</f>
        <v>-1.5527950310559006E-2</v>
      </c>
    </row>
    <row r="12" spans="1:15" x14ac:dyDescent="0.4">
      <c r="A12" s="4">
        <v>44082</v>
      </c>
      <c r="B12">
        <f>(프라이스!B13-프라이스!B12)/프라이스!B12</f>
        <v>-2.0731707317073172E-2</v>
      </c>
      <c r="C12">
        <f>(프라이스!C13-프라이스!C12)/프라이스!C12</f>
        <v>-2.9216467463479414E-2</v>
      </c>
      <c r="D12">
        <f>(프라이스!D13-프라이스!D12)/프라이스!D12</f>
        <v>1.6611295681063124E-2</v>
      </c>
      <c r="E12">
        <f>(프라이스!E13-프라이스!E12)/프라이스!E12</f>
        <v>6.6282420749279536E-2</v>
      </c>
      <c r="F12">
        <f>(프라이스!F13-프라이스!F12)/프라이스!F12</f>
        <v>-2.8543307086614175E-2</v>
      </c>
      <c r="G12">
        <f>(프라이스!G13-프라이스!G12)/프라이스!G12</f>
        <v>1.0810810810810811E-3</v>
      </c>
      <c r="H12">
        <f>(프라이스!H13-프라이스!H12)/프라이스!H12</f>
        <v>-2.3041474654377881E-2</v>
      </c>
      <c r="I12">
        <f>(프라이스!I13-프라이스!I12)/프라이스!I12</f>
        <v>-7.5794621026894868E-2</v>
      </c>
      <c r="J12">
        <f>(프라이스!J13-프라이스!J12)/프라이스!J12</f>
        <v>0</v>
      </c>
      <c r="K12">
        <f>(프라이스!K13-프라이스!K12)/프라이스!K12</f>
        <v>-1.7316017316017316E-2</v>
      </c>
      <c r="L12">
        <f>(프라이스!L13-프라이스!L12)/프라이스!L12</f>
        <v>-2.9508196721311476E-2</v>
      </c>
      <c r="M12">
        <f>(프라이스!M13-프라이스!M12)/프라이스!M12</f>
        <v>1.6666666666666666E-2</v>
      </c>
      <c r="N12">
        <f>(프라이스!N13-프라이스!N12)/프라이스!N12</f>
        <v>-3.1914893617021275E-3</v>
      </c>
      <c r="O12">
        <f>(프라이스!O13-프라이스!O12)/프라이스!O12</f>
        <v>-2.2082018927444796E-2</v>
      </c>
    </row>
    <row r="13" spans="1:15" x14ac:dyDescent="0.4">
      <c r="A13" s="4">
        <v>44083</v>
      </c>
      <c r="B13">
        <f>(프라이스!B14-프라이스!B13)/프라이스!B13</f>
        <v>-1.61892901618929E-2</v>
      </c>
      <c r="C13">
        <f>(프라이스!C14-프라이스!C13)/프라이스!C13</f>
        <v>-4.6511627906976744E-2</v>
      </c>
      <c r="D13">
        <f>(프라이스!D14-프라이스!D13)/프라이스!D13</f>
        <v>-4.793028322440087E-2</v>
      </c>
      <c r="E13">
        <f>(프라이스!E14-프라이스!E13)/프라이스!E13</f>
        <v>4.8648648648648651E-2</v>
      </c>
      <c r="F13">
        <f>(프라이스!F14-프라이스!F13)/프라이스!F13</f>
        <v>-3.3434650455927049E-2</v>
      </c>
      <c r="G13">
        <f>(프라이스!G14-프라이스!G13)/프라이스!G13</f>
        <v>-1.511879049676026E-2</v>
      </c>
      <c r="H13">
        <f>(프라이스!H14-프라이스!H13)/프라이스!H13</f>
        <v>-9.433962264150943E-3</v>
      </c>
      <c r="I13">
        <f>(프라이스!I14-프라이스!I13)/프라이스!I13</f>
        <v>-1.8518518518518517E-2</v>
      </c>
      <c r="J13">
        <f>(프라이스!J14-프라이스!J13)/프라이스!J13</f>
        <v>-6.1919504643962852E-3</v>
      </c>
      <c r="K13">
        <f>(프라이스!K14-프라이스!K13)/프라이스!K13</f>
        <v>-1.7621145374449341E-2</v>
      </c>
      <c r="L13">
        <f>(프라이스!L14-프라이스!L13)/프라이스!L13</f>
        <v>1.3513513513513514E-2</v>
      </c>
      <c r="M13">
        <f>(프라이스!M14-프라이스!M13)/프라이스!M13</f>
        <v>-8.1967213114754103E-3</v>
      </c>
      <c r="N13">
        <f>(프라이스!N14-프라이스!N13)/프라이스!N13</f>
        <v>6.4034151547491995E-3</v>
      </c>
      <c r="O13">
        <f>(프라이스!O14-프라이스!O13)/프라이스!O13</f>
        <v>0</v>
      </c>
    </row>
    <row r="14" spans="1:15" x14ac:dyDescent="0.4">
      <c r="A14" s="4">
        <v>44084</v>
      </c>
      <c r="B14">
        <f>(프라이스!B15-프라이스!B14)/프라이스!B14</f>
        <v>1.5189873417721518E-2</v>
      </c>
      <c r="C14">
        <f>(프라이스!C15-프라이스!C14)/프라이스!C14</f>
        <v>2.0086083213773313E-2</v>
      </c>
      <c r="D14">
        <f>(프라이스!D15-프라이스!D14)/프라이스!D14</f>
        <v>1.7162471395881007E-2</v>
      </c>
      <c r="E14">
        <f>(프라이스!E15-프라이스!E14)/프라이스!E14</f>
        <v>2.5773195876288659E-3</v>
      </c>
      <c r="F14">
        <f>(프라이스!F15-프라이스!F14)/프라이스!F14</f>
        <v>1.0482180293501049E-2</v>
      </c>
      <c r="G14">
        <f>(프라이스!G15-프라이스!G14)/프라이스!G14</f>
        <v>-1.2061403508771929E-2</v>
      </c>
      <c r="H14">
        <f>(프라이스!H15-프라이스!H14)/프라이스!H14</f>
        <v>9.5238095238095247E-3</v>
      </c>
      <c r="I14">
        <f>(프라이스!I15-프라이스!I14)/프라이스!I14</f>
        <v>2.15633423180593E-2</v>
      </c>
      <c r="J14">
        <f>(프라이스!J15-프라이스!J14)/프라이스!J14</f>
        <v>0</v>
      </c>
      <c r="K14">
        <f>(프라이스!K15-프라이스!K14)/프라이스!K14</f>
        <v>-1.3452914798206279E-2</v>
      </c>
      <c r="L14">
        <f>(프라이스!L15-프라이스!L14)/프라이스!L14</f>
        <v>0.08</v>
      </c>
      <c r="M14">
        <f>(프라이스!M15-프라이스!M14)/프라이스!M14</f>
        <v>5.5096418732782371E-3</v>
      </c>
      <c r="N14">
        <f>(프라이스!N15-프라이스!N14)/프라이스!N14</f>
        <v>0</v>
      </c>
      <c r="O14">
        <f>(프라이스!O15-프라이스!O14)/프라이스!O14</f>
        <v>-1.2903225806451613E-2</v>
      </c>
    </row>
    <row r="15" spans="1:15" x14ac:dyDescent="0.4">
      <c r="A15" s="4">
        <v>44085</v>
      </c>
      <c r="B15">
        <f>(프라이스!B16-프라이스!B15)/프라이스!B15</f>
        <v>-1.2468827930174564E-2</v>
      </c>
      <c r="C15">
        <f>(프라이스!C16-프라이스!C15)/프라이스!C15</f>
        <v>1.4064697609001406E-2</v>
      </c>
      <c r="D15">
        <f>(프라이스!D16-프라이스!D15)/프라이스!D15</f>
        <v>-7.874015748031496E-3</v>
      </c>
      <c r="E15">
        <f>(프라이스!E16-프라이스!E15)/프라이스!E15</f>
        <v>7.7120822622107968E-3</v>
      </c>
      <c r="F15">
        <f>(프라이스!F16-프라이스!F15)/프라이스!F15</f>
        <v>-1.037344398340249E-3</v>
      </c>
      <c r="G15">
        <f>(프라이스!G16-프라이스!G15)/프라이스!G15</f>
        <v>9.9889012208657056E-3</v>
      </c>
      <c r="H15">
        <f>(프라이스!H16-프라이스!H15)/프라이스!H15</f>
        <v>0</v>
      </c>
      <c r="I15">
        <f>(프라이스!I16-프라이스!I15)/프라이스!I15</f>
        <v>7.9155672823219003E-3</v>
      </c>
      <c r="J15">
        <f>(프라이스!J16-프라이스!J15)/프라이스!J15</f>
        <v>0</v>
      </c>
      <c r="K15">
        <f>(프라이스!K16-프라이스!K15)/프라이스!K15</f>
        <v>-4.5454545454545452E-3</v>
      </c>
      <c r="L15">
        <f>(프라이스!L16-프라이스!L15)/프라이스!L15</f>
        <v>-2.4691358024691357E-2</v>
      </c>
      <c r="M15">
        <f>(프라이스!M16-프라이스!M15)/프라이스!M15</f>
        <v>-2.7397260273972603E-3</v>
      </c>
      <c r="N15">
        <f>(프라이스!N16-프라이스!N15)/프라이스!N15</f>
        <v>1.0604453870625664E-3</v>
      </c>
      <c r="O15">
        <f>(프라이스!O16-프라이스!O15)/프라이스!O15</f>
        <v>-1.3071895424836602E-2</v>
      </c>
    </row>
    <row r="16" spans="1:15" x14ac:dyDescent="0.4">
      <c r="A16" s="4">
        <v>44088</v>
      </c>
      <c r="B16">
        <f>(프라이스!B17-프라이스!B16)/프라이스!B16</f>
        <v>-1.2626262626262627E-3</v>
      </c>
      <c r="C16">
        <f>(프라이스!C17-프라이스!C16)/프라이스!C16</f>
        <v>4.8543689320388349E-2</v>
      </c>
      <c r="D16">
        <f>(프라이스!D17-프라이스!D16)/프라이스!D16</f>
        <v>4.195011337868481E-2</v>
      </c>
      <c r="E16">
        <f>(프라이스!E17-프라이스!E16)/프라이스!E16</f>
        <v>1.2755102040816326E-3</v>
      </c>
      <c r="F16">
        <f>(프라이스!F17-프라이스!F16)/프라이스!F16</f>
        <v>6.2305295950155761E-3</v>
      </c>
      <c r="G16">
        <f>(프라이스!G17-프라이스!G16)/프라이스!G16</f>
        <v>3.4065934065934063E-2</v>
      </c>
      <c r="H16">
        <f>(프라이스!H17-프라이스!H16)/프라이스!H16</f>
        <v>4.7169811320754715E-3</v>
      </c>
      <c r="I16">
        <f>(프라이스!I17-프라이스!I16)/프라이스!I16</f>
        <v>5.7591623036649213E-2</v>
      </c>
      <c r="J16">
        <f>(프라이스!J17-프라이스!J16)/프라이스!J16</f>
        <v>1.2461059190031152E-2</v>
      </c>
      <c r="K16">
        <f>(프라이스!K17-프라이스!K16)/프라이스!K16</f>
        <v>6.8493150684931503E-3</v>
      </c>
      <c r="L16">
        <f>(프라이스!L17-프라이스!L16)/프라이스!L16</f>
        <v>-1.2658227848101266E-2</v>
      </c>
      <c r="M16">
        <f>(프라이스!M17-프라이스!M16)/프라이스!M16</f>
        <v>-2.197802197802198E-2</v>
      </c>
      <c r="N16">
        <f>(프라이스!N17-프라이스!N16)/프라이스!N16</f>
        <v>0</v>
      </c>
      <c r="O16">
        <f>(프라이스!O17-프라이스!O16)/프라이스!O16</f>
        <v>2.3178807947019868E-2</v>
      </c>
    </row>
    <row r="17" spans="1:15" x14ac:dyDescent="0.4">
      <c r="A17" s="4">
        <v>44089</v>
      </c>
      <c r="B17">
        <f>(프라이스!B18-프라이스!B17)/프라이스!B17</f>
        <v>5.0568900126422255E-3</v>
      </c>
      <c r="C17">
        <f>(프라이스!C18-프라이스!C17)/프라이스!C17</f>
        <v>2.9100529100529099E-2</v>
      </c>
      <c r="D17">
        <f>(프라이스!D18-프라이스!D17)/프라이스!D17</f>
        <v>-9.7932535364526653E-3</v>
      </c>
      <c r="E17">
        <f>(프라이스!E18-프라이스!E17)/프라이스!E17</f>
        <v>1.2738853503184713E-3</v>
      </c>
      <c r="F17">
        <f>(프라이스!F18-프라이스!F17)/프라이스!F17</f>
        <v>3.1991744066047469E-2</v>
      </c>
      <c r="G17">
        <f>(프라이스!G18-프라이스!G17)/프라이스!G17</f>
        <v>3.0818278427205102E-2</v>
      </c>
      <c r="H17">
        <f>(프라이스!H18-프라이스!H17)/프라이스!H17</f>
        <v>-1.4084507042253521E-2</v>
      </c>
      <c r="I17">
        <f>(프라이스!I18-프라이스!I17)/프라이스!I17</f>
        <v>-2.2277227722772276E-2</v>
      </c>
      <c r="J17">
        <f>(프라이스!J18-프라이스!J17)/프라이스!J17</f>
        <v>-3.0769230769230769E-3</v>
      </c>
      <c r="K17">
        <f>(프라이스!K18-프라이스!K17)/프라이스!K17</f>
        <v>6.3492063492063489E-2</v>
      </c>
      <c r="L17">
        <f>(프라이스!L18-프라이스!L17)/프라이스!L17</f>
        <v>3.205128205128205E-3</v>
      </c>
      <c r="M17">
        <f>(프라이스!M18-프라이스!M17)/프라이스!M17</f>
        <v>0</v>
      </c>
      <c r="N17">
        <f>(프라이스!N18-프라이스!N17)/프라이스!N17</f>
        <v>9.5338983050847464E-3</v>
      </c>
      <c r="O17">
        <f>(프라이스!O18-프라이스!O17)/프라이스!O17</f>
        <v>2.5889967637540454E-2</v>
      </c>
    </row>
    <row r="18" spans="1:15" x14ac:dyDescent="0.4">
      <c r="A18" s="4">
        <v>44090</v>
      </c>
      <c r="B18">
        <f>(프라이스!B19-프라이스!B18)/프라이스!B18</f>
        <v>-1.3836477987421384E-2</v>
      </c>
      <c r="C18">
        <f>(프라이스!C19-프라이스!C18)/프라이스!C18</f>
        <v>-5.3984575835475578E-2</v>
      </c>
      <c r="D18">
        <f>(프라이스!D19-프라이스!D18)/프라이스!D18</f>
        <v>-3.0769230769230771E-2</v>
      </c>
      <c r="E18">
        <f>(프라이스!E19-프라이스!E18)/프라이스!E18</f>
        <v>-3.8167938931297711E-2</v>
      </c>
      <c r="F18">
        <f>(프라이스!F19-프라이스!F18)/프라이스!F18</f>
        <v>-1.4999999999999999E-2</v>
      </c>
      <c r="G18">
        <f>(프라이스!G19-프라이스!G18)/프라이스!G18</f>
        <v>-1.2371134020618556E-2</v>
      </c>
      <c r="H18">
        <f>(프라이스!H19-프라이스!H18)/프라이스!H18</f>
        <v>-4.7619047619047623E-3</v>
      </c>
      <c r="I18">
        <f>(프라이스!I19-프라이스!I18)/프라이스!I18</f>
        <v>6.3291139240506333E-2</v>
      </c>
      <c r="J18">
        <f>(프라이스!J19-프라이스!J18)/프라이스!J18</f>
        <v>-3.0864197530864196E-3</v>
      </c>
      <c r="K18">
        <f>(프라이스!K19-프라이스!K18)/프라이스!K18</f>
        <v>-3.1982942430703626E-2</v>
      </c>
      <c r="L18">
        <f>(프라이스!L19-프라이스!L18)/프라이스!L18</f>
        <v>-1.1182108626198083E-2</v>
      </c>
      <c r="M18">
        <f>(프라이스!M19-프라이스!M18)/프라이스!M18</f>
        <v>-3.0898876404494381E-2</v>
      </c>
      <c r="N18">
        <f>(프라이스!N19-프라이스!N18)/프라이스!N18</f>
        <v>-1.3641133263378805E-2</v>
      </c>
      <c r="O18">
        <f>(프라이스!O19-프라이스!O18)/프라이스!O18</f>
        <v>-2.2082018927444796E-2</v>
      </c>
    </row>
    <row r="19" spans="1:15" x14ac:dyDescent="0.4">
      <c r="A19" s="4">
        <v>44091</v>
      </c>
      <c r="B19">
        <f>(프라이스!B20-프라이스!B19)/프라이스!B19</f>
        <v>5.1020408163265302E-3</v>
      </c>
      <c r="C19">
        <f>(프라이스!C20-프라이스!C19)/프라이스!C19</f>
        <v>-8.152173913043478E-3</v>
      </c>
      <c r="D19">
        <f>(프라이스!D20-프라이스!D19)/프라이스!D19</f>
        <v>-3.7414965986394558E-2</v>
      </c>
      <c r="E19">
        <f>(프라이스!E20-프라이스!E19)/프라이스!E19</f>
        <v>5.2910052910052907E-3</v>
      </c>
      <c r="F19">
        <f>(프라이스!F20-프라이스!F19)/프라이스!F19</f>
        <v>-3.0456852791878172E-3</v>
      </c>
      <c r="G19">
        <f>(프라이스!G20-프라이스!G19)/프라이스!G19</f>
        <v>1.0438413361169101E-3</v>
      </c>
      <c r="H19">
        <f>(프라이스!H20-프라이스!H19)/프라이스!H19</f>
        <v>-1.9138755980861243E-2</v>
      </c>
      <c r="I19">
        <f>(프라이스!I20-프라이스!I19)/프라이스!I19</f>
        <v>-1.6666666666666666E-2</v>
      </c>
      <c r="J19">
        <f>(프라이스!J20-프라이스!J19)/프라이스!J19</f>
        <v>-6.1919504643962852E-3</v>
      </c>
      <c r="K19">
        <f>(프라이스!K20-프라이스!K19)/프라이스!K19</f>
        <v>-4.185022026431718E-2</v>
      </c>
      <c r="L19">
        <f>(프라이스!L20-프라이스!L19)/프라이스!L19</f>
        <v>-3.3925686591276254E-2</v>
      </c>
      <c r="M19">
        <f>(프라이스!M20-프라이스!M19)/프라이스!M19</f>
        <v>-4.0579710144927533E-2</v>
      </c>
      <c r="N19">
        <f>(프라이스!N20-프라이스!N19)/프라이스!N19</f>
        <v>-8.5106382978723406E-3</v>
      </c>
      <c r="O19">
        <f>(프라이스!O20-프라이스!O19)/프라이스!O19</f>
        <v>-4.1935483870967745E-2</v>
      </c>
    </row>
    <row r="20" spans="1:15" x14ac:dyDescent="0.4">
      <c r="A20" s="4">
        <v>44092</v>
      </c>
      <c r="B20">
        <f>(프라이스!B21-프라이스!B20)/프라이스!B20</f>
        <v>2.5380710659898477E-2</v>
      </c>
      <c r="C20">
        <f>(프라이스!C21-프라이스!C20)/프라이스!C20</f>
        <v>-1.7808219178082191E-2</v>
      </c>
      <c r="D20">
        <f>(프라이스!D21-프라이스!D20)/프라이스!D20</f>
        <v>9.4228504122497048E-3</v>
      </c>
      <c r="E20">
        <f>(프라이스!E21-프라이스!E20)/프라이스!E20</f>
        <v>-4.4736842105263158E-2</v>
      </c>
      <c r="F20">
        <f>(프라이스!F21-프라이스!F20)/프라이스!F20</f>
        <v>8.1466395112016286E-3</v>
      </c>
      <c r="G20">
        <f>(프라이스!G21-프라이스!G20)/프라이스!G20</f>
        <v>-7.2992700729927005E-3</v>
      </c>
      <c r="H20">
        <f>(프라이스!H21-프라이스!H20)/프라이스!H20</f>
        <v>-1.9512195121951219E-2</v>
      </c>
      <c r="I20">
        <f>(프라이스!I21-프라이스!I20)/프라이스!I20</f>
        <v>-3.3898305084745763E-2</v>
      </c>
      <c r="J20">
        <f>(프라이스!J21-프라이스!J20)/프라이스!J20</f>
        <v>-9.3457943925233638E-3</v>
      </c>
      <c r="K20">
        <f>(프라이스!K21-프라이스!K20)/프라이스!K20</f>
        <v>6.8965517241379309E-3</v>
      </c>
      <c r="L20">
        <f>(프라이스!L21-프라이스!L20)/프라이스!L20</f>
        <v>1.5050167224080268E-2</v>
      </c>
      <c r="M20">
        <f>(프라이스!M21-프라이스!M20)/프라이스!M20</f>
        <v>9.0634441087613302E-3</v>
      </c>
      <c r="N20">
        <f>(프라이스!N21-프라이스!N20)/프라이스!N20</f>
        <v>6.4377682403433476E-3</v>
      </c>
      <c r="O20">
        <f>(프라이스!O21-프라이스!O20)/프라이스!O20</f>
        <v>-1.0101010101010102E-2</v>
      </c>
    </row>
    <row r="21" spans="1:15" x14ac:dyDescent="0.4">
      <c r="A21" s="4">
        <v>44095</v>
      </c>
      <c r="B21">
        <f>(프라이스!B22-프라이스!B21)/프라이스!B21</f>
        <v>7.4257425742574254E-3</v>
      </c>
      <c r="C21">
        <f>(프라이스!C22-프라이스!C21)/프라이스!C21</f>
        <v>-4.8814504881450491E-2</v>
      </c>
      <c r="D21">
        <f>(프라이스!D22-프라이스!D21)/프라이스!D21</f>
        <v>-1.7502917152858809E-2</v>
      </c>
      <c r="E21">
        <f>(프라이스!E22-프라이스!E21)/프라이스!E21</f>
        <v>-2.7548209366391185E-2</v>
      </c>
      <c r="F21">
        <f>(프라이스!F22-프라이스!F21)/프라이스!F21</f>
        <v>-3.3333333333333333E-2</v>
      </c>
      <c r="G21">
        <f>(프라이스!G22-프라이스!G21)/프라이스!G21</f>
        <v>-7.3529411764705881E-3</v>
      </c>
      <c r="H21">
        <f>(프라이스!H22-프라이스!H21)/프라이스!H21</f>
        <v>4.9751243781094526E-3</v>
      </c>
      <c r="I21">
        <f>(프라이스!I22-프라이스!I21)/프라이스!I21</f>
        <v>2.0050125313283207E-2</v>
      </c>
      <c r="J21">
        <f>(프라이스!J22-프라이스!J21)/프라이스!J21</f>
        <v>-1.5723270440251572E-2</v>
      </c>
      <c r="K21">
        <f>(프라이스!K22-프라이스!K21)/프라이스!K21</f>
        <v>0</v>
      </c>
      <c r="L21">
        <f>(프라이스!L22-프라이스!L21)/프라이스!L21</f>
        <v>-3.2948929159802305E-2</v>
      </c>
      <c r="M21">
        <f>(프라이스!M22-프라이스!M21)/프라이스!M21</f>
        <v>-5.9880239520958084E-2</v>
      </c>
      <c r="N21">
        <f>(프라이스!N22-프라이스!N21)/프라이스!N21</f>
        <v>-6.3965884861407248E-3</v>
      </c>
      <c r="O21">
        <f>(프라이스!O22-프라이스!O21)/프라이스!O21</f>
        <v>-3.4013605442176874E-2</v>
      </c>
    </row>
    <row r="22" spans="1:15" x14ac:dyDescent="0.4">
      <c r="A22" s="4">
        <v>44096</v>
      </c>
      <c r="B22">
        <f>(프라이스!B23-프라이스!B22)/프라이스!B22</f>
        <v>0.13759213759213759</v>
      </c>
      <c r="C22">
        <f>(프라이스!C23-프라이스!C22)/프라이스!C22</f>
        <v>-5.7184750733137828E-2</v>
      </c>
      <c r="D22">
        <f>(프라이스!D23-프라이스!D22)/프라이스!D22</f>
        <v>-3.6817102137767219E-2</v>
      </c>
      <c r="E22">
        <f>(프라이스!E23-프라이스!E22)/프라이스!E22</f>
        <v>-3.8243626062322948E-2</v>
      </c>
      <c r="F22">
        <f>(프라이스!F23-프라이스!F22)/프라이스!F22</f>
        <v>-3.7617554858934171E-2</v>
      </c>
      <c r="G22">
        <f>(프라이스!G23-프라이스!G22)/프라이스!G22</f>
        <v>1.0582010582010581E-2</v>
      </c>
      <c r="H22">
        <f>(프라이스!H23-프라이스!H22)/프라이스!H22</f>
        <v>-1.6831683168316833E-2</v>
      </c>
      <c r="I22">
        <f>(프라이스!I23-프라이스!I22)/프라이스!I22</f>
        <v>6.1425061425061427E-2</v>
      </c>
      <c r="J22">
        <f>(프라이스!J23-프라이스!J22)/프라이스!J22</f>
        <v>-2.2364217252396165E-2</v>
      </c>
      <c r="K22">
        <f>(프라이스!K23-프라이스!K22)/프라이스!K22</f>
        <v>-6.3926940639269403E-2</v>
      </c>
      <c r="L22">
        <f>(프라이스!L23-프라이스!L22)/프라이스!L22</f>
        <v>-3.5775127768313458E-2</v>
      </c>
      <c r="M22">
        <f>(프라이스!M23-프라이스!M22)/프라이스!M22</f>
        <v>-1.9108280254777069E-2</v>
      </c>
      <c r="N22">
        <f>(프라이스!N23-프라이스!N22)/프라이스!N22</f>
        <v>-3.8626609442060089E-2</v>
      </c>
      <c r="O22">
        <f>(프라이스!O23-프라이스!O22)/프라이스!O22</f>
        <v>-7.0422535211267607E-3</v>
      </c>
    </row>
    <row r="23" spans="1:15" x14ac:dyDescent="0.4">
      <c r="A23" s="4">
        <v>44097</v>
      </c>
      <c r="B23">
        <f>(프라이스!B24-프라이스!B23)/프라이스!B23</f>
        <v>-1.8358531317494601E-2</v>
      </c>
      <c r="C23">
        <f>(프라이스!C24-프라이스!C23)/프라이스!C23</f>
        <v>1.3996889580093312E-2</v>
      </c>
      <c r="D23">
        <f>(프라이스!D24-프라이스!D23)/프라이스!D23</f>
        <v>6.6584463625154133E-2</v>
      </c>
      <c r="E23">
        <f>(프라이스!E24-프라이스!E23)/프라이스!E23</f>
        <v>3.2400589101620032E-2</v>
      </c>
      <c r="F23">
        <f>(프라이스!F24-프라이스!F23)/프라이스!F23</f>
        <v>-3.2573289902280131E-2</v>
      </c>
      <c r="G23">
        <f>(프라이스!G24-프라이스!G23)/프라이스!G23</f>
        <v>-9.4240837696335077E-3</v>
      </c>
      <c r="H23">
        <f>(프라이스!H24-프라이스!H23)/프라이스!H23</f>
        <v>-3.0211480362537764E-3</v>
      </c>
      <c r="I23">
        <f>(프라이스!I24-프라이스!I23)/프라이스!I23</f>
        <v>-5.3240740740740741E-2</v>
      </c>
      <c r="J23">
        <f>(프라이스!J24-프라이스!J23)/프라이스!J23</f>
        <v>3.2679738562091504E-3</v>
      </c>
      <c r="K23">
        <f>(프라이스!K24-프라이스!K23)/프라이스!K23</f>
        <v>-2.9268292682926831E-2</v>
      </c>
      <c r="L23">
        <f>(프라이스!L24-프라이스!L23)/프라이스!L23</f>
        <v>1.7667844522968199E-2</v>
      </c>
      <c r="M23">
        <f>(프라이스!M24-프라이스!M23)/프라이스!M23</f>
        <v>3.896103896103896E-2</v>
      </c>
      <c r="N23">
        <f>(프라이스!N24-프라이스!N23)/프라이스!N23</f>
        <v>-1.1160714285714285E-3</v>
      </c>
      <c r="O23">
        <f>(프라이스!O24-프라이스!O23)/프라이스!O23</f>
        <v>-1.4184397163120567E-2</v>
      </c>
    </row>
    <row r="24" spans="1:15" x14ac:dyDescent="0.4">
      <c r="A24" s="4">
        <v>44098</v>
      </c>
      <c r="B24">
        <f>(프라이스!B25-프라이스!B24)/프라이스!B24</f>
        <v>1.3201320132013201E-2</v>
      </c>
      <c r="C24">
        <f>(프라이스!C25-프라이스!C24)/프라이스!C24</f>
        <v>-7.6687116564417179E-2</v>
      </c>
      <c r="D24">
        <f>(프라이스!D25-프라이스!D24)/프라이스!D24</f>
        <v>-5.2023121387283239E-2</v>
      </c>
      <c r="E24">
        <f>(프라이스!E25-프라이스!E24)/프라이스!E24</f>
        <v>-4.2796005706134094E-2</v>
      </c>
      <c r="F24">
        <f>(프라이스!F25-프라이스!F24)/프라이스!F24</f>
        <v>-4.7138047138047139E-2</v>
      </c>
      <c r="G24">
        <f>(프라이스!G25-프라이스!G24)/프라이스!G24</f>
        <v>-4.1226215644820298E-2</v>
      </c>
      <c r="H24">
        <f>(프라이스!H25-프라이스!H24)/프라이스!H24</f>
        <v>-7.8787878787878782E-2</v>
      </c>
      <c r="I24">
        <f>(프라이스!I25-프라이스!I24)/프라이스!I24</f>
        <v>-9.2909535452322736E-2</v>
      </c>
      <c r="J24">
        <f>(프라이스!J25-프라이스!J24)/프라이스!J24</f>
        <v>-5.2117263843648211E-2</v>
      </c>
      <c r="K24">
        <f>(프라이스!K25-프라이스!K24)/프라이스!K24</f>
        <v>-6.030150753768844E-2</v>
      </c>
      <c r="L24">
        <f>(프라이스!L25-프라이스!L24)/프라이스!L24</f>
        <v>-5.0347222222222224E-2</v>
      </c>
      <c r="M24">
        <f>(프라이스!M25-프라이스!M24)/프라이스!M24</f>
        <v>6.2500000000000003E-3</v>
      </c>
      <c r="N24">
        <f>(프라이스!N25-프라이스!N24)/프라이스!N24</f>
        <v>-3.3519553072625698E-2</v>
      </c>
      <c r="O24">
        <f>(프라이스!O25-프라이스!O24)/프라이스!O24</f>
        <v>3.5971223021582736E-3</v>
      </c>
    </row>
    <row r="25" spans="1:15" x14ac:dyDescent="0.4">
      <c r="A25" s="4">
        <v>44099</v>
      </c>
      <c r="B25">
        <f>(프라이스!B26-프라이스!B25)/프라이스!B25</f>
        <v>3.0401737242128121E-2</v>
      </c>
      <c r="C25">
        <f>(프라이스!C26-프라이스!C25)/프라이스!C25</f>
        <v>7.3089700996677748E-2</v>
      </c>
      <c r="D25">
        <f>(프라이스!D26-프라이스!D25)/프라이스!D25</f>
        <v>1.5853658536585366E-2</v>
      </c>
      <c r="E25">
        <f>(프라이스!E26-프라이스!E25)/프라이스!E25</f>
        <v>1.3412816691505217E-2</v>
      </c>
      <c r="F25">
        <f>(프라이스!F26-프라이스!F25)/프라이스!F25</f>
        <v>8.2449941107184919E-3</v>
      </c>
      <c r="G25">
        <f>(프라이스!G26-프라이스!G25)/프라이스!G25</f>
        <v>-4.410143329658214E-3</v>
      </c>
      <c r="H25">
        <f>(프라이스!H26-프라이스!H25)/프라이스!H25</f>
        <v>2.9605263157894735E-2</v>
      </c>
      <c r="I25">
        <f>(프라이스!I26-프라이스!I25)/프라이스!I25</f>
        <v>-4.5822102425876012E-2</v>
      </c>
      <c r="J25">
        <f>(프라이스!J26-프라이스!J25)/프라이스!J25</f>
        <v>8.9347079037800689E-2</v>
      </c>
      <c r="K25">
        <f>(프라이스!K26-프라이스!K25)/프라이스!K25</f>
        <v>-1.06951871657754E-2</v>
      </c>
      <c r="L25">
        <f>(프라이스!L26-프라이스!L25)/프라이스!L25</f>
        <v>1.8281535648994515E-3</v>
      </c>
      <c r="M25">
        <f>(프라이스!M26-프라이스!M25)/프라이스!M25</f>
        <v>1.5527950310559006E-2</v>
      </c>
      <c r="N25">
        <f>(프라이스!N26-프라이스!N25)/프라이스!N25</f>
        <v>-2.3121387283236993E-2</v>
      </c>
      <c r="O25">
        <f>(프라이스!O26-프라이스!O25)/프라이스!O25</f>
        <v>3.9426523297491037E-2</v>
      </c>
    </row>
    <row r="26" spans="1:15" x14ac:dyDescent="0.4">
      <c r="A26" s="4">
        <v>44102</v>
      </c>
      <c r="B26">
        <f>(프라이스!B27-프라이스!B26)/프라이스!B26</f>
        <v>-3.7934668071654375E-2</v>
      </c>
      <c r="C26">
        <f>(프라이스!C27-프라이스!C26)/프라이스!C26</f>
        <v>-2.7863777089783281E-2</v>
      </c>
      <c r="D26">
        <f>(프라이스!D27-프라이스!D26)/프라이스!D26</f>
        <v>4.2016806722689079E-2</v>
      </c>
      <c r="E26">
        <f>(프라이스!E27-프라이스!E26)/프라이스!E26</f>
        <v>6.1764705882352944E-2</v>
      </c>
      <c r="F26">
        <f>(프라이스!F27-프라이스!F26)/프라이스!F26</f>
        <v>5.4906542056074766E-2</v>
      </c>
      <c r="G26">
        <f>(프라이스!G27-프라이스!G26)/프라이스!G26</f>
        <v>1.8826135105204873E-2</v>
      </c>
      <c r="H26">
        <f>(프라이스!H27-프라이스!H26)/프라이스!H26</f>
        <v>5.8572949946751864E-2</v>
      </c>
      <c r="I26">
        <f>(프라이스!I27-프라이스!I26)/프라이스!I26</f>
        <v>5.0847457627118647E-2</v>
      </c>
      <c r="J26">
        <f>(프라이스!J27-프라이스!J26)/프라이스!J26</f>
        <v>6.3091482649842269E-3</v>
      </c>
      <c r="K26">
        <f>(프라이스!K27-프라이스!K26)/프라이스!K26</f>
        <v>6.4864864864864868E-2</v>
      </c>
      <c r="L26">
        <f>(프라이스!L27-프라이스!L26)/프라이스!L26</f>
        <v>3.2846715328467155E-2</v>
      </c>
      <c r="M26">
        <f>(프라이스!M27-프라이스!M26)/프라이스!M26</f>
        <v>3.0581039755351682E-3</v>
      </c>
      <c r="N26">
        <f>(프라이스!N27-프라이스!N26)/프라이스!N26</f>
        <v>2.9585798816568046E-2</v>
      </c>
      <c r="O26">
        <f>(프라이스!O27-프라이스!O26)/프라이스!O26</f>
        <v>2.7586206896551724E-2</v>
      </c>
    </row>
    <row r="27" spans="1:15" x14ac:dyDescent="0.4">
      <c r="A27" s="4">
        <v>44103</v>
      </c>
      <c r="B27">
        <f>(프라이스!B28-프라이스!B27)/프라이스!B27</f>
        <v>-3.9430449069003289E-2</v>
      </c>
      <c r="C27">
        <f>(프라이스!C28-프라이스!C27)/프라이스!C27</f>
        <v>1.751592356687898E-2</v>
      </c>
      <c r="D27">
        <f>(프라이스!D28-프라이스!D27)/프라이스!D27</f>
        <v>-3.4562211981566822E-3</v>
      </c>
      <c r="E27">
        <f>(프라이스!E28-프라이스!E27)/프라이스!E27</f>
        <v>9.6952908587257611E-3</v>
      </c>
      <c r="F27">
        <f>(프라이스!F28-프라이스!F27)/프라이스!F27</f>
        <v>1.1074197120708749E-2</v>
      </c>
      <c r="G27">
        <f>(프라이스!G28-프라이스!G27)/프라이스!G27</f>
        <v>1.3043478260869565E-2</v>
      </c>
      <c r="H27">
        <f>(프라이스!H28-프라이스!H27)/프라이스!H27</f>
        <v>4.0241448692152921E-3</v>
      </c>
      <c r="I27">
        <f>(프라이스!I28-프라이스!I27)/프라이스!I27</f>
        <v>-1.6129032258064516E-2</v>
      </c>
      <c r="J27">
        <f>(프라이스!J28-프라이스!J27)/프라이스!J27</f>
        <v>-3.134796238244514E-3</v>
      </c>
      <c r="K27">
        <f>(프라이스!K28-프라이스!K27)/프라이스!K27</f>
        <v>2.030456852791878E-2</v>
      </c>
      <c r="L27">
        <f>(프라이스!L28-프라이스!L27)/프라이스!L27</f>
        <v>0</v>
      </c>
      <c r="M27">
        <f>(프라이스!M28-프라이스!M27)/프라이스!M27</f>
        <v>3.6585365853658534E-2</v>
      </c>
      <c r="N27">
        <f>(프라이스!N28-프라이스!N27)/프라이스!N27</f>
        <v>2.1839080459770115E-2</v>
      </c>
      <c r="O27">
        <f>(프라이스!O28-프라이스!O27)/프라이스!O27</f>
        <v>-6.7114093959731542E-3</v>
      </c>
    </row>
    <row r="28" spans="1:15" x14ac:dyDescent="0.4">
      <c r="A28" s="4">
        <v>44109</v>
      </c>
      <c r="B28">
        <f>(프라이스!B29-프라이스!B28)/프라이스!B28</f>
        <v>1.3683010262257697E-2</v>
      </c>
      <c r="C28">
        <f>(프라이스!C29-프라이스!C28)/프라이스!C28</f>
        <v>-6.2597809076682318E-3</v>
      </c>
      <c r="D28">
        <f>(프라이스!D29-프라이스!D28)/프라이스!D28</f>
        <v>-6.9364161849710983E-3</v>
      </c>
      <c r="E28">
        <f>(프라이스!E29-프라이스!E28)/프라이스!E28</f>
        <v>9.6021947873799734E-3</v>
      </c>
      <c r="F28">
        <f>(프라이스!F29-프라이스!F28)/프라이스!F28</f>
        <v>6.5717415115005475E-3</v>
      </c>
      <c r="G28">
        <f>(프라이스!G29-프라이스!G28)/프라이스!G28</f>
        <v>-8.5836909871244635E-3</v>
      </c>
      <c r="H28">
        <f>(프라이스!H29-프라이스!H28)/프라이스!H28</f>
        <v>2.004008016032064E-3</v>
      </c>
      <c r="I28">
        <f>(프라이스!I29-프라이스!I28)/프라이스!I28</f>
        <v>6.5573770491803282E-2</v>
      </c>
      <c r="J28">
        <f>(프라이스!J29-프라이스!J28)/프라이스!J28</f>
        <v>3.4591194968553458E-2</v>
      </c>
      <c r="K28">
        <f>(프라이스!K29-프라이스!K28)/프라이스!K28</f>
        <v>2.736318407960199E-2</v>
      </c>
      <c r="L28">
        <f>(프라이스!L29-프라이스!L28)/프라이스!L28</f>
        <v>-1.7667844522968198E-3</v>
      </c>
      <c r="M28">
        <f>(프라이스!M29-프라이스!M28)/프라이스!M28</f>
        <v>8.8235294117647058E-3</v>
      </c>
      <c r="N28">
        <f>(프라이스!N29-프라이스!N28)/프라이스!N28</f>
        <v>1.3498312710911136E-2</v>
      </c>
      <c r="O28">
        <f>(프라이스!O29-프라이스!O28)/프라이스!O28</f>
        <v>3.3783783783783786E-3</v>
      </c>
    </row>
    <row r="29" spans="1:15" x14ac:dyDescent="0.4">
      <c r="A29" s="4">
        <v>44110</v>
      </c>
      <c r="B29">
        <f>(프라이스!B30-프라이스!B29)/프라이스!B29</f>
        <v>-3.2620922384701913E-2</v>
      </c>
      <c r="C29">
        <f>(프라이스!C30-프라이스!C29)/프라이스!C29</f>
        <v>1.1023622047244094E-2</v>
      </c>
      <c r="D29">
        <f>(프라이스!D30-프라이스!D29)/프라이스!D29</f>
        <v>-1.5133876600698487E-2</v>
      </c>
      <c r="E29">
        <f>(프라이스!E30-프라이스!E29)/프라이스!E29</f>
        <v>1.0869565217391304E-2</v>
      </c>
      <c r="F29">
        <f>(프라이스!F30-프라이스!F29)/프라이스!F29</f>
        <v>-6.5288356909684441E-3</v>
      </c>
      <c r="G29">
        <f>(프라이스!G30-프라이스!G29)/프라이스!G29</f>
        <v>-2.1645021645021645E-3</v>
      </c>
      <c r="H29">
        <f>(프라이스!H30-프라이스!H29)/프라이스!H29</f>
        <v>-3.0000000000000001E-3</v>
      </c>
      <c r="I29">
        <f>(프라이스!I30-프라이스!I29)/프라이스!I29</f>
        <v>1.7948717948717947E-2</v>
      </c>
      <c r="J29">
        <f>(프라이스!J30-프라이스!J29)/프라이스!J29</f>
        <v>-6.0790273556231003E-3</v>
      </c>
      <c r="K29">
        <f>(프라이스!K30-프라이스!K29)/프라이스!K29</f>
        <v>4.3583535108958835E-2</v>
      </c>
      <c r="L29">
        <f>(프라이스!L30-프라이스!L29)/프라이스!L29</f>
        <v>-3.5398230088495575E-3</v>
      </c>
      <c r="M29">
        <f>(프라이스!M30-프라이스!M29)/프라이스!M29</f>
        <v>-2.0408163265306121E-2</v>
      </c>
      <c r="N29">
        <f>(프라이스!N30-프라이스!N29)/프라이스!N29</f>
        <v>5.5493895671476137E-3</v>
      </c>
      <c r="O29">
        <f>(프라이스!O30-프라이스!O29)/프라이스!O29</f>
        <v>-6.7340067340067337E-3</v>
      </c>
    </row>
    <row r="30" spans="1:15" x14ac:dyDescent="0.4">
      <c r="A30" s="4">
        <v>44111</v>
      </c>
      <c r="B30">
        <f>(프라이스!B31-프라이스!B30)/프라이스!B30</f>
        <v>2.2093023255813953E-2</v>
      </c>
      <c r="C30">
        <f>(프라이스!C31-프라이스!C30)/프라이스!C30</f>
        <v>6.2305295950155761E-3</v>
      </c>
      <c r="D30">
        <f>(프라이스!D31-프라이스!D30)/프라이스!D30</f>
        <v>-9.4562647754137114E-3</v>
      </c>
      <c r="E30">
        <f>(프라이스!E31-프라이스!E30)/프라이스!E30</f>
        <v>2.6881720430107529E-3</v>
      </c>
      <c r="F30">
        <f>(프라이스!F31-프라이스!F30)/프라이스!F30</f>
        <v>1.642935377875137E-2</v>
      </c>
      <c r="G30">
        <f>(프라이스!G31-프라이스!G30)/프라이스!G30</f>
        <v>2.4945770065075923E-2</v>
      </c>
      <c r="H30">
        <f>(프라이스!H31-프라이스!H30)/프라이스!H30</f>
        <v>3.3099297893681046E-2</v>
      </c>
      <c r="I30">
        <f>(프라이스!I31-프라이스!I30)/프라이스!I30</f>
        <v>3.2745591939546598E-2</v>
      </c>
      <c r="J30">
        <f>(프라이스!J31-프라이스!J30)/프라이스!J30</f>
        <v>0</v>
      </c>
      <c r="K30">
        <f>(프라이스!K31-프라이스!K30)/프라이스!K30</f>
        <v>-2.3201856148491878E-3</v>
      </c>
      <c r="L30">
        <f>(프라이스!L31-프라이스!L30)/프라이스!L30</f>
        <v>2.8419182948490232E-2</v>
      </c>
      <c r="M30">
        <f>(프라이스!M31-프라이스!M30)/프라이스!M30</f>
        <v>2.0833333333333332E-2</v>
      </c>
      <c r="N30">
        <f>(프라이스!N31-프라이스!N30)/프라이스!N30</f>
        <v>-4.4150110375275938E-3</v>
      </c>
      <c r="O30">
        <f>(프라이스!O31-프라이스!O30)/프라이스!O30</f>
        <v>2.7118644067796609E-2</v>
      </c>
    </row>
    <row r="31" spans="1:15" x14ac:dyDescent="0.4">
      <c r="A31" s="4">
        <v>44112</v>
      </c>
      <c r="B31">
        <f>(종합!B32-종합!B31)/종합!B31</f>
        <v>2.502844141069397E-2</v>
      </c>
      <c r="C31">
        <f>(종합!C32-종합!C31)/종합!C31</f>
        <v>4.7987616099071206E-2</v>
      </c>
      <c r="D31">
        <f>(종합!D32-종합!D31)/종합!D31</f>
        <v>-3.5799522673031028E-3</v>
      </c>
      <c r="E31">
        <f>(종합!E32-종합!E31)/종합!E31</f>
        <v>0</v>
      </c>
      <c r="F31">
        <f>(종합!F32-종합!F31)/종합!F31</f>
        <v>-5.0646551724137928E-2</v>
      </c>
      <c r="G31">
        <f>(종합!G32-종합!G31)/종합!G31</f>
        <v>6.3492063492063492E-3</v>
      </c>
      <c r="H31">
        <f>(종합!H32-종합!H31)/종합!H31</f>
        <v>-9.7087378640776691E-3</v>
      </c>
      <c r="I31">
        <f>(종합!I32-종합!I31)/종합!I31</f>
        <v>-9.7560975609756097E-3</v>
      </c>
      <c r="J31">
        <f>(종합!J32-종합!J31)/종합!J31</f>
        <v>5.1987767584097858E-2</v>
      </c>
      <c r="K31">
        <f>(종합!K32-종합!K31)/종합!K31</f>
        <v>-3.255813953488372E-2</v>
      </c>
      <c r="L31">
        <f>(종합!L32-종합!L31)/종합!L31</f>
        <v>1.0362694300518135E-2</v>
      </c>
      <c r="M31">
        <f>(종합!M32-종합!M31)/종합!M31</f>
        <v>-1.4577259475218658E-2</v>
      </c>
      <c r="N31">
        <f>(종합!N32-종합!N31)/종합!N31</f>
        <v>5.5432372505543242E-3</v>
      </c>
      <c r="O31">
        <f>(종합!O32-종합!O31)/종합!O31</f>
        <v>-9.9009900990099011E-3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O31"/>
    </sheetView>
  </sheetViews>
  <sheetFormatPr defaultRowHeight="17.399999999999999" x14ac:dyDescent="0.4"/>
  <cols>
    <col min="1" max="1" width="11.5" bestFit="1" customWidth="1"/>
  </cols>
  <sheetData>
    <row r="1" spans="1:15" x14ac:dyDescent="0.4">
      <c r="A1" s="3"/>
      <c r="B1" s="3">
        <v>42670</v>
      </c>
      <c r="C1" s="3">
        <v>6120</v>
      </c>
      <c r="D1" s="3">
        <v>102710</v>
      </c>
      <c r="E1" s="3">
        <v>97520</v>
      </c>
      <c r="F1" s="3">
        <v>36830</v>
      </c>
      <c r="G1" s="3">
        <v>53210</v>
      </c>
      <c r="H1" s="3">
        <v>84690</v>
      </c>
      <c r="I1" s="3">
        <v>3070</v>
      </c>
      <c r="J1" s="3">
        <v>79430</v>
      </c>
      <c r="K1" s="3">
        <v>1390</v>
      </c>
      <c r="L1" s="3">
        <v>53610</v>
      </c>
      <c r="M1" s="3">
        <v>49070</v>
      </c>
      <c r="N1" s="3">
        <v>248170</v>
      </c>
      <c r="O1" s="3">
        <v>101160</v>
      </c>
    </row>
    <row r="2" spans="1:15" x14ac:dyDescent="0.4">
      <c r="A2" s="4">
        <v>44068</v>
      </c>
      <c r="B2" s="2">
        <f>웨이트!B2*수익!B2*100</f>
        <v>0.12000109091900835</v>
      </c>
      <c r="C2" s="2">
        <f>웨이트!C2*수익!C2*100</f>
        <v>0.16363785125319319</v>
      </c>
      <c r="D2" s="2">
        <f>웨이트!D2*수익!D2*100</f>
        <v>3.636396694515405E-2</v>
      </c>
      <c r="E2" s="2">
        <f>웨이트!E2*수익!E2*100</f>
        <v>0.17272884298948171</v>
      </c>
      <c r="F2" s="2">
        <f>웨이트!F2*수익!F2*100</f>
        <v>0.30000272729752087</v>
      </c>
      <c r="G2" s="2">
        <f>웨이트!G2*수익!G2*100</f>
        <v>0.38182165292411752</v>
      </c>
      <c r="H2" s="2">
        <f>웨이트!H2*수익!H2*100</f>
        <v>0.44545859507813701</v>
      </c>
      <c r="I2" s="2">
        <f>웨이트!I2*수익!I2*100</f>
        <v>-9.0909917362885118E-2</v>
      </c>
      <c r="J2" s="2">
        <f>웨이트!J2*수익!J2*100</f>
        <v>7.2727933890308086E-2</v>
      </c>
      <c r="K2" s="2">
        <f>웨이트!K2*수익!K2*100</f>
        <v>0.17272884298948171</v>
      </c>
      <c r="L2" s="2">
        <f>웨이트!L2*수익!L2*100</f>
        <v>0.12727388430803915</v>
      </c>
      <c r="M2" s="2">
        <f>웨이트!M2*수익!M2*100</f>
        <v>-1.8181983472577025E-2</v>
      </c>
      <c r="N2" s="2">
        <f>웨이트!N2*수익!N2*100</f>
        <v>-1.3636487604432767E-2</v>
      </c>
      <c r="O2" s="2">
        <f>웨이트!O2*수익!O2*100</f>
        <v>0.20000181819834728</v>
      </c>
    </row>
    <row r="3" spans="1:15" x14ac:dyDescent="0.4">
      <c r="A3" s="4">
        <v>44069</v>
      </c>
      <c r="B3" s="2">
        <f>웨이트!B3*수익!B3*100</f>
        <v>-6.9471659125725907E-2</v>
      </c>
      <c r="C3" s="2">
        <f>웨이트!C3*수익!C3*100</f>
        <v>-0.37407816452313941</v>
      </c>
      <c r="D3" s="2">
        <f>웨이트!D3*수익!D3*100</f>
        <v>-0.10687947557803984</v>
      </c>
      <c r="E3" s="2">
        <f>웨이트!E3*수익!E3*100</f>
        <v>-0.13359934447254976</v>
      </c>
      <c r="F3" s="2">
        <f>웨이트!F3*수익!F3*100</f>
        <v>-0.11578609854287647</v>
      </c>
      <c r="G3" s="2">
        <f>웨이트!G3*수익!G3*100</f>
        <v>-0.24315080694004057</v>
      </c>
      <c r="H3" s="2">
        <f>웨이트!H3*수익!H3*100</f>
        <v>0.59229042716163727</v>
      </c>
      <c r="I3" s="2">
        <f>웨이트!I3*수익!I3*100</f>
        <v>0.31173180376928283</v>
      </c>
      <c r="J3" s="2">
        <f>웨이트!J3*수익!J3*100</f>
        <v>0.14250596743738644</v>
      </c>
      <c r="K3" s="2">
        <f>웨이트!K3*수익!K3*100</f>
        <v>7.1252983718693222E-2</v>
      </c>
      <c r="L3" s="2">
        <f>웨이트!L3*수익!L3*100</f>
        <v>-8.0159606683529866E-2</v>
      </c>
      <c r="M3" s="2">
        <f>웨이트!M3*수익!M3*100</f>
        <v>0.13359934447254979</v>
      </c>
      <c r="N3" s="2">
        <f>웨이트!N3*수익!N3*100</f>
        <v>-0.22711888560333465</v>
      </c>
      <c r="O3" s="2">
        <f>웨이트!O3*수익!O3*100</f>
        <v>-0.14250596743738642</v>
      </c>
    </row>
    <row r="4" spans="1:15" x14ac:dyDescent="0.4">
      <c r="A4" s="4">
        <v>44070</v>
      </c>
      <c r="B4" s="2">
        <f>웨이트!B4*수익!B4*100</f>
        <v>-8.5710459354493104E-2</v>
      </c>
      <c r="C4" s="2">
        <f>웨이트!C4*수익!C4*100</f>
        <v>-0.32141422257934915</v>
      </c>
      <c r="D4" s="2">
        <f>웨이트!D4*수익!D4*100</f>
        <v>0.1517789384402482</v>
      </c>
      <c r="E4" s="2">
        <f>웨이트!E4*수익!E4*100</f>
        <v>2.6784518548279092E-2</v>
      </c>
      <c r="F4" s="2">
        <f>웨이트!F4*수익!F4*100</f>
        <v>-0.18302754341324048</v>
      </c>
      <c r="G4" s="2">
        <f>웨이트!G4*수익!G4*100</f>
        <v>-0.2624882817731351</v>
      </c>
      <c r="H4" s="2">
        <f>웨이트!H4*수익!H4*100</f>
        <v>-0.59372349448685324</v>
      </c>
      <c r="I4" s="2">
        <f>웨이트!I4*수익!I4*100</f>
        <v>1.8525958662559707</v>
      </c>
      <c r="J4" s="2">
        <f>웨이트!J4*수익!J4*100</f>
        <v>-0.12499441989196911</v>
      </c>
      <c r="K4" s="2">
        <f>웨이트!K4*수익!K4*100</f>
        <v>-0.28570153118164365</v>
      </c>
      <c r="L4" s="2">
        <f>웨이트!L4*수익!L4*100</f>
        <v>-0.16070711128967458</v>
      </c>
      <c r="M4" s="2">
        <f>웨이트!M4*수익!M4*100</f>
        <v>4.4640864247131831E-2</v>
      </c>
      <c r="N4" s="2">
        <f>웨이트!N4*수익!N4*100</f>
        <v>-0.36159100040176778</v>
      </c>
      <c r="O4" s="2">
        <f>웨이트!O4*수익!O4*100</f>
        <v>-8.9281728494263649E-2</v>
      </c>
    </row>
    <row r="5" spans="1:15" x14ac:dyDescent="0.4">
      <c r="A5" s="4">
        <v>44071</v>
      </c>
      <c r="B5" s="2">
        <f>웨이트!B5*수익!B5*100</f>
        <v>0.14520683009904542</v>
      </c>
      <c r="C5" s="2">
        <f>웨이트!C5*수익!C5*100</f>
        <v>0.21512122977636358</v>
      </c>
      <c r="D5" s="2">
        <f>웨이트!D5*수익!D5*100</f>
        <v>-0.12548738403621207</v>
      </c>
      <c r="E5" s="2">
        <f>웨이트!E5*수익!E5*100</f>
        <v>0.14341415318424236</v>
      </c>
      <c r="F5" s="2">
        <f>웨이트!F5*수익!F5*100</f>
        <v>-1.344507686102272E-2</v>
      </c>
      <c r="G5" s="2">
        <f>웨이트!G5*수익!G5*100</f>
        <v>-0.11293864563259084</v>
      </c>
      <c r="H5" s="2">
        <f>웨이트!H5*수익!H5*100</f>
        <v>-9.4115538027159065E-2</v>
      </c>
      <c r="I5" s="2">
        <f>웨이트!I5*수익!I5*100</f>
        <v>2.4201138349840901</v>
      </c>
      <c r="J5" s="2">
        <f>웨이트!J5*수익!J5*100</f>
        <v>-0.12548738403621207</v>
      </c>
      <c r="K5" s="2">
        <f>웨이트!K5*수익!K5*100</f>
        <v>-9.8597230314166617E-2</v>
      </c>
      <c r="L5" s="2">
        <f>웨이트!L5*수익!L5*100</f>
        <v>1.7926769148030295E-2</v>
      </c>
      <c r="M5" s="2">
        <f>웨이트!M5*수익!M5*100</f>
        <v>0.11652399946219692</v>
      </c>
      <c r="N5" s="2">
        <f>웨이트!N5*수익!N5*100</f>
        <v>0.24201138349840898</v>
      </c>
      <c r="O5" s="2">
        <f>웨이트!O5*수익!O5*100</f>
        <v>0.28682830636848472</v>
      </c>
    </row>
    <row r="6" spans="1:15" x14ac:dyDescent="0.4">
      <c r="A6" s="4">
        <v>44074</v>
      </c>
      <c r="B6" s="2">
        <f>웨이트!B6*수익!B6*100</f>
        <v>8.3528377896302991E-2</v>
      </c>
      <c r="C6" s="2">
        <f>웨이트!C6*수익!C6*100</f>
        <v>1.2529256684445451</v>
      </c>
      <c r="D6" s="2">
        <f>웨이트!D6*수익!D6*100</f>
        <v>-0.20012007204322593</v>
      </c>
      <c r="E6" s="2">
        <f>웨이트!E6*수익!E6*100</f>
        <v>-1.7401745395063124E-2</v>
      </c>
      <c r="F6" s="2">
        <f>웨이트!F6*수익!F6*100</f>
        <v>4.3504363487657811E-3</v>
      </c>
      <c r="G6" s="2">
        <f>웨이트!G6*수익!G6*100</f>
        <v>-0.65778597593338628</v>
      </c>
      <c r="H6" s="2">
        <f>웨이트!H6*수익!H6*100</f>
        <v>-6.0906108882720932E-2</v>
      </c>
      <c r="I6" s="2">
        <f>웨이트!I6*수익!I6*100</f>
        <v>-1.9359441752007729</v>
      </c>
      <c r="J6" s="2">
        <f>웨이트!J6*수익!J6*100</f>
        <v>0</v>
      </c>
      <c r="K6" s="2">
        <f>웨이트!K6*수익!K6*100</f>
        <v>-6.0906108882720932E-2</v>
      </c>
      <c r="L6" s="2">
        <f>웨이트!L6*수익!L6*100</f>
        <v>-8.7008726975315621E-3</v>
      </c>
      <c r="M6" s="2">
        <f>웨이트!M6*수익!M6*100</f>
        <v>-8.7008726975315621E-3</v>
      </c>
      <c r="N6" s="2">
        <f>웨이트!N6*수익!N6*100</f>
        <v>6.5256545231486718E-2</v>
      </c>
      <c r="O6" s="2">
        <f>웨이트!O6*수익!O6*100</f>
        <v>-0.15661570855556811</v>
      </c>
    </row>
    <row r="7" spans="1:15" x14ac:dyDescent="0.4">
      <c r="A7" s="4">
        <v>44075</v>
      </c>
      <c r="B7" s="2">
        <f>웨이트!B7*수익!B7*100</f>
        <v>-0.10090638719728083</v>
      </c>
      <c r="C7" s="2">
        <f>웨이트!C7*수익!C7*100</f>
        <v>-0.12392012462823963</v>
      </c>
      <c r="D7" s="2">
        <f>웨이트!D7*수익!D7*100</f>
        <v>-3.5405749893782749E-2</v>
      </c>
      <c r="E7" s="2">
        <f>웨이트!E7*수익!E7*100</f>
        <v>0.19473162441580513</v>
      </c>
      <c r="F7" s="2">
        <f>웨이트!F7*수익!F7*100</f>
        <v>0.11506868715479394</v>
      </c>
      <c r="G7" s="2">
        <f>웨이트!G7*수익!G7*100</f>
        <v>1.617157626398527</v>
      </c>
      <c r="H7" s="2">
        <f>웨이트!H7*수익!H7*100</f>
        <v>0</v>
      </c>
      <c r="I7" s="2">
        <f>웨이트!I7*수익!I7*100</f>
        <v>0.30980031157059906</v>
      </c>
      <c r="J7" s="2">
        <f>웨이트!J7*수익!J7*100</f>
        <v>3.5405749893782749E-2</v>
      </c>
      <c r="K7" s="2">
        <f>웨이트!K7*수익!K7*100</f>
        <v>0.16817731199546807</v>
      </c>
      <c r="L7" s="2">
        <f>웨이트!L7*수익!L7*100</f>
        <v>1.1418354340744936</v>
      </c>
      <c r="M7" s="2">
        <f>웨이트!M7*수익!M7*100</f>
        <v>-8.8514374734456874E-3</v>
      </c>
      <c r="N7" s="2">
        <f>웨이트!N7*수익!N7*100</f>
        <v>0.10621724968134826</v>
      </c>
      <c r="O7" s="2">
        <f>웨이트!O7*수익!O7*100</f>
        <v>0.141622999575131</v>
      </c>
    </row>
    <row r="8" spans="1:15" x14ac:dyDescent="0.4">
      <c r="A8" s="4">
        <v>44076</v>
      </c>
      <c r="B8" s="2">
        <f>웨이트!B8*수익!B8*100</f>
        <v>4.1025991675142523E-2</v>
      </c>
      <c r="C8" s="2">
        <f>웨이트!C8*수익!C8*100</f>
        <v>-1.7094163197976048E-2</v>
      </c>
      <c r="D8" s="2">
        <f>웨이트!D8*수익!D8*100</f>
        <v>0.34188326395952101</v>
      </c>
      <c r="E8" s="2">
        <f>웨이트!E8*수익!E8*100</f>
        <v>0.22222412157368865</v>
      </c>
      <c r="F8" s="2">
        <f>웨이트!F8*수익!F8*100</f>
        <v>-3.4188326395952096E-2</v>
      </c>
      <c r="G8" s="2">
        <f>웨이트!G8*수익!G8*100</f>
        <v>0.71795485431499406</v>
      </c>
      <c r="H8" s="2">
        <f>웨이트!H8*수익!H8*100</f>
        <v>-0.26923307036812277</v>
      </c>
      <c r="I8" s="2">
        <f>웨이트!I8*수익!I8*100</f>
        <v>-0.29914785596458093</v>
      </c>
      <c r="J8" s="2">
        <f>웨이트!J8*수익!J8*100</f>
        <v>5.1282489593928157E-2</v>
      </c>
      <c r="K8" s="2">
        <f>웨이트!K8*수익!K8*100</f>
        <v>8.5470815989880239E-3</v>
      </c>
      <c r="L8" s="2">
        <f>웨이트!L8*수익!L8*100</f>
        <v>0.25641244796964074</v>
      </c>
      <c r="M8" s="2">
        <f>웨이트!M8*수익!M8*100</f>
        <v>0.11111206078684432</v>
      </c>
      <c r="N8" s="2">
        <f>웨이트!N8*수익!N8*100</f>
        <v>-1.2820622398482039E-2</v>
      </c>
      <c r="O8" s="2">
        <f>웨이트!O8*수익!O8*100</f>
        <v>0.32478910076154499</v>
      </c>
    </row>
    <row r="9" spans="1:15" x14ac:dyDescent="0.4">
      <c r="A9" s="4">
        <v>44077</v>
      </c>
      <c r="B9" s="2">
        <f>웨이트!B9*수익!B9*100</f>
        <v>4.0442508446586402E-2</v>
      </c>
      <c r="C9" s="2">
        <f>웨이트!C9*수익!C9*100</f>
        <v>0</v>
      </c>
      <c r="D9" s="2">
        <f>웨이트!D9*수익!D9*100</f>
        <v>0.45497822002409699</v>
      </c>
      <c r="E9" s="2">
        <f>웨이트!E9*수익!E9*100</f>
        <v>-4.2127612965194162E-2</v>
      </c>
      <c r="F9" s="2">
        <f>웨이트!F9*수익!F9*100</f>
        <v>0.3370209037215533</v>
      </c>
      <c r="G9" s="2">
        <f>웨이트!G9*수익!G9*100</f>
        <v>-0.35387194890763096</v>
      </c>
      <c r="H9" s="2">
        <f>웨이트!H9*수익!H9*100</f>
        <v>-5.8978658151271832E-2</v>
      </c>
      <c r="I9" s="2">
        <f>웨이트!I9*수익!I9*100</f>
        <v>-0.25276567779116499</v>
      </c>
      <c r="J9" s="2">
        <f>웨이트!J9*수익!J9*100</f>
        <v>-0.13480836148862135</v>
      </c>
      <c r="K9" s="2">
        <f>웨이트!K9*수익!K9*100</f>
        <v>0.16008492926773782</v>
      </c>
      <c r="L9" s="2">
        <f>웨이트!L9*수익!L9*100</f>
        <v>-8.4255225930388328E-3</v>
      </c>
      <c r="M9" s="2">
        <f>웨이트!M9*수익!M9*100</f>
        <v>0.17693597445381548</v>
      </c>
      <c r="N9" s="2">
        <f>웨이트!N9*수익!N9*100</f>
        <v>-5.0553135558233001E-2</v>
      </c>
      <c r="O9" s="2">
        <f>웨이트!O9*수익!O9*100</f>
        <v>0.67404180744310671</v>
      </c>
    </row>
    <row r="10" spans="1:15" x14ac:dyDescent="0.4">
      <c r="A10" s="4">
        <v>44078</v>
      </c>
      <c r="B10" s="2">
        <f>웨이트!B10*수익!B10*100</f>
        <v>-2.5040691123074992E-2</v>
      </c>
      <c r="C10" s="2">
        <f>웨이트!C10*수익!C10*100</f>
        <v>-0.21701932306665001</v>
      </c>
      <c r="D10" s="2">
        <f>웨이트!D10*수익!D10*100</f>
        <v>-0.30048829347689998</v>
      </c>
      <c r="E10" s="2">
        <f>웨이트!E10*수익!E10*100</f>
        <v>-0.1335503526564</v>
      </c>
      <c r="F10" s="2">
        <f>웨이트!F10*수익!F10*100</f>
        <v>-0.10850966153332499</v>
      </c>
      <c r="G10" s="2">
        <f>웨이트!G10*수익!G10*100</f>
        <v>-0.26292725679228751</v>
      </c>
      <c r="H10" s="2">
        <f>웨이트!H10*수익!H10*100</f>
        <v>-2.9214139643587496E-2</v>
      </c>
      <c r="I10" s="2">
        <f>웨이트!I10*수익!I10*100</f>
        <v>0.18780518342306249</v>
      </c>
      <c r="J10" s="2">
        <f>웨이트!J10*수익!J10*100</f>
        <v>-5.0081382246149997E-2</v>
      </c>
      <c r="K10" s="2">
        <f>웨이트!K10*수익!K10*100</f>
        <v>-6.67751763282E-2</v>
      </c>
      <c r="L10" s="2">
        <f>웨이트!L10*수익!L10*100</f>
        <v>6.6775176328199987E-2</v>
      </c>
      <c r="M10" s="2">
        <f>웨이트!M10*수익!M10*100</f>
        <v>0.17528483786152499</v>
      </c>
      <c r="N10" s="2">
        <f>웨이트!N10*수익!N10*100</f>
        <v>-0.20032552898459999</v>
      </c>
      <c r="O10" s="2">
        <f>웨이트!O10*수익!O10*100</f>
        <v>0.10016276449229999</v>
      </c>
    </row>
    <row r="11" spans="1:15" x14ac:dyDescent="0.4">
      <c r="A11" s="4">
        <v>44081</v>
      </c>
      <c r="B11" s="2">
        <f>웨이트!B11*수익!B11*100</f>
        <v>0.12124273806516796</v>
      </c>
      <c r="C11" s="2">
        <f>웨이트!C11*수익!C11*100</f>
        <v>0</v>
      </c>
      <c r="D11" s="2">
        <f>웨이트!D11*수익!D11*100</f>
        <v>2.5258903763576663E-2</v>
      </c>
      <c r="E11" s="2">
        <f>웨이트!E11*수익!E11*100</f>
        <v>-4.209817293929443E-2</v>
      </c>
      <c r="F11" s="2">
        <f>웨이트!F11*수익!F11*100</f>
        <v>5.8937442115012208E-2</v>
      </c>
      <c r="G11" s="2">
        <f>웨이트!G11*수익!G11*100</f>
        <v>-0.33594342005556954</v>
      </c>
      <c r="H11" s="2">
        <f>웨이트!H11*수익!H11*100</f>
        <v>-5.8937442115012208E-2</v>
      </c>
      <c r="I11" s="2">
        <f>웨이트!I11*수익!I11*100</f>
        <v>0.67357076702871088</v>
      </c>
      <c r="J11" s="2">
        <f>웨이트!J11*수익!J11*100</f>
        <v>0</v>
      </c>
      <c r="K11" s="2">
        <f>웨이트!K11*수익!K11*100</f>
        <v>5.0517807527153319E-2</v>
      </c>
      <c r="L11" s="2">
        <f>웨이트!L11*수익!L11*100</f>
        <v>0.10103561505430665</v>
      </c>
      <c r="M11" s="2">
        <f>웨이트!M11*수익!M11*100</f>
        <v>0</v>
      </c>
      <c r="N11" s="2">
        <f>웨이트!N11*수익!N11*100</f>
        <v>0.10103561505430664</v>
      </c>
      <c r="O11" s="2">
        <f>웨이트!O11*수익!O11*100</f>
        <v>-8.419634587858886E-2</v>
      </c>
    </row>
    <row r="12" spans="1:15" x14ac:dyDescent="0.4">
      <c r="A12" s="4">
        <v>44082</v>
      </c>
      <c r="B12" s="2">
        <f>웨이트!B12*수익!B12*100</f>
        <v>-8.5359220051048179E-2</v>
      </c>
      <c r="C12" s="2">
        <f>웨이트!C12*수익!C12*100</f>
        <v>-0.36821624335746261</v>
      </c>
      <c r="D12" s="2">
        <f>웨이트!D12*수익!D12*100</f>
        <v>0.12552826478095322</v>
      </c>
      <c r="E12" s="2">
        <f>웨이트!E12*수익!E12*100</f>
        <v>0.38495334532825637</v>
      </c>
      <c r="F12" s="2">
        <f>웨이트!F12*수익!F12*100</f>
        <v>-0.12134398928825474</v>
      </c>
      <c r="G12" s="2">
        <f>웨이트!G12*수익!G12*100</f>
        <v>1.7573957069333446E-2</v>
      </c>
      <c r="H12" s="2">
        <f>웨이트!H12*수익!H12*100</f>
        <v>-0.14644964224444534</v>
      </c>
      <c r="I12" s="2">
        <f>웨이트!I12*수익!I12*100</f>
        <v>-0.64856270136825811</v>
      </c>
      <c r="J12" s="2">
        <f>웨이트!J12*수익!J12*100</f>
        <v>0</v>
      </c>
      <c r="K12" s="2">
        <f>웨이트!K12*수익!K12*100</f>
        <v>-6.6948407883175035E-2</v>
      </c>
      <c r="L12" s="2">
        <f>웨이트!L12*수익!L12*100</f>
        <v>-0.15063391773714382</v>
      </c>
      <c r="M12" s="2">
        <f>웨이트!M12*수익!M12*100</f>
        <v>5.0211305912381272E-2</v>
      </c>
      <c r="N12" s="2">
        <f>웨이트!N12*수익!N12*100</f>
        <v>-3.7658479434285949E-2</v>
      </c>
      <c r="O12" s="2">
        <f>웨이트!O12*수익!O12*100</f>
        <v>-0.11715971379555631</v>
      </c>
    </row>
    <row r="13" spans="1:15" x14ac:dyDescent="0.4">
      <c r="A13" s="4">
        <v>44083</v>
      </c>
      <c r="B13" s="2">
        <f>웨이트!B13*수익!B13*100</f>
        <v>-6.6043487096118667E-2</v>
      </c>
      <c r="C13" s="2">
        <f>웨이트!C13*수익!C13*100</f>
        <v>-0.57576373365847044</v>
      </c>
      <c r="D13" s="2">
        <f>웨이트!D13*수익!D13*100</f>
        <v>-0.37255300413195147</v>
      </c>
      <c r="E13" s="2">
        <f>웨이트!E13*수익!E13*100</f>
        <v>0.30481609428977846</v>
      </c>
      <c r="F13" s="2">
        <f>웨이트!F13*수익!F13*100</f>
        <v>-0.13970737654948182</v>
      </c>
      <c r="G13" s="2">
        <f>웨이트!G13*수익!G13*100</f>
        <v>-0.24893314366998576</v>
      </c>
      <c r="H13" s="2">
        <f>웨이트!H13*수익!H13*100</f>
        <v>-5.9269796111901377E-2</v>
      </c>
      <c r="I13" s="2">
        <f>웨이트!I13*수익!I13*100</f>
        <v>-0.14817449027975343</v>
      </c>
      <c r="J13" s="2">
        <f>웨이트!J13*수익!J13*100</f>
        <v>-3.3868454921086498E-2</v>
      </c>
      <c r="K13" s="2">
        <f>웨이트!K13*수익!K13*100</f>
        <v>-6.773690984217301E-2</v>
      </c>
      <c r="L13" s="2">
        <f>웨이트!L13*수익!L13*100</f>
        <v>6.7736909842172996E-2</v>
      </c>
      <c r="M13" s="2">
        <f>웨이트!M13*수익!M13*100</f>
        <v>-2.5401341190814875E-2</v>
      </c>
      <c r="N13" s="2">
        <f>웨이트!N13*수익!N13*100</f>
        <v>7.6204023572444615E-2</v>
      </c>
      <c r="O13" s="2">
        <f>웨이트!O13*수익!O13*100</f>
        <v>0</v>
      </c>
    </row>
    <row r="14" spans="1:15" x14ac:dyDescent="0.4">
      <c r="A14" s="4">
        <v>44084</v>
      </c>
      <c r="B14" s="2">
        <f>웨이트!B14*수익!B14*100</f>
        <v>6.1759105179187167E-2</v>
      </c>
      <c r="C14" s="2">
        <f>웨이트!C14*수익!C14*100</f>
        <v>0.24017429791906125</v>
      </c>
      <c r="D14" s="2">
        <f>웨이트!D14*수익!D14*100</f>
        <v>0.12866480245663997</v>
      </c>
      <c r="E14" s="2">
        <f>웨이트!E14*수익!E14*100</f>
        <v>1.7155306994218661E-2</v>
      </c>
      <c r="F14" s="2">
        <f>웨이트!F14*수익!F14*100</f>
        <v>4.2888267485546652E-2</v>
      </c>
      <c r="G14" s="2">
        <f>웨이트!G14*수익!G14*100</f>
        <v>-0.19814379578322552</v>
      </c>
      <c r="H14" s="2">
        <f>웨이트!H14*수익!H14*100</f>
        <v>6.004357447976532E-2</v>
      </c>
      <c r="I14" s="2">
        <f>웨이트!I14*수익!I14*100</f>
        <v>0.17155306994218661</v>
      </c>
      <c r="J14" s="2">
        <f>웨이트!J14*수익!J14*100</f>
        <v>0</v>
      </c>
      <c r="K14" s="2">
        <f>웨이트!K14*수익!K14*100</f>
        <v>-5.146592098265599E-2</v>
      </c>
      <c r="L14" s="2">
        <f>웨이트!L14*수익!L14*100</f>
        <v>0.41172736786124792</v>
      </c>
      <c r="M14" s="2">
        <f>웨이트!M14*수익!M14*100</f>
        <v>1.7155306994218661E-2</v>
      </c>
      <c r="N14" s="2">
        <f>웨이트!N14*수익!N14*100</f>
        <v>0</v>
      </c>
      <c r="O14" s="2">
        <f>웨이트!O14*수익!O14*100</f>
        <v>-6.8621227976874644E-2</v>
      </c>
    </row>
    <row r="15" spans="1:15" x14ac:dyDescent="0.4">
      <c r="A15" s="4">
        <v>44085</v>
      </c>
      <c r="B15" s="2">
        <f>웨이트!B15*수익!B15*100</f>
        <v>-5.1040807125296683E-2</v>
      </c>
      <c r="C15" s="2">
        <f>웨이트!C15*수익!C15*100</f>
        <v>0.17013602375098891</v>
      </c>
      <c r="D15" s="2">
        <f>웨이트!D15*수익!D15*100</f>
        <v>-5.9547608312846119E-2</v>
      </c>
      <c r="E15" s="2">
        <f>웨이트!E15*수익!E15*100</f>
        <v>5.1040807125296683E-2</v>
      </c>
      <c r="F15" s="2">
        <f>웨이트!F15*수익!F15*100</f>
        <v>-4.253400593774723E-3</v>
      </c>
      <c r="G15" s="2">
        <f>웨이트!G15*수익!G15*100</f>
        <v>0.16077854244468456</v>
      </c>
      <c r="H15" s="2">
        <f>웨이트!H15*수익!H15*100</f>
        <v>0</v>
      </c>
      <c r="I15" s="2">
        <f>웨이트!I15*수익!I15*100</f>
        <v>6.3801008906620854E-2</v>
      </c>
      <c r="J15" s="2">
        <f>웨이트!J15*수익!J15*100</f>
        <v>0</v>
      </c>
      <c r="K15" s="2">
        <f>웨이트!K15*수익!K15*100</f>
        <v>-1.7013602375098889E-2</v>
      </c>
      <c r="L15" s="2">
        <f>웨이트!L15*수익!L15*100</f>
        <v>-0.13610881900079111</v>
      </c>
      <c r="M15" s="2">
        <f>웨이트!M15*수익!M15*100</f>
        <v>-8.5068011875494461E-3</v>
      </c>
      <c r="N15" s="2">
        <f>웨이트!N15*수익!N15*100</f>
        <v>1.2760201781324171E-2</v>
      </c>
      <c r="O15" s="2">
        <f>웨이트!O15*수익!O15*100</f>
        <v>-6.8054409500395568E-2</v>
      </c>
    </row>
    <row r="16" spans="1:15" x14ac:dyDescent="0.4">
      <c r="A16" s="4">
        <v>44088</v>
      </c>
      <c r="B16" s="2">
        <f>웨이트!B16*수익!B16*100</f>
        <v>-5.0982691376277754E-3</v>
      </c>
      <c r="C16" s="2">
        <f>웨이트!C16*수익!C16*100</f>
        <v>0.59479806605657382</v>
      </c>
      <c r="D16" s="2">
        <f>웨이트!D16*수익!D16*100</f>
        <v>0.31439326348704616</v>
      </c>
      <c r="E16" s="2">
        <f>웨이트!E16*수익!E16*100</f>
        <v>8.4971152293796242E-3</v>
      </c>
      <c r="F16" s="2">
        <f>웨이트!F16*수익!F16*100</f>
        <v>2.5491345688138878E-2</v>
      </c>
      <c r="G16" s="2">
        <f>웨이트!G16*수익!G16*100</f>
        <v>0.55316220143261352</v>
      </c>
      <c r="H16" s="2">
        <f>웨이트!H16*수익!H16*100</f>
        <v>2.9739903302828687E-2</v>
      </c>
      <c r="I16" s="2">
        <f>웨이트!I16*수익!I16*100</f>
        <v>0.46734133761587937</v>
      </c>
      <c r="J16" s="2">
        <f>웨이트!J16*수익!J16*100</f>
        <v>6.7976921835037007E-2</v>
      </c>
      <c r="K16" s="2">
        <f>웨이트!K16*수익!K16*100</f>
        <v>2.5491345688138874E-2</v>
      </c>
      <c r="L16" s="2">
        <f>웨이트!L16*수익!L16*100</f>
        <v>-6.7976921835036994E-2</v>
      </c>
      <c r="M16" s="2">
        <f>웨이트!M16*수익!M16*100</f>
        <v>-6.7976921835037007E-2</v>
      </c>
      <c r="N16" s="2">
        <f>웨이트!N16*수익!N16*100</f>
        <v>0</v>
      </c>
      <c r="O16" s="2">
        <f>웨이트!O16*수익!O16*100</f>
        <v>0.11895961321131475</v>
      </c>
    </row>
    <row r="17" spans="1:15" x14ac:dyDescent="0.4">
      <c r="A17" s="4">
        <v>44089</v>
      </c>
      <c r="B17" s="2">
        <f>웨이트!B17*수익!B17*100</f>
        <v>1.9980518993980869E-2</v>
      </c>
      <c r="C17" s="2">
        <f>웨이트!C17*수익!C17*100</f>
        <v>0.36630951488964925</v>
      </c>
      <c r="D17" s="2">
        <f>웨이트!D17*수익!D17*100</f>
        <v>-7.4926946227428251E-2</v>
      </c>
      <c r="E17" s="2">
        <f>웨이트!E17*수익!E17*100</f>
        <v>8.3252162474920285E-3</v>
      </c>
      <c r="F17" s="2">
        <f>웨이트!F17*수익!F17*100</f>
        <v>0.12904085183612643</v>
      </c>
      <c r="G17" s="2">
        <f>웨이트!G17*수익!G17*100</f>
        <v>0.50700566947226455</v>
      </c>
      <c r="H17" s="2">
        <f>웨이트!H17*수익!H17*100</f>
        <v>-8.74147705986663E-2</v>
      </c>
      <c r="I17" s="2">
        <f>웨이트!I17*수익!I17*100</f>
        <v>-0.18731736556857065</v>
      </c>
      <c r="J17" s="2">
        <f>웨이트!J17*수익!J17*100</f>
        <v>-1.6650432494984057E-2</v>
      </c>
      <c r="K17" s="2">
        <f>웨이트!K17*수익!K17*100</f>
        <v>0.23310605492977682</v>
      </c>
      <c r="L17" s="2">
        <f>웨이트!L17*수익!L17*100</f>
        <v>1.6650432494984057E-2</v>
      </c>
      <c r="M17" s="2">
        <f>웨이트!M17*수익!M17*100</f>
        <v>0</v>
      </c>
      <c r="N17" s="2">
        <f>웨이트!N17*수익!N17*100</f>
        <v>0.11239041934114238</v>
      </c>
      <c r="O17" s="2">
        <f>웨이트!O17*수익!O17*100</f>
        <v>0.13320345995987246</v>
      </c>
    </row>
    <row r="18" spans="1:15" x14ac:dyDescent="0.4">
      <c r="A18" s="4">
        <v>44090</v>
      </c>
      <c r="B18" s="2">
        <f>웨이트!B18*수익!B18*100</f>
        <v>-5.4316517159081562E-2</v>
      </c>
      <c r="C18" s="2">
        <f>웨이트!C18*수익!C18*100</f>
        <v>-0.69130112747921979</v>
      </c>
      <c r="D18" s="2">
        <f>웨이트!D18*수익!D18*100</f>
        <v>-0.23043370915973993</v>
      </c>
      <c r="E18" s="2">
        <f>웨이트!E18*수익!E18*100</f>
        <v>-0.24689325981400709</v>
      </c>
      <c r="F18" s="2">
        <f>웨이트!F18*수익!F18*100</f>
        <v>-6.1723314953501765E-2</v>
      </c>
      <c r="G18" s="2">
        <f>웨이트!G18*수익!G18*100</f>
        <v>-0.20739033824376593</v>
      </c>
      <c r="H18" s="2">
        <f>웨이트!H18*수익!H18*100</f>
        <v>-2.8804213644967498E-2</v>
      </c>
      <c r="I18" s="2">
        <f>웨이트!I18*수익!I18*100</f>
        <v>0.51436095794584813</v>
      </c>
      <c r="J18" s="2">
        <f>웨이트!J18*수익!J18*100</f>
        <v>-1.6459550654267137E-2</v>
      </c>
      <c r="K18" s="2">
        <f>웨이트!K18*수익!K18*100</f>
        <v>-0.12344662990700353</v>
      </c>
      <c r="L18" s="2">
        <f>웨이트!L18*수익!L18*100</f>
        <v>-5.7608427289934983E-2</v>
      </c>
      <c r="M18" s="2">
        <f>웨이트!M18*수익!M18*100</f>
        <v>-9.0527528598469256E-2</v>
      </c>
      <c r="N18" s="2">
        <f>웨이트!N18*수익!N18*100</f>
        <v>-0.16048061887910461</v>
      </c>
      <c r="O18" s="2">
        <f>웨이트!O18*수익!O18*100</f>
        <v>-0.11521685457986997</v>
      </c>
    </row>
    <row r="19" spans="1:15" x14ac:dyDescent="0.4">
      <c r="A19" s="4">
        <v>44091</v>
      </c>
      <c r="B19" s="2">
        <f>웨이트!B19*수익!B19*100</f>
        <v>2.0066554071002156E-2</v>
      </c>
      <c r="C19" s="2">
        <f>웨이트!C19*수익!C19*100</f>
        <v>-0.10033277035501077</v>
      </c>
      <c r="D19" s="2">
        <f>웨이트!D19*수익!D19*100</f>
        <v>-0.2759151184762797</v>
      </c>
      <c r="E19" s="2">
        <f>웨이트!E19*수익!E19*100</f>
        <v>3.3444256785003595E-2</v>
      </c>
      <c r="F19" s="2">
        <f>웨이트!F19*수익!F19*100</f>
        <v>-1.254159629437635E-2</v>
      </c>
      <c r="G19" s="2">
        <f>웨이트!G19*수익!G19*100</f>
        <v>1.7558234812126886E-2</v>
      </c>
      <c r="H19" s="2">
        <f>웨이트!H19*수익!H19*100</f>
        <v>-0.11705489874751257</v>
      </c>
      <c r="I19" s="2">
        <f>웨이트!I19*수익!I19*100</f>
        <v>-0.14631862343439073</v>
      </c>
      <c r="J19" s="2">
        <f>웨이트!J19*수익!J19*100</f>
        <v>-3.3444256785003595E-2</v>
      </c>
      <c r="K19" s="2">
        <f>웨이트!K19*수익!K19*100</f>
        <v>-0.1588602197287671</v>
      </c>
      <c r="L19" s="2">
        <f>웨이트!L19*수익!L19*100</f>
        <v>-0.17558234812126888</v>
      </c>
      <c r="M19" s="2">
        <f>웨이트!M19*수익!M19*100</f>
        <v>-0.11705489874751257</v>
      </c>
      <c r="N19" s="2">
        <f>웨이트!N19*수익!N19*100</f>
        <v>-0.1003327703550108</v>
      </c>
      <c r="O19" s="2">
        <f>웨이트!O19*수익!O19*100</f>
        <v>-0.21738766910252338</v>
      </c>
    </row>
    <row r="20" spans="1:15" x14ac:dyDescent="0.4">
      <c r="A20" s="4">
        <v>44092</v>
      </c>
      <c r="B20" s="2">
        <f>웨이트!B20*수익!B20*100</f>
        <v>0.1017406123089184</v>
      </c>
      <c r="C20" s="2">
        <f>웨이트!C20*수익!C20*100</f>
        <v>-0.22043799333598987</v>
      </c>
      <c r="D20" s="2">
        <f>웨이트!D20*수익!D20*100</f>
        <v>6.7827074872612275E-2</v>
      </c>
      <c r="E20" s="2">
        <f>웨이트!E20*수익!E20*100</f>
        <v>-0.2882650682086022</v>
      </c>
      <c r="F20" s="2">
        <f>웨이트!F20*수익!F20*100</f>
        <v>3.3913537436306138E-2</v>
      </c>
      <c r="G20" s="2">
        <f>웨이트!G20*수익!G20*100</f>
        <v>-0.12463225007842504</v>
      </c>
      <c r="H20" s="2">
        <f>웨이트!H20*수익!H20*100</f>
        <v>-0.11869738102707149</v>
      </c>
      <c r="I20" s="2">
        <f>웨이트!I20*수익!I20*100</f>
        <v>-0.2967434525676787</v>
      </c>
      <c r="J20" s="2">
        <f>웨이트!J20*수익!J20*100</f>
        <v>-5.0870306154459199E-2</v>
      </c>
      <c r="K20" s="2">
        <f>웨이트!K20*수익!K20*100</f>
        <v>2.54351530772296E-2</v>
      </c>
      <c r="L20" s="2">
        <f>웨이트!L20*수익!L20*100</f>
        <v>7.6305459231688813E-2</v>
      </c>
      <c r="M20" s="2">
        <f>웨이트!M20*수익!M20*100</f>
        <v>2.5435153077229607E-2</v>
      </c>
      <c r="N20" s="2">
        <f>웨이트!N20*수익!N20*100</f>
        <v>7.6305459231688799E-2</v>
      </c>
      <c r="O20" s="2">
        <f>웨이트!O20*수익!O20*100</f>
        <v>-5.0870306154459213E-2</v>
      </c>
    </row>
    <row r="21" spans="1:15" x14ac:dyDescent="0.4">
      <c r="A21" s="4">
        <v>44095</v>
      </c>
      <c r="B21" s="2">
        <f>웨이트!B21*수익!B21*100</f>
        <v>3.0750832835055947E-2</v>
      </c>
      <c r="C21" s="2">
        <f>웨이트!C21*수익!C21*100</f>
        <v>-0.59793286068164353</v>
      </c>
      <c r="D21" s="2">
        <f>웨이트!D21*수익!D21*100</f>
        <v>-0.12812847014606643</v>
      </c>
      <c r="E21" s="2">
        <f>웨이트!E21*수익!E21*100</f>
        <v>-0.17083796019475528</v>
      </c>
      <c r="F21" s="2">
        <f>웨이트!F21*수익!F21*100</f>
        <v>-0.1409413171606731</v>
      </c>
      <c r="G21" s="2">
        <f>웨이트!G21*수익!G21*100</f>
        <v>-0.12556590074314514</v>
      </c>
      <c r="H21" s="2">
        <f>웨이트!H21*수익!H21*100</f>
        <v>2.9896643034082175E-2</v>
      </c>
      <c r="I21" s="2">
        <f>웨이트!I21*수익!I21*100</f>
        <v>0.17083796019475528</v>
      </c>
      <c r="J21" s="2">
        <f>웨이트!J21*수익!J21*100</f>
        <v>-8.5418980097377639E-2</v>
      </c>
      <c r="K21" s="2">
        <f>웨이트!K21*수익!K21*100</f>
        <v>0</v>
      </c>
      <c r="L21" s="2">
        <f>웨이트!L21*수익!L21*100</f>
        <v>-0.17083796019475528</v>
      </c>
      <c r="M21" s="2">
        <f>웨이트!M21*수익!M21*100</f>
        <v>-0.17083796019475528</v>
      </c>
      <c r="N21" s="2">
        <f>웨이트!N21*수익!N21*100</f>
        <v>-7.6877082087639881E-2</v>
      </c>
      <c r="O21" s="2">
        <f>웨이트!O21*수익!O21*100</f>
        <v>-0.17083796019475528</v>
      </c>
    </row>
    <row r="22" spans="1:15" x14ac:dyDescent="0.4">
      <c r="A22" s="4">
        <v>44096</v>
      </c>
      <c r="B22" s="2">
        <f>웨이트!B22*수익!B22*100</f>
        <v>0.58338903888392124</v>
      </c>
      <c r="C22" s="2">
        <f>웨이트!C22*수익!C22*100</f>
        <v>-0.67714799156169425</v>
      </c>
      <c r="D22" s="2">
        <f>웨이트!D22*수익!D22*100</f>
        <v>-0.26912291972323743</v>
      </c>
      <c r="E22" s="2">
        <f>웨이트!E22*수익!E22*100</f>
        <v>-0.23439738169443264</v>
      </c>
      <c r="F22" s="2">
        <f>웨이트!F22*수익!F22*100</f>
        <v>-0.15626492112962176</v>
      </c>
      <c r="G22" s="2">
        <f>웨이트!G22*수익!G22*100</f>
        <v>0.18230907465122537</v>
      </c>
      <c r="H22" s="2">
        <f>웨이트!H22*수익!H22*100</f>
        <v>-0.1033084756356944</v>
      </c>
      <c r="I22" s="2">
        <f>웨이트!I22*수익!I22*100</f>
        <v>0.54258653170007554</v>
      </c>
      <c r="J22" s="2">
        <f>웨이트!J22*수익!J22*100</f>
        <v>-0.12153938310081691</v>
      </c>
      <c r="K22" s="2">
        <f>웨이트!K22*수익!K22*100</f>
        <v>-0.24307876620163382</v>
      </c>
      <c r="L22" s="2">
        <f>웨이트!L22*수익!L22*100</f>
        <v>-0.18230907465122537</v>
      </c>
      <c r="M22" s="2">
        <f>웨이트!M22*수익!M22*100</f>
        <v>-5.2088307043207251E-2</v>
      </c>
      <c r="N22" s="2">
        <f>웨이트!N22*수익!N22*100</f>
        <v>-0.46879476338886528</v>
      </c>
      <c r="O22" s="2">
        <f>웨이트!O22*수익!O22*100</f>
        <v>-3.4725538028804834E-2</v>
      </c>
    </row>
    <row r="23" spans="1:15" x14ac:dyDescent="0.4">
      <c r="A23" s="4">
        <v>44097</v>
      </c>
      <c r="B23" s="2">
        <f>웨이트!B23*수익!B23*100</f>
        <v>-8.9656930392820411E-2</v>
      </c>
      <c r="C23" s="2">
        <f>웨이트!C23*수익!C23*100</f>
        <v>0.15821811245791836</v>
      </c>
      <c r="D23" s="2">
        <f>웨이트!D23*수익!D23*100</f>
        <v>0.47465433737375512</v>
      </c>
      <c r="E23" s="2">
        <f>웨이트!E23*수익!E23*100</f>
        <v>0.19337769300412247</v>
      </c>
      <c r="F23" s="2">
        <f>웨이트!F23*수익!F23*100</f>
        <v>-0.13184842704826533</v>
      </c>
      <c r="G23" s="2">
        <f>웨이트!G23*수익!G23*100</f>
        <v>-0.16612901808081429</v>
      </c>
      <c r="H23" s="2">
        <f>웨이트!H23*수익!H23*100</f>
        <v>-1.8458779786757144E-2</v>
      </c>
      <c r="I23" s="2">
        <f>웨이트!I23*수익!I23*100</f>
        <v>-0.50541897035168371</v>
      </c>
      <c r="J23" s="2">
        <f>웨이트!J23*수익!J23*100</f>
        <v>1.7579790273102042E-2</v>
      </c>
      <c r="K23" s="2">
        <f>웨이트!K23*수익!K23*100</f>
        <v>-0.10547874163861226</v>
      </c>
      <c r="L23" s="2">
        <f>웨이트!L23*수익!L23*100</f>
        <v>8.7898951365510208E-2</v>
      </c>
      <c r="M23" s="2">
        <f>웨이트!M23*수익!M23*100</f>
        <v>0.10547874163861223</v>
      </c>
      <c r="N23" s="2">
        <f>웨이트!N23*수익!N23*100</f>
        <v>-1.3184842704826529E-2</v>
      </c>
      <c r="O23" s="2">
        <f>웨이트!O23*수익!O23*100</f>
        <v>-7.0319161092408169E-2</v>
      </c>
    </row>
    <row r="24" spans="1:15" x14ac:dyDescent="0.4">
      <c r="A24" s="4">
        <v>44098</v>
      </c>
      <c r="B24" s="2">
        <f>웨이트!B24*수익!B24*100</f>
        <v>6.3327323101279739E-2</v>
      </c>
      <c r="C24" s="2">
        <f>웨이트!C24*수익!C24*100</f>
        <v>-0.87954615418444093</v>
      </c>
      <c r="D24" s="2">
        <f>웨이트!D24*수익!D24*100</f>
        <v>-0.39579576938299843</v>
      </c>
      <c r="E24" s="2">
        <f>웨이트!E24*수익!E24*100</f>
        <v>-0.26386384625533227</v>
      </c>
      <c r="F24" s="2">
        <f>웨이트!F24*수익!F24*100</f>
        <v>-0.1847046923787326</v>
      </c>
      <c r="G24" s="2">
        <f>웨이트!G24*수익!G24*100</f>
        <v>-0.7203483002770571</v>
      </c>
      <c r="H24" s="2">
        <f>웨이트!H24*수익!H24*100</f>
        <v>-0.48023220018470464</v>
      </c>
      <c r="I24" s="2">
        <f>웨이트!I24*수익!I24*100</f>
        <v>-0.83556884647521878</v>
      </c>
      <c r="J24" s="2">
        <f>웨이트!J24*수익!J24*100</f>
        <v>-0.28145476933902108</v>
      </c>
      <c r="K24" s="2">
        <f>웨이트!K24*수익!K24*100</f>
        <v>-0.21109107700426577</v>
      </c>
      <c r="L24" s="2">
        <f>웨이트!L24*수익!L24*100</f>
        <v>-0.25506838471348786</v>
      </c>
      <c r="M24" s="2">
        <f>웨이트!M24*수익!M24*100</f>
        <v>1.7590923083688818E-2</v>
      </c>
      <c r="N24" s="2">
        <f>웨이트!N24*수익!N24*100</f>
        <v>-0.39579576938299837</v>
      </c>
      <c r="O24" s="2">
        <f>웨이트!O24*수익!O24*100</f>
        <v>1.7590923083688818E-2</v>
      </c>
    </row>
    <row r="25" spans="1:15" x14ac:dyDescent="0.4">
      <c r="A25" s="4">
        <v>44099</v>
      </c>
      <c r="B25" s="2">
        <f>웨이트!B25*수익!B25*100</f>
        <v>0.15522211545568779</v>
      </c>
      <c r="C25" s="2">
        <f>웨이트!C25*수익!C25*100</f>
        <v>0.81306822381550758</v>
      </c>
      <c r="D25" s="2">
        <f>웨이트!D25*수익!D25*100</f>
        <v>0.1201123512454727</v>
      </c>
      <c r="E25" s="2">
        <f>웨이트!E25*수익!E25*100</f>
        <v>8.3154704708404165E-2</v>
      </c>
      <c r="F25" s="2">
        <f>웨이트!F25*수익!F25*100</f>
        <v>3.2337940719934948E-2</v>
      </c>
      <c r="G25" s="2">
        <f>웨이트!G25*수익!G25*100</f>
        <v>-7.7611057727843893E-2</v>
      </c>
      <c r="H25" s="2">
        <f>웨이트!H25*수익!H25*100</f>
        <v>0.17462487988764874</v>
      </c>
      <c r="I25" s="2">
        <f>웨이트!I25*수익!I25*100</f>
        <v>-0.39267499445635301</v>
      </c>
      <c r="J25" s="2">
        <f>웨이트!J25*수익!J25*100</f>
        <v>0.4804494049818907</v>
      </c>
      <c r="K25" s="2">
        <f>웨이트!K25*수익!K25*100</f>
        <v>-3.6957646537068518E-2</v>
      </c>
      <c r="L25" s="2">
        <f>웨이트!L25*수익!L25*100</f>
        <v>9.2394116342671313E-3</v>
      </c>
      <c r="M25" s="2">
        <f>웨이트!M25*수익!M25*100</f>
        <v>4.6197058171335646E-2</v>
      </c>
      <c r="N25" s="2">
        <f>웨이트!N25*수익!N25*100</f>
        <v>-0.27718234902801392</v>
      </c>
      <c r="O25" s="2">
        <f>웨이트!O25*수익!O25*100</f>
        <v>0.20326705595387684</v>
      </c>
    </row>
    <row r="26" spans="1:15" x14ac:dyDescent="0.4">
      <c r="A26" s="4">
        <v>44102</v>
      </c>
      <c r="B26" s="2">
        <f>웨이트!B26*수익!B26*100</f>
        <v>-0.19694552085707775</v>
      </c>
      <c r="C26" s="2">
        <f>웨이트!C26*수익!C26*100</f>
        <v>-0.32824253476179621</v>
      </c>
      <c r="D26" s="2">
        <f>웨이트!D26*수익!D26*100</f>
        <v>0.31912468657396859</v>
      </c>
      <c r="E26" s="2">
        <f>웨이트!E26*수익!E26*100</f>
        <v>0.38294962388876225</v>
      </c>
      <c r="F26" s="2">
        <f>웨이트!F26*수익!F26*100</f>
        <v>0.2142694324139503</v>
      </c>
      <c r="G26" s="2">
        <f>웨이트!G26*수익!G26*100</f>
        <v>0.32550718030544795</v>
      </c>
      <c r="H26" s="2">
        <f>웨이트!H26*수익!H26*100</f>
        <v>0.35103715523136542</v>
      </c>
      <c r="I26" s="2">
        <f>웨이트!I26*수익!I26*100</f>
        <v>0.41030316845224535</v>
      </c>
      <c r="J26" s="2">
        <f>웨이트!J26*수익!J26*100</f>
        <v>3.6471392751310693E-2</v>
      </c>
      <c r="K26" s="2">
        <f>웨이트!K26*수익!K26*100</f>
        <v>0.21882835650786414</v>
      </c>
      <c r="L26" s="2">
        <f>웨이트!L26*수익!L26*100</f>
        <v>0.16412126738089813</v>
      </c>
      <c r="M26" s="2">
        <f>웨이트!M26*수익!M26*100</f>
        <v>9.1178481878276731E-3</v>
      </c>
      <c r="N26" s="2">
        <f>웨이트!N26*수익!N26*100</f>
        <v>0.34191930704353773</v>
      </c>
      <c r="O26" s="2">
        <f>웨이트!O26*수익!O26*100</f>
        <v>0.14588557100524277</v>
      </c>
    </row>
    <row r="27" spans="1:15" x14ac:dyDescent="0.4">
      <c r="A27" s="4">
        <v>44103</v>
      </c>
      <c r="B27" s="2">
        <f>웨이트!B27*수익!B27*100</f>
        <v>-0.19234022849306776</v>
      </c>
      <c r="C27" s="2">
        <f>웨이트!C27*수익!C27*100</f>
        <v>0.1959020845762727</v>
      </c>
      <c r="D27" s="2">
        <f>웨이트!D27*수익!D27*100</f>
        <v>-2.6713920624037189E-2</v>
      </c>
      <c r="E27" s="2">
        <f>웨이트!E27*수익!E27*100</f>
        <v>6.2332481456086761E-2</v>
      </c>
      <c r="F27" s="2">
        <f>웨이트!F27*수익!F27*100</f>
        <v>4.4523201040061973E-2</v>
      </c>
      <c r="G27" s="2">
        <f>웨이트!G27*수익!G27*100</f>
        <v>0.22439693324191237</v>
      </c>
      <c r="H27" s="2">
        <f>웨이트!H27*수익!H27*100</f>
        <v>2.4932992582434709E-2</v>
      </c>
      <c r="I27" s="2">
        <f>웨이트!I27*수익!I27*100</f>
        <v>-0.13356960312018593</v>
      </c>
      <c r="J27" s="2">
        <f>웨이트!J27*수익!J27*100</f>
        <v>-1.7809280416024788E-2</v>
      </c>
      <c r="K27" s="2">
        <f>웨이트!K27*수익!K27*100</f>
        <v>7.1237121664099165E-2</v>
      </c>
      <c r="L27" s="2">
        <f>웨이트!L27*수익!L27*100</f>
        <v>0</v>
      </c>
      <c r="M27" s="2">
        <f>웨이트!M27*수익!M27*100</f>
        <v>0.10685568249614874</v>
      </c>
      <c r="N27" s="2">
        <f>웨이트!N27*수익!N27*100</f>
        <v>0.25378224592835325</v>
      </c>
      <c r="O27" s="2">
        <f>웨이트!O27*수익!O27*100</f>
        <v>-3.5618560832049583E-2</v>
      </c>
    </row>
    <row r="28" spans="1:15" x14ac:dyDescent="0.4">
      <c r="A28" s="4">
        <v>44109</v>
      </c>
      <c r="B28" s="2">
        <f>웨이트!B28*수익!B28*100</f>
        <v>6.3745019920318724E-2</v>
      </c>
      <c r="C28" s="2">
        <f>웨이트!C28*수익!C28*100</f>
        <v>-7.0827799911465261E-2</v>
      </c>
      <c r="D28" s="2">
        <f>웨이트!D28*수익!D28*100</f>
        <v>-5.3120849933598939E-2</v>
      </c>
      <c r="E28" s="2">
        <f>웨이트!E28*수익!E28*100</f>
        <v>6.1974324922532104E-2</v>
      </c>
      <c r="F28" s="2">
        <f>웨이트!F28*수익!F28*100</f>
        <v>2.6560424966799469E-2</v>
      </c>
      <c r="G28" s="2">
        <f>웨이트!G28*수익!G28*100</f>
        <v>-0.148738379814077</v>
      </c>
      <c r="H28" s="2">
        <f>웨이트!H28*수익!H28*100</f>
        <v>1.2394864984506418E-2</v>
      </c>
      <c r="I28" s="2">
        <f>웨이트!I28*수익!I28*100</f>
        <v>0.53120849933598946</v>
      </c>
      <c r="J28" s="2">
        <f>웨이트!J28*수익!J28*100</f>
        <v>0.19477644975652941</v>
      </c>
      <c r="K28" s="2">
        <f>웨이트!K28*수익!K28*100</f>
        <v>9.738822487826472E-2</v>
      </c>
      <c r="L28" s="2">
        <f>웨이트!L28*수익!L28*100</f>
        <v>-8.8534749889331559E-3</v>
      </c>
      <c r="M28" s="2">
        <f>웨이트!M28*수익!M28*100</f>
        <v>2.6560424966799469E-2</v>
      </c>
      <c r="N28" s="2">
        <f>웨이트!N28*수익!N28*100</f>
        <v>0.15936254980079681</v>
      </c>
      <c r="O28" s="2">
        <f>웨이트!O28*수익!O28*100</f>
        <v>1.7706949977866315E-2</v>
      </c>
    </row>
    <row r="29" spans="1:15" x14ac:dyDescent="0.4">
      <c r="A29" s="4">
        <v>44110</v>
      </c>
      <c r="B29" s="2">
        <f>웨이트!B29*수익!B29*100</f>
        <v>-0.15266103984979559</v>
      </c>
      <c r="C29" s="2">
        <f>웨이트!C29*수익!C29*100</f>
        <v>0.12283072171822632</v>
      </c>
      <c r="D29" s="2">
        <f>웨이트!D29*수익!D29*100</f>
        <v>-0.114057098738353</v>
      </c>
      <c r="E29" s="2">
        <f>웨이트!E29*수익!E29*100</f>
        <v>7.0188983838986474E-2</v>
      </c>
      <c r="F29" s="2">
        <f>웨이트!F29*수익!F29*100</f>
        <v>-2.6320868939619928E-2</v>
      </c>
      <c r="G29" s="2">
        <f>웨이트!G29*수익!G29*100</f>
        <v>-3.6849216515467902E-2</v>
      </c>
      <c r="H29" s="2">
        <f>웨이트!H29*수익!H29*100</f>
        <v>-1.8424608257733951E-2</v>
      </c>
      <c r="I29" s="2">
        <f>웨이트!I29*수익!I29*100</f>
        <v>0.15353840214778289</v>
      </c>
      <c r="J29" s="2">
        <f>웨이트!J29*수익!J29*100</f>
        <v>-3.5094491919493237E-2</v>
      </c>
      <c r="K29" s="2">
        <f>웨이트!K29*수익!K29*100</f>
        <v>0.15792521363771955</v>
      </c>
      <c r="L29" s="2">
        <f>웨이트!L29*수익!L29*100</f>
        <v>-1.7547245959746618E-2</v>
      </c>
      <c r="M29" s="2">
        <f>웨이트!M29*수익!M29*100</f>
        <v>-6.1415360859113158E-2</v>
      </c>
      <c r="N29" s="2">
        <f>웨이트!N29*수익!N29*100</f>
        <v>6.5802172349049809E-2</v>
      </c>
      <c r="O29" s="2">
        <f>웨이트!O29*수익!O29*100</f>
        <v>-3.5094491919493237E-2</v>
      </c>
    </row>
    <row r="30" spans="1:15" x14ac:dyDescent="0.4">
      <c r="A30" s="4">
        <v>44111</v>
      </c>
      <c r="B30" s="2">
        <f>웨이트!B30*수익!B30*100</f>
        <v>9.9946519844644519E-2</v>
      </c>
      <c r="C30" s="2">
        <f>웨이트!C30*수익!C30*100</f>
        <v>7.0137908662908449E-2</v>
      </c>
      <c r="D30" s="2">
        <f>웨이트!D30*수익!D30*100</f>
        <v>-7.0137908662908435E-2</v>
      </c>
      <c r="E30" s="2">
        <f>웨이트!E30*수익!E30*100</f>
        <v>1.7534477165727116E-2</v>
      </c>
      <c r="F30" s="2">
        <f>웨이트!F30*수익!F30*100</f>
        <v>6.5754289371476662E-2</v>
      </c>
      <c r="G30" s="2">
        <f>웨이트!G30*수익!G30*100</f>
        <v>0.42345762355230976</v>
      </c>
      <c r="H30" s="2">
        <f>웨이트!H30*수익!H30*100</f>
        <v>0.20252321126414813</v>
      </c>
      <c r="I30" s="2">
        <f>웨이트!I30*수익!I30*100</f>
        <v>0.28493525394306551</v>
      </c>
      <c r="J30" s="2">
        <f>웨이트!J30*수익!J30*100</f>
        <v>0</v>
      </c>
      <c r="K30" s="2">
        <f>웨이트!K30*수익!K30*100</f>
        <v>-8.7672385828635561E-3</v>
      </c>
      <c r="L30" s="2">
        <f>웨이트!L30*수익!L30*100</f>
        <v>0.1402758173258169</v>
      </c>
      <c r="M30" s="2">
        <f>웨이트!M30*수익!M30*100</f>
        <v>6.1370670080044883E-2</v>
      </c>
      <c r="N30" s="2">
        <f>웨이트!N30*수익!N30*100</f>
        <v>-5.2603431497181337E-2</v>
      </c>
      <c r="O30" s="2">
        <f>웨이트!O30*수익!O30*100</f>
        <v>0.14027581732581687</v>
      </c>
    </row>
    <row r="31" spans="1:15" x14ac:dyDescent="0.4">
      <c r="A31" s="4">
        <v>44112</v>
      </c>
      <c r="B31" s="2">
        <f>웨이트!B31*수익!B31*100</f>
        <v>0.11415821290506707</v>
      </c>
      <c r="C31" s="2">
        <f>웨이트!C31*수익!C31*100</f>
        <v>0.53619766667531499</v>
      </c>
      <c r="D31" s="2">
        <f>웨이트!D31*수익!D31*100</f>
        <v>-2.5945048387515244E-2</v>
      </c>
      <c r="E31" s="2">
        <f>웨이트!E31*수익!E31*100</f>
        <v>0</v>
      </c>
      <c r="F31" s="2">
        <f>웨이트!F31*수익!F31*100</f>
        <v>-0.20323621236886941</v>
      </c>
      <c r="G31" s="2">
        <f>웨이트!G31*수익!G31*100</f>
        <v>0.10896920322756402</v>
      </c>
      <c r="H31" s="2">
        <f>웨이트!H31*수익!H31*100</f>
        <v>-6.0538446237535563E-2</v>
      </c>
      <c r="I31" s="2">
        <f>웨이트!I31*수익!I31*100</f>
        <v>-8.6483494625050811E-2</v>
      </c>
      <c r="J31" s="2">
        <f>웨이트!J31*수익!J31*100</f>
        <v>0.29404388172517271</v>
      </c>
      <c r="K31" s="2">
        <f>웨이트!K31*수익!K31*100</f>
        <v>-0.12107689247507113</v>
      </c>
      <c r="L31" s="2">
        <f>웨이트!L31*수익!L31*100</f>
        <v>5.1890096775030488E-2</v>
      </c>
      <c r="M31" s="2">
        <f>웨이트!M31*수익!M31*100</f>
        <v>-4.3241747312525405E-2</v>
      </c>
      <c r="N31" s="2">
        <f>웨이트!N31*수익!N31*100</f>
        <v>6.4862620968788115E-2</v>
      </c>
      <c r="O31" s="2">
        <f>웨이트!O31*수익!O31*100</f>
        <v>-5.1890096775030481E-2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sqref="A1:O32"/>
    </sheetView>
  </sheetViews>
  <sheetFormatPr defaultRowHeight="17.399999999999999" x14ac:dyDescent="0.4"/>
  <cols>
    <col min="1" max="1" width="11.5" bestFit="1" customWidth="1"/>
  </cols>
  <sheetData>
    <row r="1" spans="1:15" x14ac:dyDescent="0.4">
      <c r="A1" s="5"/>
      <c r="B1" s="5">
        <v>42670</v>
      </c>
      <c r="C1" s="5">
        <v>6120</v>
      </c>
      <c r="D1" s="5">
        <v>102710</v>
      </c>
      <c r="E1" s="5">
        <v>97520</v>
      </c>
      <c r="F1" s="5">
        <v>36830</v>
      </c>
      <c r="G1" s="5">
        <v>53210</v>
      </c>
      <c r="H1" s="5">
        <v>84690</v>
      </c>
      <c r="I1" s="5">
        <v>3070</v>
      </c>
      <c r="J1" s="5">
        <v>79430</v>
      </c>
      <c r="K1" s="5">
        <v>1390</v>
      </c>
      <c r="L1" s="5">
        <v>53610</v>
      </c>
      <c r="M1" s="5">
        <v>49070</v>
      </c>
      <c r="N1" s="5">
        <v>248170</v>
      </c>
      <c r="O1" s="5">
        <v>101160</v>
      </c>
    </row>
    <row r="2" spans="1:15" x14ac:dyDescent="0.4">
      <c r="A2" s="6">
        <v>44067</v>
      </c>
      <c r="B2" s="5">
        <v>6</v>
      </c>
      <c r="C2" s="5">
        <v>2</v>
      </c>
      <c r="D2" s="5">
        <v>2</v>
      </c>
      <c r="E2" s="5">
        <v>2</v>
      </c>
      <c r="F2" s="5">
        <v>1</v>
      </c>
      <c r="G2" s="5">
        <v>21</v>
      </c>
      <c r="H2" s="5">
        <v>7</v>
      </c>
      <c r="I2" s="5">
        <v>5</v>
      </c>
      <c r="J2" s="5">
        <v>4</v>
      </c>
      <c r="K2" s="5">
        <v>2</v>
      </c>
      <c r="L2" s="5">
        <v>2</v>
      </c>
      <c r="M2" s="5">
        <v>2</v>
      </c>
      <c r="N2" s="5">
        <v>3</v>
      </c>
      <c r="O2" s="5">
        <v>4</v>
      </c>
    </row>
    <row r="3" spans="1:15" x14ac:dyDescent="0.4">
      <c r="A3" s="6">
        <v>44068</v>
      </c>
      <c r="B3" s="5">
        <v>6</v>
      </c>
      <c r="C3" s="5">
        <v>2</v>
      </c>
      <c r="D3" s="5">
        <v>2</v>
      </c>
      <c r="E3" s="5">
        <v>2</v>
      </c>
      <c r="F3" s="5">
        <v>1</v>
      </c>
      <c r="G3" s="5">
        <v>21</v>
      </c>
      <c r="H3" s="5">
        <v>7</v>
      </c>
      <c r="I3" s="5">
        <v>5</v>
      </c>
      <c r="J3" s="5">
        <v>4</v>
      </c>
      <c r="K3" s="5">
        <v>2</v>
      </c>
      <c r="L3" s="5">
        <v>2</v>
      </c>
      <c r="M3" s="5">
        <v>2</v>
      </c>
      <c r="N3" s="5">
        <v>3</v>
      </c>
      <c r="O3" s="5">
        <v>4</v>
      </c>
    </row>
    <row r="4" spans="1:15" x14ac:dyDescent="0.4">
      <c r="A4" s="6">
        <v>44069</v>
      </c>
      <c r="B4" s="5">
        <v>6</v>
      </c>
      <c r="C4" s="5">
        <v>2</v>
      </c>
      <c r="D4" s="5">
        <v>2</v>
      </c>
      <c r="E4" s="5">
        <v>2</v>
      </c>
      <c r="F4" s="5">
        <v>1</v>
      </c>
      <c r="G4" s="5">
        <v>21</v>
      </c>
      <c r="H4" s="5">
        <v>7</v>
      </c>
      <c r="I4" s="5">
        <v>5</v>
      </c>
      <c r="J4" s="5">
        <v>4</v>
      </c>
      <c r="K4" s="5">
        <v>2</v>
      </c>
      <c r="L4" s="5">
        <v>2</v>
      </c>
      <c r="M4" s="5">
        <v>2</v>
      </c>
      <c r="N4" s="5">
        <v>3</v>
      </c>
      <c r="O4" s="5">
        <v>4</v>
      </c>
    </row>
    <row r="5" spans="1:15" x14ac:dyDescent="0.4">
      <c r="A5" s="6">
        <v>44070</v>
      </c>
      <c r="B5" s="5">
        <v>6</v>
      </c>
      <c r="C5" s="5">
        <v>2</v>
      </c>
      <c r="D5" s="5">
        <v>2</v>
      </c>
      <c r="E5" s="5">
        <v>2</v>
      </c>
      <c r="F5" s="5">
        <v>1</v>
      </c>
      <c r="G5" s="5">
        <v>21</v>
      </c>
      <c r="H5" s="5">
        <v>7</v>
      </c>
      <c r="I5" s="5">
        <v>5</v>
      </c>
      <c r="J5" s="5">
        <v>4</v>
      </c>
      <c r="K5" s="5">
        <v>2</v>
      </c>
      <c r="L5" s="5">
        <v>2</v>
      </c>
      <c r="M5" s="5">
        <v>2</v>
      </c>
      <c r="N5" s="5">
        <v>3</v>
      </c>
      <c r="O5" s="5">
        <v>4</v>
      </c>
    </row>
    <row r="6" spans="1:15" x14ac:dyDescent="0.4">
      <c r="A6" s="6">
        <v>44071</v>
      </c>
      <c r="B6" s="5">
        <v>6</v>
      </c>
      <c r="C6" s="5">
        <v>2</v>
      </c>
      <c r="D6" s="5">
        <v>2</v>
      </c>
      <c r="E6" s="5">
        <v>2</v>
      </c>
      <c r="F6" s="5">
        <v>1</v>
      </c>
      <c r="G6" s="5">
        <v>21</v>
      </c>
      <c r="H6" s="5">
        <v>7</v>
      </c>
      <c r="I6" s="5">
        <v>5</v>
      </c>
      <c r="J6" s="5">
        <v>4</v>
      </c>
      <c r="K6" s="5">
        <v>2</v>
      </c>
      <c r="L6" s="5">
        <v>2</v>
      </c>
      <c r="M6" s="5">
        <v>2</v>
      </c>
      <c r="N6" s="5">
        <v>3</v>
      </c>
      <c r="O6" s="5">
        <v>4</v>
      </c>
    </row>
    <row r="7" spans="1:15" x14ac:dyDescent="0.4">
      <c r="A7" s="6">
        <v>44074</v>
      </c>
      <c r="B7" s="5">
        <v>6</v>
      </c>
      <c r="C7" s="5">
        <v>2</v>
      </c>
      <c r="D7" s="5">
        <v>2</v>
      </c>
      <c r="E7" s="5">
        <v>2</v>
      </c>
      <c r="F7" s="5">
        <v>1</v>
      </c>
      <c r="G7" s="5">
        <v>21</v>
      </c>
      <c r="H7" s="5">
        <v>7</v>
      </c>
      <c r="I7" s="5">
        <v>5</v>
      </c>
      <c r="J7" s="5">
        <v>4</v>
      </c>
      <c r="K7" s="5">
        <v>2</v>
      </c>
      <c r="L7" s="5">
        <v>2</v>
      </c>
      <c r="M7" s="5">
        <v>2</v>
      </c>
      <c r="N7" s="5">
        <v>3</v>
      </c>
      <c r="O7" s="5">
        <v>4</v>
      </c>
    </row>
    <row r="8" spans="1:15" x14ac:dyDescent="0.4">
      <c r="A8" s="6">
        <v>44075</v>
      </c>
      <c r="B8" s="5">
        <v>6</v>
      </c>
      <c r="C8" s="5">
        <v>2</v>
      </c>
      <c r="D8" s="5">
        <v>2</v>
      </c>
      <c r="E8" s="5">
        <v>2</v>
      </c>
      <c r="F8" s="5">
        <v>1</v>
      </c>
      <c r="G8" s="5">
        <v>21</v>
      </c>
      <c r="H8" s="5">
        <v>7</v>
      </c>
      <c r="I8" s="5">
        <v>5</v>
      </c>
      <c r="J8" s="5">
        <v>4</v>
      </c>
      <c r="K8" s="5">
        <v>2</v>
      </c>
      <c r="L8" s="5">
        <v>2</v>
      </c>
      <c r="M8" s="5">
        <v>2</v>
      </c>
      <c r="N8" s="5">
        <v>3</v>
      </c>
      <c r="O8" s="5">
        <v>4</v>
      </c>
    </row>
    <row r="9" spans="1:15" x14ac:dyDescent="0.4">
      <c r="A9" s="6">
        <v>44076</v>
      </c>
      <c r="B9" s="5">
        <v>6</v>
      </c>
      <c r="C9" s="5">
        <v>2</v>
      </c>
      <c r="D9" s="5">
        <v>2</v>
      </c>
      <c r="E9" s="5">
        <v>2</v>
      </c>
      <c r="F9" s="5">
        <v>1</v>
      </c>
      <c r="G9" s="5">
        <v>21</v>
      </c>
      <c r="H9" s="5">
        <v>7</v>
      </c>
      <c r="I9" s="5">
        <v>5</v>
      </c>
      <c r="J9" s="5">
        <v>4</v>
      </c>
      <c r="K9" s="5">
        <v>2</v>
      </c>
      <c r="L9" s="5">
        <v>2</v>
      </c>
      <c r="M9" s="5">
        <v>2</v>
      </c>
      <c r="N9" s="5">
        <v>3</v>
      </c>
      <c r="O9" s="5">
        <v>4</v>
      </c>
    </row>
    <row r="10" spans="1:15" x14ac:dyDescent="0.4">
      <c r="A10" s="6">
        <v>44077</v>
      </c>
      <c r="B10" s="5">
        <v>6</v>
      </c>
      <c r="C10" s="5">
        <v>2</v>
      </c>
      <c r="D10" s="5">
        <v>2</v>
      </c>
      <c r="E10" s="5">
        <v>2</v>
      </c>
      <c r="F10" s="5">
        <v>1</v>
      </c>
      <c r="G10" s="5">
        <v>21</v>
      </c>
      <c r="H10" s="5">
        <v>7</v>
      </c>
      <c r="I10" s="5">
        <v>5</v>
      </c>
      <c r="J10" s="5">
        <v>4</v>
      </c>
      <c r="K10" s="5">
        <v>2</v>
      </c>
      <c r="L10" s="5">
        <v>2</v>
      </c>
      <c r="M10" s="5">
        <v>2</v>
      </c>
      <c r="N10" s="5">
        <v>3</v>
      </c>
      <c r="O10" s="5">
        <v>4</v>
      </c>
    </row>
    <row r="11" spans="1:15" x14ac:dyDescent="0.4">
      <c r="A11" s="6">
        <v>44078</v>
      </c>
      <c r="B11" s="5">
        <v>6</v>
      </c>
      <c r="C11" s="5">
        <v>2</v>
      </c>
      <c r="D11" s="5">
        <v>2</v>
      </c>
      <c r="E11" s="5">
        <v>2</v>
      </c>
      <c r="F11" s="5">
        <v>1</v>
      </c>
      <c r="G11" s="5">
        <v>21</v>
      </c>
      <c r="H11" s="5">
        <v>7</v>
      </c>
      <c r="I11" s="5">
        <v>5</v>
      </c>
      <c r="J11" s="5">
        <v>4</v>
      </c>
      <c r="K11" s="5">
        <v>2</v>
      </c>
      <c r="L11" s="5">
        <v>2</v>
      </c>
      <c r="M11" s="5">
        <v>2</v>
      </c>
      <c r="N11" s="5">
        <v>3</v>
      </c>
      <c r="O11" s="5">
        <v>4</v>
      </c>
    </row>
    <row r="12" spans="1:15" x14ac:dyDescent="0.4">
      <c r="A12" s="6">
        <v>44081</v>
      </c>
      <c r="B12" s="5">
        <v>6</v>
      </c>
      <c r="C12" s="5">
        <v>2</v>
      </c>
      <c r="D12" s="5">
        <v>2</v>
      </c>
      <c r="E12" s="5">
        <v>2</v>
      </c>
      <c r="F12" s="5">
        <v>1</v>
      </c>
      <c r="G12" s="5">
        <v>21</v>
      </c>
      <c r="H12" s="5">
        <v>7</v>
      </c>
      <c r="I12" s="5">
        <v>5</v>
      </c>
      <c r="J12" s="5">
        <v>4</v>
      </c>
      <c r="K12" s="5">
        <v>2</v>
      </c>
      <c r="L12" s="5">
        <v>2</v>
      </c>
      <c r="M12" s="5">
        <v>2</v>
      </c>
      <c r="N12" s="5">
        <v>3</v>
      </c>
      <c r="O12" s="5">
        <v>4</v>
      </c>
    </row>
    <row r="13" spans="1:15" x14ac:dyDescent="0.4">
      <c r="A13" s="6">
        <v>44082</v>
      </c>
      <c r="B13" s="5">
        <v>6</v>
      </c>
      <c r="C13" s="5">
        <v>2</v>
      </c>
      <c r="D13" s="5">
        <v>2</v>
      </c>
      <c r="E13" s="5">
        <v>2</v>
      </c>
      <c r="F13" s="5">
        <v>1</v>
      </c>
      <c r="G13" s="5">
        <v>21</v>
      </c>
      <c r="H13" s="5">
        <v>7</v>
      </c>
      <c r="I13" s="5">
        <v>5</v>
      </c>
      <c r="J13" s="5">
        <v>4</v>
      </c>
      <c r="K13" s="5">
        <v>2</v>
      </c>
      <c r="L13" s="5">
        <v>2</v>
      </c>
      <c r="M13" s="5">
        <v>2</v>
      </c>
      <c r="N13" s="5">
        <v>3</v>
      </c>
      <c r="O13" s="5">
        <v>4</v>
      </c>
    </row>
    <row r="14" spans="1:15" x14ac:dyDescent="0.4">
      <c r="A14" s="6">
        <v>44083</v>
      </c>
      <c r="B14" s="5">
        <v>6</v>
      </c>
      <c r="C14" s="5">
        <v>2</v>
      </c>
      <c r="D14" s="5">
        <v>2</v>
      </c>
      <c r="E14" s="5">
        <v>2</v>
      </c>
      <c r="F14" s="5">
        <v>1</v>
      </c>
      <c r="G14" s="5">
        <v>21</v>
      </c>
      <c r="H14" s="5">
        <v>7</v>
      </c>
      <c r="I14" s="5">
        <v>5</v>
      </c>
      <c r="J14" s="5">
        <v>4</v>
      </c>
      <c r="K14" s="5">
        <v>2</v>
      </c>
      <c r="L14" s="5">
        <v>2</v>
      </c>
      <c r="M14" s="5">
        <v>2</v>
      </c>
      <c r="N14" s="5">
        <v>3</v>
      </c>
      <c r="O14" s="5">
        <v>4</v>
      </c>
    </row>
    <row r="15" spans="1:15" x14ac:dyDescent="0.4">
      <c r="A15" s="6">
        <v>44084</v>
      </c>
      <c r="B15" s="5">
        <v>6</v>
      </c>
      <c r="C15" s="5">
        <v>2</v>
      </c>
      <c r="D15" s="5">
        <v>2</v>
      </c>
      <c r="E15" s="5">
        <v>2</v>
      </c>
      <c r="F15" s="5">
        <v>1</v>
      </c>
      <c r="G15" s="5">
        <v>21</v>
      </c>
      <c r="H15" s="5">
        <v>7</v>
      </c>
      <c r="I15" s="5">
        <v>5</v>
      </c>
      <c r="J15" s="5">
        <v>4</v>
      </c>
      <c r="K15" s="5">
        <v>2</v>
      </c>
      <c r="L15" s="5">
        <v>2</v>
      </c>
      <c r="M15" s="5">
        <v>2</v>
      </c>
      <c r="N15" s="5">
        <v>3</v>
      </c>
      <c r="O15" s="5">
        <v>4</v>
      </c>
    </row>
    <row r="16" spans="1:15" x14ac:dyDescent="0.4">
      <c r="A16" s="6">
        <v>44085</v>
      </c>
      <c r="B16" s="5">
        <v>6</v>
      </c>
      <c r="C16" s="5">
        <v>2</v>
      </c>
      <c r="D16" s="5">
        <v>2</v>
      </c>
      <c r="E16" s="5">
        <v>2</v>
      </c>
      <c r="F16" s="5">
        <v>1</v>
      </c>
      <c r="G16" s="5">
        <v>21</v>
      </c>
      <c r="H16" s="5">
        <v>7</v>
      </c>
      <c r="I16" s="5">
        <v>5</v>
      </c>
      <c r="J16" s="5">
        <v>4</v>
      </c>
      <c r="K16" s="5">
        <v>2</v>
      </c>
      <c r="L16" s="5">
        <v>2</v>
      </c>
      <c r="M16" s="5">
        <v>2</v>
      </c>
      <c r="N16" s="5">
        <v>3</v>
      </c>
      <c r="O16" s="5">
        <v>4</v>
      </c>
    </row>
    <row r="17" spans="1:15" x14ac:dyDescent="0.4">
      <c r="A17" s="6">
        <v>44088</v>
      </c>
      <c r="B17" s="5">
        <v>6</v>
      </c>
      <c r="C17" s="5">
        <v>2</v>
      </c>
      <c r="D17" s="5">
        <v>2</v>
      </c>
      <c r="E17" s="5">
        <v>2</v>
      </c>
      <c r="F17" s="5">
        <v>1</v>
      </c>
      <c r="G17" s="5">
        <v>21</v>
      </c>
      <c r="H17" s="5">
        <v>7</v>
      </c>
      <c r="I17" s="5">
        <v>5</v>
      </c>
      <c r="J17" s="5">
        <v>4</v>
      </c>
      <c r="K17" s="5">
        <v>2</v>
      </c>
      <c r="L17" s="5">
        <v>2</v>
      </c>
      <c r="M17" s="5">
        <v>2</v>
      </c>
      <c r="N17" s="5">
        <v>3</v>
      </c>
      <c r="O17" s="5">
        <v>4</v>
      </c>
    </row>
    <row r="18" spans="1:15" x14ac:dyDescent="0.4">
      <c r="A18" s="6">
        <v>44089</v>
      </c>
      <c r="B18" s="5">
        <v>6</v>
      </c>
      <c r="C18" s="5">
        <v>2</v>
      </c>
      <c r="D18" s="5">
        <v>2</v>
      </c>
      <c r="E18" s="5">
        <v>2</v>
      </c>
      <c r="F18" s="5">
        <v>1</v>
      </c>
      <c r="G18" s="5">
        <v>21</v>
      </c>
      <c r="H18" s="5">
        <v>7</v>
      </c>
      <c r="I18" s="5">
        <v>5</v>
      </c>
      <c r="J18" s="5">
        <v>4</v>
      </c>
      <c r="K18" s="5">
        <v>2</v>
      </c>
      <c r="L18" s="5">
        <v>2</v>
      </c>
      <c r="M18" s="5">
        <v>2</v>
      </c>
      <c r="N18" s="5">
        <v>3</v>
      </c>
      <c r="O18" s="5">
        <v>4</v>
      </c>
    </row>
    <row r="19" spans="1:15" x14ac:dyDescent="0.4">
      <c r="A19" s="6">
        <v>44090</v>
      </c>
      <c r="B19" s="5">
        <v>6</v>
      </c>
      <c r="C19" s="5">
        <v>2</v>
      </c>
      <c r="D19" s="5">
        <v>2</v>
      </c>
      <c r="E19" s="5">
        <v>2</v>
      </c>
      <c r="F19" s="5">
        <v>1</v>
      </c>
      <c r="G19" s="5">
        <v>21</v>
      </c>
      <c r="H19" s="5">
        <v>7</v>
      </c>
      <c r="I19" s="5">
        <v>5</v>
      </c>
      <c r="J19" s="5">
        <v>4</v>
      </c>
      <c r="K19" s="5">
        <v>2</v>
      </c>
      <c r="L19" s="5">
        <v>2</v>
      </c>
      <c r="M19" s="5">
        <v>2</v>
      </c>
      <c r="N19" s="5">
        <v>3</v>
      </c>
      <c r="O19" s="5">
        <v>4</v>
      </c>
    </row>
    <row r="20" spans="1:15" x14ac:dyDescent="0.4">
      <c r="A20" s="6">
        <v>44091</v>
      </c>
      <c r="B20" s="5">
        <v>6</v>
      </c>
      <c r="C20" s="5">
        <v>2</v>
      </c>
      <c r="D20" s="5">
        <v>2</v>
      </c>
      <c r="E20" s="5">
        <v>2</v>
      </c>
      <c r="F20" s="5">
        <v>1</v>
      </c>
      <c r="G20" s="5">
        <v>21</v>
      </c>
      <c r="H20" s="5">
        <v>7</v>
      </c>
      <c r="I20" s="5">
        <v>5</v>
      </c>
      <c r="J20" s="5">
        <v>4</v>
      </c>
      <c r="K20" s="5">
        <v>2</v>
      </c>
      <c r="L20" s="5">
        <v>2</v>
      </c>
      <c r="M20" s="5">
        <v>2</v>
      </c>
      <c r="N20" s="5">
        <v>3</v>
      </c>
      <c r="O20" s="5">
        <v>4</v>
      </c>
    </row>
    <row r="21" spans="1:15" x14ac:dyDescent="0.4">
      <c r="A21" s="6">
        <v>44092</v>
      </c>
      <c r="B21" s="5">
        <v>6</v>
      </c>
      <c r="C21" s="5">
        <v>2</v>
      </c>
      <c r="D21" s="5">
        <v>2</v>
      </c>
      <c r="E21" s="5">
        <v>2</v>
      </c>
      <c r="F21" s="5">
        <v>1</v>
      </c>
      <c r="G21" s="5">
        <v>21</v>
      </c>
      <c r="H21" s="5">
        <v>7</v>
      </c>
      <c r="I21" s="5">
        <v>5</v>
      </c>
      <c r="J21" s="5">
        <v>4</v>
      </c>
      <c r="K21" s="5">
        <v>2</v>
      </c>
      <c r="L21" s="5">
        <v>2</v>
      </c>
      <c r="M21" s="5">
        <v>2</v>
      </c>
      <c r="N21" s="5">
        <v>3</v>
      </c>
      <c r="O21" s="5">
        <v>4</v>
      </c>
    </row>
    <row r="22" spans="1:15" x14ac:dyDescent="0.4">
      <c r="A22" s="6">
        <v>44095</v>
      </c>
      <c r="B22" s="5">
        <v>6</v>
      </c>
      <c r="C22" s="5">
        <v>2</v>
      </c>
      <c r="D22" s="5">
        <v>2</v>
      </c>
      <c r="E22" s="5">
        <v>2</v>
      </c>
      <c r="F22" s="5">
        <v>1</v>
      </c>
      <c r="G22" s="5">
        <v>21</v>
      </c>
      <c r="H22" s="5">
        <v>7</v>
      </c>
      <c r="I22" s="5">
        <v>5</v>
      </c>
      <c r="J22" s="5">
        <v>4</v>
      </c>
      <c r="K22" s="5">
        <v>2</v>
      </c>
      <c r="L22" s="5">
        <v>2</v>
      </c>
      <c r="M22" s="5">
        <v>2</v>
      </c>
      <c r="N22" s="5">
        <v>3</v>
      </c>
      <c r="O22" s="5">
        <v>4</v>
      </c>
    </row>
    <row r="23" spans="1:15" x14ac:dyDescent="0.4">
      <c r="A23" s="6">
        <v>44096</v>
      </c>
      <c r="B23" s="5">
        <v>6</v>
      </c>
      <c r="C23" s="5">
        <v>2</v>
      </c>
      <c r="D23" s="5">
        <v>2</v>
      </c>
      <c r="E23" s="5">
        <v>2</v>
      </c>
      <c r="F23" s="5">
        <v>1</v>
      </c>
      <c r="G23" s="5">
        <v>21</v>
      </c>
      <c r="H23" s="5">
        <v>7</v>
      </c>
      <c r="I23" s="5">
        <v>5</v>
      </c>
      <c r="J23" s="5">
        <v>4</v>
      </c>
      <c r="K23" s="5">
        <v>2</v>
      </c>
      <c r="L23" s="5">
        <v>2</v>
      </c>
      <c r="M23" s="5">
        <v>2</v>
      </c>
      <c r="N23" s="5">
        <v>3</v>
      </c>
      <c r="O23" s="5">
        <v>4</v>
      </c>
    </row>
    <row r="24" spans="1:15" x14ac:dyDescent="0.4">
      <c r="A24" s="6">
        <v>44097</v>
      </c>
      <c r="B24" s="5">
        <v>6</v>
      </c>
      <c r="C24" s="5">
        <v>2</v>
      </c>
      <c r="D24" s="5">
        <v>2</v>
      </c>
      <c r="E24" s="5">
        <v>2</v>
      </c>
      <c r="F24" s="5">
        <v>1</v>
      </c>
      <c r="G24" s="5">
        <v>21</v>
      </c>
      <c r="H24" s="5">
        <v>7</v>
      </c>
      <c r="I24" s="5">
        <v>5</v>
      </c>
      <c r="J24" s="5">
        <v>4</v>
      </c>
      <c r="K24" s="5">
        <v>2</v>
      </c>
      <c r="L24" s="5">
        <v>2</v>
      </c>
      <c r="M24" s="5">
        <v>2</v>
      </c>
      <c r="N24" s="5">
        <v>3</v>
      </c>
      <c r="O24" s="5">
        <v>4</v>
      </c>
    </row>
    <row r="25" spans="1:15" x14ac:dyDescent="0.4">
      <c r="A25" s="6">
        <v>44098</v>
      </c>
      <c r="B25" s="5">
        <v>6</v>
      </c>
      <c r="C25" s="5">
        <v>2</v>
      </c>
      <c r="D25" s="5">
        <v>2</v>
      </c>
      <c r="E25" s="5">
        <v>2</v>
      </c>
      <c r="F25" s="5">
        <v>1</v>
      </c>
      <c r="G25" s="5">
        <v>21</v>
      </c>
      <c r="H25" s="5">
        <v>7</v>
      </c>
      <c r="I25" s="5">
        <v>5</v>
      </c>
      <c r="J25" s="5">
        <v>4</v>
      </c>
      <c r="K25" s="5">
        <v>2</v>
      </c>
      <c r="L25" s="5">
        <v>2</v>
      </c>
      <c r="M25" s="5">
        <v>2</v>
      </c>
      <c r="N25" s="5">
        <v>3</v>
      </c>
      <c r="O25" s="5">
        <v>4</v>
      </c>
    </row>
    <row r="26" spans="1:15" x14ac:dyDescent="0.4">
      <c r="A26" s="6">
        <v>44099</v>
      </c>
      <c r="B26" s="5">
        <v>6</v>
      </c>
      <c r="C26" s="5">
        <v>2</v>
      </c>
      <c r="D26" s="5">
        <v>2</v>
      </c>
      <c r="E26" s="5">
        <v>2</v>
      </c>
      <c r="F26" s="5">
        <v>1</v>
      </c>
      <c r="G26" s="5">
        <v>21</v>
      </c>
      <c r="H26" s="5">
        <v>7</v>
      </c>
      <c r="I26" s="5">
        <v>5</v>
      </c>
      <c r="J26" s="5">
        <v>4</v>
      </c>
      <c r="K26" s="5">
        <v>2</v>
      </c>
      <c r="L26" s="5">
        <v>2</v>
      </c>
      <c r="M26" s="5">
        <v>2</v>
      </c>
      <c r="N26" s="5">
        <v>3</v>
      </c>
      <c r="O26" s="5">
        <v>4</v>
      </c>
    </row>
    <row r="27" spans="1:15" x14ac:dyDescent="0.4">
      <c r="A27" s="6">
        <v>44102</v>
      </c>
      <c r="B27" s="5">
        <v>6</v>
      </c>
      <c r="C27" s="5">
        <v>2</v>
      </c>
      <c r="D27" s="5">
        <v>2</v>
      </c>
      <c r="E27" s="5">
        <v>2</v>
      </c>
      <c r="F27" s="5">
        <v>1</v>
      </c>
      <c r="G27" s="5">
        <v>21</v>
      </c>
      <c r="H27" s="5">
        <v>7</v>
      </c>
      <c r="I27" s="5">
        <v>5</v>
      </c>
      <c r="J27" s="5">
        <v>4</v>
      </c>
      <c r="K27" s="5">
        <v>2</v>
      </c>
      <c r="L27" s="5">
        <v>2</v>
      </c>
      <c r="M27" s="5">
        <v>2</v>
      </c>
      <c r="N27" s="5">
        <v>3</v>
      </c>
      <c r="O27" s="5">
        <v>4</v>
      </c>
    </row>
    <row r="28" spans="1:15" x14ac:dyDescent="0.4">
      <c r="A28" s="6">
        <v>44103</v>
      </c>
      <c r="B28" s="5">
        <v>6</v>
      </c>
      <c r="C28" s="5">
        <v>2</v>
      </c>
      <c r="D28" s="5">
        <v>2</v>
      </c>
      <c r="E28" s="5">
        <v>2</v>
      </c>
      <c r="F28" s="5">
        <v>1</v>
      </c>
      <c r="G28" s="5">
        <v>21</v>
      </c>
      <c r="H28" s="5">
        <v>7</v>
      </c>
      <c r="I28" s="5">
        <v>5</v>
      </c>
      <c r="J28" s="5">
        <v>4</v>
      </c>
      <c r="K28" s="5">
        <v>2</v>
      </c>
      <c r="L28" s="5">
        <v>2</v>
      </c>
      <c r="M28" s="5">
        <v>2</v>
      </c>
      <c r="N28" s="5">
        <v>3</v>
      </c>
      <c r="O28" s="5">
        <v>4</v>
      </c>
    </row>
    <row r="29" spans="1:15" x14ac:dyDescent="0.4">
      <c r="A29" s="6">
        <v>44109</v>
      </c>
      <c r="B29" s="5">
        <v>6</v>
      </c>
      <c r="C29" s="5">
        <v>2</v>
      </c>
      <c r="D29" s="5">
        <v>2</v>
      </c>
      <c r="E29" s="5">
        <v>2</v>
      </c>
      <c r="F29" s="5">
        <v>1</v>
      </c>
      <c r="G29" s="5">
        <v>21</v>
      </c>
      <c r="H29" s="5">
        <v>7</v>
      </c>
      <c r="I29" s="5">
        <v>5</v>
      </c>
      <c r="J29" s="5">
        <v>4</v>
      </c>
      <c r="K29" s="5">
        <v>2</v>
      </c>
      <c r="L29" s="5">
        <v>2</v>
      </c>
      <c r="M29" s="5">
        <v>2</v>
      </c>
      <c r="N29" s="5">
        <v>3</v>
      </c>
      <c r="O29" s="5">
        <v>4</v>
      </c>
    </row>
    <row r="30" spans="1:15" x14ac:dyDescent="0.4">
      <c r="A30" s="6">
        <v>44110</v>
      </c>
      <c r="B30" s="5">
        <v>6</v>
      </c>
      <c r="C30" s="5">
        <v>2</v>
      </c>
      <c r="D30" s="5">
        <v>2</v>
      </c>
      <c r="E30" s="5">
        <v>2</v>
      </c>
      <c r="F30" s="5">
        <v>1</v>
      </c>
      <c r="G30" s="5">
        <v>21</v>
      </c>
      <c r="H30" s="5">
        <v>7</v>
      </c>
      <c r="I30" s="5">
        <v>5</v>
      </c>
      <c r="J30" s="5">
        <v>4</v>
      </c>
      <c r="K30" s="5">
        <v>2</v>
      </c>
      <c r="L30" s="5">
        <v>2</v>
      </c>
      <c r="M30" s="5">
        <v>2</v>
      </c>
      <c r="N30" s="5">
        <v>3</v>
      </c>
      <c r="O30" s="5">
        <v>4</v>
      </c>
    </row>
    <row r="31" spans="1:15" x14ac:dyDescent="0.4">
      <c r="A31" s="6">
        <v>44111</v>
      </c>
      <c r="B31" s="5">
        <v>6</v>
      </c>
      <c r="C31" s="5">
        <v>2</v>
      </c>
      <c r="D31" s="5">
        <v>2</v>
      </c>
      <c r="E31" s="5">
        <v>2</v>
      </c>
      <c r="F31" s="5">
        <v>1</v>
      </c>
      <c r="G31" s="5">
        <v>21</v>
      </c>
      <c r="H31" s="5">
        <v>7</v>
      </c>
      <c r="I31" s="5">
        <v>5</v>
      </c>
      <c r="J31" s="5">
        <v>4</v>
      </c>
      <c r="K31" s="5">
        <v>2</v>
      </c>
      <c r="L31" s="5">
        <v>2</v>
      </c>
      <c r="M31" s="5">
        <v>2</v>
      </c>
      <c r="N31" s="5">
        <v>3</v>
      </c>
      <c r="O31" s="5">
        <v>4</v>
      </c>
    </row>
    <row r="32" spans="1:15" x14ac:dyDescent="0.4">
      <c r="A32" s="6">
        <v>44112</v>
      </c>
      <c r="B32" s="5">
        <v>6</v>
      </c>
      <c r="C32" s="5">
        <v>2</v>
      </c>
      <c r="D32" s="5">
        <v>2</v>
      </c>
      <c r="E32" s="5">
        <v>2</v>
      </c>
      <c r="F32" s="5">
        <v>1</v>
      </c>
      <c r="G32" s="5">
        <v>21</v>
      </c>
      <c r="H32" s="5">
        <v>7</v>
      </c>
      <c r="I32" s="5">
        <v>5</v>
      </c>
      <c r="J32" s="5">
        <v>4</v>
      </c>
      <c r="K32" s="5">
        <v>2</v>
      </c>
      <c r="L32" s="5">
        <v>2</v>
      </c>
      <c r="M32" s="5">
        <v>2</v>
      </c>
      <c r="N32" s="5">
        <v>3</v>
      </c>
      <c r="O32" s="5">
        <v>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abSelected="1" zoomScale="70" zoomScaleNormal="70" workbookViewId="0">
      <selection activeCell="U25" sqref="U25"/>
    </sheetView>
  </sheetViews>
  <sheetFormatPr defaultRowHeight="17.399999999999999" x14ac:dyDescent="0.4"/>
  <cols>
    <col min="2" max="2" width="9.19921875" bestFit="1" customWidth="1"/>
    <col min="3" max="3" width="18.3984375" bestFit="1" customWidth="1"/>
    <col min="4" max="4" width="8.8984375" bestFit="1" customWidth="1"/>
    <col min="5" max="5" width="11.09765625" bestFit="1" customWidth="1"/>
    <col min="6" max="9" width="11.09765625" customWidth="1"/>
    <col min="11" max="12" width="0" hidden="1" customWidth="1"/>
    <col min="13" max="13" width="18.09765625" hidden="1" customWidth="1"/>
    <col min="14" max="16" width="0" hidden="1" customWidth="1"/>
    <col min="21" max="22" width="8.796875" customWidth="1"/>
    <col min="23" max="23" width="10.8984375" customWidth="1"/>
  </cols>
  <sheetData>
    <row r="1" spans="1:25" x14ac:dyDescent="0.4">
      <c r="A1" t="s">
        <v>140</v>
      </c>
      <c r="B1" t="s">
        <v>0</v>
      </c>
      <c r="C1" t="s">
        <v>149</v>
      </c>
      <c r="D1" t="s">
        <v>2</v>
      </c>
      <c r="E1" t="s">
        <v>208</v>
      </c>
      <c r="F1" t="s">
        <v>393</v>
      </c>
      <c r="G1" t="s">
        <v>392</v>
      </c>
      <c r="H1" t="s">
        <v>395</v>
      </c>
      <c r="I1" t="s">
        <v>383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4">
      <c r="A2">
        <v>8</v>
      </c>
      <c r="B2" t="s">
        <v>39</v>
      </c>
      <c r="C2" t="s">
        <v>53</v>
      </c>
      <c r="D2" t="s">
        <v>60</v>
      </c>
      <c r="E2" t="s">
        <v>294</v>
      </c>
      <c r="F2" s="7">
        <v>5</v>
      </c>
      <c r="G2" s="7">
        <v>20750</v>
      </c>
      <c r="H2" s="7">
        <f>F2*G2</f>
        <v>103750</v>
      </c>
      <c r="I2" s="2">
        <f>H2/SUM($H$2:$H$15)</f>
        <v>8.0457541682822806E-2</v>
      </c>
      <c r="J2" t="s">
        <v>67</v>
      </c>
      <c r="K2">
        <v>13550</v>
      </c>
      <c r="L2">
        <v>250</v>
      </c>
      <c r="M2" s="1">
        <v>341601434900</v>
      </c>
      <c r="N2" t="s">
        <v>70</v>
      </c>
      <c r="O2" t="s">
        <v>71</v>
      </c>
      <c r="P2">
        <v>13550</v>
      </c>
      <c r="Q2" t="s">
        <v>79</v>
      </c>
      <c r="R2" t="s">
        <v>93</v>
      </c>
      <c r="S2" t="s">
        <v>107</v>
      </c>
      <c r="T2" t="s">
        <v>120</v>
      </c>
      <c r="U2">
        <v>350</v>
      </c>
      <c r="V2">
        <v>2.58</v>
      </c>
      <c r="W2">
        <v>1584</v>
      </c>
      <c r="X2" t="e">
        <v>#N/A</v>
      </c>
      <c r="Y2" t="s">
        <v>134</v>
      </c>
    </row>
    <row r="3" spans="1:25" x14ac:dyDescent="0.4">
      <c r="A3">
        <v>1</v>
      </c>
      <c r="B3" t="s">
        <v>32</v>
      </c>
      <c r="C3" t="s">
        <v>46</v>
      </c>
      <c r="D3" t="s">
        <v>60</v>
      </c>
      <c r="E3" t="s">
        <v>209</v>
      </c>
      <c r="F3" s="7">
        <v>6</v>
      </c>
      <c r="G3" s="7">
        <v>8180</v>
      </c>
      <c r="H3" s="7">
        <f t="shared" ref="H3:H26" si="0">F3*G3</f>
        <v>49080</v>
      </c>
      <c r="I3" s="2">
        <f t="shared" ref="I3:I15" si="1">H3/SUM($H$2:$H$15)</f>
        <v>3.8061264055835597E-2</v>
      </c>
      <c r="J3" t="s">
        <v>62</v>
      </c>
      <c r="K3">
        <v>7380</v>
      </c>
      <c r="L3">
        <v>80</v>
      </c>
      <c r="M3" s="1">
        <v>1545023405700</v>
      </c>
      <c r="N3" t="s">
        <v>70</v>
      </c>
      <c r="O3" t="s">
        <v>71</v>
      </c>
      <c r="P3">
        <v>7380</v>
      </c>
      <c r="Q3" t="s">
        <v>72</v>
      </c>
      <c r="R3" t="s">
        <v>86</v>
      </c>
      <c r="S3" t="s">
        <v>100</v>
      </c>
      <c r="T3" t="s">
        <v>114</v>
      </c>
      <c r="U3">
        <v>0</v>
      </c>
      <c r="V3">
        <v>0</v>
      </c>
      <c r="W3">
        <v>2050</v>
      </c>
      <c r="X3" t="e">
        <v>#N/A</v>
      </c>
      <c r="Y3" t="s">
        <v>127</v>
      </c>
    </row>
    <row r="4" spans="1:25" x14ac:dyDescent="0.4">
      <c r="A4">
        <v>3</v>
      </c>
      <c r="B4" t="s">
        <v>34</v>
      </c>
      <c r="C4" t="s">
        <v>48</v>
      </c>
      <c r="D4" t="s">
        <v>61</v>
      </c>
      <c r="E4" t="s">
        <v>210</v>
      </c>
      <c r="F4" s="7">
        <v>2</v>
      </c>
      <c r="G4" s="7">
        <v>39750</v>
      </c>
      <c r="H4" s="7">
        <f t="shared" si="0"/>
        <v>79500</v>
      </c>
      <c r="I4" s="2">
        <f t="shared" si="1"/>
        <v>6.1651803024428076E-2</v>
      </c>
      <c r="J4" t="s">
        <v>64</v>
      </c>
      <c r="K4">
        <v>46350</v>
      </c>
      <c r="L4">
        <v>1350</v>
      </c>
      <c r="M4" s="1">
        <v>660850698600</v>
      </c>
      <c r="N4" t="s">
        <v>70</v>
      </c>
      <c r="O4" t="s">
        <v>71</v>
      </c>
      <c r="P4">
        <v>46350</v>
      </c>
      <c r="Q4" t="s">
        <v>74</v>
      </c>
      <c r="R4" t="s">
        <v>88</v>
      </c>
      <c r="S4" t="s">
        <v>102</v>
      </c>
      <c r="T4" t="s">
        <v>116</v>
      </c>
      <c r="U4">
        <v>150</v>
      </c>
      <c r="V4">
        <v>0.32</v>
      </c>
      <c r="W4">
        <v>834</v>
      </c>
      <c r="X4" t="e">
        <v>#N/A</v>
      </c>
      <c r="Y4" t="s">
        <v>129</v>
      </c>
    </row>
    <row r="5" spans="1:25" x14ac:dyDescent="0.4">
      <c r="A5">
        <v>4</v>
      </c>
      <c r="B5" t="s">
        <v>35</v>
      </c>
      <c r="C5" t="s">
        <v>49</v>
      </c>
      <c r="D5" t="s">
        <v>61</v>
      </c>
      <c r="E5" t="s">
        <v>384</v>
      </c>
      <c r="F5" s="7">
        <v>2</v>
      </c>
      <c r="G5" s="7">
        <v>36300</v>
      </c>
      <c r="H5" s="7">
        <f t="shared" si="0"/>
        <v>72600</v>
      </c>
      <c r="I5" s="2">
        <f t="shared" si="1"/>
        <v>5.6300891818534315E-2</v>
      </c>
      <c r="J5" t="s">
        <v>65</v>
      </c>
      <c r="K5">
        <v>33950</v>
      </c>
      <c r="L5">
        <v>1600</v>
      </c>
      <c r="M5" s="1">
        <v>606465213900</v>
      </c>
      <c r="N5" t="s">
        <v>70</v>
      </c>
      <c r="O5" t="s">
        <v>71</v>
      </c>
      <c r="P5">
        <v>33950</v>
      </c>
      <c r="Q5" t="s">
        <v>75</v>
      </c>
      <c r="R5" t="s">
        <v>89</v>
      </c>
      <c r="S5" t="s">
        <v>103</v>
      </c>
      <c r="T5" t="s">
        <v>117</v>
      </c>
      <c r="U5">
        <v>500</v>
      </c>
      <c r="V5">
        <v>1.47</v>
      </c>
      <c r="W5">
        <v>797</v>
      </c>
      <c r="X5" t="e">
        <v>#N/A</v>
      </c>
      <c r="Y5" t="s">
        <v>130</v>
      </c>
    </row>
    <row r="6" spans="1:25" x14ac:dyDescent="0.4">
      <c r="A6">
        <v>5</v>
      </c>
      <c r="B6" t="s">
        <v>36</v>
      </c>
      <c r="C6" t="s">
        <v>405</v>
      </c>
      <c r="D6" t="s">
        <v>61</v>
      </c>
      <c r="E6" t="s">
        <v>238</v>
      </c>
      <c r="F6" s="7">
        <v>1</v>
      </c>
      <c r="G6" s="7">
        <v>43000</v>
      </c>
      <c r="H6" s="7">
        <f t="shared" si="0"/>
        <v>43000</v>
      </c>
      <c r="I6" s="2">
        <f t="shared" si="1"/>
        <v>3.3346258239627766E-2</v>
      </c>
      <c r="J6" t="s">
        <v>64</v>
      </c>
      <c r="K6">
        <v>48750</v>
      </c>
      <c r="L6">
        <v>-2950</v>
      </c>
      <c r="M6" s="1">
        <v>468960618750</v>
      </c>
      <c r="N6" t="s">
        <v>70</v>
      </c>
      <c r="O6" t="s">
        <v>71</v>
      </c>
      <c r="P6">
        <v>48750</v>
      </c>
      <c r="Q6" t="s">
        <v>76</v>
      </c>
      <c r="R6" t="s">
        <v>90</v>
      </c>
      <c r="S6" t="s">
        <v>104</v>
      </c>
      <c r="T6" t="s">
        <v>118</v>
      </c>
      <c r="U6">
        <v>850</v>
      </c>
      <c r="V6">
        <v>1.74</v>
      </c>
      <c r="W6">
        <v>252</v>
      </c>
      <c r="X6" t="e">
        <v>#N/A</v>
      </c>
      <c r="Y6" t="s">
        <v>131</v>
      </c>
    </row>
    <row r="7" spans="1:25" x14ac:dyDescent="0.4">
      <c r="A7">
        <v>11</v>
      </c>
      <c r="B7" t="s">
        <v>42</v>
      </c>
      <c r="C7" t="s">
        <v>56</v>
      </c>
      <c r="D7" t="s">
        <v>61</v>
      </c>
      <c r="E7" t="s">
        <v>352</v>
      </c>
      <c r="F7" s="7">
        <v>2</v>
      </c>
      <c r="G7" s="7">
        <v>29500</v>
      </c>
      <c r="H7" s="7">
        <f t="shared" si="0"/>
        <v>59000</v>
      </c>
      <c r="I7" s="2">
        <f t="shared" si="1"/>
        <v>4.5754168282279954E-2</v>
      </c>
      <c r="J7" t="s">
        <v>65</v>
      </c>
      <c r="K7">
        <v>23600</v>
      </c>
      <c r="L7">
        <v>-50</v>
      </c>
      <c r="M7" s="1">
        <v>259600000000</v>
      </c>
      <c r="N7" t="s">
        <v>70</v>
      </c>
      <c r="O7" t="s">
        <v>71</v>
      </c>
      <c r="P7">
        <v>23600</v>
      </c>
      <c r="Q7" t="s">
        <v>82</v>
      </c>
      <c r="R7" t="s">
        <v>96</v>
      </c>
      <c r="S7" t="s">
        <v>110</v>
      </c>
      <c r="T7" t="s">
        <v>123</v>
      </c>
      <c r="U7">
        <v>400</v>
      </c>
      <c r="V7">
        <v>1.69</v>
      </c>
      <c r="W7">
        <v>452</v>
      </c>
      <c r="X7" t="e">
        <v>#N/A</v>
      </c>
      <c r="Y7" t="s">
        <v>137</v>
      </c>
    </row>
    <row r="8" spans="1:25" x14ac:dyDescent="0.4">
      <c r="A8">
        <v>12</v>
      </c>
      <c r="B8" t="s">
        <v>43</v>
      </c>
      <c r="C8" t="s">
        <v>57</v>
      </c>
      <c r="D8" t="s">
        <v>61</v>
      </c>
      <c r="E8" t="s">
        <v>364</v>
      </c>
      <c r="F8" s="7">
        <v>2</v>
      </c>
      <c r="G8" s="7">
        <v>22950</v>
      </c>
      <c r="H8" s="7">
        <f t="shared" si="0"/>
        <v>45900</v>
      </c>
      <c r="I8" s="2">
        <f t="shared" si="1"/>
        <v>3.5595191934858474E-2</v>
      </c>
      <c r="J8" s="7">
        <v>29500</v>
      </c>
      <c r="K8">
        <v>14700</v>
      </c>
      <c r="L8">
        <v>250</v>
      </c>
      <c r="M8" s="1">
        <v>252840000000</v>
      </c>
      <c r="N8" t="s">
        <v>70</v>
      </c>
      <c r="O8" t="s">
        <v>71</v>
      </c>
      <c r="P8">
        <v>14700</v>
      </c>
      <c r="Q8" t="s">
        <v>83</v>
      </c>
      <c r="R8" t="s">
        <v>97</v>
      </c>
      <c r="S8" t="s">
        <v>111</v>
      </c>
      <c r="T8" t="s">
        <v>124</v>
      </c>
      <c r="U8">
        <v>250</v>
      </c>
      <c r="V8">
        <v>1.7</v>
      </c>
      <c r="W8">
        <v>390</v>
      </c>
      <c r="X8" t="e">
        <v>#N/A</v>
      </c>
      <c r="Y8" t="s">
        <v>138</v>
      </c>
    </row>
    <row r="9" spans="1:25" x14ac:dyDescent="0.4">
      <c r="A9">
        <v>14</v>
      </c>
      <c r="B9" t="s">
        <v>45</v>
      </c>
      <c r="C9" t="s">
        <v>59</v>
      </c>
      <c r="D9" t="s">
        <v>61</v>
      </c>
      <c r="E9" t="s">
        <v>382</v>
      </c>
      <c r="F9" s="7">
        <v>4</v>
      </c>
      <c r="G9" s="7">
        <v>15450</v>
      </c>
      <c r="H9" s="7">
        <f t="shared" si="0"/>
        <v>61800</v>
      </c>
      <c r="I9" s="2">
        <f t="shared" si="1"/>
        <v>4.7925552539744086E-2</v>
      </c>
      <c r="J9" t="s">
        <v>65</v>
      </c>
      <c r="K9">
        <v>13000</v>
      </c>
      <c r="L9">
        <v>100</v>
      </c>
      <c r="M9" s="1">
        <v>214642909000</v>
      </c>
      <c r="N9" t="s">
        <v>70</v>
      </c>
      <c r="O9" t="s">
        <v>71</v>
      </c>
      <c r="P9">
        <v>13000</v>
      </c>
      <c r="Q9" t="s">
        <v>85</v>
      </c>
      <c r="R9" t="s">
        <v>99</v>
      </c>
      <c r="S9" t="s">
        <v>113</v>
      </c>
      <c r="T9" t="s">
        <v>126</v>
      </c>
      <c r="U9">
        <v>50</v>
      </c>
      <c r="V9">
        <v>0.38</v>
      </c>
      <c r="W9">
        <v>820</v>
      </c>
      <c r="X9" t="e">
        <v>#N/A</v>
      </c>
      <c r="Y9" t="e">
        <v>#N/A</v>
      </c>
    </row>
    <row r="10" spans="1:25" x14ac:dyDescent="0.4">
      <c r="A10">
        <v>7</v>
      </c>
      <c r="B10" t="s">
        <v>38</v>
      </c>
      <c r="C10" t="s">
        <v>52</v>
      </c>
      <c r="D10" t="s">
        <v>60</v>
      </c>
      <c r="E10" t="s">
        <v>269</v>
      </c>
      <c r="F10" s="7">
        <v>7</v>
      </c>
      <c r="G10" s="7">
        <v>9930</v>
      </c>
      <c r="H10" s="7">
        <f t="shared" si="0"/>
        <v>69510</v>
      </c>
      <c r="I10" s="2">
        <f t="shared" si="1"/>
        <v>5.3904614191547108E-2</v>
      </c>
      <c r="J10" t="s">
        <v>63</v>
      </c>
      <c r="K10">
        <v>10900</v>
      </c>
      <c r="L10">
        <v>1450</v>
      </c>
      <c r="M10" s="1">
        <v>394716664200</v>
      </c>
      <c r="N10" t="s">
        <v>70</v>
      </c>
      <c r="O10" t="s">
        <v>71</v>
      </c>
      <c r="P10">
        <v>10900</v>
      </c>
      <c r="Q10" t="s">
        <v>78</v>
      </c>
      <c r="R10" t="s">
        <v>92</v>
      </c>
      <c r="S10" t="s">
        <v>106</v>
      </c>
      <c r="T10" t="s">
        <v>114</v>
      </c>
      <c r="U10">
        <v>200</v>
      </c>
      <c r="V10">
        <v>1.83</v>
      </c>
      <c r="W10">
        <v>2126</v>
      </c>
      <c r="X10" t="e">
        <v>#N/A</v>
      </c>
      <c r="Y10" t="s">
        <v>133</v>
      </c>
    </row>
    <row r="11" spans="1:25" x14ac:dyDescent="0.4">
      <c r="A11">
        <v>13</v>
      </c>
      <c r="B11" t="s">
        <v>44</v>
      </c>
      <c r="C11" t="s">
        <v>58</v>
      </c>
      <c r="D11" t="s">
        <v>60</v>
      </c>
      <c r="E11" t="s">
        <v>365</v>
      </c>
      <c r="F11" s="7">
        <v>3</v>
      </c>
      <c r="G11" s="7">
        <v>45200</v>
      </c>
      <c r="H11" s="7">
        <f t="shared" si="0"/>
        <v>135600</v>
      </c>
      <c r="I11" s="2">
        <f t="shared" si="1"/>
        <v>0.10515703761147732</v>
      </c>
      <c r="J11" t="s">
        <v>69</v>
      </c>
      <c r="K11">
        <v>49950</v>
      </c>
      <c r="L11">
        <v>1950</v>
      </c>
      <c r="M11" s="1">
        <v>228185885700</v>
      </c>
      <c r="N11" t="s">
        <v>70</v>
      </c>
      <c r="O11" t="s">
        <v>71</v>
      </c>
      <c r="P11">
        <v>49950</v>
      </c>
      <c r="Q11" t="s">
        <v>84</v>
      </c>
      <c r="R11" t="s">
        <v>98</v>
      </c>
      <c r="S11" t="s">
        <v>112</v>
      </c>
      <c r="T11" t="s">
        <v>125</v>
      </c>
      <c r="U11">
        <v>200</v>
      </c>
      <c r="V11">
        <v>0.4</v>
      </c>
      <c r="W11">
        <v>2253</v>
      </c>
      <c r="X11" t="e">
        <v>#N/A</v>
      </c>
      <c r="Y11" t="s">
        <v>139</v>
      </c>
    </row>
    <row r="12" spans="1:25" x14ac:dyDescent="0.4">
      <c r="A12">
        <v>2</v>
      </c>
      <c r="B12" t="s">
        <v>33</v>
      </c>
      <c r="C12" t="s">
        <v>47</v>
      </c>
      <c r="D12" t="s">
        <v>60</v>
      </c>
      <c r="E12" t="s">
        <v>385</v>
      </c>
      <c r="F12" s="7">
        <v>1</v>
      </c>
      <c r="G12" s="7">
        <v>66400</v>
      </c>
      <c r="H12" s="7">
        <f t="shared" si="0"/>
        <v>66400</v>
      </c>
      <c r="I12" s="2">
        <f t="shared" si="1"/>
        <v>5.1492826677006595E-2</v>
      </c>
      <c r="J12" t="s">
        <v>63</v>
      </c>
      <c r="K12">
        <v>74000</v>
      </c>
      <c r="L12">
        <v>2800</v>
      </c>
      <c r="M12" s="1">
        <v>1408801270000</v>
      </c>
      <c r="N12" t="s">
        <v>70</v>
      </c>
      <c r="O12" t="s">
        <v>71</v>
      </c>
      <c r="P12">
        <v>74000</v>
      </c>
      <c r="Q12" t="s">
        <v>73</v>
      </c>
      <c r="R12" t="s">
        <v>87</v>
      </c>
      <c r="S12" t="s">
        <v>101</v>
      </c>
      <c r="T12" t="s">
        <v>115</v>
      </c>
      <c r="U12">
        <v>700</v>
      </c>
      <c r="V12">
        <v>0.95</v>
      </c>
      <c r="W12">
        <v>1726</v>
      </c>
      <c r="X12" t="e">
        <v>#N/A</v>
      </c>
      <c r="Y12" t="s">
        <v>128</v>
      </c>
    </row>
    <row r="13" spans="1:25" x14ac:dyDescent="0.4">
      <c r="A13">
        <v>10</v>
      </c>
      <c r="B13" t="s">
        <v>41</v>
      </c>
      <c r="C13" t="s">
        <v>55</v>
      </c>
      <c r="D13" t="s">
        <v>60</v>
      </c>
      <c r="E13" t="s">
        <v>330</v>
      </c>
      <c r="F13" s="7">
        <v>2</v>
      </c>
      <c r="G13" s="7">
        <v>20850</v>
      </c>
      <c r="H13" s="7">
        <f t="shared" si="0"/>
        <v>41700</v>
      </c>
      <c r="I13" s="2">
        <f t="shared" si="1"/>
        <v>3.2338115548662269E-2</v>
      </c>
      <c r="J13" t="s">
        <v>64</v>
      </c>
      <c r="K13">
        <v>21400</v>
      </c>
      <c r="L13">
        <v>600</v>
      </c>
      <c r="M13" s="1">
        <v>278483164800</v>
      </c>
      <c r="N13" t="s">
        <v>70</v>
      </c>
      <c r="O13" t="s">
        <v>71</v>
      </c>
      <c r="P13">
        <v>21400</v>
      </c>
      <c r="Q13" t="s">
        <v>81</v>
      </c>
      <c r="R13" t="s">
        <v>95</v>
      </c>
      <c r="S13" t="s">
        <v>109</v>
      </c>
      <c r="T13" t="s">
        <v>122</v>
      </c>
      <c r="U13">
        <v>350</v>
      </c>
      <c r="V13">
        <v>1.64</v>
      </c>
      <c r="W13">
        <v>1495</v>
      </c>
      <c r="X13" t="e">
        <v>#N/A</v>
      </c>
      <c r="Y13" t="s">
        <v>136</v>
      </c>
    </row>
    <row r="14" spans="1:25" x14ac:dyDescent="0.4">
      <c r="C14" t="s">
        <v>394</v>
      </c>
      <c r="F14" s="8">
        <v>4</v>
      </c>
      <c r="G14" s="8">
        <v>53515</v>
      </c>
      <c r="H14" s="7">
        <f t="shared" si="0"/>
        <v>214060</v>
      </c>
      <c r="I14" s="2">
        <f t="shared" si="1"/>
        <v>0.16600232648313298</v>
      </c>
    </row>
    <row r="15" spans="1:25" x14ac:dyDescent="0.4">
      <c r="C15" t="s">
        <v>396</v>
      </c>
      <c r="H15" s="7">
        <v>247600</v>
      </c>
      <c r="I15" s="2">
        <f t="shared" si="1"/>
        <v>0.19201240791004265</v>
      </c>
      <c r="J15" t="s">
        <v>53</v>
      </c>
      <c r="R15" t="s">
        <v>294</v>
      </c>
      <c r="S15" s="9">
        <f>I2</f>
        <v>8.0457541682822806E-2</v>
      </c>
      <c r="U15" t="s">
        <v>386</v>
      </c>
      <c r="V15" s="9">
        <f>S15+S16</f>
        <v>0.1185188057386584</v>
      </c>
      <c r="X15" t="s">
        <v>386</v>
      </c>
      <c r="Y15">
        <v>12</v>
      </c>
    </row>
    <row r="16" spans="1:25" x14ac:dyDescent="0.4">
      <c r="B16" s="7">
        <v>6</v>
      </c>
      <c r="C16" s="7">
        <v>8180</v>
      </c>
      <c r="H16" s="7"/>
      <c r="I16" s="9"/>
      <c r="J16" t="s">
        <v>46</v>
      </c>
      <c r="R16" t="s">
        <v>209</v>
      </c>
      <c r="S16" s="9">
        <f t="shared" ref="S16:S26" si="2">I3</f>
        <v>3.8061264055835597E-2</v>
      </c>
      <c r="U16" t="s">
        <v>387</v>
      </c>
      <c r="V16" s="9">
        <f>SUM(S17:S22)</f>
        <v>0.28057386583947269</v>
      </c>
      <c r="X16" t="s">
        <v>210</v>
      </c>
      <c r="Y16">
        <v>31</v>
      </c>
    </row>
    <row r="17" spans="2:25" x14ac:dyDescent="0.4">
      <c r="B17" s="1">
        <f>9050*21</f>
        <v>190050</v>
      </c>
      <c r="C17" s="1">
        <f>9000*21</f>
        <v>189000</v>
      </c>
      <c r="D17" s="1">
        <f>C17-B17</f>
        <v>-1050</v>
      </c>
      <c r="H17" s="7"/>
      <c r="J17" t="s">
        <v>48</v>
      </c>
      <c r="R17" t="s">
        <v>210</v>
      </c>
      <c r="S17" s="9">
        <f t="shared" si="2"/>
        <v>6.1651803024428076E-2</v>
      </c>
      <c r="U17" t="s">
        <v>388</v>
      </c>
      <c r="V17" s="9">
        <f>SUM(S23:S24)</f>
        <v>0.15906165180302442</v>
      </c>
      <c r="W17" t="s">
        <v>403</v>
      </c>
      <c r="X17" t="s">
        <v>385</v>
      </c>
      <c r="Y17">
        <v>12</v>
      </c>
    </row>
    <row r="18" spans="2:25" x14ac:dyDescent="0.4">
      <c r="B18" s="1">
        <f>16500*4</f>
        <v>66000</v>
      </c>
      <c r="C18" s="1">
        <f>14650*4</f>
        <v>58600</v>
      </c>
      <c r="D18" s="1">
        <f t="shared" ref="D18" si="3">C18-B18</f>
        <v>-7400</v>
      </c>
      <c r="H18" s="7"/>
      <c r="J18" t="s">
        <v>49</v>
      </c>
      <c r="R18" t="s">
        <v>210</v>
      </c>
      <c r="S18" s="9">
        <f t="shared" si="2"/>
        <v>5.6300891818534315E-2</v>
      </c>
      <c r="U18" t="s">
        <v>389</v>
      </c>
      <c r="V18" s="9">
        <f>S24</f>
        <v>0.10515703761147732</v>
      </c>
      <c r="X18" t="s">
        <v>330</v>
      </c>
      <c r="Y18">
        <v>3</v>
      </c>
    </row>
    <row r="19" spans="2:25" x14ac:dyDescent="0.4">
      <c r="B19" t="s">
        <v>391</v>
      </c>
      <c r="C19" s="1">
        <f>C17+C18</f>
        <v>247600</v>
      </c>
      <c r="D19" s="1">
        <f>D17+D18</f>
        <v>-8450</v>
      </c>
      <c r="H19" s="7"/>
      <c r="J19" t="s">
        <v>50</v>
      </c>
      <c r="R19" t="s">
        <v>210</v>
      </c>
      <c r="S19" s="9">
        <f t="shared" si="2"/>
        <v>3.3346258239627766E-2</v>
      </c>
      <c r="U19" t="s">
        <v>390</v>
      </c>
      <c r="V19" s="9">
        <f>S26</f>
        <v>3.2338115548662269E-2</v>
      </c>
      <c r="X19" t="s">
        <v>399</v>
      </c>
      <c r="Y19">
        <f>V21+V17</f>
        <v>0.35107405971306704</v>
      </c>
    </row>
    <row r="20" spans="2:25" x14ac:dyDescent="0.4">
      <c r="H20" s="7"/>
      <c r="J20" t="s">
        <v>56</v>
      </c>
      <c r="R20" t="s">
        <v>210</v>
      </c>
      <c r="S20" s="9">
        <f t="shared" si="2"/>
        <v>4.5754168282279954E-2</v>
      </c>
      <c r="U20" t="s">
        <v>400</v>
      </c>
      <c r="V20" s="9">
        <f>S27</f>
        <v>0.16600232648313298</v>
      </c>
      <c r="X20" t="s">
        <v>400</v>
      </c>
      <c r="Y20">
        <v>17</v>
      </c>
    </row>
    <row r="21" spans="2:25" x14ac:dyDescent="0.4">
      <c r="H21" s="7"/>
      <c r="J21" t="s">
        <v>57</v>
      </c>
      <c r="R21" t="s">
        <v>210</v>
      </c>
      <c r="S21" s="9">
        <f t="shared" si="2"/>
        <v>3.5595191934858474E-2</v>
      </c>
      <c r="U21" t="s">
        <v>399</v>
      </c>
      <c r="V21" s="9">
        <f>S28</f>
        <v>0.19201240791004265</v>
      </c>
      <c r="Y21">
        <f>SUM(Y15:Y20)</f>
        <v>75.351074059713071</v>
      </c>
    </row>
    <row r="22" spans="2:25" x14ac:dyDescent="0.4">
      <c r="H22" s="7"/>
      <c r="J22" t="s">
        <v>59</v>
      </c>
      <c r="R22" t="s">
        <v>210</v>
      </c>
      <c r="S22" s="9">
        <f t="shared" si="2"/>
        <v>4.7925552539744086E-2</v>
      </c>
      <c r="V22">
        <f>SUM(V15:V21)</f>
        <v>1.0536642109344707</v>
      </c>
    </row>
    <row r="23" spans="2:25" x14ac:dyDescent="0.4">
      <c r="H23" s="7"/>
      <c r="J23" t="s">
        <v>52</v>
      </c>
      <c r="R23" t="s">
        <v>257</v>
      </c>
      <c r="S23" s="9">
        <f t="shared" si="2"/>
        <v>5.3904614191547108E-2</v>
      </c>
      <c r="U23" t="s">
        <v>401</v>
      </c>
    </row>
    <row r="24" spans="2:25" x14ac:dyDescent="0.4">
      <c r="H24" s="7"/>
      <c r="J24" t="s">
        <v>58</v>
      </c>
      <c r="R24" t="s">
        <v>258</v>
      </c>
      <c r="S24" s="9">
        <f t="shared" si="2"/>
        <v>0.10515703761147732</v>
      </c>
      <c r="U24" t="s">
        <v>402</v>
      </c>
    </row>
    <row r="25" spans="2:25" x14ac:dyDescent="0.4">
      <c r="E25" s="7">
        <v>7</v>
      </c>
      <c r="F25" s="7">
        <v>9930</v>
      </c>
      <c r="H25" s="7"/>
      <c r="J25" t="s">
        <v>47</v>
      </c>
      <c r="R25" t="s">
        <v>385</v>
      </c>
      <c r="S25" s="9">
        <f t="shared" si="2"/>
        <v>5.1492826677006595E-2</v>
      </c>
      <c r="U25" t="s">
        <v>404</v>
      </c>
    </row>
    <row r="26" spans="2:25" x14ac:dyDescent="0.4">
      <c r="H26" s="7"/>
      <c r="J26" t="s">
        <v>55</v>
      </c>
      <c r="R26" t="s">
        <v>330</v>
      </c>
      <c r="S26" s="9">
        <f t="shared" si="2"/>
        <v>3.2338115548662269E-2</v>
      </c>
    </row>
    <row r="27" spans="2:25" x14ac:dyDescent="0.4">
      <c r="J27" t="s">
        <v>397</v>
      </c>
      <c r="S27" s="2">
        <f>I14</f>
        <v>0.16600232648313298</v>
      </c>
    </row>
    <row r="28" spans="2:25" x14ac:dyDescent="0.4">
      <c r="J28" t="s">
        <v>398</v>
      </c>
      <c r="S28" s="2">
        <f>I15</f>
        <v>0.19201240791004265</v>
      </c>
    </row>
    <row r="30" spans="2:25" x14ac:dyDescent="0.4">
      <c r="B30" s="7">
        <v>42670</v>
      </c>
      <c r="C30" s="7">
        <v>6</v>
      </c>
      <c r="D30" s="7">
        <v>7646</v>
      </c>
      <c r="E30" s="7">
        <v>8180</v>
      </c>
      <c r="F30" s="7"/>
      <c r="G30" s="7"/>
      <c r="H30" s="7"/>
      <c r="I30" s="7">
        <v>6.9840439445461699E-2</v>
      </c>
      <c r="J30" s="7">
        <v>0</v>
      </c>
      <c r="K30" s="7">
        <v>0.04</v>
      </c>
    </row>
    <row r="31" spans="2:25" x14ac:dyDescent="0.4">
      <c r="B31" s="7">
        <v>6120</v>
      </c>
      <c r="C31" s="7">
        <v>1</v>
      </c>
      <c r="D31" s="7">
        <v>69700</v>
      </c>
      <c r="E31" s="7">
        <v>66400</v>
      </c>
      <c r="F31" s="7"/>
      <c r="G31" s="7"/>
      <c r="H31" s="7"/>
      <c r="I31" s="7">
        <v>-4.73457675753228E-2</v>
      </c>
      <c r="J31" s="7">
        <v>-0.01</v>
      </c>
      <c r="K31" s="7">
        <v>0.1</v>
      </c>
    </row>
    <row r="32" spans="2:25" x14ac:dyDescent="0.4">
      <c r="B32" s="7">
        <v>102710</v>
      </c>
      <c r="C32" s="7">
        <v>2</v>
      </c>
      <c r="D32" s="7">
        <v>43575</v>
      </c>
      <c r="E32" s="7">
        <v>39750</v>
      </c>
      <c r="F32" s="7"/>
      <c r="G32" s="7"/>
      <c r="H32" s="7"/>
      <c r="I32" s="7">
        <v>-8.7779690189328699E-2</v>
      </c>
      <c r="J32" s="7">
        <v>-0.02</v>
      </c>
      <c r="K32" s="7">
        <v>0.06</v>
      </c>
    </row>
    <row r="33" spans="2:11" x14ac:dyDescent="0.4">
      <c r="B33" s="7">
        <v>97520</v>
      </c>
      <c r="C33" s="7">
        <v>2</v>
      </c>
      <c r="D33" s="7">
        <v>32250</v>
      </c>
      <c r="E33" s="7">
        <v>36300</v>
      </c>
      <c r="F33" s="7"/>
      <c r="G33" s="7"/>
      <c r="H33" s="7"/>
      <c r="I33" s="7">
        <v>0.125581395348837</v>
      </c>
      <c r="J33" s="7">
        <v>0</v>
      </c>
      <c r="K33" s="7">
        <v>0.05</v>
      </c>
    </row>
    <row r="34" spans="2:11" x14ac:dyDescent="0.4">
      <c r="B34" s="7">
        <v>36830</v>
      </c>
      <c r="C34" s="7">
        <v>1</v>
      </c>
      <c r="D34" s="7">
        <v>46600</v>
      </c>
      <c r="E34" s="7">
        <v>43000</v>
      </c>
      <c r="F34" s="7"/>
      <c r="G34" s="7"/>
      <c r="H34" s="7"/>
      <c r="I34" s="7">
        <v>-7.7253218884120206E-2</v>
      </c>
      <c r="J34" s="7">
        <v>0</v>
      </c>
      <c r="K34" s="7">
        <v>0.03</v>
      </c>
    </row>
    <row r="35" spans="2:11" x14ac:dyDescent="0.4">
      <c r="B35" s="7">
        <v>53210</v>
      </c>
      <c r="C35" s="7">
        <v>21</v>
      </c>
      <c r="D35" s="7">
        <v>9053</v>
      </c>
      <c r="E35" s="7">
        <v>8970</v>
      </c>
      <c r="F35" s="7"/>
      <c r="G35" s="7"/>
      <c r="H35" s="7"/>
      <c r="I35" s="7">
        <v>-9.16823152546117E-3</v>
      </c>
      <c r="J35" s="7">
        <v>0</v>
      </c>
      <c r="K35" s="7">
        <v>0.15</v>
      </c>
    </row>
    <row r="36" spans="2:11" x14ac:dyDescent="0.4">
      <c r="B36" s="7">
        <v>84690</v>
      </c>
      <c r="C36" s="7">
        <v>7</v>
      </c>
      <c r="D36" s="7">
        <v>10900</v>
      </c>
      <c r="E36" s="7">
        <v>9930</v>
      </c>
      <c r="F36" s="7"/>
      <c r="G36" s="7"/>
      <c r="H36" s="7"/>
      <c r="I36" s="7">
        <v>-8.8990825688073399E-2</v>
      </c>
      <c r="J36" s="7">
        <v>0.01</v>
      </c>
      <c r="K36" s="7">
        <v>0.05</v>
      </c>
    </row>
    <row r="37" spans="2:11" x14ac:dyDescent="0.4">
      <c r="B37" s="7">
        <v>3070</v>
      </c>
      <c r="C37" s="7">
        <v>5</v>
      </c>
      <c r="D37" s="7">
        <v>13460</v>
      </c>
      <c r="E37" s="7">
        <v>20750</v>
      </c>
      <c r="F37" s="7"/>
      <c r="G37" s="7"/>
      <c r="H37" s="7"/>
      <c r="I37" s="7">
        <v>0.54160475482912296</v>
      </c>
      <c r="J37" s="7">
        <v>0.01</v>
      </c>
      <c r="K37" s="7">
        <v>7.0000000000000007E-2</v>
      </c>
    </row>
    <row r="38" spans="2:11" x14ac:dyDescent="0.4">
      <c r="B38" s="7">
        <v>79430</v>
      </c>
      <c r="C38" s="7">
        <v>4</v>
      </c>
      <c r="D38" s="7">
        <v>16500</v>
      </c>
      <c r="E38" s="7">
        <v>14700</v>
      </c>
      <c r="F38" s="7"/>
      <c r="G38" s="7"/>
      <c r="H38" s="7"/>
      <c r="I38" s="7">
        <v>-0.109090909090909</v>
      </c>
      <c r="J38" s="7">
        <v>0</v>
      </c>
      <c r="K38" s="7">
        <v>0.05</v>
      </c>
    </row>
    <row r="39" spans="2:11" x14ac:dyDescent="0.4">
      <c r="B39" s="7">
        <v>1390</v>
      </c>
      <c r="C39" s="7">
        <v>2</v>
      </c>
      <c r="D39" s="7">
        <v>22300</v>
      </c>
      <c r="E39" s="7">
        <v>20850</v>
      </c>
      <c r="F39" s="7"/>
      <c r="G39" s="7"/>
      <c r="H39" s="7"/>
      <c r="I39" s="7">
        <v>-6.5022421524663698E-2</v>
      </c>
      <c r="J39" s="7">
        <v>0.04</v>
      </c>
      <c r="K39" s="7">
        <v>0.03</v>
      </c>
    </row>
    <row r="40" spans="2:11" x14ac:dyDescent="0.4">
      <c r="B40" s="7">
        <v>53610</v>
      </c>
      <c r="C40" s="7">
        <v>2</v>
      </c>
      <c r="D40" s="7">
        <v>21700</v>
      </c>
      <c r="E40" s="7">
        <v>29500</v>
      </c>
      <c r="F40" s="7"/>
      <c r="G40" s="7"/>
      <c r="H40" s="7"/>
      <c r="I40" s="7">
        <v>0.35944700460829498</v>
      </c>
      <c r="J40" s="7">
        <v>-0.03</v>
      </c>
      <c r="K40" s="7">
        <v>0.04</v>
      </c>
    </row>
    <row r="41" spans="2:11" x14ac:dyDescent="0.4">
      <c r="B41" s="7">
        <v>49070</v>
      </c>
      <c r="C41" s="7">
        <v>2</v>
      </c>
      <c r="D41" s="7">
        <v>13750</v>
      </c>
      <c r="E41" s="7">
        <v>22950</v>
      </c>
      <c r="F41" s="7"/>
      <c r="G41" s="7"/>
      <c r="H41" s="7"/>
      <c r="I41" s="7">
        <v>0.66909090909090896</v>
      </c>
      <c r="J41" s="7">
        <v>0.02</v>
      </c>
      <c r="K41" s="7">
        <v>0.02</v>
      </c>
    </row>
    <row r="42" spans="2:11" x14ac:dyDescent="0.4">
      <c r="B42" s="7">
        <v>248170</v>
      </c>
      <c r="C42" s="7">
        <v>3</v>
      </c>
      <c r="D42" s="7">
        <v>46100</v>
      </c>
      <c r="E42" s="7">
        <v>45200</v>
      </c>
      <c r="F42" s="7"/>
      <c r="G42" s="7"/>
      <c r="H42" s="7"/>
      <c r="I42" s="7">
        <v>-1.9522776572668099E-2</v>
      </c>
      <c r="J42" s="7">
        <v>0.01</v>
      </c>
      <c r="K42" s="7">
        <v>0.1</v>
      </c>
    </row>
    <row r="43" spans="2:11" x14ac:dyDescent="0.4">
      <c r="B43" s="7">
        <v>101160</v>
      </c>
      <c r="C43" s="7">
        <v>4</v>
      </c>
      <c r="D43" s="7">
        <v>12000</v>
      </c>
      <c r="E43" s="7">
        <v>15450</v>
      </c>
      <c r="F43" s="7"/>
      <c r="G43" s="7"/>
      <c r="H43" s="7"/>
      <c r="I43" s="7">
        <v>0.28749999999999998</v>
      </c>
      <c r="J43" s="7">
        <v>-0.02</v>
      </c>
      <c r="K43" s="7">
        <v>0.04</v>
      </c>
    </row>
    <row r="44" spans="2:11" x14ac:dyDescent="0.4">
      <c r="B44" s="7">
        <v>302190</v>
      </c>
      <c r="C44" s="7">
        <v>4</v>
      </c>
      <c r="D44" s="7">
        <v>53755</v>
      </c>
      <c r="E44" s="7">
        <v>53530</v>
      </c>
      <c r="F44" s="7"/>
      <c r="G44" s="7"/>
      <c r="H44" s="7"/>
      <c r="I44" s="7">
        <v>-4.1856571481722598E-3</v>
      </c>
      <c r="J44" s="7">
        <v>0</v>
      </c>
      <c r="K44" s="7">
        <v>0.16</v>
      </c>
    </row>
  </sheetData>
  <autoFilter ref="A1:Y1">
    <sortState ref="A2:V15">
      <sortCondition ref="E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B25" sqref="B25"/>
    </sheetView>
  </sheetViews>
  <sheetFormatPr defaultRowHeight="17.399999999999999" x14ac:dyDescent="0.4"/>
  <sheetData>
    <row r="1" spans="1:21" x14ac:dyDescent="0.4">
      <c r="A1" t="s">
        <v>31</v>
      </c>
      <c r="B1" t="s">
        <v>45</v>
      </c>
      <c r="C1" t="s">
        <v>59</v>
      </c>
      <c r="D1" t="s">
        <v>61</v>
      </c>
      <c r="F1" t="s">
        <v>65</v>
      </c>
      <c r="G1">
        <v>13000</v>
      </c>
      <c r="H1">
        <v>100</v>
      </c>
      <c r="I1" s="1">
        <v>214642909000</v>
      </c>
      <c r="J1" t="s">
        <v>70</v>
      </c>
      <c r="K1" t="s">
        <v>71</v>
      </c>
      <c r="L1">
        <v>13000</v>
      </c>
      <c r="M1" t="s">
        <v>85</v>
      </c>
      <c r="N1" t="s">
        <v>99</v>
      </c>
      <c r="O1" t="s">
        <v>113</v>
      </c>
      <c r="P1" t="s">
        <v>126</v>
      </c>
      <c r="Q1">
        <v>50</v>
      </c>
      <c r="R1">
        <v>0.38</v>
      </c>
      <c r="S1">
        <v>820</v>
      </c>
      <c r="T1" t="e">
        <v>#N/A</v>
      </c>
      <c r="U1" t="e">
        <v>#N/A</v>
      </c>
    </row>
    <row r="3" spans="1:21" x14ac:dyDescent="0.4">
      <c r="A3" t="s">
        <v>376</v>
      </c>
      <c r="B3" t="s">
        <v>210</v>
      </c>
      <c r="C3" t="s">
        <v>368</v>
      </c>
      <c r="D3" t="s">
        <v>210</v>
      </c>
    </row>
    <row r="5" spans="1:21" x14ac:dyDescent="0.4">
      <c r="A5" t="s">
        <v>377</v>
      </c>
    </row>
    <row r="6" spans="1:21" x14ac:dyDescent="0.4">
      <c r="A6" t="s">
        <v>378</v>
      </c>
      <c r="B6">
        <v>51</v>
      </c>
    </row>
    <row r="7" spans="1:21" x14ac:dyDescent="0.4">
      <c r="A7" t="s">
        <v>379</v>
      </c>
      <c r="B7">
        <v>34</v>
      </c>
    </row>
    <row r="8" spans="1:21" x14ac:dyDescent="0.4">
      <c r="A8" t="s">
        <v>380</v>
      </c>
      <c r="B8">
        <v>14</v>
      </c>
    </row>
    <row r="10" spans="1:21" x14ac:dyDescent="0.4">
      <c r="A10" t="s">
        <v>381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H12" sqref="H12"/>
    </sheetView>
  </sheetViews>
  <sheetFormatPr defaultRowHeight="17.399999999999999" x14ac:dyDescent="0.4"/>
  <sheetData>
    <row r="1" spans="1:21" x14ac:dyDescent="0.4">
      <c r="A1" t="s">
        <v>30</v>
      </c>
      <c r="B1" t="s">
        <v>44</v>
      </c>
      <c r="C1" t="s">
        <v>58</v>
      </c>
      <c r="D1" t="s">
        <v>60</v>
      </c>
      <c r="E1" t="s">
        <v>365</v>
      </c>
      <c r="F1" t="s">
        <v>69</v>
      </c>
      <c r="G1">
        <v>49950</v>
      </c>
      <c r="H1">
        <v>1950</v>
      </c>
      <c r="I1" s="1">
        <v>228185885700</v>
      </c>
      <c r="J1" t="s">
        <v>70</v>
      </c>
      <c r="K1" t="s">
        <v>71</v>
      </c>
      <c r="L1">
        <v>49950</v>
      </c>
      <c r="M1" t="s">
        <v>84</v>
      </c>
      <c r="N1" t="s">
        <v>98</v>
      </c>
      <c r="O1" t="s">
        <v>112</v>
      </c>
      <c r="P1" t="s">
        <v>125</v>
      </c>
      <c r="Q1">
        <v>200</v>
      </c>
      <c r="R1">
        <v>0.4</v>
      </c>
      <c r="S1">
        <v>2253</v>
      </c>
      <c r="T1" t="e">
        <v>#N/A</v>
      </c>
      <c r="U1" t="s">
        <v>139</v>
      </c>
    </row>
    <row r="3" spans="1:21" x14ac:dyDescent="0.4">
      <c r="A3" t="s">
        <v>366</v>
      </c>
      <c r="B3" t="s">
        <v>367</v>
      </c>
      <c r="C3" t="s">
        <v>368</v>
      </c>
      <c r="D3" t="s">
        <v>369</v>
      </c>
    </row>
    <row r="5" spans="1:21" x14ac:dyDescent="0.4">
      <c r="A5" t="s">
        <v>370</v>
      </c>
    </row>
    <row r="6" spans="1:21" x14ac:dyDescent="0.4">
      <c r="A6" t="s">
        <v>371</v>
      </c>
      <c r="B6">
        <v>59</v>
      </c>
    </row>
    <row r="7" spans="1:21" x14ac:dyDescent="0.4">
      <c r="A7" t="s">
        <v>372</v>
      </c>
      <c r="B7">
        <v>40</v>
      </c>
    </row>
    <row r="9" spans="1:21" x14ac:dyDescent="0.4">
      <c r="A9" t="s">
        <v>277</v>
      </c>
    </row>
    <row r="10" spans="1:21" x14ac:dyDescent="0.4">
      <c r="A10" t="s">
        <v>373</v>
      </c>
      <c r="B10" t="s">
        <v>374</v>
      </c>
    </row>
    <row r="11" spans="1:21" x14ac:dyDescent="0.4">
      <c r="A11" t="s">
        <v>375</v>
      </c>
      <c r="B11" t="s">
        <v>374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종합</vt:lpstr>
      <vt:lpstr>웨이트</vt:lpstr>
      <vt:lpstr>프라이스</vt:lpstr>
      <vt:lpstr>수익</vt:lpstr>
      <vt:lpstr>영향</vt:lpstr>
      <vt:lpstr>유닛</vt:lpstr>
      <vt:lpstr>Sheet1</vt:lpstr>
      <vt:lpstr>월덱스</vt:lpstr>
      <vt:lpstr>샘표 식품</vt:lpstr>
      <vt:lpstr>인탑스</vt:lpstr>
      <vt:lpstr>프로텍</vt:lpstr>
      <vt:lpstr>kg케미칼</vt:lpstr>
      <vt:lpstr>현대리바트</vt:lpstr>
      <vt:lpstr>코오롱 글로벌</vt:lpstr>
      <vt:lpstr>대상홀딩스</vt:lpstr>
      <vt:lpstr>스카이라이프</vt:lpstr>
      <vt:lpstr>솔브레인홀딩스</vt:lpstr>
      <vt:lpstr>엠씨넥스</vt:lpstr>
      <vt:lpstr>이엔에프테크놀로지</vt:lpstr>
      <vt:lpstr>두산인프라코어</vt:lpstr>
      <vt:lpstr>sk디스커버리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2020-09-04T10:15:59Z</dcterms:created>
  <dcterms:modified xsi:type="dcterms:W3CDTF">2020-12-06T11:30:21Z</dcterms:modified>
</cp:coreProperties>
</file>