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centpo\Desktop\"/>
    </mc:Choice>
  </mc:AlternateContent>
  <bookViews>
    <workbookView xWindow="0" yWindow="0" windowWidth="24000" windowHeight="9600"/>
  </bookViews>
  <sheets>
    <sheet name="信義區" sheetId="1" r:id="rId1"/>
    <sheet name="工作表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J1" i="1"/>
  <c r="K1" i="1"/>
  <c r="L1" i="1"/>
  <c r="M1" i="1"/>
  <c r="N1" i="1"/>
  <c r="O1" i="1"/>
  <c r="P1" i="1"/>
  <c r="Q1" i="1"/>
  <c r="R1" i="1"/>
  <c r="S1" i="1"/>
  <c r="T1" i="1"/>
  <c r="U1" i="1"/>
  <c r="V1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H1" i="1"/>
  <c r="H3" i="1"/>
  <c r="H2" i="1"/>
  <c r="H7" i="1"/>
  <c r="I7" i="1"/>
  <c r="W7" i="1" s="1"/>
  <c r="J7" i="1"/>
  <c r="K7" i="1"/>
  <c r="L7" i="1"/>
  <c r="M7" i="1"/>
  <c r="N7" i="1"/>
  <c r="O7" i="1"/>
  <c r="P7" i="1"/>
  <c r="Q7" i="1"/>
  <c r="R7" i="1"/>
  <c r="S7" i="1"/>
  <c r="T7" i="1"/>
  <c r="U7" i="1"/>
  <c r="V7" i="1"/>
  <c r="X7" i="1"/>
  <c r="H8" i="1"/>
  <c r="W8" i="1" s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X8" i="1"/>
  <c r="H9" i="1"/>
  <c r="W9" i="1" s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X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H11" i="1"/>
  <c r="I11" i="1"/>
  <c r="W11" i="1" s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X11" i="1"/>
  <c r="H12" i="1"/>
  <c r="W12" i="1" s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X12" i="1"/>
  <c r="H13" i="1"/>
  <c r="W13" i="1" s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X13" i="1"/>
  <c r="H14" i="1"/>
  <c r="I14" i="1"/>
  <c r="J14" i="1"/>
  <c r="K14" i="1"/>
  <c r="L14" i="1"/>
  <c r="M14" i="1"/>
  <c r="N14" i="1"/>
  <c r="O14" i="1"/>
  <c r="W14" i="1" s="1"/>
  <c r="P14" i="1"/>
  <c r="Q14" i="1"/>
  <c r="R14" i="1"/>
  <c r="S14" i="1"/>
  <c r="T14" i="1"/>
  <c r="U14" i="1"/>
  <c r="V14" i="1"/>
  <c r="X14" i="1"/>
  <c r="H15" i="1"/>
  <c r="I15" i="1"/>
  <c r="W15" i="1" s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X15" i="1"/>
  <c r="H16" i="1"/>
  <c r="W16" i="1" s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X16" i="1"/>
  <c r="H17" i="1"/>
  <c r="W17" i="1" s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X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H19" i="1"/>
  <c r="I19" i="1"/>
  <c r="W19" i="1" s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X19" i="1"/>
  <c r="H20" i="1"/>
  <c r="W20" i="1" s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X20" i="1"/>
  <c r="H21" i="1"/>
  <c r="W21" i="1" s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X21" i="1"/>
  <c r="H22" i="1"/>
  <c r="I22" i="1"/>
  <c r="J22" i="1"/>
  <c r="K22" i="1"/>
  <c r="L22" i="1"/>
  <c r="M22" i="1"/>
  <c r="N22" i="1"/>
  <c r="O22" i="1"/>
  <c r="P22" i="1"/>
  <c r="Q22" i="1"/>
  <c r="R22" i="1"/>
  <c r="S22" i="1"/>
  <c r="W22" i="1" s="1"/>
  <c r="T22" i="1"/>
  <c r="U22" i="1"/>
  <c r="V22" i="1"/>
  <c r="X22" i="1"/>
  <c r="H23" i="1"/>
  <c r="I23" i="1"/>
  <c r="W23" i="1" s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X23" i="1"/>
  <c r="H24" i="1"/>
  <c r="W24" i="1" s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X24" i="1"/>
  <c r="H25" i="1"/>
  <c r="W25" i="1" s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X25" i="1"/>
  <c r="H26" i="1"/>
  <c r="I26" i="1"/>
  <c r="J26" i="1"/>
  <c r="K26" i="1"/>
  <c r="W26" i="1" s="1"/>
  <c r="L26" i="1"/>
  <c r="M26" i="1"/>
  <c r="N26" i="1"/>
  <c r="O26" i="1"/>
  <c r="P26" i="1"/>
  <c r="Q26" i="1"/>
  <c r="R26" i="1"/>
  <c r="S26" i="1"/>
  <c r="T26" i="1"/>
  <c r="U26" i="1"/>
  <c r="V26" i="1"/>
  <c r="X26" i="1"/>
  <c r="H27" i="1"/>
  <c r="I27" i="1"/>
  <c r="W27" i="1" s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X27" i="1"/>
  <c r="H28" i="1"/>
  <c r="W28" i="1" s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X28" i="1"/>
  <c r="H29" i="1"/>
  <c r="W29" i="1" s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X29" i="1"/>
  <c r="H30" i="1"/>
  <c r="I30" i="1"/>
  <c r="J30" i="1"/>
  <c r="K30" i="1"/>
  <c r="L30" i="1"/>
  <c r="M30" i="1"/>
  <c r="N30" i="1"/>
  <c r="O30" i="1"/>
  <c r="P30" i="1"/>
  <c r="Q30" i="1"/>
  <c r="R30" i="1"/>
  <c r="S30" i="1"/>
  <c r="W30" i="1" s="1"/>
  <c r="T30" i="1"/>
  <c r="U30" i="1"/>
  <c r="V30" i="1"/>
  <c r="X30" i="1"/>
  <c r="H31" i="1"/>
  <c r="I31" i="1"/>
  <c r="W31" i="1" s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X31" i="1"/>
  <c r="H32" i="1"/>
  <c r="W32" i="1" s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X32" i="1"/>
  <c r="H33" i="1"/>
  <c r="W33" i="1" s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X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H35" i="1"/>
  <c r="W35" i="1" s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X35" i="1"/>
  <c r="H36" i="1"/>
  <c r="W36" i="1" s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X36" i="1"/>
  <c r="H37" i="1"/>
  <c r="W37" i="1" s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X37" i="1"/>
  <c r="H38" i="1"/>
  <c r="I38" i="1"/>
  <c r="J38" i="1"/>
  <c r="K38" i="1"/>
  <c r="L38" i="1"/>
  <c r="M38" i="1"/>
  <c r="N38" i="1"/>
  <c r="O38" i="1"/>
  <c r="P38" i="1"/>
  <c r="Q38" i="1"/>
  <c r="R38" i="1"/>
  <c r="S38" i="1"/>
  <c r="W38" i="1" s="1"/>
  <c r="T38" i="1"/>
  <c r="U38" i="1"/>
  <c r="V38" i="1"/>
  <c r="X38" i="1"/>
  <c r="H39" i="1"/>
  <c r="W39" i="1" s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X39" i="1"/>
  <c r="H40" i="1"/>
  <c r="W40" i="1" s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X40" i="1"/>
  <c r="H41" i="1"/>
  <c r="W41" i="1" s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X41" i="1"/>
  <c r="H42" i="1"/>
  <c r="I42" i="1"/>
  <c r="J42" i="1"/>
  <c r="K42" i="1"/>
  <c r="L42" i="1"/>
  <c r="M42" i="1"/>
  <c r="N42" i="1"/>
  <c r="O42" i="1"/>
  <c r="P42" i="1"/>
  <c r="Q42" i="1"/>
  <c r="R42" i="1"/>
  <c r="S42" i="1"/>
  <c r="W42" i="1" s="1"/>
  <c r="T42" i="1"/>
  <c r="U42" i="1"/>
  <c r="V42" i="1"/>
  <c r="X42" i="1"/>
  <c r="H43" i="1"/>
  <c r="W43" i="1" s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X43" i="1"/>
  <c r="H44" i="1"/>
  <c r="W44" i="1" s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X44" i="1"/>
  <c r="H45" i="1"/>
  <c r="W45" i="1" s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X45" i="1"/>
  <c r="H46" i="1"/>
  <c r="I46" i="1"/>
  <c r="J46" i="1"/>
  <c r="K46" i="1"/>
  <c r="L46" i="1"/>
  <c r="M46" i="1"/>
  <c r="N46" i="1"/>
  <c r="O46" i="1"/>
  <c r="W46" i="1" s="1"/>
  <c r="P46" i="1"/>
  <c r="Q46" i="1"/>
  <c r="R46" i="1"/>
  <c r="S46" i="1"/>
  <c r="T46" i="1"/>
  <c r="U46" i="1"/>
  <c r="V46" i="1"/>
  <c r="X46" i="1"/>
  <c r="I6" i="1"/>
  <c r="J6" i="1"/>
  <c r="W6" i="1" s="1"/>
  <c r="K6" i="1"/>
  <c r="L6" i="1"/>
  <c r="M6" i="1"/>
  <c r="N6" i="1"/>
  <c r="O6" i="1"/>
  <c r="P6" i="1"/>
  <c r="Q6" i="1"/>
  <c r="R6" i="1"/>
  <c r="S6" i="1"/>
  <c r="T6" i="1"/>
  <c r="U6" i="1"/>
  <c r="V6" i="1"/>
  <c r="H6" i="1"/>
  <c r="X6" i="1"/>
  <c r="B7" i="1"/>
  <c r="E7" i="1" s="1"/>
  <c r="C7" i="1"/>
  <c r="F7" i="1" s="1"/>
  <c r="D7" i="1"/>
  <c r="B8" i="1"/>
  <c r="E8" i="1" s="1"/>
  <c r="G8" i="1" s="1"/>
  <c r="C8" i="1"/>
  <c r="D8" i="1"/>
  <c r="F8" i="1"/>
  <c r="B9" i="1"/>
  <c r="E9" i="1" s="1"/>
  <c r="C9" i="1"/>
  <c r="F9" i="1" s="1"/>
  <c r="D9" i="1"/>
  <c r="B10" i="1"/>
  <c r="E10" i="1" s="1"/>
  <c r="G10" i="1" s="1"/>
  <c r="C10" i="1"/>
  <c r="D10" i="1"/>
  <c r="F10" i="1"/>
  <c r="B11" i="1"/>
  <c r="E11" i="1" s="1"/>
  <c r="G11" i="1" s="1"/>
  <c r="C11" i="1"/>
  <c r="F11" i="1" s="1"/>
  <c r="D11" i="1"/>
  <c r="B12" i="1"/>
  <c r="E12" i="1" s="1"/>
  <c r="G12" i="1" s="1"/>
  <c r="C12" i="1"/>
  <c r="D12" i="1"/>
  <c r="F12" i="1"/>
  <c r="B13" i="1"/>
  <c r="E13" i="1" s="1"/>
  <c r="C13" i="1"/>
  <c r="F13" i="1" s="1"/>
  <c r="D13" i="1"/>
  <c r="B14" i="1"/>
  <c r="E14" i="1" s="1"/>
  <c r="G14" i="1" s="1"/>
  <c r="C14" i="1"/>
  <c r="D14" i="1"/>
  <c r="F14" i="1"/>
  <c r="B15" i="1"/>
  <c r="E15" i="1" s="1"/>
  <c r="C15" i="1"/>
  <c r="F15" i="1" s="1"/>
  <c r="D15" i="1"/>
  <c r="B16" i="1"/>
  <c r="E16" i="1" s="1"/>
  <c r="G16" i="1" s="1"/>
  <c r="C16" i="1"/>
  <c r="D16" i="1"/>
  <c r="F16" i="1"/>
  <c r="B17" i="1"/>
  <c r="E17" i="1" s="1"/>
  <c r="C17" i="1"/>
  <c r="F17" i="1" s="1"/>
  <c r="D17" i="1"/>
  <c r="B18" i="1"/>
  <c r="E18" i="1" s="1"/>
  <c r="G18" i="1" s="1"/>
  <c r="C18" i="1"/>
  <c r="D18" i="1"/>
  <c r="F18" i="1"/>
  <c r="B19" i="1"/>
  <c r="E19" i="1" s="1"/>
  <c r="G19" i="1" s="1"/>
  <c r="C19" i="1"/>
  <c r="F19" i="1" s="1"/>
  <c r="D19" i="1"/>
  <c r="B20" i="1"/>
  <c r="E20" i="1" s="1"/>
  <c r="G20" i="1" s="1"/>
  <c r="C20" i="1"/>
  <c r="D20" i="1"/>
  <c r="F20" i="1"/>
  <c r="B21" i="1"/>
  <c r="E21" i="1" s="1"/>
  <c r="C21" i="1"/>
  <c r="F21" i="1" s="1"/>
  <c r="D21" i="1"/>
  <c r="B22" i="1"/>
  <c r="E22" i="1" s="1"/>
  <c r="G22" i="1" s="1"/>
  <c r="C22" i="1"/>
  <c r="D22" i="1"/>
  <c r="F22" i="1"/>
  <c r="B23" i="1"/>
  <c r="E23" i="1" s="1"/>
  <c r="C23" i="1"/>
  <c r="F23" i="1" s="1"/>
  <c r="D23" i="1"/>
  <c r="B24" i="1"/>
  <c r="E24" i="1" s="1"/>
  <c r="G24" i="1" s="1"/>
  <c r="C24" i="1"/>
  <c r="D24" i="1"/>
  <c r="F24" i="1"/>
  <c r="B25" i="1"/>
  <c r="E25" i="1" s="1"/>
  <c r="C25" i="1"/>
  <c r="F25" i="1" s="1"/>
  <c r="D25" i="1"/>
  <c r="B26" i="1"/>
  <c r="E26" i="1" s="1"/>
  <c r="G26" i="1" s="1"/>
  <c r="C26" i="1"/>
  <c r="D26" i="1"/>
  <c r="F26" i="1"/>
  <c r="B27" i="1"/>
  <c r="E27" i="1" s="1"/>
  <c r="G27" i="1" s="1"/>
  <c r="C27" i="1"/>
  <c r="F27" i="1" s="1"/>
  <c r="D27" i="1"/>
  <c r="B28" i="1"/>
  <c r="E28" i="1" s="1"/>
  <c r="G28" i="1" s="1"/>
  <c r="C28" i="1"/>
  <c r="D28" i="1"/>
  <c r="F28" i="1"/>
  <c r="B29" i="1"/>
  <c r="E29" i="1" s="1"/>
  <c r="C29" i="1"/>
  <c r="F29" i="1" s="1"/>
  <c r="D29" i="1"/>
  <c r="B30" i="1"/>
  <c r="E30" i="1" s="1"/>
  <c r="G30" i="1" s="1"/>
  <c r="C30" i="1"/>
  <c r="D30" i="1"/>
  <c r="F30" i="1"/>
  <c r="B31" i="1"/>
  <c r="E31" i="1" s="1"/>
  <c r="C31" i="1"/>
  <c r="F31" i="1" s="1"/>
  <c r="D31" i="1"/>
  <c r="B32" i="1"/>
  <c r="E32" i="1" s="1"/>
  <c r="G32" i="1" s="1"/>
  <c r="C32" i="1"/>
  <c r="D32" i="1"/>
  <c r="F32" i="1"/>
  <c r="B33" i="1"/>
  <c r="E33" i="1" s="1"/>
  <c r="C33" i="1"/>
  <c r="F33" i="1" s="1"/>
  <c r="D33" i="1"/>
  <c r="B34" i="1"/>
  <c r="E34" i="1" s="1"/>
  <c r="G34" i="1" s="1"/>
  <c r="C34" i="1"/>
  <c r="D34" i="1"/>
  <c r="F34" i="1"/>
  <c r="B35" i="1"/>
  <c r="E35" i="1" s="1"/>
  <c r="G35" i="1" s="1"/>
  <c r="C35" i="1"/>
  <c r="F35" i="1" s="1"/>
  <c r="D35" i="1"/>
  <c r="B36" i="1"/>
  <c r="E36" i="1" s="1"/>
  <c r="G36" i="1" s="1"/>
  <c r="C36" i="1"/>
  <c r="D36" i="1"/>
  <c r="F36" i="1"/>
  <c r="B37" i="1"/>
  <c r="E37" i="1" s="1"/>
  <c r="C37" i="1"/>
  <c r="F37" i="1" s="1"/>
  <c r="D37" i="1"/>
  <c r="B38" i="1"/>
  <c r="E38" i="1" s="1"/>
  <c r="G38" i="1" s="1"/>
  <c r="C38" i="1"/>
  <c r="D38" i="1"/>
  <c r="F38" i="1"/>
  <c r="B39" i="1"/>
  <c r="E39" i="1" s="1"/>
  <c r="C39" i="1"/>
  <c r="F39" i="1" s="1"/>
  <c r="D39" i="1"/>
  <c r="B40" i="1"/>
  <c r="E40" i="1" s="1"/>
  <c r="G40" i="1" s="1"/>
  <c r="C40" i="1"/>
  <c r="D40" i="1"/>
  <c r="F40" i="1"/>
  <c r="B41" i="1"/>
  <c r="E41" i="1" s="1"/>
  <c r="C41" i="1"/>
  <c r="F41" i="1" s="1"/>
  <c r="D41" i="1"/>
  <c r="B42" i="1"/>
  <c r="E42" i="1" s="1"/>
  <c r="G42" i="1" s="1"/>
  <c r="C42" i="1"/>
  <c r="D42" i="1"/>
  <c r="F42" i="1"/>
  <c r="B43" i="1"/>
  <c r="E43" i="1" s="1"/>
  <c r="G43" i="1" s="1"/>
  <c r="C43" i="1"/>
  <c r="F43" i="1" s="1"/>
  <c r="D43" i="1"/>
  <c r="B44" i="1"/>
  <c r="E44" i="1" s="1"/>
  <c r="G44" i="1" s="1"/>
  <c r="C44" i="1"/>
  <c r="D44" i="1"/>
  <c r="F44" i="1"/>
  <c r="B45" i="1"/>
  <c r="E45" i="1" s="1"/>
  <c r="C45" i="1"/>
  <c r="F45" i="1" s="1"/>
  <c r="D45" i="1"/>
  <c r="B46" i="1"/>
  <c r="E46" i="1" s="1"/>
  <c r="G46" i="1" s="1"/>
  <c r="C46" i="1"/>
  <c r="D46" i="1"/>
  <c r="F46" i="1"/>
  <c r="D6" i="1"/>
  <c r="E6" i="1" s="1"/>
  <c r="C6" i="1"/>
  <c r="B6" i="1"/>
  <c r="F6" i="1"/>
  <c r="X7" i="2"/>
  <c r="Y7" i="2"/>
  <c r="AB9" i="2" s="1"/>
  <c r="Z7" i="2"/>
  <c r="AA7" i="2"/>
  <c r="AB7" i="2"/>
  <c r="AC7" i="2"/>
  <c r="X8" i="2"/>
  <c r="AA12" i="2" s="1"/>
  <c r="Y8" i="2"/>
  <c r="AB6" i="2" s="1"/>
  <c r="Z8" i="2"/>
  <c r="AA8" i="2"/>
  <c r="AB8" i="2"/>
  <c r="AC8" i="2"/>
  <c r="X9" i="2"/>
  <c r="Y9" i="2"/>
  <c r="Z9" i="2"/>
  <c r="AA9" i="2"/>
  <c r="AC9" i="2"/>
  <c r="X10" i="2"/>
  <c r="Y10" i="2"/>
  <c r="Z10" i="2"/>
  <c r="AA10" i="2"/>
  <c r="AB10" i="2"/>
  <c r="AC10" i="2"/>
  <c r="X11" i="2"/>
  <c r="Y11" i="2"/>
  <c r="Z11" i="2"/>
  <c r="AA11" i="2"/>
  <c r="AB11" i="2"/>
  <c r="AC11" i="2"/>
  <c r="X12" i="2"/>
  <c r="Y12" i="2"/>
  <c r="Z12" i="2"/>
  <c r="AC12" i="2"/>
  <c r="X13" i="2"/>
  <c r="Y13" i="2"/>
  <c r="Z13" i="2"/>
  <c r="AA13" i="2"/>
  <c r="AB13" i="2"/>
  <c r="AC13" i="2"/>
  <c r="X14" i="2"/>
  <c r="Y14" i="2"/>
  <c r="Z14" i="2"/>
  <c r="AC14" i="2"/>
  <c r="X15" i="2"/>
  <c r="Y15" i="2"/>
  <c r="Z15" i="2"/>
  <c r="AA15" i="2"/>
  <c r="AB15" i="2"/>
  <c r="AC15" i="2"/>
  <c r="X16" i="2"/>
  <c r="Y16" i="2"/>
  <c r="Z16" i="2"/>
  <c r="AC16" i="2"/>
  <c r="X17" i="2"/>
  <c r="Y17" i="2"/>
  <c r="Z17" i="2"/>
  <c r="AA17" i="2"/>
  <c r="AB17" i="2"/>
  <c r="AC17" i="2"/>
  <c r="X18" i="2"/>
  <c r="Y18" i="2"/>
  <c r="Z18" i="2"/>
  <c r="AC18" i="2"/>
  <c r="X19" i="2"/>
  <c r="Y19" i="2"/>
  <c r="Z19" i="2"/>
  <c r="AA19" i="2"/>
  <c r="AB19" i="2"/>
  <c r="AC19" i="2"/>
  <c r="X20" i="2"/>
  <c r="Y20" i="2"/>
  <c r="Z20" i="2"/>
  <c r="AA20" i="2"/>
  <c r="AB20" i="2"/>
  <c r="AC20" i="2"/>
  <c r="X21" i="2"/>
  <c r="Y21" i="2"/>
  <c r="Z21" i="2"/>
  <c r="AA21" i="2"/>
  <c r="AB21" i="2"/>
  <c r="AC21" i="2"/>
  <c r="X22" i="2"/>
  <c r="Y22" i="2"/>
  <c r="Z22" i="2"/>
  <c r="AC22" i="2"/>
  <c r="X23" i="2"/>
  <c r="Y23" i="2"/>
  <c r="Z23" i="2"/>
  <c r="AA23" i="2"/>
  <c r="AB23" i="2"/>
  <c r="AC23" i="2"/>
  <c r="X24" i="2"/>
  <c r="Y24" i="2"/>
  <c r="Z24" i="2"/>
  <c r="AA24" i="2"/>
  <c r="AB24" i="2"/>
  <c r="AC24" i="2"/>
  <c r="X25" i="2"/>
  <c r="Y25" i="2"/>
  <c r="Z25" i="2"/>
  <c r="AA25" i="2"/>
  <c r="AC25" i="2"/>
  <c r="X26" i="2"/>
  <c r="Y26" i="2"/>
  <c r="Z26" i="2"/>
  <c r="AA26" i="2"/>
  <c r="AB26" i="2"/>
  <c r="AC26" i="2"/>
  <c r="X27" i="2"/>
  <c r="Y27" i="2"/>
  <c r="Z27" i="2"/>
  <c r="AA27" i="2"/>
  <c r="AB27" i="2"/>
  <c r="AC27" i="2"/>
  <c r="X28" i="2"/>
  <c r="Y28" i="2"/>
  <c r="Z28" i="2"/>
  <c r="AA28" i="2"/>
  <c r="AB28" i="2"/>
  <c r="AC28" i="2"/>
  <c r="X29" i="2"/>
  <c r="Y29" i="2"/>
  <c r="Z29" i="2"/>
  <c r="AA29" i="2"/>
  <c r="AB29" i="2"/>
  <c r="AC29" i="2"/>
  <c r="X30" i="2"/>
  <c r="Y30" i="2"/>
  <c r="Z30" i="2"/>
  <c r="AC30" i="2"/>
  <c r="X31" i="2"/>
  <c r="Y31" i="2"/>
  <c r="Z31" i="2"/>
  <c r="AA31" i="2"/>
  <c r="AB31" i="2"/>
  <c r="AC31" i="2"/>
  <c r="X32" i="2"/>
  <c r="Y32" i="2"/>
  <c r="Z32" i="2"/>
  <c r="AA32" i="2"/>
  <c r="AB32" i="2"/>
  <c r="AC32" i="2"/>
  <c r="X33" i="2"/>
  <c r="Y33" i="2"/>
  <c r="Z33" i="2"/>
  <c r="AA33" i="2"/>
  <c r="AB33" i="2"/>
  <c r="AC33" i="2"/>
  <c r="X34" i="2"/>
  <c r="Y34" i="2"/>
  <c r="Z34" i="2"/>
  <c r="AA34" i="2"/>
  <c r="AB34" i="2"/>
  <c r="AC34" i="2"/>
  <c r="X35" i="2"/>
  <c r="Y35" i="2"/>
  <c r="Z35" i="2"/>
  <c r="AA35" i="2"/>
  <c r="AB35" i="2"/>
  <c r="AC35" i="2"/>
  <c r="X36" i="2"/>
  <c r="Y36" i="2"/>
  <c r="Z36" i="2"/>
  <c r="AA36" i="2"/>
  <c r="AB36" i="2"/>
  <c r="AC36" i="2"/>
  <c r="X37" i="2"/>
  <c r="Y37" i="2"/>
  <c r="Z37" i="2"/>
  <c r="AA37" i="2"/>
  <c r="AC37" i="2"/>
  <c r="X38" i="2"/>
  <c r="Y38" i="2"/>
  <c r="Z38" i="2"/>
  <c r="AA38" i="2"/>
  <c r="AB38" i="2"/>
  <c r="AC38" i="2"/>
  <c r="X39" i="2"/>
  <c r="Y39" i="2"/>
  <c r="Z39" i="2"/>
  <c r="AA39" i="2"/>
  <c r="AC39" i="2"/>
  <c r="X40" i="2"/>
  <c r="Y40" i="2"/>
  <c r="Z40" i="2"/>
  <c r="AA40" i="2"/>
  <c r="AB40" i="2"/>
  <c r="AC40" i="2"/>
  <c r="X41" i="2"/>
  <c r="Y41" i="2"/>
  <c r="Z41" i="2"/>
  <c r="AA41" i="2"/>
  <c r="AB41" i="2"/>
  <c r="AC41" i="2"/>
  <c r="X42" i="2"/>
  <c r="Y42" i="2"/>
  <c r="Z42" i="2"/>
  <c r="AC42" i="2"/>
  <c r="X43" i="2"/>
  <c r="Y43" i="2"/>
  <c r="Z43" i="2"/>
  <c r="AA43" i="2"/>
  <c r="AB43" i="2"/>
  <c r="AC43" i="2"/>
  <c r="X44" i="2"/>
  <c r="Y44" i="2"/>
  <c r="Z44" i="2"/>
  <c r="AC44" i="2"/>
  <c r="X45" i="2"/>
  <c r="Y45" i="2"/>
  <c r="Z45" i="2"/>
  <c r="AA45" i="2"/>
  <c r="AB45" i="2"/>
  <c r="AC45" i="2"/>
  <c r="X46" i="2"/>
  <c r="Y46" i="2"/>
  <c r="Z46" i="2"/>
  <c r="AA46" i="2"/>
  <c r="AB46" i="2"/>
  <c r="AC46" i="2"/>
  <c r="X47" i="2"/>
  <c r="Y47" i="2"/>
  <c r="Z47" i="2"/>
  <c r="AA47" i="2"/>
  <c r="AC47" i="2"/>
  <c r="X48" i="2"/>
  <c r="Y48" i="2"/>
  <c r="Z48" i="2"/>
  <c r="AA48" i="2"/>
  <c r="AB48" i="2"/>
  <c r="AC48" i="2"/>
  <c r="X49" i="2"/>
  <c r="Y49" i="2"/>
  <c r="Z49" i="2"/>
  <c r="AA49" i="2"/>
  <c r="AB49" i="2"/>
  <c r="AC49" i="2"/>
  <c r="X50" i="2"/>
  <c r="Y50" i="2"/>
  <c r="Z50" i="2"/>
  <c r="AC50" i="2"/>
  <c r="X51" i="2"/>
  <c r="Y51" i="2"/>
  <c r="Z51" i="2"/>
  <c r="AA51" i="2"/>
  <c r="AB51" i="2"/>
  <c r="AC51" i="2"/>
  <c r="X52" i="2"/>
  <c r="Y52" i="2"/>
  <c r="Z52" i="2"/>
  <c r="AA52" i="2"/>
  <c r="AB52" i="2"/>
  <c r="AC52" i="2"/>
  <c r="X53" i="2"/>
  <c r="Y53" i="2"/>
  <c r="Z53" i="2"/>
  <c r="AA53" i="2"/>
  <c r="AC53" i="2"/>
  <c r="X54" i="2"/>
  <c r="Y54" i="2"/>
  <c r="Z54" i="2"/>
  <c r="AA54" i="2"/>
  <c r="AB54" i="2"/>
  <c r="AC54" i="2"/>
  <c r="X55" i="2"/>
  <c r="Y55" i="2"/>
  <c r="Z55" i="2"/>
  <c r="AA55" i="2"/>
  <c r="AB55" i="2"/>
  <c r="AC55" i="2"/>
  <c r="X56" i="2"/>
  <c r="Y56" i="2"/>
  <c r="Z56" i="2"/>
  <c r="AA56" i="2"/>
  <c r="AB56" i="2"/>
  <c r="AC56" i="2"/>
  <c r="X57" i="2"/>
  <c r="Y57" i="2"/>
  <c r="Z57" i="2"/>
  <c r="AA57" i="2"/>
  <c r="AC57" i="2"/>
  <c r="X58" i="2"/>
  <c r="Y58" i="2"/>
  <c r="Z58" i="2"/>
  <c r="AA58" i="2"/>
  <c r="AB58" i="2"/>
  <c r="AC58" i="2"/>
  <c r="X59" i="2"/>
  <c r="Y59" i="2"/>
  <c r="Z59" i="2"/>
  <c r="AA59" i="2"/>
  <c r="AB59" i="2"/>
  <c r="AC59" i="2"/>
  <c r="X60" i="2"/>
  <c r="Y60" i="2"/>
  <c r="Z60" i="2"/>
  <c r="AA60" i="2"/>
  <c r="AB60" i="2"/>
  <c r="AC60" i="2"/>
  <c r="X61" i="2"/>
  <c r="Y61" i="2"/>
  <c r="Z61" i="2"/>
  <c r="AA61" i="2"/>
  <c r="AC61" i="2"/>
  <c r="X62" i="2"/>
  <c r="Y62" i="2"/>
  <c r="Z62" i="2"/>
  <c r="AA62" i="2"/>
  <c r="AB62" i="2"/>
  <c r="AC62" i="2"/>
  <c r="X63" i="2"/>
  <c r="Y63" i="2"/>
  <c r="Z63" i="2"/>
  <c r="AA63" i="2"/>
  <c r="AB63" i="2"/>
  <c r="AC63" i="2"/>
  <c r="X64" i="2"/>
  <c r="Y64" i="2"/>
  <c r="Z64" i="2"/>
  <c r="AA64" i="2"/>
  <c r="AB64" i="2"/>
  <c r="AC64" i="2"/>
  <c r="X65" i="2"/>
  <c r="Y65" i="2"/>
  <c r="Z65" i="2"/>
  <c r="AA65" i="2"/>
  <c r="AC65" i="2"/>
  <c r="X66" i="2"/>
  <c r="Y66" i="2"/>
  <c r="Z66" i="2"/>
  <c r="AA66" i="2"/>
  <c r="AB66" i="2"/>
  <c r="AC66" i="2"/>
  <c r="X67" i="2"/>
  <c r="Y67" i="2"/>
  <c r="Z67" i="2"/>
  <c r="AA67" i="2"/>
  <c r="AB67" i="2"/>
  <c r="AC67" i="2"/>
  <c r="X68" i="2"/>
  <c r="Y68" i="2"/>
  <c r="Z68" i="2"/>
  <c r="AC68" i="2"/>
  <c r="X69" i="2"/>
  <c r="Y69" i="2"/>
  <c r="Z69" i="2"/>
  <c r="AA69" i="2"/>
  <c r="AB69" i="2"/>
  <c r="AC69" i="2"/>
  <c r="X70" i="2"/>
  <c r="Y70" i="2"/>
  <c r="Z70" i="2"/>
  <c r="AA70" i="2"/>
  <c r="AB70" i="2"/>
  <c r="AC70" i="2"/>
  <c r="X71" i="2"/>
  <c r="Y71" i="2"/>
  <c r="Z71" i="2"/>
  <c r="AA71" i="2"/>
  <c r="AB71" i="2"/>
  <c r="AC71" i="2"/>
  <c r="X72" i="2"/>
  <c r="Y72" i="2"/>
  <c r="Z72" i="2"/>
  <c r="AA72" i="2"/>
  <c r="AB72" i="2"/>
  <c r="AC72" i="2"/>
  <c r="X73" i="2"/>
  <c r="Y73" i="2"/>
  <c r="Z73" i="2"/>
  <c r="AA73" i="2"/>
  <c r="AC73" i="2"/>
  <c r="X74" i="2"/>
  <c r="Y74" i="2"/>
  <c r="Z74" i="2"/>
  <c r="AA74" i="2"/>
  <c r="AB74" i="2"/>
  <c r="AC74" i="2"/>
  <c r="X75" i="2"/>
  <c r="Y75" i="2"/>
  <c r="Z75" i="2"/>
  <c r="AA75" i="2"/>
  <c r="AC75" i="2"/>
  <c r="X76" i="2"/>
  <c r="Y76" i="2"/>
  <c r="Z76" i="2"/>
  <c r="AA76" i="2"/>
  <c r="AB76" i="2"/>
  <c r="AC76" i="2"/>
  <c r="X77" i="2"/>
  <c r="Y77" i="2"/>
  <c r="Z77" i="2"/>
  <c r="AA77" i="2"/>
  <c r="AB77" i="2"/>
  <c r="AC77" i="2"/>
  <c r="X78" i="2"/>
  <c r="Y78" i="2"/>
  <c r="Z78" i="2"/>
  <c r="AA78" i="2"/>
  <c r="AB78" i="2"/>
  <c r="AC78" i="2"/>
  <c r="X79" i="2"/>
  <c r="Y79" i="2"/>
  <c r="Z79" i="2"/>
  <c r="AA79" i="2"/>
  <c r="AC79" i="2"/>
  <c r="X80" i="2"/>
  <c r="Y80" i="2"/>
  <c r="Z80" i="2"/>
  <c r="AA80" i="2"/>
  <c r="AB80" i="2"/>
  <c r="AC80" i="2"/>
  <c r="X81" i="2"/>
  <c r="Y81" i="2"/>
  <c r="Z81" i="2"/>
  <c r="AA81" i="2"/>
  <c r="AB81" i="2"/>
  <c r="AC81" i="2"/>
  <c r="X82" i="2"/>
  <c r="Y82" i="2"/>
  <c r="Z82" i="2"/>
  <c r="AC82" i="2"/>
  <c r="X83" i="2"/>
  <c r="Y83" i="2"/>
  <c r="Z83" i="2"/>
  <c r="AA83" i="2"/>
  <c r="AB83" i="2"/>
  <c r="AC83" i="2"/>
  <c r="X84" i="2"/>
  <c r="Y84" i="2"/>
  <c r="Z84" i="2"/>
  <c r="AA84" i="2"/>
  <c r="AB84" i="2"/>
  <c r="AC84" i="2"/>
  <c r="X85" i="2"/>
  <c r="Y85" i="2"/>
  <c r="Z85" i="2"/>
  <c r="AA85" i="2"/>
  <c r="AB85" i="2"/>
  <c r="AC85" i="2"/>
  <c r="X86" i="2"/>
  <c r="Y86" i="2"/>
  <c r="Z86" i="2"/>
  <c r="AC86" i="2"/>
  <c r="X87" i="2"/>
  <c r="Y87" i="2"/>
  <c r="Z87" i="2"/>
  <c r="AA87" i="2"/>
  <c r="AB87" i="2"/>
  <c r="AC87" i="2"/>
  <c r="X88" i="2"/>
  <c r="Y88" i="2"/>
  <c r="Z88" i="2"/>
  <c r="AA88" i="2"/>
  <c r="AB88" i="2"/>
  <c r="AC88" i="2"/>
  <c r="X89" i="2"/>
  <c r="Y89" i="2"/>
  <c r="Z89" i="2"/>
  <c r="AA89" i="2"/>
  <c r="AB89" i="2"/>
  <c r="AC89" i="2"/>
  <c r="X90" i="2"/>
  <c r="Y90" i="2"/>
  <c r="Z90" i="2"/>
  <c r="AA90" i="2"/>
  <c r="AB90" i="2"/>
  <c r="AC90" i="2"/>
  <c r="X91" i="2"/>
  <c r="Y91" i="2"/>
  <c r="Z91" i="2"/>
  <c r="AA91" i="2"/>
  <c r="AC91" i="2"/>
  <c r="X92" i="2"/>
  <c r="Y92" i="2"/>
  <c r="Z92" i="2"/>
  <c r="AA92" i="2"/>
  <c r="AB92" i="2"/>
  <c r="AC92" i="2"/>
  <c r="X93" i="2"/>
  <c r="Y93" i="2"/>
  <c r="Z93" i="2"/>
  <c r="AA93" i="2"/>
  <c r="AB93" i="2"/>
  <c r="AC93" i="2"/>
  <c r="X94" i="2"/>
  <c r="Y94" i="2"/>
  <c r="Z94" i="2"/>
  <c r="AA94" i="2"/>
  <c r="AB94" i="2"/>
  <c r="AC94" i="2"/>
  <c r="X95" i="2"/>
  <c r="Y95" i="2"/>
  <c r="Z95" i="2"/>
  <c r="AA95" i="2"/>
  <c r="AC95" i="2"/>
  <c r="X96" i="2"/>
  <c r="Y96" i="2"/>
  <c r="Z96" i="2"/>
  <c r="AA96" i="2"/>
  <c r="AB96" i="2"/>
  <c r="AC96" i="2"/>
  <c r="X97" i="2"/>
  <c r="Y97" i="2"/>
  <c r="Z97" i="2"/>
  <c r="AA97" i="2"/>
  <c r="AB97" i="2"/>
  <c r="AC97" i="2"/>
  <c r="X98" i="2"/>
  <c r="Y98" i="2"/>
  <c r="Z98" i="2"/>
  <c r="AC98" i="2"/>
  <c r="X99" i="2"/>
  <c r="Y99" i="2"/>
  <c r="Z99" i="2"/>
  <c r="AA99" i="2"/>
  <c r="AB99" i="2"/>
  <c r="AC99" i="2"/>
  <c r="X100" i="2"/>
  <c r="Y100" i="2"/>
  <c r="Z100" i="2"/>
  <c r="AA100" i="2"/>
  <c r="AB100" i="2"/>
  <c r="AC100" i="2"/>
  <c r="X101" i="2"/>
  <c r="Y101" i="2"/>
  <c r="Z101" i="2"/>
  <c r="AA101" i="2"/>
  <c r="AC101" i="2"/>
  <c r="X102" i="2"/>
  <c r="Y102" i="2"/>
  <c r="Z102" i="2"/>
  <c r="AA102" i="2"/>
  <c r="AB102" i="2"/>
  <c r="AC102" i="2"/>
  <c r="X103" i="2"/>
  <c r="Y103" i="2"/>
  <c r="Z103" i="2"/>
  <c r="AA103" i="2"/>
  <c r="AB103" i="2"/>
  <c r="AC103" i="2"/>
  <c r="X104" i="2"/>
  <c r="Y104" i="2"/>
  <c r="Z104" i="2"/>
  <c r="AA104" i="2"/>
  <c r="AB104" i="2"/>
  <c r="AC104" i="2"/>
  <c r="X105" i="2"/>
  <c r="Y105" i="2"/>
  <c r="Z105" i="2"/>
  <c r="AA105" i="2"/>
  <c r="AC105" i="2"/>
  <c r="X106" i="2"/>
  <c r="Y106" i="2"/>
  <c r="Z106" i="2"/>
  <c r="AA106" i="2"/>
  <c r="AB106" i="2"/>
  <c r="AC106" i="2"/>
  <c r="X107" i="2"/>
  <c r="Y107" i="2"/>
  <c r="Z107" i="2"/>
  <c r="AA107" i="2"/>
  <c r="AB107" i="2"/>
  <c r="AC107" i="2"/>
  <c r="X108" i="2"/>
  <c r="Y108" i="2"/>
  <c r="Z108" i="2"/>
  <c r="AA108" i="2"/>
  <c r="AB108" i="2"/>
  <c r="AC108" i="2"/>
  <c r="X109" i="2"/>
  <c r="Y109" i="2"/>
  <c r="Z109" i="2"/>
  <c r="AA109" i="2"/>
  <c r="AB109" i="2"/>
  <c r="AC109" i="2"/>
  <c r="X110" i="2"/>
  <c r="Y110" i="2"/>
  <c r="Z110" i="2"/>
  <c r="AA110" i="2"/>
  <c r="AB110" i="2"/>
  <c r="AC110" i="2"/>
  <c r="X111" i="2"/>
  <c r="Y111" i="2"/>
  <c r="Z111" i="2"/>
  <c r="AA111" i="2"/>
  <c r="AC111" i="2"/>
  <c r="X112" i="2"/>
  <c r="Y112" i="2"/>
  <c r="Z112" i="2"/>
  <c r="AA112" i="2"/>
  <c r="AB112" i="2"/>
  <c r="AC112" i="2"/>
  <c r="X113" i="2"/>
  <c r="Y113" i="2"/>
  <c r="Z113" i="2"/>
  <c r="AA113" i="2"/>
  <c r="AB113" i="2"/>
  <c r="AC113" i="2"/>
  <c r="X114" i="2"/>
  <c r="Y114" i="2"/>
  <c r="Z114" i="2"/>
  <c r="AC114" i="2"/>
  <c r="X115" i="2"/>
  <c r="Y115" i="2"/>
  <c r="Z115" i="2"/>
  <c r="AA115" i="2"/>
  <c r="AB115" i="2"/>
  <c r="AC115" i="2"/>
  <c r="X116" i="2"/>
  <c r="Y116" i="2"/>
  <c r="Z116" i="2"/>
  <c r="AA116" i="2"/>
  <c r="AB116" i="2"/>
  <c r="AC116" i="2"/>
  <c r="X117" i="2"/>
  <c r="Y117" i="2"/>
  <c r="Z117" i="2"/>
  <c r="AA117" i="2"/>
  <c r="AB117" i="2"/>
  <c r="AC117" i="2"/>
  <c r="X118" i="2"/>
  <c r="Y118" i="2"/>
  <c r="Z118" i="2"/>
  <c r="AC118" i="2"/>
  <c r="X119" i="2"/>
  <c r="Y119" i="2"/>
  <c r="Z119" i="2"/>
  <c r="AA119" i="2"/>
  <c r="AB119" i="2"/>
  <c r="AC119" i="2"/>
  <c r="X120" i="2"/>
  <c r="Y120" i="2"/>
  <c r="Z120" i="2"/>
  <c r="AA120" i="2"/>
  <c r="AB120" i="2"/>
  <c r="AC120" i="2"/>
  <c r="X121" i="2"/>
  <c r="Y121" i="2"/>
  <c r="Z121" i="2"/>
  <c r="AA121" i="2"/>
  <c r="AB121" i="2"/>
  <c r="AC121" i="2"/>
  <c r="X122" i="2"/>
  <c r="Y122" i="2"/>
  <c r="Z122" i="2"/>
  <c r="AA122" i="2"/>
  <c r="AB122" i="2"/>
  <c r="AC122" i="2"/>
  <c r="X123" i="2"/>
  <c r="Y123" i="2"/>
  <c r="Z123" i="2"/>
  <c r="AA123" i="2"/>
  <c r="AC123" i="2"/>
  <c r="X124" i="2"/>
  <c r="Y124" i="2"/>
  <c r="Z124" i="2"/>
  <c r="AA124" i="2"/>
  <c r="AB124" i="2"/>
  <c r="AC124" i="2"/>
  <c r="X125" i="2"/>
  <c r="Y125" i="2"/>
  <c r="Z125" i="2"/>
  <c r="AA125" i="2"/>
  <c r="AB125" i="2"/>
  <c r="AC125" i="2"/>
  <c r="X126" i="2"/>
  <c r="Y126" i="2"/>
  <c r="Z126" i="2"/>
  <c r="AC126" i="2"/>
  <c r="X127" i="2"/>
  <c r="Y127" i="2"/>
  <c r="Z127" i="2"/>
  <c r="AA127" i="2"/>
  <c r="AB127" i="2"/>
  <c r="AC127" i="2"/>
  <c r="X128" i="2"/>
  <c r="Y128" i="2"/>
  <c r="Z128" i="2"/>
  <c r="AA128" i="2"/>
  <c r="AB128" i="2"/>
  <c r="AC128" i="2"/>
  <c r="X129" i="2"/>
  <c r="Y129" i="2"/>
  <c r="Z129" i="2"/>
  <c r="AA129" i="2"/>
  <c r="AC129" i="2"/>
  <c r="X130" i="2"/>
  <c r="Y130" i="2"/>
  <c r="Z130" i="2"/>
  <c r="AA130" i="2"/>
  <c r="AB130" i="2"/>
  <c r="AC130" i="2"/>
  <c r="X131" i="2"/>
  <c r="Y131" i="2"/>
  <c r="Z131" i="2"/>
  <c r="AA131" i="2"/>
  <c r="AB131" i="2"/>
  <c r="AC131" i="2"/>
  <c r="X132" i="2"/>
  <c r="Y132" i="2"/>
  <c r="Z132" i="2"/>
  <c r="AA132" i="2"/>
  <c r="AB132" i="2"/>
  <c r="AC132" i="2"/>
  <c r="X133" i="2"/>
  <c r="Y133" i="2"/>
  <c r="Z133" i="2"/>
  <c r="AA133" i="2"/>
  <c r="AC133" i="2"/>
  <c r="X134" i="2"/>
  <c r="Y134" i="2"/>
  <c r="Z134" i="2"/>
  <c r="AA134" i="2"/>
  <c r="AB134" i="2"/>
  <c r="AC134" i="2"/>
  <c r="X135" i="2"/>
  <c r="Y135" i="2"/>
  <c r="Z135" i="2"/>
  <c r="AA135" i="2"/>
  <c r="AC135" i="2"/>
  <c r="X136" i="2"/>
  <c r="Y136" i="2"/>
  <c r="Z136" i="2"/>
  <c r="AA136" i="2"/>
  <c r="AB136" i="2"/>
  <c r="AC136" i="2"/>
  <c r="X137" i="2"/>
  <c r="Y137" i="2"/>
  <c r="Z137" i="2"/>
  <c r="AA137" i="2"/>
  <c r="AB137" i="2"/>
  <c r="AC137" i="2"/>
  <c r="X138" i="2"/>
  <c r="Y138" i="2"/>
  <c r="Z138" i="2"/>
  <c r="AC138" i="2"/>
  <c r="X139" i="2"/>
  <c r="Y139" i="2"/>
  <c r="Z139" i="2"/>
  <c r="AA139" i="2"/>
  <c r="AB139" i="2"/>
  <c r="AC139" i="2"/>
  <c r="X140" i="2"/>
  <c r="Y140" i="2"/>
  <c r="Z140" i="2"/>
  <c r="AA140" i="2"/>
  <c r="AB140" i="2"/>
  <c r="AC140" i="2"/>
  <c r="X141" i="2"/>
  <c r="Y141" i="2"/>
  <c r="Z141" i="2"/>
  <c r="AA141" i="2"/>
  <c r="AB141" i="2"/>
  <c r="AC141" i="2"/>
  <c r="X142" i="2"/>
  <c r="Y142" i="2"/>
  <c r="Z142" i="2"/>
  <c r="AC142" i="2"/>
  <c r="X143" i="2"/>
  <c r="Y143" i="2"/>
  <c r="Z143" i="2"/>
  <c r="AA143" i="2"/>
  <c r="AB143" i="2"/>
  <c r="AC143" i="2"/>
  <c r="X144" i="2"/>
  <c r="Y144" i="2"/>
  <c r="Z144" i="2"/>
  <c r="AA144" i="2"/>
  <c r="AB144" i="2"/>
  <c r="AC144" i="2"/>
  <c r="X145" i="2"/>
  <c r="Y145" i="2"/>
  <c r="Z145" i="2"/>
  <c r="AA145" i="2"/>
  <c r="AC145" i="2"/>
  <c r="X146" i="2"/>
  <c r="Y146" i="2"/>
  <c r="Z146" i="2"/>
  <c r="AA146" i="2"/>
  <c r="AB146" i="2"/>
  <c r="AC146" i="2"/>
  <c r="AC6" i="2"/>
  <c r="AA6" i="2"/>
  <c r="Z6" i="2"/>
  <c r="Y6" i="2"/>
  <c r="X6" i="2"/>
  <c r="G45" i="1" l="1"/>
  <c r="G37" i="1"/>
  <c r="G21" i="1"/>
  <c r="G13" i="1"/>
  <c r="G41" i="1"/>
  <c r="G33" i="1"/>
  <c r="G25" i="1"/>
  <c r="G17" i="1"/>
  <c r="G9" i="1"/>
  <c r="G29" i="1"/>
  <c r="G39" i="1"/>
  <c r="G31" i="1"/>
  <c r="G23" i="1"/>
  <c r="G15" i="1"/>
  <c r="G7" i="1"/>
  <c r="G6" i="1"/>
  <c r="AB142" i="2"/>
  <c r="AB138" i="2"/>
  <c r="AB126" i="2"/>
  <c r="AB118" i="2"/>
  <c r="AB114" i="2"/>
  <c r="AB98" i="2"/>
  <c r="AB86" i="2"/>
  <c r="AB82" i="2"/>
  <c r="AB68" i="2"/>
  <c r="AB50" i="2"/>
  <c r="AB44" i="2"/>
  <c r="AB42" i="2"/>
  <c r="AB30" i="2"/>
  <c r="AB22" i="2"/>
  <c r="AB18" i="2"/>
  <c r="AB16" i="2"/>
  <c r="AB14" i="2"/>
  <c r="AB12" i="2"/>
  <c r="AA142" i="2"/>
  <c r="AA138" i="2"/>
  <c r="AA126" i="2"/>
  <c r="AA118" i="2"/>
  <c r="AA114" i="2"/>
  <c r="AA98" i="2"/>
  <c r="AA86" i="2"/>
  <c r="AA82" i="2"/>
  <c r="AA68" i="2"/>
  <c r="AA50" i="2"/>
  <c r="AA44" i="2"/>
  <c r="AA42" i="2"/>
  <c r="AA30" i="2"/>
  <c r="AA22" i="2"/>
  <c r="AA18" i="2"/>
  <c r="AA16" i="2"/>
  <c r="AA14" i="2"/>
  <c r="AB145" i="2"/>
  <c r="AB135" i="2"/>
  <c r="AB133" i="2"/>
  <c r="AB129" i="2"/>
  <c r="AB123" i="2"/>
  <c r="AB111" i="2"/>
  <c r="AB105" i="2"/>
  <c r="AB101" i="2"/>
  <c r="AB95" i="2"/>
  <c r="AB91" i="2"/>
  <c r="AB79" i="2"/>
  <c r="AB75" i="2"/>
  <c r="AB73" i="2"/>
  <c r="AB65" i="2"/>
  <c r="AB61" i="2"/>
  <c r="AB57" i="2"/>
  <c r="AB53" i="2"/>
  <c r="AB47" i="2"/>
  <c r="AB39" i="2"/>
  <c r="AB37" i="2"/>
  <c r="AB25" i="2"/>
</calcChain>
</file>

<file path=xl/sharedStrings.xml><?xml version="1.0" encoding="utf-8"?>
<sst xmlns="http://schemas.openxmlformats.org/spreadsheetml/2006/main" count="505" uniqueCount="264">
  <si>
    <t>　信義區</t>
  </si>
  <si>
    <t/>
  </si>
  <si>
    <t>　　</t>
  </si>
  <si>
    <t>西村里</t>
  </si>
  <si>
    <t>637</t>
  </si>
  <si>
    <t>638</t>
  </si>
  <si>
    <t>639</t>
  </si>
  <si>
    <t>正和里</t>
  </si>
  <si>
    <t>640</t>
  </si>
  <si>
    <t>641</t>
  </si>
  <si>
    <t>642</t>
  </si>
  <si>
    <t>興隆里</t>
  </si>
  <si>
    <t>643</t>
  </si>
  <si>
    <t>644</t>
  </si>
  <si>
    <t>中興里</t>
  </si>
  <si>
    <t>645</t>
  </si>
  <si>
    <t>646</t>
  </si>
  <si>
    <t>新仁里</t>
  </si>
  <si>
    <t>647</t>
  </si>
  <si>
    <t>648</t>
  </si>
  <si>
    <t>興雅里</t>
  </si>
  <si>
    <t>649</t>
  </si>
  <si>
    <t>650</t>
  </si>
  <si>
    <t>651</t>
  </si>
  <si>
    <t>652</t>
  </si>
  <si>
    <t>敦厚里</t>
  </si>
  <si>
    <t>653</t>
  </si>
  <si>
    <t>654</t>
  </si>
  <si>
    <t>655</t>
  </si>
  <si>
    <t>廣居里</t>
  </si>
  <si>
    <t>656</t>
  </si>
  <si>
    <t>657</t>
  </si>
  <si>
    <t>658</t>
  </si>
  <si>
    <t>659</t>
  </si>
  <si>
    <t>660</t>
  </si>
  <si>
    <t>安康里</t>
  </si>
  <si>
    <t>661</t>
  </si>
  <si>
    <t>662</t>
  </si>
  <si>
    <t>663</t>
  </si>
  <si>
    <t>664</t>
  </si>
  <si>
    <t>665</t>
  </si>
  <si>
    <t>666</t>
  </si>
  <si>
    <t>667</t>
  </si>
  <si>
    <t>六藝里</t>
  </si>
  <si>
    <t>668</t>
  </si>
  <si>
    <t>669</t>
  </si>
  <si>
    <t>雅祥里</t>
  </si>
  <si>
    <t>670</t>
  </si>
  <si>
    <t>671</t>
  </si>
  <si>
    <t>672</t>
  </si>
  <si>
    <t>五常里</t>
  </si>
  <si>
    <t>673</t>
  </si>
  <si>
    <t>674</t>
  </si>
  <si>
    <t>五全里</t>
  </si>
  <si>
    <t>675</t>
  </si>
  <si>
    <t>676</t>
  </si>
  <si>
    <t>677</t>
  </si>
  <si>
    <t>永吉里</t>
  </si>
  <si>
    <t>678</t>
  </si>
  <si>
    <t>679</t>
  </si>
  <si>
    <t>680</t>
  </si>
  <si>
    <t>長春里</t>
  </si>
  <si>
    <t>681</t>
  </si>
  <si>
    <t>682</t>
  </si>
  <si>
    <t>683</t>
  </si>
  <si>
    <t>四育里</t>
  </si>
  <si>
    <t>684</t>
  </si>
  <si>
    <t>685</t>
  </si>
  <si>
    <t>686</t>
  </si>
  <si>
    <t>687</t>
  </si>
  <si>
    <t>四維里</t>
  </si>
  <si>
    <t>688</t>
  </si>
  <si>
    <t>689</t>
  </si>
  <si>
    <t>690</t>
  </si>
  <si>
    <t>691</t>
  </si>
  <si>
    <t>永春里</t>
  </si>
  <si>
    <t>692</t>
  </si>
  <si>
    <t>693</t>
  </si>
  <si>
    <t>694</t>
  </si>
  <si>
    <t>695</t>
  </si>
  <si>
    <t>富台里</t>
  </si>
  <si>
    <t>696</t>
  </si>
  <si>
    <t>697</t>
  </si>
  <si>
    <t>698</t>
  </si>
  <si>
    <t>國業里</t>
  </si>
  <si>
    <t>699</t>
  </si>
  <si>
    <t>700</t>
  </si>
  <si>
    <t>701</t>
  </si>
  <si>
    <t>702</t>
  </si>
  <si>
    <t>703</t>
  </si>
  <si>
    <t>松隆里</t>
  </si>
  <si>
    <t>704</t>
  </si>
  <si>
    <t>705</t>
  </si>
  <si>
    <t>松友里</t>
  </si>
  <si>
    <t>706</t>
  </si>
  <si>
    <t>707</t>
  </si>
  <si>
    <t>708</t>
  </si>
  <si>
    <t>709</t>
  </si>
  <si>
    <t>松光里</t>
  </si>
  <si>
    <t>710</t>
  </si>
  <si>
    <t>711</t>
  </si>
  <si>
    <t>712</t>
  </si>
  <si>
    <t>中坡里</t>
  </si>
  <si>
    <t>713</t>
  </si>
  <si>
    <t>714</t>
  </si>
  <si>
    <t>715</t>
  </si>
  <si>
    <t>716</t>
  </si>
  <si>
    <t>中行里</t>
  </si>
  <si>
    <t>717</t>
  </si>
  <si>
    <t>718</t>
  </si>
  <si>
    <t>719</t>
  </si>
  <si>
    <t>720</t>
  </si>
  <si>
    <t>721</t>
  </si>
  <si>
    <t>大道里</t>
  </si>
  <si>
    <t>722</t>
  </si>
  <si>
    <t>723</t>
  </si>
  <si>
    <t>724</t>
  </si>
  <si>
    <t>725</t>
  </si>
  <si>
    <t>大仁里</t>
  </si>
  <si>
    <t>726</t>
  </si>
  <si>
    <t>727</t>
  </si>
  <si>
    <t>728</t>
  </si>
  <si>
    <t>景新里</t>
  </si>
  <si>
    <t>729</t>
  </si>
  <si>
    <t>730</t>
  </si>
  <si>
    <t>731</t>
  </si>
  <si>
    <t>惠安里</t>
  </si>
  <si>
    <t>732</t>
  </si>
  <si>
    <t>733</t>
  </si>
  <si>
    <t>734</t>
  </si>
  <si>
    <t>735</t>
  </si>
  <si>
    <t>三張里</t>
  </si>
  <si>
    <t>736</t>
  </si>
  <si>
    <t>737</t>
  </si>
  <si>
    <t>738</t>
  </si>
  <si>
    <t>739</t>
  </si>
  <si>
    <t>740</t>
  </si>
  <si>
    <t>741</t>
  </si>
  <si>
    <t>三犁里</t>
  </si>
  <si>
    <t>742</t>
  </si>
  <si>
    <t>743</t>
  </si>
  <si>
    <t>744</t>
  </si>
  <si>
    <t>六合里</t>
  </si>
  <si>
    <t>745</t>
  </si>
  <si>
    <t>746</t>
  </si>
  <si>
    <t>747</t>
  </si>
  <si>
    <t>748</t>
  </si>
  <si>
    <t>泰和里</t>
  </si>
  <si>
    <t>749</t>
  </si>
  <si>
    <t>750</t>
  </si>
  <si>
    <t>751</t>
  </si>
  <si>
    <t>752</t>
  </si>
  <si>
    <t>753</t>
  </si>
  <si>
    <t>景聯里</t>
  </si>
  <si>
    <t>754</t>
  </si>
  <si>
    <t>755</t>
  </si>
  <si>
    <t>756</t>
  </si>
  <si>
    <t>景勤里</t>
  </si>
  <si>
    <t>757</t>
  </si>
  <si>
    <t>758</t>
  </si>
  <si>
    <t>759</t>
  </si>
  <si>
    <t>雙和里</t>
  </si>
  <si>
    <t>760</t>
  </si>
  <si>
    <t>761</t>
  </si>
  <si>
    <t>762</t>
  </si>
  <si>
    <t>763</t>
  </si>
  <si>
    <t>嘉興里</t>
  </si>
  <si>
    <t>764</t>
  </si>
  <si>
    <t>765</t>
  </si>
  <si>
    <t>黎順里</t>
  </si>
  <si>
    <t>766</t>
  </si>
  <si>
    <t>767</t>
  </si>
  <si>
    <t>768</t>
  </si>
  <si>
    <t>黎平里</t>
  </si>
  <si>
    <t>769</t>
  </si>
  <si>
    <t>770</t>
  </si>
  <si>
    <t>771</t>
  </si>
  <si>
    <t>772</t>
  </si>
  <si>
    <t>黎忠里</t>
  </si>
  <si>
    <t>773</t>
  </si>
  <si>
    <t>774</t>
  </si>
  <si>
    <t>775</t>
  </si>
  <si>
    <t>黎安里</t>
  </si>
  <si>
    <t>776</t>
  </si>
  <si>
    <t>777</t>
  </si>
  <si>
    <t>行政區別</t>
  </si>
  <si>
    <t>村里別</t>
  </si>
  <si>
    <t>投開票所別</t>
  </si>
  <si>
    <t>各候選人得票情形</t>
  </si>
  <si>
    <t>C
投票數
C=A+B</t>
  </si>
  <si>
    <t>G
選舉人數
(原領票數)
G=E+F</t>
  </si>
  <si>
    <t>H
投票率
H=C/G
(%)</t>
  </si>
  <si>
    <t>1
陳永德
中國國民黨</t>
  </si>
  <si>
    <t>2
秦慧珠
中國國民黨</t>
  </si>
  <si>
    <t>3
楊世光
新黨</t>
  </si>
  <si>
    <t>4
許家蓓
民主進步黨</t>
  </si>
  <si>
    <t xml:space="preserve">5
王博玉
 </t>
  </si>
  <si>
    <t>6
戴錫欽
中國國民黨</t>
  </si>
  <si>
    <t>7
陳孋輝
中國國民黨</t>
  </si>
  <si>
    <t>8
洪士奇
親民黨</t>
  </si>
  <si>
    <t>9
潘翰疆
樹黨</t>
  </si>
  <si>
    <t>10
許淑華
民主進步黨</t>
  </si>
  <si>
    <t>11
李卓翰
台灣團結聯盟</t>
  </si>
  <si>
    <t>12
王鴻薇
中國國民黨</t>
  </si>
  <si>
    <t>13
洪健益
民主進步黨</t>
  </si>
  <si>
    <t>14
楊實秋
中國國民黨</t>
  </si>
  <si>
    <t>15
張茂楠
民主進步黨</t>
  </si>
  <si>
    <t xml:space="preserve">16
徐世
 </t>
  </si>
  <si>
    <t>17
王正德
中國國民黨</t>
  </si>
  <si>
    <t>藍綠差對年齡相關</t>
    <phoneticPr fontId="2" type="noConversion"/>
  </si>
  <si>
    <t>綠</t>
    <phoneticPr fontId="2" type="noConversion"/>
  </si>
  <si>
    <t>藍</t>
    <phoneticPr fontId="2" type="noConversion"/>
  </si>
  <si>
    <t>里</t>
    <phoneticPr fontId="2" type="noConversion"/>
  </si>
  <si>
    <t>藍得票數</t>
    <phoneticPr fontId="2" type="noConversion"/>
  </si>
  <si>
    <t>綠得票數</t>
    <phoneticPr fontId="2" type="noConversion"/>
  </si>
  <si>
    <t>投票人數</t>
    <phoneticPr fontId="2" type="noConversion"/>
  </si>
  <si>
    <t>藍得票率</t>
    <phoneticPr fontId="2" type="noConversion"/>
  </si>
  <si>
    <t>綠得票率</t>
    <phoneticPr fontId="2" type="noConversion"/>
  </si>
  <si>
    <t>藍-綠</t>
    <phoneticPr fontId="2" type="noConversion"/>
  </si>
  <si>
    <t>weighted sum</t>
    <phoneticPr fontId="2" type="noConversion"/>
  </si>
  <si>
    <t>西村里</t>
    <phoneticPr fontId="2" type="noConversion"/>
  </si>
  <si>
    <t>正和里</t>
    <phoneticPr fontId="2" type="noConversion"/>
  </si>
  <si>
    <t>興隆里</t>
    <phoneticPr fontId="2" type="noConversion"/>
  </si>
  <si>
    <t>中興里</t>
    <phoneticPr fontId="2" type="noConversion"/>
  </si>
  <si>
    <t>新仁里</t>
    <phoneticPr fontId="2" type="noConversion"/>
  </si>
  <si>
    <t>興雅里</t>
    <phoneticPr fontId="2" type="noConversion"/>
  </si>
  <si>
    <t>敦厚里</t>
    <phoneticPr fontId="2" type="noConversion"/>
  </si>
  <si>
    <t>廣居里</t>
    <phoneticPr fontId="2" type="noConversion"/>
  </si>
  <si>
    <t>安康里</t>
    <phoneticPr fontId="2" type="noConversion"/>
  </si>
  <si>
    <t>六藝里</t>
    <phoneticPr fontId="2" type="noConversion"/>
  </si>
  <si>
    <t>雅祥里</t>
    <phoneticPr fontId="2" type="noConversion"/>
  </si>
  <si>
    <t>五常里</t>
    <phoneticPr fontId="2" type="noConversion"/>
  </si>
  <si>
    <t>五全里</t>
    <phoneticPr fontId="2" type="noConversion"/>
  </si>
  <si>
    <t>永吉里</t>
    <phoneticPr fontId="2" type="noConversion"/>
  </si>
  <si>
    <t>長春里</t>
    <phoneticPr fontId="2" type="noConversion"/>
  </si>
  <si>
    <t>四育里</t>
    <phoneticPr fontId="2" type="noConversion"/>
  </si>
  <si>
    <t>四維里</t>
    <phoneticPr fontId="2" type="noConversion"/>
  </si>
  <si>
    <t>永春里</t>
    <phoneticPr fontId="2" type="noConversion"/>
  </si>
  <si>
    <t>富台里</t>
    <phoneticPr fontId="2" type="noConversion"/>
  </si>
  <si>
    <t>國業里</t>
    <phoneticPr fontId="2" type="noConversion"/>
  </si>
  <si>
    <t>松隆里</t>
    <phoneticPr fontId="2" type="noConversion"/>
  </si>
  <si>
    <t>松友里</t>
    <phoneticPr fontId="2" type="noConversion"/>
  </si>
  <si>
    <t>松光里</t>
    <phoneticPr fontId="2" type="noConversion"/>
  </si>
  <si>
    <t>中坡里</t>
    <phoneticPr fontId="2" type="noConversion"/>
  </si>
  <si>
    <t>中行里</t>
    <phoneticPr fontId="2" type="noConversion"/>
  </si>
  <si>
    <t>大道里</t>
    <phoneticPr fontId="2" type="noConversion"/>
  </si>
  <si>
    <t>大仁里</t>
    <phoneticPr fontId="2" type="noConversion"/>
  </si>
  <si>
    <t>景新里</t>
    <phoneticPr fontId="2" type="noConversion"/>
  </si>
  <si>
    <t>惠安里</t>
    <phoneticPr fontId="2" type="noConversion"/>
  </si>
  <si>
    <t>三張里</t>
    <phoneticPr fontId="2" type="noConversion"/>
  </si>
  <si>
    <t>三犁里</t>
    <phoneticPr fontId="2" type="noConversion"/>
  </si>
  <si>
    <t>六合里</t>
    <phoneticPr fontId="2" type="noConversion"/>
  </si>
  <si>
    <t>泰和里</t>
    <phoneticPr fontId="2" type="noConversion"/>
  </si>
  <si>
    <t>景聯里</t>
    <phoneticPr fontId="2" type="noConversion"/>
  </si>
  <si>
    <t>景勤里</t>
    <phoneticPr fontId="2" type="noConversion"/>
  </si>
  <si>
    <t>雙和里</t>
    <phoneticPr fontId="2" type="noConversion"/>
  </si>
  <si>
    <t>嘉興里</t>
    <phoneticPr fontId="2" type="noConversion"/>
  </si>
  <si>
    <t>黎順里</t>
    <phoneticPr fontId="2" type="noConversion"/>
  </si>
  <si>
    <t>黎平里</t>
    <phoneticPr fontId="2" type="noConversion"/>
  </si>
  <si>
    <t>黎忠里</t>
    <phoneticPr fontId="2" type="noConversion"/>
  </si>
  <si>
    <t>黎安里</t>
    <phoneticPr fontId="2" type="noConversion"/>
  </si>
  <si>
    <t>藍綠差對年齡相關</t>
    <phoneticPr fontId="2" type="noConversion"/>
  </si>
  <si>
    <t>綠</t>
    <phoneticPr fontId="2" type="noConversion"/>
  </si>
  <si>
    <t>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</si>
</sst>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76" formatCode="##.00"/>
    <numFmt numFmtId="177" formatCode="0.000%"/>
    <numFmt numFmtId="178" formatCode="_-* #,##0.0_-;\-* #,##0.0_-;_-* &quot;-&quot;??_-;_-@_-"/>
    <numFmt numFmtId="179" formatCode="0.0%"/>
    <numFmt numFmtId="180" formatCode="0.0000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/>
    <xf numFmtId="3" fontId="0" fillId="0" borderId="1" xfId="0" applyNumberFormat="1" applyBorder="1" applyAlignment="1"/>
    <xf numFmtId="176" fontId="0" fillId="0" borderId="1" xfId="0" applyNumberFormat="1" applyBorder="1" applyAlignme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NumberFormat="1" applyFont="1" applyFill="1" applyBorder="1" applyAlignment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3" fontId="0" fillId="0" borderId="0" xfId="0" applyNumberFormat="1" applyFont="1" applyFill="1" applyBorder="1" applyAlignment="1"/>
    <xf numFmtId="10" fontId="0" fillId="0" borderId="0" xfId="2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2" applyNumberFormat="1" applyFont="1" applyFill="1">
      <alignment vertical="center"/>
    </xf>
    <xf numFmtId="178" fontId="0" fillId="0" borderId="0" xfId="1" applyNumberFormat="1" applyFont="1">
      <alignment vertical="center"/>
    </xf>
    <xf numFmtId="179" fontId="0" fillId="0" borderId="0" xfId="1" applyNumberFormat="1" applyFont="1">
      <alignment vertical="center"/>
    </xf>
    <xf numFmtId="180" fontId="0" fillId="0" borderId="0" xfId="0" applyNumberForma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3">
    <cellStyle name="一般" xfId="0" builtinId="0"/>
    <cellStyle name="千分位" xfId="1" builtinId="3"/>
    <cellStyle name="百分比" xfId="2" builtinId="5"/>
  </cellStyles>
  <dxfs count="1">
    <dxf>
      <font>
        <color theme="9" tint="0.39994506668294322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E75B6"/>
            </a:solidFill>
            <a:ln>
              <a:noFill/>
            </a:ln>
            <a:effectLst/>
          </c:spPr>
          <c:invertIfNegative val="1"/>
          <c:cat>
            <c:numRef>
              <c:f>信義區!$Y$7:$Y$21</c:f>
              <c:numCache>
                <c:formatCode>General</c:formatCode>
                <c:ptCount val="1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</c:numCache>
            </c:numRef>
          </c:cat>
          <c:val>
            <c:numRef>
              <c:f>信義區!$Z$7:$Z$21</c:f>
              <c:numCache>
                <c:formatCode>0.0000</c:formatCode>
                <c:ptCount val="15"/>
                <c:pt idx="0">
                  <c:v>-0.46643750454029531</c:v>
                </c:pt>
                <c:pt idx="1">
                  <c:v>-0.63478299339121846</c:v>
                </c:pt>
                <c:pt idx="2">
                  <c:v>-0.72750205053941075</c:v>
                </c:pt>
                <c:pt idx="3">
                  <c:v>-0.50393915652285015</c:v>
                </c:pt>
                <c:pt idx="4">
                  <c:v>0.18012067672663634</c:v>
                </c:pt>
                <c:pt idx="5">
                  <c:v>0.38629832712720558</c:v>
                </c:pt>
                <c:pt idx="6">
                  <c:v>0.36311211488268808</c:v>
                </c:pt>
                <c:pt idx="7">
                  <c:v>3.5891494181883955E-2</c:v>
                </c:pt>
                <c:pt idx="8">
                  <c:v>0.24103402980159522</c:v>
                </c:pt>
                <c:pt idx="9">
                  <c:v>0.34649069667518745</c:v>
                </c:pt>
                <c:pt idx="10">
                  <c:v>-4.2311830896979267E-4</c:v>
                </c:pt>
                <c:pt idx="11">
                  <c:v>-0.17822357744383169</c:v>
                </c:pt>
                <c:pt idx="12">
                  <c:v>0.16305520257962877</c:v>
                </c:pt>
                <c:pt idx="13">
                  <c:v>0.49287805035476218</c:v>
                </c:pt>
                <c:pt idx="14">
                  <c:v>0.60626157893146038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63BE7B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D2E-40B3-97EE-29D7EE367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863072"/>
        <c:axId val="326863488"/>
      </c:barChart>
      <c:catAx>
        <c:axId val="3268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6863488"/>
        <c:crosses val="autoZero"/>
        <c:auto val="1"/>
        <c:lblAlgn val="ctr"/>
        <c:lblOffset val="100"/>
        <c:noMultiLvlLbl val="0"/>
      </c:catAx>
      <c:valAx>
        <c:axId val="3268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686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信義區!$W$6:$W$46</c:f>
              <c:numCache>
                <c:formatCode>_-* #,##0.0_-;\-* #,##0.0_-;_-* "-"??_-;_-@_-</c:formatCode>
                <c:ptCount val="41"/>
                <c:pt idx="0">
                  <c:v>50.191497510532372</c:v>
                </c:pt>
                <c:pt idx="1">
                  <c:v>48.434330628803245</c:v>
                </c:pt>
                <c:pt idx="2">
                  <c:v>49.638263665594856</c:v>
                </c:pt>
                <c:pt idx="3">
                  <c:v>47.827910097282789</c:v>
                </c:pt>
                <c:pt idx="4">
                  <c:v>48.015032456440039</c:v>
                </c:pt>
                <c:pt idx="5">
                  <c:v>48.29732408325075</c:v>
                </c:pt>
                <c:pt idx="6">
                  <c:v>46.347673397717294</c:v>
                </c:pt>
                <c:pt idx="7">
                  <c:v>46.798371286382142</c:v>
                </c:pt>
                <c:pt idx="8">
                  <c:v>46.433218975511657</c:v>
                </c:pt>
                <c:pt idx="9">
                  <c:v>46.041403286978507</c:v>
                </c:pt>
                <c:pt idx="10">
                  <c:v>45.933847592332874</c:v>
                </c:pt>
                <c:pt idx="11">
                  <c:v>46.400424371021515</c:v>
                </c:pt>
                <c:pt idx="12">
                  <c:v>46.870755998189217</c:v>
                </c:pt>
                <c:pt idx="13">
                  <c:v>44.486272289838659</c:v>
                </c:pt>
                <c:pt idx="14">
                  <c:v>46.268939393939398</c:v>
                </c:pt>
                <c:pt idx="15">
                  <c:v>46.393360160965798</c:v>
                </c:pt>
                <c:pt idx="16">
                  <c:v>46.502938706968941</c:v>
                </c:pt>
                <c:pt idx="17">
                  <c:v>46.96656605525888</c:v>
                </c:pt>
                <c:pt idx="18">
                  <c:v>46.398865784499051</c:v>
                </c:pt>
                <c:pt idx="19">
                  <c:v>47.000000000000007</c:v>
                </c:pt>
                <c:pt idx="20">
                  <c:v>46.659215101838051</c:v>
                </c:pt>
                <c:pt idx="21">
                  <c:v>46.37294364718236</c:v>
                </c:pt>
                <c:pt idx="22">
                  <c:v>48.341720036596527</c:v>
                </c:pt>
                <c:pt idx="23">
                  <c:v>46.351385710653453</c:v>
                </c:pt>
                <c:pt idx="24">
                  <c:v>45.295166120062746</c:v>
                </c:pt>
                <c:pt idx="25">
                  <c:v>47.044781643227239</c:v>
                </c:pt>
                <c:pt idx="26">
                  <c:v>47.828707597420802</c:v>
                </c:pt>
                <c:pt idx="27">
                  <c:v>47.988152198678513</c:v>
                </c:pt>
                <c:pt idx="28">
                  <c:v>45.969423210562894</c:v>
                </c:pt>
                <c:pt idx="29">
                  <c:v>47.70128205128205</c:v>
                </c:pt>
                <c:pt idx="30">
                  <c:v>47.741829348541351</c:v>
                </c:pt>
                <c:pt idx="31">
                  <c:v>47.186147186147174</c:v>
                </c:pt>
                <c:pt idx="32">
                  <c:v>45.421152167588026</c:v>
                </c:pt>
                <c:pt idx="33">
                  <c:v>47.464144411473782</c:v>
                </c:pt>
                <c:pt idx="34">
                  <c:v>47.705603568441603</c:v>
                </c:pt>
                <c:pt idx="35">
                  <c:v>46.424983797796507</c:v>
                </c:pt>
                <c:pt idx="36">
                  <c:v>47.225322636902689</c:v>
                </c:pt>
                <c:pt idx="37">
                  <c:v>46.702615260177943</c:v>
                </c:pt>
                <c:pt idx="38">
                  <c:v>46.474504709321209</c:v>
                </c:pt>
                <c:pt idx="39">
                  <c:v>46.72950047125353</c:v>
                </c:pt>
                <c:pt idx="40">
                  <c:v>52.396373056994825</c:v>
                </c:pt>
              </c:numCache>
            </c:numRef>
          </c:xVal>
          <c:yVal>
            <c:numRef>
              <c:f>信義區!$X$6:$X$46</c:f>
              <c:numCache>
                <c:formatCode>0.0%</c:formatCode>
                <c:ptCount val="41"/>
                <c:pt idx="0">
                  <c:v>0.4765291607396871</c:v>
                </c:pt>
                <c:pt idx="1">
                  <c:v>0.32334047109207714</c:v>
                </c:pt>
                <c:pt idx="2">
                  <c:v>0.28827674567584882</c:v>
                </c:pt>
                <c:pt idx="3">
                  <c:v>0.19148936170212771</c:v>
                </c:pt>
                <c:pt idx="4">
                  <c:v>0.29372304743651179</c:v>
                </c:pt>
                <c:pt idx="5">
                  <c:v>0.10470147101240262</c:v>
                </c:pt>
                <c:pt idx="6">
                  <c:v>7.9919408999328423E-2</c:v>
                </c:pt>
                <c:pt idx="7">
                  <c:v>0.21399615959035634</c:v>
                </c:pt>
                <c:pt idx="8">
                  <c:v>0.17994100294985249</c:v>
                </c:pt>
                <c:pt idx="9">
                  <c:v>-6.9983136593591899E-2</c:v>
                </c:pt>
                <c:pt idx="10">
                  <c:v>-3.9087947882736174E-2</c:v>
                </c:pt>
                <c:pt idx="11">
                  <c:v>3.4649122807017541E-2</c:v>
                </c:pt>
                <c:pt idx="12">
                  <c:v>-0.11757348342714197</c:v>
                </c:pt>
                <c:pt idx="13">
                  <c:v>-0.24819277108433735</c:v>
                </c:pt>
                <c:pt idx="14">
                  <c:v>5.9806835066864794E-2</c:v>
                </c:pt>
                <c:pt idx="15">
                  <c:v>-5.6491037479630635E-2</c:v>
                </c:pt>
                <c:pt idx="16">
                  <c:v>7.8395624430264377E-2</c:v>
                </c:pt>
                <c:pt idx="17">
                  <c:v>-7.6520601700457824E-2</c:v>
                </c:pt>
                <c:pt idx="18">
                  <c:v>0.32951757972199514</c:v>
                </c:pt>
                <c:pt idx="19">
                  <c:v>0.17364305427782889</c:v>
                </c:pt>
                <c:pt idx="20">
                  <c:v>3.0551415797317405E-2</c:v>
                </c:pt>
                <c:pt idx="21">
                  <c:v>0.13913913913913917</c:v>
                </c:pt>
                <c:pt idx="22">
                  <c:v>1.5569250729808637E-2</c:v>
                </c:pt>
                <c:pt idx="23">
                  <c:v>5.4258241758241732E-2</c:v>
                </c:pt>
                <c:pt idx="24">
                  <c:v>-3.5995955510616795E-2</c:v>
                </c:pt>
                <c:pt idx="25">
                  <c:v>6.6632496155817345E-3</c:v>
                </c:pt>
                <c:pt idx="26">
                  <c:v>7.6864535768645326E-2</c:v>
                </c:pt>
                <c:pt idx="27">
                  <c:v>0.20631720430107525</c:v>
                </c:pt>
                <c:pt idx="28">
                  <c:v>0.29163488431222984</c:v>
                </c:pt>
                <c:pt idx="29">
                  <c:v>0.25221159053980863</c:v>
                </c:pt>
                <c:pt idx="30">
                  <c:v>0.22929522572263722</c:v>
                </c:pt>
                <c:pt idx="31">
                  <c:v>0.34857287193735786</c:v>
                </c:pt>
                <c:pt idx="32">
                  <c:v>0.21767241379310348</c:v>
                </c:pt>
                <c:pt idx="33">
                  <c:v>0.13886950453593855</c:v>
                </c:pt>
                <c:pt idx="34">
                  <c:v>0.19861431870669749</c:v>
                </c:pt>
                <c:pt idx="35">
                  <c:v>0.19336514428538965</c:v>
                </c:pt>
                <c:pt idx="36">
                  <c:v>0.11391778107974243</c:v>
                </c:pt>
                <c:pt idx="37">
                  <c:v>0.14002478314745975</c:v>
                </c:pt>
                <c:pt idx="38">
                  <c:v>0.11121451838064211</c:v>
                </c:pt>
                <c:pt idx="39">
                  <c:v>8.5353362922499176E-2</c:v>
                </c:pt>
                <c:pt idx="40">
                  <c:v>0.42460881934566153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A-4DC4-9CCB-AC19A62BC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79584"/>
        <c:axId val="326862656"/>
      </c:scatterChart>
      <c:valAx>
        <c:axId val="72307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6862656"/>
        <c:crosses val="autoZero"/>
        <c:crossBetween val="midCat"/>
      </c:valAx>
      <c:valAx>
        <c:axId val="3268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307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123825</xdr:colOff>
      <xdr:row>21</xdr:row>
      <xdr:rowOff>123825</xdr:rowOff>
    </xdr:from>
    <xdr:to>
      <xdr:col>30</xdr:col>
      <xdr:colOff>581025</xdr:colOff>
      <xdr:row>34</xdr:row>
      <xdr:rowOff>142875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357187</xdr:colOff>
      <xdr:row>34</xdr:row>
      <xdr:rowOff>66675</xdr:rowOff>
    </xdr:from>
    <xdr:to>
      <xdr:col>31</xdr:col>
      <xdr:colOff>128587</xdr:colOff>
      <xdr:row>47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488;&#21271;&#24066;&#20154;&#21475;5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Y區隔"/>
    </sheetNames>
    <sheetDataSet>
      <sheetData sheetId="0">
        <row r="35">
          <cell r="B35" t="str">
            <v>西村里</v>
          </cell>
          <cell r="C35">
            <v>5222</v>
          </cell>
          <cell r="D35">
            <v>264</v>
          </cell>
          <cell r="E35">
            <v>309</v>
          </cell>
          <cell r="F35">
            <v>420</v>
          </cell>
          <cell r="G35">
            <v>460</v>
          </cell>
          <cell r="H35">
            <v>422</v>
          </cell>
          <cell r="I35">
            <v>430</v>
          </cell>
          <cell r="J35">
            <v>546</v>
          </cell>
          <cell r="K35">
            <v>541</v>
          </cell>
          <cell r="L35">
            <v>611</v>
          </cell>
          <cell r="M35">
            <v>442</v>
          </cell>
          <cell r="N35">
            <v>194</v>
          </cell>
          <cell r="O35">
            <v>155</v>
          </cell>
          <cell r="P35">
            <v>135</v>
          </cell>
          <cell r="Q35">
            <v>131</v>
          </cell>
          <cell r="R35">
            <v>162</v>
          </cell>
        </row>
        <row r="36">
          <cell r="B36" t="str">
            <v>正和里</v>
          </cell>
          <cell r="C36">
            <v>3944</v>
          </cell>
          <cell r="D36">
            <v>233</v>
          </cell>
          <cell r="E36">
            <v>271</v>
          </cell>
          <cell r="F36">
            <v>312</v>
          </cell>
          <cell r="G36">
            <v>388</v>
          </cell>
          <cell r="H36">
            <v>367</v>
          </cell>
          <cell r="I36">
            <v>378</v>
          </cell>
          <cell r="J36">
            <v>381</v>
          </cell>
          <cell r="K36">
            <v>372</v>
          </cell>
          <cell r="L36">
            <v>371</v>
          </cell>
          <cell r="M36">
            <v>303</v>
          </cell>
          <cell r="N36">
            <v>209</v>
          </cell>
          <cell r="O36">
            <v>129</v>
          </cell>
          <cell r="P36">
            <v>112</v>
          </cell>
          <cell r="Q36">
            <v>78</v>
          </cell>
          <cell r="R36">
            <v>40</v>
          </cell>
        </row>
        <row r="37">
          <cell r="B37" t="str">
            <v>興隆里</v>
          </cell>
          <cell r="C37">
            <v>2488</v>
          </cell>
          <cell r="D37">
            <v>144</v>
          </cell>
          <cell r="E37">
            <v>144</v>
          </cell>
          <cell r="F37">
            <v>197</v>
          </cell>
          <cell r="G37">
            <v>229</v>
          </cell>
          <cell r="H37">
            <v>224</v>
          </cell>
          <cell r="I37">
            <v>226</v>
          </cell>
          <cell r="J37">
            <v>239</v>
          </cell>
          <cell r="K37">
            <v>218</v>
          </cell>
          <cell r="L37">
            <v>246</v>
          </cell>
          <cell r="M37">
            <v>208</v>
          </cell>
          <cell r="N37">
            <v>143</v>
          </cell>
          <cell r="O37">
            <v>107</v>
          </cell>
          <cell r="P37">
            <v>73</v>
          </cell>
          <cell r="Q37">
            <v>46</v>
          </cell>
          <cell r="R37">
            <v>44</v>
          </cell>
        </row>
        <row r="38">
          <cell r="B38" t="str">
            <v>中興里</v>
          </cell>
          <cell r="C38">
            <v>2981</v>
          </cell>
          <cell r="D38">
            <v>158</v>
          </cell>
          <cell r="E38">
            <v>181</v>
          </cell>
          <cell r="F38">
            <v>318</v>
          </cell>
          <cell r="G38">
            <v>327</v>
          </cell>
          <cell r="H38">
            <v>252</v>
          </cell>
          <cell r="I38">
            <v>283</v>
          </cell>
          <cell r="J38">
            <v>281</v>
          </cell>
          <cell r="K38">
            <v>292</v>
          </cell>
          <cell r="L38">
            <v>278</v>
          </cell>
          <cell r="M38">
            <v>221</v>
          </cell>
          <cell r="N38">
            <v>128</v>
          </cell>
          <cell r="O38">
            <v>112</v>
          </cell>
          <cell r="P38">
            <v>62</v>
          </cell>
          <cell r="Q38">
            <v>61</v>
          </cell>
          <cell r="R38">
            <v>27</v>
          </cell>
        </row>
        <row r="39">
          <cell r="B39" t="str">
            <v>新仁里</v>
          </cell>
          <cell r="C39">
            <v>2927</v>
          </cell>
          <cell r="D39">
            <v>188</v>
          </cell>
          <cell r="E39">
            <v>183</v>
          </cell>
          <cell r="F39">
            <v>256</v>
          </cell>
          <cell r="G39">
            <v>300</v>
          </cell>
          <cell r="H39">
            <v>277</v>
          </cell>
          <cell r="I39">
            <v>281</v>
          </cell>
          <cell r="J39">
            <v>292</v>
          </cell>
          <cell r="K39">
            <v>262</v>
          </cell>
          <cell r="L39">
            <v>252</v>
          </cell>
          <cell r="M39">
            <v>230</v>
          </cell>
          <cell r="N39">
            <v>139</v>
          </cell>
          <cell r="O39">
            <v>104</v>
          </cell>
          <cell r="P39">
            <v>65</v>
          </cell>
          <cell r="Q39">
            <v>66</v>
          </cell>
          <cell r="R39">
            <v>32</v>
          </cell>
        </row>
        <row r="40">
          <cell r="B40" t="str">
            <v>興雅里</v>
          </cell>
          <cell r="C40">
            <v>5045</v>
          </cell>
          <cell r="D40">
            <v>334</v>
          </cell>
          <cell r="E40">
            <v>303</v>
          </cell>
          <cell r="F40">
            <v>446</v>
          </cell>
          <cell r="G40">
            <v>533</v>
          </cell>
          <cell r="H40">
            <v>481</v>
          </cell>
          <cell r="I40">
            <v>460</v>
          </cell>
          <cell r="J40">
            <v>452</v>
          </cell>
          <cell r="K40">
            <v>409</v>
          </cell>
          <cell r="L40">
            <v>458</v>
          </cell>
          <cell r="M40">
            <v>374</v>
          </cell>
          <cell r="N40">
            <v>275</v>
          </cell>
          <cell r="O40">
            <v>234</v>
          </cell>
          <cell r="P40">
            <v>152</v>
          </cell>
          <cell r="Q40">
            <v>95</v>
          </cell>
          <cell r="R40">
            <v>39</v>
          </cell>
        </row>
        <row r="41">
          <cell r="B41" t="str">
            <v>敦厚里</v>
          </cell>
          <cell r="C41">
            <v>4556</v>
          </cell>
          <cell r="D41">
            <v>301</v>
          </cell>
          <cell r="E41">
            <v>320</v>
          </cell>
          <cell r="F41">
            <v>464</v>
          </cell>
          <cell r="G41">
            <v>577</v>
          </cell>
          <cell r="H41">
            <v>432</v>
          </cell>
          <cell r="I41">
            <v>425</v>
          </cell>
          <cell r="J41">
            <v>429</v>
          </cell>
          <cell r="K41">
            <v>373</v>
          </cell>
          <cell r="L41">
            <v>364</v>
          </cell>
          <cell r="M41">
            <v>324</v>
          </cell>
          <cell r="N41">
            <v>187</v>
          </cell>
          <cell r="O41">
            <v>155</v>
          </cell>
          <cell r="P41">
            <v>106</v>
          </cell>
          <cell r="Q41">
            <v>70</v>
          </cell>
          <cell r="R41">
            <v>29</v>
          </cell>
        </row>
        <row r="42">
          <cell r="B42" t="str">
            <v>廣居里</v>
          </cell>
          <cell r="C42">
            <v>6631</v>
          </cell>
          <cell r="D42">
            <v>467</v>
          </cell>
          <cell r="E42">
            <v>436</v>
          </cell>
          <cell r="F42">
            <v>615</v>
          </cell>
          <cell r="G42">
            <v>743</v>
          </cell>
          <cell r="H42">
            <v>627</v>
          </cell>
          <cell r="I42">
            <v>623</v>
          </cell>
          <cell r="J42">
            <v>674</v>
          </cell>
          <cell r="K42">
            <v>633</v>
          </cell>
          <cell r="L42">
            <v>608</v>
          </cell>
          <cell r="M42">
            <v>415</v>
          </cell>
          <cell r="N42">
            <v>269</v>
          </cell>
          <cell r="O42">
            <v>212</v>
          </cell>
          <cell r="P42">
            <v>149</v>
          </cell>
          <cell r="Q42">
            <v>102</v>
          </cell>
          <cell r="R42">
            <v>58</v>
          </cell>
        </row>
        <row r="43">
          <cell r="B43" t="str">
            <v>安康里</v>
          </cell>
          <cell r="C43">
            <v>8453</v>
          </cell>
          <cell r="D43">
            <v>555</v>
          </cell>
          <cell r="E43">
            <v>537</v>
          </cell>
          <cell r="F43">
            <v>816</v>
          </cell>
          <cell r="G43">
            <v>968</v>
          </cell>
          <cell r="H43">
            <v>910</v>
          </cell>
          <cell r="I43">
            <v>911</v>
          </cell>
          <cell r="J43">
            <v>779</v>
          </cell>
          <cell r="K43">
            <v>682</v>
          </cell>
          <cell r="L43">
            <v>809</v>
          </cell>
          <cell r="M43">
            <v>553</v>
          </cell>
          <cell r="N43">
            <v>340</v>
          </cell>
          <cell r="O43">
            <v>248</v>
          </cell>
          <cell r="P43">
            <v>160</v>
          </cell>
          <cell r="Q43">
            <v>115</v>
          </cell>
          <cell r="R43">
            <v>70</v>
          </cell>
        </row>
        <row r="44">
          <cell r="B44" t="str">
            <v>六藝里</v>
          </cell>
          <cell r="C44">
            <v>3164</v>
          </cell>
          <cell r="D44">
            <v>212</v>
          </cell>
          <cell r="E44">
            <v>237</v>
          </cell>
          <cell r="F44">
            <v>329</v>
          </cell>
          <cell r="G44">
            <v>356</v>
          </cell>
          <cell r="H44">
            <v>332</v>
          </cell>
          <cell r="I44">
            <v>310</v>
          </cell>
          <cell r="J44">
            <v>276</v>
          </cell>
          <cell r="K44">
            <v>310</v>
          </cell>
          <cell r="L44">
            <v>234</v>
          </cell>
          <cell r="M44">
            <v>191</v>
          </cell>
          <cell r="N44">
            <v>135</v>
          </cell>
          <cell r="O44">
            <v>109</v>
          </cell>
          <cell r="P44">
            <v>72</v>
          </cell>
          <cell r="Q44">
            <v>46</v>
          </cell>
          <cell r="R44">
            <v>15</v>
          </cell>
        </row>
        <row r="45">
          <cell r="B45" t="str">
            <v>雅祥里</v>
          </cell>
          <cell r="C45">
            <v>4278</v>
          </cell>
          <cell r="D45">
            <v>292</v>
          </cell>
          <cell r="E45">
            <v>331</v>
          </cell>
          <cell r="F45">
            <v>413</v>
          </cell>
          <cell r="G45">
            <v>532</v>
          </cell>
          <cell r="H45">
            <v>410</v>
          </cell>
          <cell r="I45">
            <v>392</v>
          </cell>
          <cell r="J45">
            <v>390</v>
          </cell>
          <cell r="K45">
            <v>433</v>
          </cell>
          <cell r="L45">
            <v>349</v>
          </cell>
          <cell r="M45">
            <v>259</v>
          </cell>
          <cell r="N45">
            <v>172</v>
          </cell>
          <cell r="O45">
            <v>138</v>
          </cell>
          <cell r="P45">
            <v>93</v>
          </cell>
          <cell r="Q45">
            <v>48</v>
          </cell>
          <cell r="R45">
            <v>26</v>
          </cell>
        </row>
        <row r="46">
          <cell r="B46" t="str">
            <v>五常里</v>
          </cell>
          <cell r="C46">
            <v>3299</v>
          </cell>
          <cell r="D46">
            <v>253</v>
          </cell>
          <cell r="E46">
            <v>257</v>
          </cell>
          <cell r="F46">
            <v>355</v>
          </cell>
          <cell r="G46">
            <v>338</v>
          </cell>
          <cell r="H46">
            <v>276</v>
          </cell>
          <cell r="I46">
            <v>280</v>
          </cell>
          <cell r="J46">
            <v>307</v>
          </cell>
          <cell r="K46">
            <v>302</v>
          </cell>
          <cell r="L46">
            <v>324</v>
          </cell>
          <cell r="M46">
            <v>201</v>
          </cell>
          <cell r="N46">
            <v>138</v>
          </cell>
          <cell r="O46">
            <v>117</v>
          </cell>
          <cell r="P46">
            <v>76</v>
          </cell>
          <cell r="Q46">
            <v>52</v>
          </cell>
          <cell r="R46">
            <v>23</v>
          </cell>
        </row>
        <row r="47">
          <cell r="B47" t="str">
            <v>五全里</v>
          </cell>
          <cell r="C47">
            <v>4418</v>
          </cell>
          <cell r="D47">
            <v>291</v>
          </cell>
          <cell r="E47">
            <v>336</v>
          </cell>
          <cell r="F47">
            <v>452</v>
          </cell>
          <cell r="G47">
            <v>540</v>
          </cell>
          <cell r="H47">
            <v>373</v>
          </cell>
          <cell r="I47">
            <v>338</v>
          </cell>
          <cell r="J47">
            <v>397</v>
          </cell>
          <cell r="K47">
            <v>422</v>
          </cell>
          <cell r="L47">
            <v>402</v>
          </cell>
          <cell r="M47">
            <v>281</v>
          </cell>
          <cell r="N47">
            <v>192</v>
          </cell>
          <cell r="O47">
            <v>163</v>
          </cell>
          <cell r="P47">
            <v>125</v>
          </cell>
          <cell r="Q47">
            <v>77</v>
          </cell>
          <cell r="R47">
            <v>29</v>
          </cell>
        </row>
        <row r="48">
          <cell r="B48" t="str">
            <v>永吉里</v>
          </cell>
          <cell r="C48">
            <v>3533</v>
          </cell>
          <cell r="D48">
            <v>270</v>
          </cell>
          <cell r="E48">
            <v>344</v>
          </cell>
          <cell r="F48">
            <v>420</v>
          </cell>
          <cell r="G48">
            <v>376</v>
          </cell>
          <cell r="H48">
            <v>314</v>
          </cell>
          <cell r="I48">
            <v>319</v>
          </cell>
          <cell r="J48">
            <v>327</v>
          </cell>
          <cell r="K48">
            <v>320</v>
          </cell>
          <cell r="L48">
            <v>328</v>
          </cell>
          <cell r="M48">
            <v>195</v>
          </cell>
          <cell r="N48">
            <v>124</v>
          </cell>
          <cell r="O48">
            <v>88</v>
          </cell>
          <cell r="P48">
            <v>65</v>
          </cell>
          <cell r="Q48">
            <v>32</v>
          </cell>
          <cell r="R48">
            <v>11</v>
          </cell>
        </row>
        <row r="49">
          <cell r="B49" t="str">
            <v>長春里</v>
          </cell>
          <cell r="C49">
            <v>3696</v>
          </cell>
          <cell r="D49">
            <v>284</v>
          </cell>
          <cell r="E49">
            <v>282</v>
          </cell>
          <cell r="F49">
            <v>406</v>
          </cell>
          <cell r="G49">
            <v>413</v>
          </cell>
          <cell r="H49">
            <v>295</v>
          </cell>
          <cell r="I49">
            <v>330</v>
          </cell>
          <cell r="J49">
            <v>350</v>
          </cell>
          <cell r="K49">
            <v>358</v>
          </cell>
          <cell r="L49">
            <v>288</v>
          </cell>
          <cell r="M49">
            <v>191</v>
          </cell>
          <cell r="N49">
            <v>162</v>
          </cell>
          <cell r="O49">
            <v>149</v>
          </cell>
          <cell r="P49">
            <v>102</v>
          </cell>
          <cell r="Q49">
            <v>61</v>
          </cell>
          <cell r="R49">
            <v>25</v>
          </cell>
        </row>
        <row r="50">
          <cell r="B50" t="str">
            <v>四育里</v>
          </cell>
          <cell r="C50">
            <v>4970</v>
          </cell>
          <cell r="D50">
            <v>376</v>
          </cell>
          <cell r="E50">
            <v>417</v>
          </cell>
          <cell r="F50">
            <v>556</v>
          </cell>
          <cell r="G50">
            <v>516</v>
          </cell>
          <cell r="H50">
            <v>360</v>
          </cell>
          <cell r="I50">
            <v>421</v>
          </cell>
          <cell r="J50">
            <v>442</v>
          </cell>
          <cell r="K50">
            <v>458</v>
          </cell>
          <cell r="L50">
            <v>476</v>
          </cell>
          <cell r="M50">
            <v>319</v>
          </cell>
          <cell r="N50">
            <v>219</v>
          </cell>
          <cell r="O50">
            <v>180</v>
          </cell>
          <cell r="P50">
            <v>119</v>
          </cell>
          <cell r="Q50">
            <v>76</v>
          </cell>
          <cell r="R50">
            <v>35</v>
          </cell>
        </row>
        <row r="51">
          <cell r="B51" t="str">
            <v>四維里</v>
          </cell>
          <cell r="C51">
            <v>4764</v>
          </cell>
          <cell r="D51">
            <v>356</v>
          </cell>
          <cell r="E51">
            <v>428</v>
          </cell>
          <cell r="F51">
            <v>521</v>
          </cell>
          <cell r="G51">
            <v>494</v>
          </cell>
          <cell r="H51">
            <v>284</v>
          </cell>
          <cell r="I51">
            <v>340</v>
          </cell>
          <cell r="J51">
            <v>454</v>
          </cell>
          <cell r="K51">
            <v>518</v>
          </cell>
          <cell r="L51">
            <v>524</v>
          </cell>
          <cell r="M51">
            <v>300</v>
          </cell>
          <cell r="N51">
            <v>177</v>
          </cell>
          <cell r="O51">
            <v>132</v>
          </cell>
          <cell r="P51">
            <v>110</v>
          </cell>
          <cell r="Q51">
            <v>84</v>
          </cell>
          <cell r="R51">
            <v>42</v>
          </cell>
        </row>
        <row r="52">
          <cell r="B52" t="str">
            <v>永春里</v>
          </cell>
          <cell r="C52">
            <v>4307</v>
          </cell>
          <cell r="D52">
            <v>288</v>
          </cell>
          <cell r="E52">
            <v>324</v>
          </cell>
          <cell r="F52">
            <v>468</v>
          </cell>
          <cell r="G52">
            <v>506</v>
          </cell>
          <cell r="H52">
            <v>343</v>
          </cell>
          <cell r="I52">
            <v>351</v>
          </cell>
          <cell r="J52">
            <v>383</v>
          </cell>
          <cell r="K52">
            <v>370</v>
          </cell>
          <cell r="L52">
            <v>395</v>
          </cell>
          <cell r="M52">
            <v>283</v>
          </cell>
          <cell r="N52">
            <v>200</v>
          </cell>
          <cell r="O52">
            <v>166</v>
          </cell>
          <cell r="P52">
            <v>119</v>
          </cell>
          <cell r="Q52">
            <v>79</v>
          </cell>
          <cell r="R52">
            <v>32</v>
          </cell>
        </row>
        <row r="53">
          <cell r="B53" t="str">
            <v>富台里</v>
          </cell>
          <cell r="C53">
            <v>3703</v>
          </cell>
          <cell r="D53">
            <v>234</v>
          </cell>
          <cell r="E53">
            <v>227</v>
          </cell>
          <cell r="F53">
            <v>339</v>
          </cell>
          <cell r="G53">
            <v>445</v>
          </cell>
          <cell r="H53">
            <v>413</v>
          </cell>
          <cell r="I53">
            <v>456</v>
          </cell>
          <cell r="J53">
            <v>373</v>
          </cell>
          <cell r="K53">
            <v>300</v>
          </cell>
          <cell r="L53">
            <v>283</v>
          </cell>
          <cell r="M53">
            <v>197</v>
          </cell>
          <cell r="N53">
            <v>143</v>
          </cell>
          <cell r="O53">
            <v>101</v>
          </cell>
          <cell r="P53">
            <v>74</v>
          </cell>
          <cell r="Q53">
            <v>77</v>
          </cell>
          <cell r="R53">
            <v>41</v>
          </cell>
        </row>
        <row r="54">
          <cell r="B54" t="str">
            <v>國業里</v>
          </cell>
          <cell r="C54">
            <v>6265</v>
          </cell>
          <cell r="D54">
            <v>400</v>
          </cell>
          <cell r="E54">
            <v>428</v>
          </cell>
          <cell r="F54">
            <v>509</v>
          </cell>
          <cell r="G54">
            <v>689</v>
          </cell>
          <cell r="H54">
            <v>708</v>
          </cell>
          <cell r="I54">
            <v>681</v>
          </cell>
          <cell r="J54">
            <v>565</v>
          </cell>
          <cell r="K54">
            <v>575</v>
          </cell>
          <cell r="L54">
            <v>530</v>
          </cell>
          <cell r="M54">
            <v>408</v>
          </cell>
          <cell r="N54">
            <v>275</v>
          </cell>
          <cell r="O54">
            <v>189</v>
          </cell>
          <cell r="P54">
            <v>140</v>
          </cell>
          <cell r="Q54">
            <v>107</v>
          </cell>
          <cell r="R54">
            <v>61</v>
          </cell>
        </row>
        <row r="55">
          <cell r="B55" t="str">
            <v>松隆里</v>
          </cell>
          <cell r="C55">
            <v>2013</v>
          </cell>
          <cell r="D55">
            <v>151</v>
          </cell>
          <cell r="E55">
            <v>143</v>
          </cell>
          <cell r="F55">
            <v>212</v>
          </cell>
          <cell r="G55">
            <v>197</v>
          </cell>
          <cell r="H55">
            <v>164</v>
          </cell>
          <cell r="I55">
            <v>166</v>
          </cell>
          <cell r="J55">
            <v>237</v>
          </cell>
          <cell r="K55">
            <v>208</v>
          </cell>
          <cell r="L55">
            <v>159</v>
          </cell>
          <cell r="M55">
            <v>129</v>
          </cell>
          <cell r="N55">
            <v>91</v>
          </cell>
          <cell r="O55">
            <v>67</v>
          </cell>
          <cell r="P55">
            <v>40</v>
          </cell>
          <cell r="Q55">
            <v>35</v>
          </cell>
          <cell r="R55">
            <v>14</v>
          </cell>
        </row>
        <row r="56">
          <cell r="B56" t="str">
            <v>松友里</v>
          </cell>
          <cell r="C56">
            <v>5714</v>
          </cell>
          <cell r="D56">
            <v>367</v>
          </cell>
          <cell r="E56">
            <v>394</v>
          </cell>
          <cell r="F56">
            <v>607</v>
          </cell>
          <cell r="G56">
            <v>669</v>
          </cell>
          <cell r="H56">
            <v>607</v>
          </cell>
          <cell r="I56">
            <v>537</v>
          </cell>
          <cell r="J56">
            <v>469</v>
          </cell>
          <cell r="K56">
            <v>479</v>
          </cell>
          <cell r="L56">
            <v>536</v>
          </cell>
          <cell r="M56">
            <v>412</v>
          </cell>
          <cell r="N56">
            <v>235</v>
          </cell>
          <cell r="O56">
            <v>142</v>
          </cell>
          <cell r="P56">
            <v>104</v>
          </cell>
          <cell r="Q56">
            <v>96</v>
          </cell>
          <cell r="R56">
            <v>60</v>
          </cell>
        </row>
        <row r="57">
          <cell r="B57" t="str">
            <v>松光里</v>
          </cell>
          <cell r="C57">
            <v>4372</v>
          </cell>
          <cell r="D57">
            <v>261</v>
          </cell>
          <cell r="E57">
            <v>302</v>
          </cell>
          <cell r="F57">
            <v>413</v>
          </cell>
          <cell r="G57">
            <v>460</v>
          </cell>
          <cell r="H57">
            <v>360</v>
          </cell>
          <cell r="I57">
            <v>405</v>
          </cell>
          <cell r="J57">
            <v>401</v>
          </cell>
          <cell r="K57">
            <v>347</v>
          </cell>
          <cell r="L57">
            <v>387</v>
          </cell>
          <cell r="M57">
            <v>331</v>
          </cell>
          <cell r="N57">
            <v>274</v>
          </cell>
          <cell r="O57">
            <v>188</v>
          </cell>
          <cell r="P57">
            <v>117</v>
          </cell>
          <cell r="Q57">
            <v>77</v>
          </cell>
          <cell r="R57">
            <v>49</v>
          </cell>
        </row>
        <row r="58">
          <cell r="B58" t="str">
            <v>中坡里</v>
          </cell>
          <cell r="C58">
            <v>3933</v>
          </cell>
          <cell r="D58">
            <v>290</v>
          </cell>
          <cell r="E58">
            <v>300</v>
          </cell>
          <cell r="F58">
            <v>447</v>
          </cell>
          <cell r="G58">
            <v>413</v>
          </cell>
          <cell r="H58">
            <v>347</v>
          </cell>
          <cell r="I58">
            <v>315</v>
          </cell>
          <cell r="J58">
            <v>338</v>
          </cell>
          <cell r="K58">
            <v>378</v>
          </cell>
          <cell r="L58">
            <v>348</v>
          </cell>
          <cell r="M58">
            <v>272</v>
          </cell>
          <cell r="N58">
            <v>193</v>
          </cell>
          <cell r="O58">
            <v>131</v>
          </cell>
          <cell r="P58">
            <v>67</v>
          </cell>
          <cell r="Q58">
            <v>65</v>
          </cell>
          <cell r="R58">
            <v>29</v>
          </cell>
        </row>
        <row r="59">
          <cell r="B59" t="str">
            <v>中行里</v>
          </cell>
          <cell r="C59">
            <v>7013</v>
          </cell>
          <cell r="D59">
            <v>556</v>
          </cell>
          <cell r="E59">
            <v>590</v>
          </cell>
          <cell r="F59">
            <v>816</v>
          </cell>
          <cell r="G59">
            <v>800</v>
          </cell>
          <cell r="H59">
            <v>567</v>
          </cell>
          <cell r="I59">
            <v>583</v>
          </cell>
          <cell r="J59">
            <v>658</v>
          </cell>
          <cell r="K59">
            <v>640</v>
          </cell>
          <cell r="L59">
            <v>639</v>
          </cell>
          <cell r="M59">
            <v>443</v>
          </cell>
          <cell r="N59">
            <v>259</v>
          </cell>
          <cell r="O59">
            <v>185</v>
          </cell>
          <cell r="P59">
            <v>127</v>
          </cell>
          <cell r="Q59">
            <v>102</v>
          </cell>
          <cell r="R59">
            <v>48</v>
          </cell>
        </row>
        <row r="60">
          <cell r="B60" t="str">
            <v>大道里</v>
          </cell>
          <cell r="C60">
            <v>5404</v>
          </cell>
          <cell r="D60">
            <v>338</v>
          </cell>
          <cell r="E60">
            <v>415</v>
          </cell>
          <cell r="F60">
            <v>562</v>
          </cell>
          <cell r="G60">
            <v>619</v>
          </cell>
          <cell r="H60">
            <v>446</v>
          </cell>
          <cell r="I60">
            <v>410</v>
          </cell>
          <cell r="J60">
            <v>460</v>
          </cell>
          <cell r="K60">
            <v>562</v>
          </cell>
          <cell r="L60">
            <v>526</v>
          </cell>
          <cell r="M60">
            <v>400</v>
          </cell>
          <cell r="N60">
            <v>245</v>
          </cell>
          <cell r="O60">
            <v>174</v>
          </cell>
          <cell r="P60">
            <v>124</v>
          </cell>
          <cell r="Q60">
            <v>76</v>
          </cell>
          <cell r="R60">
            <v>47</v>
          </cell>
        </row>
        <row r="61">
          <cell r="B61" t="str">
            <v>大仁里</v>
          </cell>
          <cell r="C61">
            <v>3567</v>
          </cell>
          <cell r="D61">
            <v>211</v>
          </cell>
          <cell r="E61">
            <v>270</v>
          </cell>
          <cell r="F61">
            <v>354</v>
          </cell>
          <cell r="G61">
            <v>394</v>
          </cell>
          <cell r="H61">
            <v>288</v>
          </cell>
          <cell r="I61">
            <v>311</v>
          </cell>
          <cell r="J61">
            <v>348</v>
          </cell>
          <cell r="K61">
            <v>309</v>
          </cell>
          <cell r="L61">
            <v>268</v>
          </cell>
          <cell r="M61">
            <v>259</v>
          </cell>
          <cell r="N61">
            <v>194</v>
          </cell>
          <cell r="O61">
            <v>145</v>
          </cell>
          <cell r="P61">
            <v>117</v>
          </cell>
          <cell r="Q61">
            <v>65</v>
          </cell>
          <cell r="R61">
            <v>34</v>
          </cell>
        </row>
        <row r="62">
          <cell r="B62" t="str">
            <v>景新里</v>
          </cell>
          <cell r="C62">
            <v>4389</v>
          </cell>
          <cell r="D62">
            <v>305</v>
          </cell>
          <cell r="E62">
            <v>298</v>
          </cell>
          <cell r="F62">
            <v>415</v>
          </cell>
          <cell r="G62">
            <v>406</v>
          </cell>
          <cell r="H62">
            <v>343</v>
          </cell>
          <cell r="I62">
            <v>408</v>
          </cell>
          <cell r="J62">
            <v>421</v>
          </cell>
          <cell r="K62">
            <v>464</v>
          </cell>
          <cell r="L62">
            <v>398</v>
          </cell>
          <cell r="M62">
            <v>328</v>
          </cell>
          <cell r="N62">
            <v>202</v>
          </cell>
          <cell r="O62">
            <v>140</v>
          </cell>
          <cell r="P62">
            <v>117</v>
          </cell>
          <cell r="Q62">
            <v>80</v>
          </cell>
          <cell r="R62">
            <v>64</v>
          </cell>
        </row>
        <row r="63">
          <cell r="B63" t="str">
            <v>惠安里</v>
          </cell>
          <cell r="C63">
            <v>5756</v>
          </cell>
          <cell r="D63">
            <v>447</v>
          </cell>
          <cell r="E63">
            <v>461</v>
          </cell>
          <cell r="F63">
            <v>536</v>
          </cell>
          <cell r="G63">
            <v>621</v>
          </cell>
          <cell r="H63">
            <v>516</v>
          </cell>
          <cell r="I63">
            <v>557</v>
          </cell>
          <cell r="J63">
            <v>620</v>
          </cell>
          <cell r="K63">
            <v>552</v>
          </cell>
          <cell r="L63">
            <v>465</v>
          </cell>
          <cell r="M63">
            <v>333</v>
          </cell>
          <cell r="N63">
            <v>209</v>
          </cell>
          <cell r="O63">
            <v>186</v>
          </cell>
          <cell r="P63">
            <v>122</v>
          </cell>
          <cell r="Q63">
            <v>84</v>
          </cell>
          <cell r="R63">
            <v>47</v>
          </cell>
        </row>
        <row r="64">
          <cell r="B64" t="str">
            <v>三張里</v>
          </cell>
          <cell r="C64">
            <v>7800</v>
          </cell>
          <cell r="D64">
            <v>551</v>
          </cell>
          <cell r="E64">
            <v>578</v>
          </cell>
          <cell r="F64">
            <v>719</v>
          </cell>
          <cell r="G64">
            <v>764</v>
          </cell>
          <cell r="H64">
            <v>676</v>
          </cell>
          <cell r="I64">
            <v>721</v>
          </cell>
          <cell r="J64">
            <v>693</v>
          </cell>
          <cell r="K64">
            <v>713</v>
          </cell>
          <cell r="L64">
            <v>715</v>
          </cell>
          <cell r="M64">
            <v>552</v>
          </cell>
          <cell r="N64">
            <v>374</v>
          </cell>
          <cell r="O64">
            <v>273</v>
          </cell>
          <cell r="P64">
            <v>217</v>
          </cell>
          <cell r="Q64">
            <v>143</v>
          </cell>
          <cell r="R64">
            <v>111</v>
          </cell>
        </row>
        <row r="65">
          <cell r="B65" t="str">
            <v>三犁里</v>
          </cell>
          <cell r="C65">
            <v>4559</v>
          </cell>
          <cell r="D65">
            <v>326</v>
          </cell>
          <cell r="E65">
            <v>313</v>
          </cell>
          <cell r="F65">
            <v>412</v>
          </cell>
          <cell r="G65">
            <v>421</v>
          </cell>
          <cell r="H65">
            <v>399</v>
          </cell>
          <cell r="I65">
            <v>403</v>
          </cell>
          <cell r="J65">
            <v>450</v>
          </cell>
          <cell r="K65">
            <v>430</v>
          </cell>
          <cell r="L65">
            <v>449</v>
          </cell>
          <cell r="M65">
            <v>369</v>
          </cell>
          <cell r="N65">
            <v>205</v>
          </cell>
          <cell r="O65">
            <v>142</v>
          </cell>
          <cell r="P65">
            <v>113</v>
          </cell>
          <cell r="Q65">
            <v>85</v>
          </cell>
          <cell r="R65">
            <v>42</v>
          </cell>
        </row>
        <row r="66">
          <cell r="B66" t="str">
            <v>六合里</v>
          </cell>
          <cell r="C66">
            <v>6006</v>
          </cell>
          <cell r="D66">
            <v>435</v>
          </cell>
          <cell r="E66">
            <v>482</v>
          </cell>
          <cell r="F66">
            <v>528</v>
          </cell>
          <cell r="G66">
            <v>571</v>
          </cell>
          <cell r="H66">
            <v>480</v>
          </cell>
          <cell r="I66">
            <v>597</v>
          </cell>
          <cell r="J66">
            <v>618</v>
          </cell>
          <cell r="K66">
            <v>574</v>
          </cell>
          <cell r="L66">
            <v>548</v>
          </cell>
          <cell r="M66">
            <v>398</v>
          </cell>
          <cell r="N66">
            <v>267</v>
          </cell>
          <cell r="O66">
            <v>200</v>
          </cell>
          <cell r="P66">
            <v>134</v>
          </cell>
          <cell r="Q66">
            <v>106</v>
          </cell>
          <cell r="R66">
            <v>68</v>
          </cell>
        </row>
        <row r="67">
          <cell r="B67" t="str">
            <v>泰和里</v>
          </cell>
          <cell r="C67">
            <v>6874</v>
          </cell>
          <cell r="D67">
            <v>459</v>
          </cell>
          <cell r="E67">
            <v>524</v>
          </cell>
          <cell r="F67">
            <v>764</v>
          </cell>
          <cell r="G67">
            <v>854</v>
          </cell>
          <cell r="H67">
            <v>688</v>
          </cell>
          <cell r="I67">
            <v>656</v>
          </cell>
          <cell r="J67">
            <v>619</v>
          </cell>
          <cell r="K67">
            <v>602</v>
          </cell>
          <cell r="L67">
            <v>583</v>
          </cell>
          <cell r="M67">
            <v>408</v>
          </cell>
          <cell r="N67">
            <v>271</v>
          </cell>
          <cell r="O67">
            <v>199</v>
          </cell>
          <cell r="P67">
            <v>109</v>
          </cell>
          <cell r="Q67">
            <v>100</v>
          </cell>
          <cell r="R67">
            <v>38</v>
          </cell>
        </row>
        <row r="68">
          <cell r="B68" t="str">
            <v>景聯里</v>
          </cell>
          <cell r="C68">
            <v>4044</v>
          </cell>
          <cell r="D68">
            <v>285</v>
          </cell>
          <cell r="E68">
            <v>289</v>
          </cell>
          <cell r="F68">
            <v>384</v>
          </cell>
          <cell r="G68">
            <v>418</v>
          </cell>
          <cell r="H68">
            <v>344</v>
          </cell>
          <cell r="I68">
            <v>335</v>
          </cell>
          <cell r="J68">
            <v>355</v>
          </cell>
          <cell r="K68">
            <v>395</v>
          </cell>
          <cell r="L68">
            <v>388</v>
          </cell>
          <cell r="M68">
            <v>327</v>
          </cell>
          <cell r="N68">
            <v>183</v>
          </cell>
          <cell r="O68">
            <v>146</v>
          </cell>
          <cell r="P68">
            <v>100</v>
          </cell>
          <cell r="Q68">
            <v>57</v>
          </cell>
          <cell r="R68">
            <v>38</v>
          </cell>
        </row>
        <row r="69">
          <cell r="B69" t="str">
            <v>景勤里</v>
          </cell>
          <cell r="C69">
            <v>3587</v>
          </cell>
          <cell r="D69">
            <v>218</v>
          </cell>
          <cell r="E69">
            <v>256</v>
          </cell>
          <cell r="F69">
            <v>342</v>
          </cell>
          <cell r="G69">
            <v>390</v>
          </cell>
          <cell r="H69">
            <v>304</v>
          </cell>
          <cell r="I69">
            <v>361</v>
          </cell>
          <cell r="J69">
            <v>354</v>
          </cell>
          <cell r="K69">
            <v>302</v>
          </cell>
          <cell r="L69">
            <v>297</v>
          </cell>
          <cell r="M69">
            <v>248</v>
          </cell>
          <cell r="N69">
            <v>158</v>
          </cell>
          <cell r="O69">
            <v>140</v>
          </cell>
          <cell r="P69">
            <v>84</v>
          </cell>
          <cell r="Q69">
            <v>91</v>
          </cell>
          <cell r="R69">
            <v>42</v>
          </cell>
        </row>
        <row r="70">
          <cell r="B70" t="str">
            <v>雙和里</v>
          </cell>
          <cell r="C70">
            <v>6172</v>
          </cell>
          <cell r="D70">
            <v>407</v>
          </cell>
          <cell r="E70">
            <v>507</v>
          </cell>
          <cell r="F70">
            <v>626</v>
          </cell>
          <cell r="G70">
            <v>670</v>
          </cell>
          <cell r="H70">
            <v>585</v>
          </cell>
          <cell r="I70">
            <v>550</v>
          </cell>
          <cell r="J70">
            <v>540</v>
          </cell>
          <cell r="K70">
            <v>598</v>
          </cell>
          <cell r="L70">
            <v>540</v>
          </cell>
          <cell r="M70">
            <v>451</v>
          </cell>
          <cell r="N70">
            <v>251</v>
          </cell>
          <cell r="O70">
            <v>165</v>
          </cell>
          <cell r="P70">
            <v>107</v>
          </cell>
          <cell r="Q70">
            <v>104</v>
          </cell>
          <cell r="R70">
            <v>71</v>
          </cell>
        </row>
        <row r="71">
          <cell r="B71" t="str">
            <v>嘉興里</v>
          </cell>
          <cell r="C71">
            <v>2867</v>
          </cell>
          <cell r="D71">
            <v>176</v>
          </cell>
          <cell r="E71">
            <v>213</v>
          </cell>
          <cell r="F71">
            <v>291</v>
          </cell>
          <cell r="G71">
            <v>309</v>
          </cell>
          <cell r="H71">
            <v>232</v>
          </cell>
          <cell r="I71">
            <v>246</v>
          </cell>
          <cell r="J71">
            <v>268</v>
          </cell>
          <cell r="K71">
            <v>304</v>
          </cell>
          <cell r="L71">
            <v>256</v>
          </cell>
          <cell r="M71">
            <v>204</v>
          </cell>
          <cell r="N71">
            <v>139</v>
          </cell>
          <cell r="O71">
            <v>111</v>
          </cell>
          <cell r="P71">
            <v>56</v>
          </cell>
          <cell r="Q71">
            <v>40</v>
          </cell>
          <cell r="R71">
            <v>22</v>
          </cell>
        </row>
        <row r="72">
          <cell r="B72" t="str">
            <v>黎順里</v>
          </cell>
          <cell r="C72">
            <v>3709</v>
          </cell>
          <cell r="D72">
            <v>249</v>
          </cell>
          <cell r="E72">
            <v>290</v>
          </cell>
          <cell r="F72">
            <v>424</v>
          </cell>
          <cell r="G72">
            <v>369</v>
          </cell>
          <cell r="H72">
            <v>277</v>
          </cell>
          <cell r="I72">
            <v>351</v>
          </cell>
          <cell r="J72">
            <v>341</v>
          </cell>
          <cell r="K72">
            <v>367</v>
          </cell>
          <cell r="L72">
            <v>343</v>
          </cell>
          <cell r="M72">
            <v>240</v>
          </cell>
          <cell r="N72">
            <v>149</v>
          </cell>
          <cell r="O72">
            <v>135</v>
          </cell>
          <cell r="P72">
            <v>83</v>
          </cell>
          <cell r="Q72">
            <v>64</v>
          </cell>
          <cell r="R72">
            <v>27</v>
          </cell>
        </row>
        <row r="73">
          <cell r="B73" t="str">
            <v>黎平里</v>
          </cell>
          <cell r="C73">
            <v>6158</v>
          </cell>
          <cell r="D73">
            <v>414</v>
          </cell>
          <cell r="E73">
            <v>474</v>
          </cell>
          <cell r="F73">
            <v>659</v>
          </cell>
          <cell r="G73">
            <v>662</v>
          </cell>
          <cell r="H73">
            <v>545</v>
          </cell>
          <cell r="I73">
            <v>561</v>
          </cell>
          <cell r="J73">
            <v>586</v>
          </cell>
          <cell r="K73">
            <v>558</v>
          </cell>
          <cell r="L73">
            <v>556</v>
          </cell>
          <cell r="M73">
            <v>390</v>
          </cell>
          <cell r="N73">
            <v>277</v>
          </cell>
          <cell r="O73">
            <v>207</v>
          </cell>
          <cell r="P73">
            <v>134</v>
          </cell>
          <cell r="Q73">
            <v>82</v>
          </cell>
          <cell r="R73">
            <v>53</v>
          </cell>
        </row>
        <row r="74">
          <cell r="B74" t="str">
            <v>黎忠里</v>
          </cell>
          <cell r="C74">
            <v>4244</v>
          </cell>
          <cell r="D74">
            <v>256</v>
          </cell>
          <cell r="E74">
            <v>303</v>
          </cell>
          <cell r="F74">
            <v>470</v>
          </cell>
          <cell r="G74">
            <v>501</v>
          </cell>
          <cell r="H74">
            <v>388</v>
          </cell>
          <cell r="I74">
            <v>379</v>
          </cell>
          <cell r="J74">
            <v>362</v>
          </cell>
          <cell r="K74">
            <v>381</v>
          </cell>
          <cell r="L74">
            <v>380</v>
          </cell>
          <cell r="M74">
            <v>311</v>
          </cell>
          <cell r="N74">
            <v>180</v>
          </cell>
          <cell r="O74">
            <v>126</v>
          </cell>
          <cell r="P74">
            <v>103</v>
          </cell>
          <cell r="Q74">
            <v>61</v>
          </cell>
          <cell r="R74">
            <v>43</v>
          </cell>
        </row>
        <row r="75">
          <cell r="B75" t="str">
            <v>黎安里</v>
          </cell>
          <cell r="C75">
            <v>1930</v>
          </cell>
          <cell r="D75">
            <v>96</v>
          </cell>
          <cell r="E75">
            <v>100</v>
          </cell>
          <cell r="F75">
            <v>156</v>
          </cell>
          <cell r="G75">
            <v>151</v>
          </cell>
          <cell r="H75">
            <v>170</v>
          </cell>
          <cell r="I75">
            <v>167</v>
          </cell>
          <cell r="J75">
            <v>174</v>
          </cell>
          <cell r="K75">
            <v>190</v>
          </cell>
          <cell r="L75">
            <v>191</v>
          </cell>
          <cell r="M75">
            <v>118</v>
          </cell>
          <cell r="N75">
            <v>75</v>
          </cell>
          <cell r="O75">
            <v>38</v>
          </cell>
          <cell r="P75">
            <v>64</v>
          </cell>
          <cell r="Q75">
            <v>135</v>
          </cell>
          <cell r="R75">
            <v>105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6"/>
  <sheetViews>
    <sheetView tabSelected="1" topLeftCell="R1" workbookViewId="0">
      <selection activeCell="AD8" sqref="AD8"/>
    </sheetView>
  </sheetViews>
  <sheetFormatPr defaultRowHeight="16.5" x14ac:dyDescent="0.25"/>
  <sheetData>
    <row r="1" spans="1:39" x14ac:dyDescent="0.25">
      <c r="G1" t="s">
        <v>209</v>
      </c>
      <c r="H1" s="17">
        <f>CORREL(H$6:H$56,$G$6:$G$56)</f>
        <v>-0.46643750454029531</v>
      </c>
      <c r="I1" s="17">
        <f t="shared" ref="I1:V1" si="0">CORREL(I$6:I$56,$G$6:$G$56)</f>
        <v>-0.63478299339121846</v>
      </c>
      <c r="J1" s="17">
        <f t="shared" si="0"/>
        <v>-0.72750205053941075</v>
      </c>
      <c r="K1" s="17">
        <f t="shared" si="0"/>
        <v>-0.50393915652285015</v>
      </c>
      <c r="L1" s="17">
        <f t="shared" si="0"/>
        <v>0.18012067672663634</v>
      </c>
      <c r="M1" s="17">
        <f t="shared" si="0"/>
        <v>0.38629832712720558</v>
      </c>
      <c r="N1" s="17">
        <f t="shared" si="0"/>
        <v>0.36311211488268808</v>
      </c>
      <c r="O1" s="17">
        <f t="shared" si="0"/>
        <v>3.5891494181883955E-2</v>
      </c>
      <c r="P1" s="17">
        <f t="shared" si="0"/>
        <v>0.24103402980159522</v>
      </c>
      <c r="Q1" s="17">
        <f t="shared" si="0"/>
        <v>0.34649069667518745</v>
      </c>
      <c r="R1" s="17">
        <f t="shared" si="0"/>
        <v>-4.2311830896979267E-4</v>
      </c>
      <c r="S1" s="17">
        <f t="shared" si="0"/>
        <v>-0.17822357744383169</v>
      </c>
      <c r="T1" s="17">
        <f t="shared" si="0"/>
        <v>0.16305520257962877</v>
      </c>
      <c r="U1" s="17">
        <f t="shared" si="0"/>
        <v>0.49287805035476218</v>
      </c>
      <c r="V1" s="17">
        <f t="shared" si="0"/>
        <v>0.60626157893146038</v>
      </c>
      <c r="Y1">
        <v>-0.46643750454029531</v>
      </c>
      <c r="Z1">
        <v>-0.63478299339121846</v>
      </c>
      <c r="AA1">
        <v>-0.72750205053941075</v>
      </c>
      <c r="AB1">
        <v>-0.50393915652285015</v>
      </c>
      <c r="AC1">
        <v>0.18012067672663634</v>
      </c>
      <c r="AD1">
        <v>0.38629832712720558</v>
      </c>
      <c r="AE1">
        <v>0.36311211488268808</v>
      </c>
      <c r="AF1">
        <v>3.5891494181883955E-2</v>
      </c>
      <c r="AG1">
        <v>0.24103402980159522</v>
      </c>
      <c r="AH1">
        <v>0.34649069667518745</v>
      </c>
      <c r="AI1">
        <v>-4.2311830896979267E-4</v>
      </c>
      <c r="AJ1">
        <v>-0.17822357744383169</v>
      </c>
      <c r="AK1">
        <v>0.16305520257962877</v>
      </c>
      <c r="AL1">
        <v>0.49287805035476218</v>
      </c>
      <c r="AM1">
        <v>0.60626157893146038</v>
      </c>
    </row>
    <row r="2" spans="1:39" x14ac:dyDescent="0.25">
      <c r="G2" t="s">
        <v>210</v>
      </c>
      <c r="H2" s="17">
        <f>CORREL(H$6:H$56,$F$6:$F$56)</f>
        <v>0.46830637843356343</v>
      </c>
      <c r="I2" s="17">
        <f t="shared" ref="I2:V2" si="1">CORREL(I$6:I$56,$F$6:$F$56)</f>
        <v>0.6621361803048601</v>
      </c>
      <c r="J2" s="17">
        <f t="shared" si="1"/>
        <v>0.73258067882771116</v>
      </c>
      <c r="K2" s="17">
        <f t="shared" si="1"/>
        <v>0.47956229592038196</v>
      </c>
      <c r="L2" s="17">
        <f t="shared" si="1"/>
        <v>-0.2024208247034853</v>
      </c>
      <c r="M2" s="17">
        <f t="shared" si="1"/>
        <v>-0.39448461011963293</v>
      </c>
      <c r="N2" s="17">
        <f t="shared" si="1"/>
        <v>-0.35173489373139966</v>
      </c>
      <c r="O2" s="17">
        <f t="shared" si="1"/>
        <v>-2.7573489904916128E-2</v>
      </c>
      <c r="P2" s="17">
        <f t="shared" si="1"/>
        <v>-0.22388120971941081</v>
      </c>
      <c r="Q2" s="17">
        <f t="shared" si="1"/>
        <v>-0.34600283208202265</v>
      </c>
      <c r="R2" s="17">
        <f t="shared" si="1"/>
        <v>-3.3176038169776042E-3</v>
      </c>
      <c r="S2" s="17">
        <f t="shared" si="1"/>
        <v>0.16121245875034343</v>
      </c>
      <c r="T2" s="17">
        <f t="shared" si="1"/>
        <v>-0.16758227195755895</v>
      </c>
      <c r="U2" s="17">
        <f t="shared" si="1"/>
        <v>-0.48972967252955368</v>
      </c>
      <c r="V2" s="17">
        <f t="shared" si="1"/>
        <v>-0.59774210546480544</v>
      </c>
      <c r="Y2">
        <v>0.46830637843356343</v>
      </c>
      <c r="Z2">
        <v>0.6621361803048601</v>
      </c>
      <c r="AA2">
        <v>0.73258067882771116</v>
      </c>
      <c r="AB2">
        <v>0.47956229592038196</v>
      </c>
      <c r="AC2">
        <v>-0.2024208247034853</v>
      </c>
      <c r="AD2">
        <v>-0.39448461011963293</v>
      </c>
      <c r="AE2">
        <v>-0.35173489373139966</v>
      </c>
      <c r="AF2">
        <v>-2.7573489904916128E-2</v>
      </c>
      <c r="AG2">
        <v>-0.22388120971941081</v>
      </c>
      <c r="AH2">
        <v>-0.34600283208202265</v>
      </c>
      <c r="AI2">
        <v>-3.3176038169776042E-3</v>
      </c>
      <c r="AJ2">
        <v>0.16121245875034343</v>
      </c>
      <c r="AK2">
        <v>-0.16758227195755895</v>
      </c>
      <c r="AL2">
        <v>-0.48972967252955368</v>
      </c>
      <c r="AM2">
        <v>-0.59774210546480544</v>
      </c>
    </row>
    <row r="3" spans="1:39" x14ac:dyDescent="0.25">
      <c r="G3" t="s">
        <v>211</v>
      </c>
      <c r="H3" s="17">
        <f>CORREL(H$6:H$56,$E$6:$E$56)</f>
        <v>-0.46079449739899525</v>
      </c>
      <c r="I3" s="17">
        <f t="shared" ref="I3:V3" si="2">CORREL(I$6:I$56,$E$6:$E$56)</f>
        <v>-0.60333710878400293</v>
      </c>
      <c r="J3" s="17">
        <f t="shared" si="2"/>
        <v>-0.71662792562405864</v>
      </c>
      <c r="K3" s="17">
        <f t="shared" si="2"/>
        <v>-0.52312813579773565</v>
      </c>
      <c r="L3" s="17">
        <f t="shared" si="2"/>
        <v>0.15727076494481257</v>
      </c>
      <c r="M3" s="17">
        <f t="shared" si="2"/>
        <v>0.37526558764984519</v>
      </c>
      <c r="N3" s="17">
        <f t="shared" si="2"/>
        <v>0.37101148725324717</v>
      </c>
      <c r="O3" s="17">
        <f t="shared" si="2"/>
        <v>4.3563152804105817E-2</v>
      </c>
      <c r="P3" s="17">
        <f t="shared" si="2"/>
        <v>0.25547441668267157</v>
      </c>
      <c r="Q3" s="17">
        <f t="shared" si="2"/>
        <v>0.34409604853259934</v>
      </c>
      <c r="R3" s="17">
        <f t="shared" si="2"/>
        <v>-4.0029977345708515E-3</v>
      </c>
      <c r="S3" s="17">
        <f t="shared" si="2"/>
        <v>-0.19304703379198868</v>
      </c>
      <c r="T3" s="17">
        <f t="shared" si="2"/>
        <v>0.15737173170672561</v>
      </c>
      <c r="U3" s="17">
        <f t="shared" si="2"/>
        <v>0.49182285463979847</v>
      </c>
      <c r="V3" s="17">
        <f t="shared" si="2"/>
        <v>0.60941501106808815</v>
      </c>
      <c r="Y3">
        <v>-0.46079449739899525</v>
      </c>
      <c r="Z3">
        <v>-0.60333710878400293</v>
      </c>
      <c r="AA3">
        <v>-0.71662792562405864</v>
      </c>
      <c r="AB3">
        <v>-0.52312813579773565</v>
      </c>
      <c r="AC3">
        <v>0.15727076494481257</v>
      </c>
      <c r="AD3">
        <v>0.37526558764984519</v>
      </c>
      <c r="AE3">
        <v>0.37101148725324717</v>
      </c>
      <c r="AF3">
        <v>4.3563152804105817E-2</v>
      </c>
      <c r="AG3">
        <v>0.25547441668267157</v>
      </c>
      <c r="AH3">
        <v>0.34409604853259934</v>
      </c>
      <c r="AI3">
        <v>-4.0029977345708515E-3</v>
      </c>
      <c r="AJ3">
        <v>-0.19304703379198868</v>
      </c>
      <c r="AK3">
        <v>0.15737173170672561</v>
      </c>
      <c r="AL3">
        <v>0.49182285463979847</v>
      </c>
      <c r="AM3">
        <v>0.60941501106808815</v>
      </c>
    </row>
    <row r="4" spans="1:39" x14ac:dyDescent="0.25"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</row>
    <row r="5" spans="1:39" x14ac:dyDescent="0.25">
      <c r="A5" t="s">
        <v>212</v>
      </c>
      <c r="B5" t="s">
        <v>213</v>
      </c>
      <c r="C5" t="s">
        <v>214</v>
      </c>
      <c r="D5" t="s">
        <v>215</v>
      </c>
      <c r="E5" t="s">
        <v>216</v>
      </c>
      <c r="F5" t="s">
        <v>217</v>
      </c>
      <c r="G5" t="s">
        <v>218</v>
      </c>
      <c r="H5">
        <v>20</v>
      </c>
      <c r="I5">
        <v>25</v>
      </c>
      <c r="J5">
        <v>30</v>
      </c>
      <c r="K5">
        <v>35</v>
      </c>
      <c r="L5">
        <v>40</v>
      </c>
      <c r="M5">
        <v>45</v>
      </c>
      <c r="N5">
        <v>50</v>
      </c>
      <c r="O5">
        <v>55</v>
      </c>
      <c r="P5">
        <v>60</v>
      </c>
      <c r="Q5">
        <v>65</v>
      </c>
      <c r="R5">
        <v>70</v>
      </c>
      <c r="S5">
        <v>75</v>
      </c>
      <c r="T5">
        <v>80</v>
      </c>
      <c r="U5">
        <v>85</v>
      </c>
      <c r="V5">
        <v>90</v>
      </c>
      <c r="W5" t="s">
        <v>219</v>
      </c>
    </row>
    <row r="6" spans="1:39" x14ac:dyDescent="0.25">
      <c r="A6" t="s">
        <v>220</v>
      </c>
      <c r="B6">
        <f>VLOOKUP($A6,工作表2!$Z$6:$AC$146,2,FALSE)</f>
        <v>1922</v>
      </c>
      <c r="C6">
        <f>VLOOKUP($A6,工作表2!$Z$6:$AC$146,3,FALSE)</f>
        <v>582</v>
      </c>
      <c r="D6">
        <f>VLOOKUP($A6,工作表2!$Z$6:$AC$146,4,FALSE)</f>
        <v>2812</v>
      </c>
      <c r="E6" s="12">
        <f>B6/$D6</f>
        <v>0.6834992887624467</v>
      </c>
      <c r="F6" s="12">
        <f>C6/$D6</f>
        <v>0.2069701280227596</v>
      </c>
      <c r="G6" s="13">
        <f>E6-F6</f>
        <v>0.4765291607396871</v>
      </c>
      <c r="H6" s="14">
        <f>VLOOKUP($A6,'[1]5Y區隔'!$B$35:$R$75,H$4,FALSE)/VLOOKUP($A6,'[1]5Y區隔'!$B$35:$R$75,2,FALSE)</f>
        <v>5.0555342780543855E-2</v>
      </c>
      <c r="I6" s="14">
        <f>VLOOKUP($A6,'[1]5Y區隔'!$B$35:$R$75,I$4,FALSE)/VLOOKUP($A6,'[1]5Y區隔'!$B$35:$R$75,2,FALSE)</f>
        <v>5.9172730754500191E-2</v>
      </c>
      <c r="J6" s="14">
        <f>VLOOKUP($A6,'[1]5Y區隔'!$B$35:$R$75,J$4,FALSE)/VLOOKUP($A6,'[1]5Y區隔'!$B$35:$R$75,2,FALSE)</f>
        <v>8.0428954423592491E-2</v>
      </c>
      <c r="K6" s="14">
        <f>VLOOKUP($A6,'[1]5Y區隔'!$B$35:$R$75,K$4,FALSE)/VLOOKUP($A6,'[1]5Y區隔'!$B$35:$R$75,2,FALSE)</f>
        <v>8.8088854844887016E-2</v>
      </c>
      <c r="L6" s="14">
        <f>VLOOKUP($A6,'[1]5Y區隔'!$B$35:$R$75,L$4,FALSE)/VLOOKUP($A6,'[1]5Y區隔'!$B$35:$R$75,2,FALSE)</f>
        <v>8.0811949444657222E-2</v>
      </c>
      <c r="M6" s="14">
        <f>VLOOKUP($A6,'[1]5Y區隔'!$B$35:$R$75,M$4,FALSE)/VLOOKUP($A6,'[1]5Y區隔'!$B$35:$R$75,2,FALSE)</f>
        <v>8.2343929528916129E-2</v>
      </c>
      <c r="N6" s="14">
        <f>VLOOKUP($A6,'[1]5Y區隔'!$B$35:$R$75,N$4,FALSE)/VLOOKUP($A6,'[1]5Y區隔'!$B$35:$R$75,2,FALSE)</f>
        <v>0.10455764075067024</v>
      </c>
      <c r="O6" s="14">
        <f>VLOOKUP($A6,'[1]5Y區隔'!$B$35:$R$75,O$4,FALSE)/VLOOKUP($A6,'[1]5Y區隔'!$B$35:$R$75,2,FALSE)</f>
        <v>0.10360015319800843</v>
      </c>
      <c r="P6" s="14">
        <f>VLOOKUP($A6,'[1]5Y區隔'!$B$35:$R$75,P$4,FALSE)/VLOOKUP($A6,'[1]5Y區隔'!$B$35:$R$75,2,FALSE)</f>
        <v>0.11700497893527384</v>
      </c>
      <c r="Q6" s="14">
        <f>VLOOKUP($A6,'[1]5Y區隔'!$B$35:$R$75,Q$4,FALSE)/VLOOKUP($A6,'[1]5Y區隔'!$B$35:$R$75,2,FALSE)</f>
        <v>8.4641899655304484E-2</v>
      </c>
      <c r="R6" s="14">
        <f>VLOOKUP($A6,'[1]5Y區隔'!$B$35:$R$75,R$4,FALSE)/VLOOKUP($A6,'[1]5Y區隔'!$B$35:$R$75,2,FALSE)</f>
        <v>3.7150517043278437E-2</v>
      </c>
      <c r="S6" s="14">
        <f>VLOOKUP($A6,'[1]5Y區隔'!$B$35:$R$75,S$4,FALSE)/VLOOKUP($A6,'[1]5Y區隔'!$B$35:$R$75,2,FALSE)</f>
        <v>2.9682114132516278E-2</v>
      </c>
      <c r="T6" s="14">
        <f>VLOOKUP($A6,'[1]5Y區隔'!$B$35:$R$75,T$4,FALSE)/VLOOKUP($A6,'[1]5Y區隔'!$B$35:$R$75,2,FALSE)</f>
        <v>2.5852163921869016E-2</v>
      </c>
      <c r="U6" s="14">
        <f>VLOOKUP($A6,'[1]5Y區隔'!$B$35:$R$75,U$4,FALSE)/VLOOKUP($A6,'[1]5Y區隔'!$B$35:$R$75,2,FALSE)</f>
        <v>2.5086173879739562E-2</v>
      </c>
      <c r="V6" s="14">
        <f>VLOOKUP($A6,'[1]5Y區隔'!$B$35:$R$75,V$4,FALSE)/VLOOKUP($A6,'[1]5Y區隔'!$B$35:$R$75,2,FALSE)</f>
        <v>3.1022596706242817E-2</v>
      </c>
      <c r="W6" s="15">
        <f>SUMPRODUCT(H$5:V$5,H6:V6)</f>
        <v>50.191497510532372</v>
      </c>
      <c r="X6" s="16">
        <f>G6</f>
        <v>0.4765291607396871</v>
      </c>
      <c r="Y6" s="18"/>
      <c r="Z6" s="18" t="s">
        <v>261</v>
      </c>
      <c r="AA6" s="18" t="s">
        <v>262</v>
      </c>
      <c r="AB6" s="18" t="s">
        <v>263</v>
      </c>
    </row>
    <row r="7" spans="1:39" x14ac:dyDescent="0.25">
      <c r="A7" t="s">
        <v>221</v>
      </c>
      <c r="B7">
        <f>VLOOKUP($A7,工作表2!$Z$6:$AC$146,2,FALSE)</f>
        <v>1710</v>
      </c>
      <c r="C7">
        <f>VLOOKUP($A7,工作表2!$Z$6:$AC$146,3,FALSE)</f>
        <v>804</v>
      </c>
      <c r="D7">
        <f>VLOOKUP($A7,工作表2!$Z$6:$AC$146,4,FALSE)</f>
        <v>2802</v>
      </c>
      <c r="E7" s="12">
        <f t="shared" ref="E7:E46" si="3">B7/$D7</f>
        <v>0.61027837259100648</v>
      </c>
      <c r="F7" s="12">
        <f t="shared" ref="F7:F46" si="4">C7/$D7</f>
        <v>0.28693790149892934</v>
      </c>
      <c r="G7" s="13">
        <f t="shared" ref="G7:G46" si="5">E7-F7</f>
        <v>0.32334047109207714</v>
      </c>
      <c r="H7" s="14">
        <f>VLOOKUP($A7,'[1]5Y區隔'!$B$35:$R$75,H$4,FALSE)/VLOOKUP($A7,'[1]5Y區隔'!$B$35:$R$75,2,FALSE)</f>
        <v>5.9077079107505072E-2</v>
      </c>
      <c r="I7" s="14">
        <f>VLOOKUP($A7,'[1]5Y區隔'!$B$35:$R$75,I$4,FALSE)/VLOOKUP($A7,'[1]5Y區隔'!$B$35:$R$75,2,FALSE)</f>
        <v>6.8711967545638949E-2</v>
      </c>
      <c r="J7" s="14">
        <f>VLOOKUP($A7,'[1]5Y區隔'!$B$35:$R$75,J$4,FALSE)/VLOOKUP($A7,'[1]5Y區隔'!$B$35:$R$75,2,FALSE)</f>
        <v>7.9107505070993914E-2</v>
      </c>
      <c r="K7" s="14">
        <f>VLOOKUP($A7,'[1]5Y區隔'!$B$35:$R$75,K$4,FALSE)/VLOOKUP($A7,'[1]5Y區隔'!$B$35:$R$75,2,FALSE)</f>
        <v>9.8377281947261669E-2</v>
      </c>
      <c r="L7" s="14">
        <f>VLOOKUP($A7,'[1]5Y區隔'!$B$35:$R$75,L$4,FALSE)/VLOOKUP($A7,'[1]5Y區隔'!$B$35:$R$75,2,FALSE)</f>
        <v>9.3052738336714E-2</v>
      </c>
      <c r="M7" s="14">
        <f>VLOOKUP($A7,'[1]5Y區隔'!$B$35:$R$75,M$4,FALSE)/VLOOKUP($A7,'[1]5Y區隔'!$B$35:$R$75,2,FALSE)</f>
        <v>9.5841784989858014E-2</v>
      </c>
      <c r="N7" s="14">
        <f>VLOOKUP($A7,'[1]5Y區隔'!$B$35:$R$75,N$4,FALSE)/VLOOKUP($A7,'[1]5Y區隔'!$B$35:$R$75,2,FALSE)</f>
        <v>9.6602434077079108E-2</v>
      </c>
      <c r="O7" s="14">
        <f>VLOOKUP($A7,'[1]5Y區隔'!$B$35:$R$75,O$4,FALSE)/VLOOKUP($A7,'[1]5Y區隔'!$B$35:$R$75,2,FALSE)</f>
        <v>9.4320486815415827E-2</v>
      </c>
      <c r="P7" s="14">
        <f>VLOOKUP($A7,'[1]5Y區隔'!$B$35:$R$75,P$4,FALSE)/VLOOKUP($A7,'[1]5Y區隔'!$B$35:$R$75,2,FALSE)</f>
        <v>9.4066937119675453E-2</v>
      </c>
      <c r="Q7" s="14">
        <f>VLOOKUP($A7,'[1]5Y區隔'!$B$35:$R$75,Q$4,FALSE)/VLOOKUP($A7,'[1]5Y區隔'!$B$35:$R$75,2,FALSE)</f>
        <v>7.6825557809330633E-2</v>
      </c>
      <c r="R7" s="14">
        <f>VLOOKUP($A7,'[1]5Y區隔'!$B$35:$R$75,R$4,FALSE)/VLOOKUP($A7,'[1]5Y區隔'!$B$35:$R$75,2,FALSE)</f>
        <v>5.2991886409736309E-2</v>
      </c>
      <c r="S7" s="14">
        <f>VLOOKUP($A7,'[1]5Y區隔'!$B$35:$R$75,S$4,FALSE)/VLOOKUP($A7,'[1]5Y區隔'!$B$35:$R$75,2,FALSE)</f>
        <v>3.2707910750507101E-2</v>
      </c>
      <c r="T7" s="14">
        <f>VLOOKUP($A7,'[1]5Y區隔'!$B$35:$R$75,T$4,FALSE)/VLOOKUP($A7,'[1]5Y區隔'!$B$35:$R$75,2,FALSE)</f>
        <v>2.8397565922920892E-2</v>
      </c>
      <c r="U7" s="14">
        <f>VLOOKUP($A7,'[1]5Y區隔'!$B$35:$R$75,U$4,FALSE)/VLOOKUP($A7,'[1]5Y區隔'!$B$35:$R$75,2,FALSE)</f>
        <v>1.9776876267748478E-2</v>
      </c>
      <c r="V7" s="14">
        <f>VLOOKUP($A7,'[1]5Y區隔'!$B$35:$R$75,V$4,FALSE)/VLOOKUP($A7,'[1]5Y區隔'!$B$35:$R$75,2,FALSE)</f>
        <v>1.0141987829614604E-2</v>
      </c>
      <c r="W7" s="15">
        <f t="shared" ref="W7:W46" si="6">SUMPRODUCT(H$5:V$5,H7:V7)</f>
        <v>48.434330628803245</v>
      </c>
      <c r="X7" s="16">
        <f t="shared" ref="X7:X46" si="7">G7</f>
        <v>0.32334047109207714</v>
      </c>
      <c r="Y7" s="19">
        <v>20</v>
      </c>
      <c r="Z7" s="17">
        <v>-0.46643750454029531</v>
      </c>
      <c r="AA7" s="17">
        <v>0.46830637843356343</v>
      </c>
      <c r="AB7" s="17">
        <v>-0.46079449739899525</v>
      </c>
    </row>
    <row r="8" spans="1:39" x14ac:dyDescent="0.25">
      <c r="A8" t="s">
        <v>222</v>
      </c>
      <c r="B8">
        <f>VLOOKUP($A8,工作表2!$Z$6:$AC$146,2,FALSE)</f>
        <v>920</v>
      </c>
      <c r="C8">
        <f>VLOOKUP($A8,工作表2!$Z$6:$AC$146,3,FALSE)</f>
        <v>470</v>
      </c>
      <c r="D8">
        <f>VLOOKUP($A8,工作表2!$Z$6:$AC$146,4,FALSE)</f>
        <v>1561</v>
      </c>
      <c r="E8" s="12">
        <f t="shared" si="3"/>
        <v>0.58936579115951315</v>
      </c>
      <c r="F8" s="12">
        <f t="shared" si="4"/>
        <v>0.30108904548366433</v>
      </c>
      <c r="G8" s="13">
        <f t="shared" si="5"/>
        <v>0.28827674567584882</v>
      </c>
      <c r="H8" s="14">
        <f>VLOOKUP($A8,'[1]5Y區隔'!$B$35:$R$75,H$4,FALSE)/VLOOKUP($A8,'[1]5Y區隔'!$B$35:$R$75,2,FALSE)</f>
        <v>5.7877813504823149E-2</v>
      </c>
      <c r="I8" s="14">
        <f>VLOOKUP($A8,'[1]5Y區隔'!$B$35:$R$75,I$4,FALSE)/VLOOKUP($A8,'[1]5Y區隔'!$B$35:$R$75,2,FALSE)</f>
        <v>5.7877813504823149E-2</v>
      </c>
      <c r="J8" s="14">
        <f>VLOOKUP($A8,'[1]5Y區隔'!$B$35:$R$75,J$4,FALSE)/VLOOKUP($A8,'[1]5Y區隔'!$B$35:$R$75,2,FALSE)</f>
        <v>7.9180064308681672E-2</v>
      </c>
      <c r="K8" s="14">
        <f>VLOOKUP($A8,'[1]5Y區隔'!$B$35:$R$75,K$4,FALSE)/VLOOKUP($A8,'[1]5Y區隔'!$B$35:$R$75,2,FALSE)</f>
        <v>9.2041800643086813E-2</v>
      </c>
      <c r="L8" s="14">
        <f>VLOOKUP($A8,'[1]5Y區隔'!$B$35:$R$75,L$4,FALSE)/VLOOKUP($A8,'[1]5Y區隔'!$B$35:$R$75,2,FALSE)</f>
        <v>9.0032154340836015E-2</v>
      </c>
      <c r="M8" s="14">
        <f>VLOOKUP($A8,'[1]5Y區隔'!$B$35:$R$75,M$4,FALSE)/VLOOKUP($A8,'[1]5Y區隔'!$B$35:$R$75,2,FALSE)</f>
        <v>9.0836012861736329E-2</v>
      </c>
      <c r="N8" s="14">
        <f>VLOOKUP($A8,'[1]5Y區隔'!$B$35:$R$75,N$4,FALSE)/VLOOKUP($A8,'[1]5Y區隔'!$B$35:$R$75,2,FALSE)</f>
        <v>9.6061093247588422E-2</v>
      </c>
      <c r="O8" s="14">
        <f>VLOOKUP($A8,'[1]5Y區隔'!$B$35:$R$75,O$4,FALSE)/VLOOKUP($A8,'[1]5Y區隔'!$B$35:$R$75,2,FALSE)</f>
        <v>8.7620578778135047E-2</v>
      </c>
      <c r="P8" s="14">
        <f>VLOOKUP($A8,'[1]5Y區隔'!$B$35:$R$75,P$4,FALSE)/VLOOKUP($A8,'[1]5Y區隔'!$B$35:$R$75,2,FALSE)</f>
        <v>9.8874598070739547E-2</v>
      </c>
      <c r="Q8" s="14">
        <f>VLOOKUP($A8,'[1]5Y區隔'!$B$35:$R$75,Q$4,FALSE)/VLOOKUP($A8,'[1]5Y區隔'!$B$35:$R$75,2,FALSE)</f>
        <v>8.3601286173633438E-2</v>
      </c>
      <c r="R8" s="14">
        <f>VLOOKUP($A8,'[1]5Y區隔'!$B$35:$R$75,R$4,FALSE)/VLOOKUP($A8,'[1]5Y區隔'!$B$35:$R$75,2,FALSE)</f>
        <v>5.7475884244372992E-2</v>
      </c>
      <c r="S8" s="14">
        <f>VLOOKUP($A8,'[1]5Y區隔'!$B$35:$R$75,S$4,FALSE)/VLOOKUP($A8,'[1]5Y區隔'!$B$35:$R$75,2,FALSE)</f>
        <v>4.3006430868167203E-2</v>
      </c>
      <c r="T8" s="14">
        <f>VLOOKUP($A8,'[1]5Y區隔'!$B$35:$R$75,T$4,FALSE)/VLOOKUP($A8,'[1]5Y區隔'!$B$35:$R$75,2,FALSE)</f>
        <v>2.9340836012861738E-2</v>
      </c>
      <c r="U8" s="14">
        <f>VLOOKUP($A8,'[1]5Y區隔'!$B$35:$R$75,U$4,FALSE)/VLOOKUP($A8,'[1]5Y區隔'!$B$35:$R$75,2,FALSE)</f>
        <v>1.8488745980707395E-2</v>
      </c>
      <c r="V8" s="14">
        <f>VLOOKUP($A8,'[1]5Y區隔'!$B$35:$R$75,V$4,FALSE)/VLOOKUP($A8,'[1]5Y區隔'!$B$35:$R$75,2,FALSE)</f>
        <v>1.7684887459807074E-2</v>
      </c>
      <c r="W8" s="15">
        <f t="shared" si="6"/>
        <v>49.638263665594856</v>
      </c>
      <c r="X8" s="16">
        <f t="shared" si="7"/>
        <v>0.28827674567584882</v>
      </c>
      <c r="Y8" s="18">
        <v>25</v>
      </c>
      <c r="Z8" s="17">
        <v>-0.63478299339121846</v>
      </c>
      <c r="AA8" s="17">
        <v>0.6621361803048601</v>
      </c>
      <c r="AB8" s="17">
        <v>-0.60333710878400293</v>
      </c>
    </row>
    <row r="9" spans="1:39" x14ac:dyDescent="0.25">
      <c r="A9" t="s">
        <v>223</v>
      </c>
      <c r="B9">
        <f>VLOOKUP($A9,工作表2!$Z$6:$AC$146,2,FALSE)</f>
        <v>990</v>
      </c>
      <c r="C9">
        <f>VLOOKUP($A9,工作表2!$Z$6:$AC$146,3,FALSE)</f>
        <v>639</v>
      </c>
      <c r="D9">
        <f>VLOOKUP($A9,工作表2!$Z$6:$AC$146,4,FALSE)</f>
        <v>1833</v>
      </c>
      <c r="E9" s="12">
        <f t="shared" si="3"/>
        <v>0.54009819967266781</v>
      </c>
      <c r="F9" s="12">
        <f t="shared" si="4"/>
        <v>0.3486088379705401</v>
      </c>
      <c r="G9" s="13">
        <f t="shared" si="5"/>
        <v>0.19148936170212771</v>
      </c>
      <c r="H9" s="14">
        <f>VLOOKUP($A9,'[1]5Y區隔'!$B$35:$R$75,H$4,FALSE)/VLOOKUP($A9,'[1]5Y區隔'!$B$35:$R$75,2,FALSE)</f>
        <v>5.3002348205300233E-2</v>
      </c>
      <c r="I9" s="14">
        <f>VLOOKUP($A9,'[1]5Y區隔'!$B$35:$R$75,I$4,FALSE)/VLOOKUP($A9,'[1]5Y區隔'!$B$35:$R$75,2,FALSE)</f>
        <v>6.0717879906071789E-2</v>
      </c>
      <c r="J9" s="14">
        <f>VLOOKUP($A9,'[1]5Y區隔'!$B$35:$R$75,J$4,FALSE)/VLOOKUP($A9,'[1]5Y區隔'!$B$35:$R$75,2,FALSE)</f>
        <v>0.10667561221066756</v>
      </c>
      <c r="K9" s="14">
        <f>VLOOKUP($A9,'[1]5Y區隔'!$B$35:$R$75,K$4,FALSE)/VLOOKUP($A9,'[1]5Y區隔'!$B$35:$R$75,2,FALSE)</f>
        <v>0.10969473331096947</v>
      </c>
      <c r="L9" s="14">
        <f>VLOOKUP($A9,'[1]5Y區隔'!$B$35:$R$75,L$4,FALSE)/VLOOKUP($A9,'[1]5Y區隔'!$B$35:$R$75,2,FALSE)</f>
        <v>8.4535390808453542E-2</v>
      </c>
      <c r="M9" s="14">
        <f>VLOOKUP($A9,'[1]5Y區隔'!$B$35:$R$75,M$4,FALSE)/VLOOKUP($A9,'[1]5Y區隔'!$B$35:$R$75,2,FALSE)</f>
        <v>9.4934585709493452E-2</v>
      </c>
      <c r="N9" s="14">
        <f>VLOOKUP($A9,'[1]5Y區隔'!$B$35:$R$75,N$4,FALSE)/VLOOKUP($A9,'[1]5Y區隔'!$B$35:$R$75,2,FALSE)</f>
        <v>9.4263669909426362E-2</v>
      </c>
      <c r="O9" s="14">
        <f>VLOOKUP($A9,'[1]5Y區隔'!$B$35:$R$75,O$4,FALSE)/VLOOKUP($A9,'[1]5Y區隔'!$B$35:$R$75,2,FALSE)</f>
        <v>9.7953706809795371E-2</v>
      </c>
      <c r="P9" s="14">
        <f>VLOOKUP($A9,'[1]5Y區隔'!$B$35:$R$75,P$4,FALSE)/VLOOKUP($A9,'[1]5Y區隔'!$B$35:$R$75,2,FALSE)</f>
        <v>9.3257296209325727E-2</v>
      </c>
      <c r="Q9" s="14">
        <f>VLOOKUP($A9,'[1]5Y區隔'!$B$35:$R$75,Q$4,FALSE)/VLOOKUP($A9,'[1]5Y區隔'!$B$35:$R$75,2,FALSE)</f>
        <v>7.4136195907413618E-2</v>
      </c>
      <c r="R9" s="14">
        <f>VLOOKUP($A9,'[1]5Y區隔'!$B$35:$R$75,R$4,FALSE)/VLOOKUP($A9,'[1]5Y區隔'!$B$35:$R$75,2,FALSE)</f>
        <v>4.2938611204293861E-2</v>
      </c>
      <c r="S9" s="14">
        <f>VLOOKUP($A9,'[1]5Y區隔'!$B$35:$R$75,S$4,FALSE)/VLOOKUP($A9,'[1]5Y區隔'!$B$35:$R$75,2,FALSE)</f>
        <v>3.7571284803757127E-2</v>
      </c>
      <c r="T9" s="14">
        <f>VLOOKUP($A9,'[1]5Y區隔'!$B$35:$R$75,T$4,FALSE)/VLOOKUP($A9,'[1]5Y區隔'!$B$35:$R$75,2,FALSE)</f>
        <v>2.0798389802079841E-2</v>
      </c>
      <c r="U9" s="14">
        <f>VLOOKUP($A9,'[1]5Y區隔'!$B$35:$R$75,U$4,FALSE)/VLOOKUP($A9,'[1]5Y區隔'!$B$35:$R$75,2,FALSE)</f>
        <v>2.0462931902046292E-2</v>
      </c>
      <c r="V9" s="14">
        <f>VLOOKUP($A9,'[1]5Y區隔'!$B$35:$R$75,V$4,FALSE)/VLOOKUP($A9,'[1]5Y區隔'!$B$35:$R$75,2,FALSE)</f>
        <v>9.0573633009057367E-3</v>
      </c>
      <c r="W9" s="15">
        <f t="shared" si="6"/>
        <v>47.827910097282789</v>
      </c>
      <c r="X9" s="16">
        <f t="shared" si="7"/>
        <v>0.19148936170212771</v>
      </c>
      <c r="Y9" s="18">
        <v>30</v>
      </c>
      <c r="Z9" s="17">
        <v>-0.72750205053941075</v>
      </c>
      <c r="AA9" s="17">
        <v>0.73258067882771116</v>
      </c>
      <c r="AB9" s="17">
        <v>-0.71662792562405864</v>
      </c>
    </row>
    <row r="10" spans="1:39" x14ac:dyDescent="0.25">
      <c r="A10" t="s">
        <v>224</v>
      </c>
      <c r="B10">
        <f>VLOOKUP($A10,工作表2!$Z$6:$AC$146,2,FALSE)</f>
        <v>1219</v>
      </c>
      <c r="C10">
        <f>VLOOKUP($A10,工作表2!$Z$6:$AC$146,3,FALSE)</f>
        <v>606</v>
      </c>
      <c r="D10">
        <f>VLOOKUP($A10,工作表2!$Z$6:$AC$146,4,FALSE)</f>
        <v>2087</v>
      </c>
      <c r="E10" s="12">
        <f t="shared" si="3"/>
        <v>0.58409199808337331</v>
      </c>
      <c r="F10" s="12">
        <f t="shared" si="4"/>
        <v>0.29036895064686152</v>
      </c>
      <c r="G10" s="13">
        <f t="shared" si="5"/>
        <v>0.29372304743651179</v>
      </c>
      <c r="H10" s="14">
        <f>VLOOKUP($A10,'[1]5Y區隔'!$B$35:$R$75,H$4,FALSE)/VLOOKUP($A10,'[1]5Y區隔'!$B$35:$R$75,2,FALSE)</f>
        <v>6.4229586607447903E-2</v>
      </c>
      <c r="I10" s="14">
        <f>VLOOKUP($A10,'[1]5Y區隔'!$B$35:$R$75,I$4,FALSE)/VLOOKUP($A10,'[1]5Y區隔'!$B$35:$R$75,2,FALSE)</f>
        <v>6.2521352921079604E-2</v>
      </c>
      <c r="J10" s="14">
        <f>VLOOKUP($A10,'[1]5Y區隔'!$B$35:$R$75,J$4,FALSE)/VLOOKUP($A10,'[1]5Y區隔'!$B$35:$R$75,2,FALSE)</f>
        <v>8.7461564742056713E-2</v>
      </c>
      <c r="K10" s="14">
        <f>VLOOKUP($A10,'[1]5Y區隔'!$B$35:$R$75,K$4,FALSE)/VLOOKUP($A10,'[1]5Y區隔'!$B$35:$R$75,2,FALSE)</f>
        <v>0.10249402118209772</v>
      </c>
      <c r="L10" s="14">
        <f>VLOOKUP($A10,'[1]5Y區隔'!$B$35:$R$75,L$4,FALSE)/VLOOKUP($A10,'[1]5Y區隔'!$B$35:$R$75,2,FALSE)</f>
        <v>9.4636146224803555E-2</v>
      </c>
      <c r="M10" s="14">
        <f>VLOOKUP($A10,'[1]5Y區隔'!$B$35:$R$75,M$4,FALSE)/VLOOKUP($A10,'[1]5Y區隔'!$B$35:$R$75,2,FALSE)</f>
        <v>9.6002733173898194E-2</v>
      </c>
      <c r="N10" s="14">
        <f>VLOOKUP($A10,'[1]5Y區隔'!$B$35:$R$75,N$4,FALSE)/VLOOKUP($A10,'[1]5Y區隔'!$B$35:$R$75,2,FALSE)</f>
        <v>9.9760847283908438E-2</v>
      </c>
      <c r="O10" s="14">
        <f>VLOOKUP($A10,'[1]5Y區隔'!$B$35:$R$75,O$4,FALSE)/VLOOKUP($A10,'[1]5Y區隔'!$B$35:$R$75,2,FALSE)</f>
        <v>8.9511445165698672E-2</v>
      </c>
      <c r="P10" s="14">
        <f>VLOOKUP($A10,'[1]5Y區隔'!$B$35:$R$75,P$4,FALSE)/VLOOKUP($A10,'[1]5Y區隔'!$B$35:$R$75,2,FALSE)</f>
        <v>8.6094977792962074E-2</v>
      </c>
      <c r="Q10" s="14">
        <f>VLOOKUP($A10,'[1]5Y區隔'!$B$35:$R$75,Q$4,FALSE)/VLOOKUP($A10,'[1]5Y區隔'!$B$35:$R$75,2,FALSE)</f>
        <v>7.8578749572941572E-2</v>
      </c>
      <c r="R10" s="14">
        <f>VLOOKUP($A10,'[1]5Y區隔'!$B$35:$R$75,R$4,FALSE)/VLOOKUP($A10,'[1]5Y區隔'!$B$35:$R$75,2,FALSE)</f>
        <v>4.7488896481038607E-2</v>
      </c>
      <c r="S10" s="14">
        <f>VLOOKUP($A10,'[1]5Y區隔'!$B$35:$R$75,S$4,FALSE)/VLOOKUP($A10,'[1]5Y區隔'!$B$35:$R$75,2,FALSE)</f>
        <v>3.5531260676460542E-2</v>
      </c>
      <c r="T10" s="14">
        <f>VLOOKUP($A10,'[1]5Y區隔'!$B$35:$R$75,T$4,FALSE)/VLOOKUP($A10,'[1]5Y區隔'!$B$35:$R$75,2,FALSE)</f>
        <v>2.2207037922787838E-2</v>
      </c>
      <c r="U10" s="14">
        <f>VLOOKUP($A10,'[1]5Y區隔'!$B$35:$R$75,U$4,FALSE)/VLOOKUP($A10,'[1]5Y區隔'!$B$35:$R$75,2,FALSE)</f>
        <v>2.2548684660061498E-2</v>
      </c>
      <c r="V10" s="14">
        <f>VLOOKUP($A10,'[1]5Y區隔'!$B$35:$R$75,V$4,FALSE)/VLOOKUP($A10,'[1]5Y區隔'!$B$35:$R$75,2,FALSE)</f>
        <v>1.0932695592757089E-2</v>
      </c>
      <c r="W10" s="15">
        <f t="shared" si="6"/>
        <v>48.015032456440039</v>
      </c>
      <c r="X10" s="16">
        <f t="shared" si="7"/>
        <v>0.29372304743651179</v>
      </c>
      <c r="Y10" s="18">
        <v>35</v>
      </c>
      <c r="Z10" s="17">
        <v>-0.50393915652285015</v>
      </c>
      <c r="AA10" s="17">
        <v>0.47956229592038196</v>
      </c>
      <c r="AB10" s="17">
        <v>-0.52312813579773565</v>
      </c>
    </row>
    <row r="11" spans="1:39" x14ac:dyDescent="0.25">
      <c r="A11" t="s">
        <v>225</v>
      </c>
      <c r="B11">
        <f>VLOOKUP($A11,工作表2!$Z$6:$AC$146,2,FALSE)</f>
        <v>1682</v>
      </c>
      <c r="C11">
        <f>VLOOKUP($A11,工作表2!$Z$6:$AC$146,3,FALSE)</f>
        <v>1319</v>
      </c>
      <c r="D11">
        <f>VLOOKUP($A11,工作表2!$Z$6:$AC$146,4,FALSE)</f>
        <v>3467</v>
      </c>
      <c r="E11" s="12">
        <f t="shared" si="3"/>
        <v>0.48514565907124313</v>
      </c>
      <c r="F11" s="12">
        <f t="shared" si="4"/>
        <v>0.3804441880588405</v>
      </c>
      <c r="G11" s="13">
        <f t="shared" si="5"/>
        <v>0.10470147101240262</v>
      </c>
      <c r="H11" s="14">
        <f>VLOOKUP($A11,'[1]5Y區隔'!$B$35:$R$75,H$4,FALSE)/VLOOKUP($A11,'[1]5Y區隔'!$B$35:$R$75,2,FALSE)</f>
        <v>6.6204162537165503E-2</v>
      </c>
      <c r="I11" s="14">
        <f>VLOOKUP($A11,'[1]5Y區隔'!$B$35:$R$75,I$4,FALSE)/VLOOKUP($A11,'[1]5Y區隔'!$B$35:$R$75,2,FALSE)</f>
        <v>6.005946481665015E-2</v>
      </c>
      <c r="J11" s="14">
        <f>VLOOKUP($A11,'[1]5Y區隔'!$B$35:$R$75,J$4,FALSE)/VLOOKUP($A11,'[1]5Y區隔'!$B$35:$R$75,2,FALSE)</f>
        <v>8.8404360753221015E-2</v>
      </c>
      <c r="K11" s="14">
        <f>VLOOKUP($A11,'[1]5Y區隔'!$B$35:$R$75,K$4,FALSE)/VLOOKUP($A11,'[1]5Y區隔'!$B$35:$R$75,2,FALSE)</f>
        <v>0.10564915758176412</v>
      </c>
      <c r="L11" s="14">
        <f>VLOOKUP($A11,'[1]5Y區隔'!$B$35:$R$75,L$4,FALSE)/VLOOKUP($A11,'[1]5Y區隔'!$B$35:$R$75,2,FALSE)</f>
        <v>9.5341922695738351E-2</v>
      </c>
      <c r="M11" s="14">
        <f>VLOOKUP($A11,'[1]5Y區隔'!$B$35:$R$75,M$4,FALSE)/VLOOKUP($A11,'[1]5Y區隔'!$B$35:$R$75,2,FALSE)</f>
        <v>9.1179385530227947E-2</v>
      </c>
      <c r="N11" s="14">
        <f>VLOOKUP($A11,'[1]5Y區隔'!$B$35:$R$75,N$4,FALSE)/VLOOKUP($A11,'[1]5Y區隔'!$B$35:$R$75,2,FALSE)</f>
        <v>8.959365708622398E-2</v>
      </c>
      <c r="O11" s="14">
        <f>VLOOKUP($A11,'[1]5Y區隔'!$B$35:$R$75,O$4,FALSE)/VLOOKUP($A11,'[1]5Y區隔'!$B$35:$R$75,2,FALSE)</f>
        <v>8.1070366699702676E-2</v>
      </c>
      <c r="P11" s="14">
        <f>VLOOKUP($A11,'[1]5Y區隔'!$B$35:$R$75,P$4,FALSE)/VLOOKUP($A11,'[1]5Y區隔'!$B$35:$R$75,2,FALSE)</f>
        <v>9.0782953419226958E-2</v>
      </c>
      <c r="Q11" s="14">
        <f>VLOOKUP($A11,'[1]5Y區隔'!$B$35:$R$75,Q$4,FALSE)/VLOOKUP($A11,'[1]5Y區隔'!$B$35:$R$75,2,FALSE)</f>
        <v>7.4132804757185339E-2</v>
      </c>
      <c r="R11" s="14">
        <f>VLOOKUP($A11,'[1]5Y區隔'!$B$35:$R$75,R$4,FALSE)/VLOOKUP($A11,'[1]5Y區隔'!$B$35:$R$75,2,FALSE)</f>
        <v>5.4509415262636272E-2</v>
      </c>
      <c r="S11" s="14">
        <f>VLOOKUP($A11,'[1]5Y區隔'!$B$35:$R$75,S$4,FALSE)/VLOOKUP($A11,'[1]5Y區隔'!$B$35:$R$75,2,FALSE)</f>
        <v>4.6382556987115957E-2</v>
      </c>
      <c r="T11" s="14">
        <f>VLOOKUP($A11,'[1]5Y區隔'!$B$35:$R$75,T$4,FALSE)/VLOOKUP($A11,'[1]5Y區隔'!$B$35:$R$75,2,FALSE)</f>
        <v>3.0128840436075322E-2</v>
      </c>
      <c r="U11" s="14">
        <f>VLOOKUP($A11,'[1]5Y區隔'!$B$35:$R$75,U$4,FALSE)/VLOOKUP($A11,'[1]5Y區隔'!$B$35:$R$75,2,FALSE)</f>
        <v>1.8830525272547076E-2</v>
      </c>
      <c r="V11" s="14">
        <f>VLOOKUP($A11,'[1]5Y區隔'!$B$35:$R$75,V$4,FALSE)/VLOOKUP($A11,'[1]5Y區隔'!$B$35:$R$75,2,FALSE)</f>
        <v>7.7304261645193264E-3</v>
      </c>
      <c r="W11" s="15">
        <f t="shared" si="6"/>
        <v>48.29732408325075</v>
      </c>
      <c r="X11" s="16">
        <f t="shared" si="7"/>
        <v>0.10470147101240262</v>
      </c>
      <c r="Y11" s="18">
        <v>40</v>
      </c>
      <c r="Z11" s="17">
        <v>0.18012067672663634</v>
      </c>
      <c r="AA11" s="17">
        <v>-0.2024208247034853</v>
      </c>
      <c r="AB11" s="17">
        <v>0.15727076494481257</v>
      </c>
    </row>
    <row r="12" spans="1:39" x14ac:dyDescent="0.25">
      <c r="A12" t="s">
        <v>226</v>
      </c>
      <c r="B12">
        <f>VLOOKUP($A12,工作表2!$Z$6:$AC$146,2,FALSE)</f>
        <v>1407</v>
      </c>
      <c r="C12">
        <f>VLOOKUP($A12,工作表2!$Z$6:$AC$146,3,FALSE)</f>
        <v>1169</v>
      </c>
      <c r="D12">
        <f>VLOOKUP($A12,工作表2!$Z$6:$AC$146,4,FALSE)</f>
        <v>2978</v>
      </c>
      <c r="E12" s="12">
        <f t="shared" si="3"/>
        <v>0.47246474143720618</v>
      </c>
      <c r="F12" s="12">
        <f t="shared" si="4"/>
        <v>0.39254533243787776</v>
      </c>
      <c r="G12" s="13">
        <f t="shared" si="5"/>
        <v>7.9919408999328423E-2</v>
      </c>
      <c r="H12" s="14">
        <f>VLOOKUP($A12,'[1]5Y區隔'!$B$35:$R$75,H$4,FALSE)/VLOOKUP($A12,'[1]5Y區隔'!$B$35:$R$75,2,FALSE)</f>
        <v>6.6066725197541698E-2</v>
      </c>
      <c r="I12" s="14">
        <f>VLOOKUP($A12,'[1]5Y區隔'!$B$35:$R$75,I$4,FALSE)/VLOOKUP($A12,'[1]5Y區隔'!$B$35:$R$75,2,FALSE)</f>
        <v>7.0237050043898158E-2</v>
      </c>
      <c r="J12" s="14">
        <f>VLOOKUP($A12,'[1]5Y區隔'!$B$35:$R$75,J$4,FALSE)/VLOOKUP($A12,'[1]5Y區隔'!$B$35:$R$75,2,FALSE)</f>
        <v>0.10184372256365233</v>
      </c>
      <c r="K12" s="14">
        <f>VLOOKUP($A12,'[1]5Y區隔'!$B$35:$R$75,K$4,FALSE)/VLOOKUP($A12,'[1]5Y區隔'!$B$35:$R$75,2,FALSE)</f>
        <v>0.12664618086040386</v>
      </c>
      <c r="L12" s="14">
        <f>VLOOKUP($A12,'[1]5Y區隔'!$B$35:$R$75,L$4,FALSE)/VLOOKUP($A12,'[1]5Y區隔'!$B$35:$R$75,2,FALSE)</f>
        <v>9.4820017559262518E-2</v>
      </c>
      <c r="M12" s="14">
        <f>VLOOKUP($A12,'[1]5Y區隔'!$B$35:$R$75,M$4,FALSE)/VLOOKUP($A12,'[1]5Y區隔'!$B$35:$R$75,2,FALSE)</f>
        <v>9.3283582089552244E-2</v>
      </c>
      <c r="N12" s="14">
        <f>VLOOKUP($A12,'[1]5Y區隔'!$B$35:$R$75,N$4,FALSE)/VLOOKUP($A12,'[1]5Y區隔'!$B$35:$R$75,2,FALSE)</f>
        <v>9.4161545215100964E-2</v>
      </c>
      <c r="O12" s="14">
        <f>VLOOKUP($A12,'[1]5Y區隔'!$B$35:$R$75,O$4,FALSE)/VLOOKUP($A12,'[1]5Y區隔'!$B$35:$R$75,2,FALSE)</f>
        <v>8.1870061457418791E-2</v>
      </c>
      <c r="P12" s="14">
        <f>VLOOKUP($A12,'[1]5Y區隔'!$B$35:$R$75,P$4,FALSE)/VLOOKUP($A12,'[1]5Y區隔'!$B$35:$R$75,2,FALSE)</f>
        <v>7.9894644424934158E-2</v>
      </c>
      <c r="Q12" s="14">
        <f>VLOOKUP($A12,'[1]5Y區隔'!$B$35:$R$75,Q$4,FALSE)/VLOOKUP($A12,'[1]5Y區隔'!$B$35:$R$75,2,FALSE)</f>
        <v>7.1115013169446878E-2</v>
      </c>
      <c r="R12" s="14">
        <f>VLOOKUP($A12,'[1]5Y區隔'!$B$35:$R$75,R$4,FALSE)/VLOOKUP($A12,'[1]5Y區隔'!$B$35:$R$75,2,FALSE)</f>
        <v>4.1044776119402986E-2</v>
      </c>
      <c r="S12" s="14">
        <f>VLOOKUP($A12,'[1]5Y區隔'!$B$35:$R$75,S$4,FALSE)/VLOOKUP($A12,'[1]5Y區隔'!$B$35:$R$75,2,FALSE)</f>
        <v>3.4021071115013173E-2</v>
      </c>
      <c r="T12" s="14">
        <f>VLOOKUP($A12,'[1]5Y區隔'!$B$35:$R$75,T$4,FALSE)/VLOOKUP($A12,'[1]5Y區隔'!$B$35:$R$75,2,FALSE)</f>
        <v>2.3266022827041263E-2</v>
      </c>
      <c r="U12" s="14">
        <f>VLOOKUP($A12,'[1]5Y區隔'!$B$35:$R$75,U$4,FALSE)/VLOOKUP($A12,'[1]5Y區隔'!$B$35:$R$75,2,FALSE)</f>
        <v>1.5364354697102721E-2</v>
      </c>
      <c r="V12" s="14">
        <f>VLOOKUP($A12,'[1]5Y區隔'!$B$35:$R$75,V$4,FALSE)/VLOOKUP($A12,'[1]5Y區隔'!$B$35:$R$75,2,FALSE)</f>
        <v>6.3652326602282707E-3</v>
      </c>
      <c r="W12" s="15">
        <f t="shared" si="6"/>
        <v>46.347673397717294</v>
      </c>
      <c r="X12" s="16">
        <f t="shared" si="7"/>
        <v>7.9919408999328423E-2</v>
      </c>
      <c r="Y12" s="18">
        <v>45</v>
      </c>
      <c r="Z12" s="17">
        <v>0.38629832712720558</v>
      </c>
      <c r="AA12" s="17">
        <v>-0.39448461011963293</v>
      </c>
      <c r="AB12" s="17">
        <v>0.37526558764984519</v>
      </c>
    </row>
    <row r="13" spans="1:39" x14ac:dyDescent="0.25">
      <c r="A13" t="s">
        <v>227</v>
      </c>
      <c r="B13">
        <f>VLOOKUP($A13,工作表2!$Z$6:$AC$146,2,FALSE)</f>
        <v>2524</v>
      </c>
      <c r="C13">
        <f>VLOOKUP($A13,工作表2!$Z$6:$AC$146,3,FALSE)</f>
        <v>1521</v>
      </c>
      <c r="D13">
        <f>VLOOKUP($A13,工作表2!$Z$6:$AC$146,4,FALSE)</f>
        <v>4687</v>
      </c>
      <c r="E13" s="12">
        <f t="shared" si="3"/>
        <v>0.53851077448261153</v>
      </c>
      <c r="F13" s="12">
        <f t="shared" si="4"/>
        <v>0.32451461489225519</v>
      </c>
      <c r="G13" s="13">
        <f t="shared" si="5"/>
        <v>0.21399615959035634</v>
      </c>
      <c r="H13" s="14">
        <f>VLOOKUP($A13,'[1]5Y區隔'!$B$35:$R$75,H$4,FALSE)/VLOOKUP($A13,'[1]5Y區隔'!$B$35:$R$75,2,FALSE)</f>
        <v>7.0426783290604741E-2</v>
      </c>
      <c r="I13" s="14">
        <f>VLOOKUP($A13,'[1]5Y區隔'!$B$35:$R$75,I$4,FALSE)/VLOOKUP($A13,'[1]5Y區隔'!$B$35:$R$75,2,FALSE)</f>
        <v>6.5751771980093507E-2</v>
      </c>
      <c r="J13" s="14">
        <f>VLOOKUP($A13,'[1]5Y區隔'!$B$35:$R$75,J$4,FALSE)/VLOOKUP($A13,'[1]5Y區隔'!$B$35:$R$75,2,FALSE)</f>
        <v>9.2746192127884181E-2</v>
      </c>
      <c r="K13" s="14">
        <f>VLOOKUP($A13,'[1]5Y區隔'!$B$35:$R$75,K$4,FALSE)/VLOOKUP($A13,'[1]5Y區隔'!$B$35:$R$75,2,FALSE)</f>
        <v>0.11204946463580154</v>
      </c>
      <c r="L13" s="14">
        <f>VLOOKUP($A13,'[1]5Y區隔'!$B$35:$R$75,L$4,FALSE)/VLOOKUP($A13,'[1]5Y區隔'!$B$35:$R$75,2,FALSE)</f>
        <v>9.4555873925501438E-2</v>
      </c>
      <c r="M13" s="14">
        <f>VLOOKUP($A13,'[1]5Y區隔'!$B$35:$R$75,M$4,FALSE)/VLOOKUP($A13,'[1]5Y區隔'!$B$35:$R$75,2,FALSE)</f>
        <v>9.3952646659629019E-2</v>
      </c>
      <c r="N13" s="14">
        <f>VLOOKUP($A13,'[1]5Y區隔'!$B$35:$R$75,N$4,FALSE)/VLOOKUP($A13,'[1]5Y區隔'!$B$35:$R$75,2,FALSE)</f>
        <v>0.10164379429950234</v>
      </c>
      <c r="O13" s="14">
        <f>VLOOKUP($A13,'[1]5Y區隔'!$B$35:$R$75,O$4,FALSE)/VLOOKUP($A13,'[1]5Y區隔'!$B$35:$R$75,2,FALSE)</f>
        <v>9.5460714824310053E-2</v>
      </c>
      <c r="P13" s="14">
        <f>VLOOKUP($A13,'[1]5Y區隔'!$B$35:$R$75,P$4,FALSE)/VLOOKUP($A13,'[1]5Y區隔'!$B$35:$R$75,2,FALSE)</f>
        <v>9.1690544412607447E-2</v>
      </c>
      <c r="Q13" s="14">
        <f>VLOOKUP($A13,'[1]5Y區隔'!$B$35:$R$75,Q$4,FALSE)/VLOOKUP($A13,'[1]5Y區隔'!$B$35:$R$75,2,FALSE)</f>
        <v>6.2584828834263306E-2</v>
      </c>
      <c r="R13" s="14">
        <f>VLOOKUP($A13,'[1]5Y區隔'!$B$35:$R$75,R$4,FALSE)/VLOOKUP($A13,'[1]5Y區隔'!$B$35:$R$75,2,FALSE)</f>
        <v>4.056703362992007E-2</v>
      </c>
      <c r="S13" s="14">
        <f>VLOOKUP($A13,'[1]5Y區隔'!$B$35:$R$75,S$4,FALSE)/VLOOKUP($A13,'[1]5Y區隔'!$B$35:$R$75,2,FALSE)</f>
        <v>3.1971045091238125E-2</v>
      </c>
      <c r="T13" s="14">
        <f>VLOOKUP($A13,'[1]5Y區隔'!$B$35:$R$75,T$4,FALSE)/VLOOKUP($A13,'[1]5Y區隔'!$B$35:$R$75,2,FALSE)</f>
        <v>2.2470215653747551E-2</v>
      </c>
      <c r="U13" s="14">
        <f>VLOOKUP($A13,'[1]5Y區隔'!$B$35:$R$75,U$4,FALSE)/VLOOKUP($A13,'[1]5Y區隔'!$B$35:$R$75,2,FALSE)</f>
        <v>1.5382295279746645E-2</v>
      </c>
      <c r="V13" s="14">
        <f>VLOOKUP($A13,'[1]5Y區隔'!$B$35:$R$75,V$4,FALSE)/VLOOKUP($A13,'[1]5Y區隔'!$B$35:$R$75,2,FALSE)</f>
        <v>8.7467953551500534E-3</v>
      </c>
      <c r="W13" s="15">
        <f t="shared" si="6"/>
        <v>46.798371286382142</v>
      </c>
      <c r="X13" s="16">
        <f t="shared" si="7"/>
        <v>0.21399615959035634</v>
      </c>
      <c r="Y13" s="18">
        <v>50</v>
      </c>
      <c r="Z13" s="17">
        <v>0.36311211488268808</v>
      </c>
      <c r="AA13" s="17">
        <v>-0.35173489373139966</v>
      </c>
      <c r="AB13" s="17">
        <v>0.37101148725324717</v>
      </c>
    </row>
    <row r="14" spans="1:39" x14ac:dyDescent="0.25">
      <c r="A14" t="s">
        <v>228</v>
      </c>
      <c r="B14">
        <f>VLOOKUP($A14,工作表2!$Z$6:$AC$146,2,FALSE)</f>
        <v>3042</v>
      </c>
      <c r="C14">
        <f>VLOOKUP($A14,工作表2!$Z$6:$AC$146,3,FALSE)</f>
        <v>2005</v>
      </c>
      <c r="D14">
        <f>VLOOKUP($A14,工作表2!$Z$6:$AC$146,4,FALSE)</f>
        <v>5763</v>
      </c>
      <c r="E14" s="12">
        <f t="shared" si="3"/>
        <v>0.52785007808433104</v>
      </c>
      <c r="F14" s="12">
        <f t="shared" si="4"/>
        <v>0.34790907513447855</v>
      </c>
      <c r="G14" s="13">
        <f t="shared" si="5"/>
        <v>0.17994100294985249</v>
      </c>
      <c r="H14" s="14">
        <f>VLOOKUP($A14,'[1]5Y區隔'!$B$35:$R$75,H$4,FALSE)/VLOOKUP($A14,'[1]5Y區隔'!$B$35:$R$75,2,FALSE)</f>
        <v>6.5657163137347693E-2</v>
      </c>
      <c r="I14" s="14">
        <f>VLOOKUP($A14,'[1]5Y區隔'!$B$35:$R$75,I$4,FALSE)/VLOOKUP($A14,'[1]5Y區隔'!$B$35:$R$75,2,FALSE)</f>
        <v>6.3527741630190468E-2</v>
      </c>
      <c r="J14" s="14">
        <f>VLOOKUP($A14,'[1]5Y區隔'!$B$35:$R$75,J$4,FALSE)/VLOOKUP($A14,'[1]5Y區隔'!$B$35:$R$75,2,FALSE)</f>
        <v>9.6533774991127405E-2</v>
      </c>
      <c r="K14" s="14">
        <f>VLOOKUP($A14,'[1]5Y區隔'!$B$35:$R$75,K$4,FALSE)/VLOOKUP($A14,'[1]5Y區隔'!$B$35:$R$75,2,FALSE)</f>
        <v>0.11451555660712173</v>
      </c>
      <c r="L14" s="14">
        <f>VLOOKUP($A14,'[1]5Y區隔'!$B$35:$R$75,L$4,FALSE)/VLOOKUP($A14,'[1]5Y區隔'!$B$35:$R$75,2,FALSE)</f>
        <v>0.10765408730628179</v>
      </c>
      <c r="M14" s="14">
        <f>VLOOKUP($A14,'[1]5Y區隔'!$B$35:$R$75,M$4,FALSE)/VLOOKUP($A14,'[1]5Y區隔'!$B$35:$R$75,2,FALSE)</f>
        <v>0.10777238850112386</v>
      </c>
      <c r="N14" s="14">
        <f>VLOOKUP($A14,'[1]5Y區隔'!$B$35:$R$75,N$4,FALSE)/VLOOKUP($A14,'[1]5Y區隔'!$B$35:$R$75,2,FALSE)</f>
        <v>9.2156630781970894E-2</v>
      </c>
      <c r="O14" s="14">
        <f>VLOOKUP($A14,'[1]5Y區隔'!$B$35:$R$75,O$4,FALSE)/VLOOKUP($A14,'[1]5Y區隔'!$B$35:$R$75,2,FALSE)</f>
        <v>8.0681414882290317E-2</v>
      </c>
      <c r="P14" s="14">
        <f>VLOOKUP($A14,'[1]5Y區隔'!$B$35:$R$75,P$4,FALSE)/VLOOKUP($A14,'[1]5Y區隔'!$B$35:$R$75,2,FALSE)</f>
        <v>9.5705666627232941E-2</v>
      </c>
      <c r="Q14" s="14">
        <f>VLOOKUP($A14,'[1]5Y區隔'!$B$35:$R$75,Q$4,FALSE)/VLOOKUP($A14,'[1]5Y區隔'!$B$35:$R$75,2,FALSE)</f>
        <v>6.5420560747663545E-2</v>
      </c>
      <c r="R14" s="14">
        <f>VLOOKUP($A14,'[1]5Y區隔'!$B$35:$R$75,R$4,FALSE)/VLOOKUP($A14,'[1]5Y區隔'!$B$35:$R$75,2,FALSE)</f>
        <v>4.0222406246303084E-2</v>
      </c>
      <c r="S14" s="14">
        <f>VLOOKUP($A14,'[1]5Y區隔'!$B$35:$R$75,S$4,FALSE)/VLOOKUP($A14,'[1]5Y區隔'!$B$35:$R$75,2,FALSE)</f>
        <v>2.933869632083284E-2</v>
      </c>
      <c r="T14" s="14">
        <f>VLOOKUP($A14,'[1]5Y區隔'!$B$35:$R$75,T$4,FALSE)/VLOOKUP($A14,'[1]5Y區隔'!$B$35:$R$75,2,FALSE)</f>
        <v>1.8928191174730866E-2</v>
      </c>
      <c r="U14" s="14">
        <f>VLOOKUP($A14,'[1]5Y區隔'!$B$35:$R$75,U$4,FALSE)/VLOOKUP($A14,'[1]5Y區隔'!$B$35:$R$75,2,FALSE)</f>
        <v>1.3604637406837809E-2</v>
      </c>
      <c r="V14" s="14">
        <f>VLOOKUP($A14,'[1]5Y區隔'!$B$35:$R$75,V$4,FALSE)/VLOOKUP($A14,'[1]5Y區隔'!$B$35:$R$75,2,FALSE)</f>
        <v>8.2810836389447529E-3</v>
      </c>
      <c r="W14" s="15">
        <f t="shared" si="6"/>
        <v>46.433218975511657</v>
      </c>
      <c r="X14" s="16">
        <f t="shared" si="7"/>
        <v>0.17994100294985249</v>
      </c>
      <c r="Y14" s="18">
        <v>55</v>
      </c>
      <c r="Z14" s="17">
        <v>3.5891494181883955E-2</v>
      </c>
      <c r="AA14" s="17">
        <v>-2.7573489904916128E-2</v>
      </c>
      <c r="AB14" s="17">
        <v>4.3563152804105817E-2</v>
      </c>
    </row>
    <row r="15" spans="1:39" x14ac:dyDescent="0.25">
      <c r="A15" t="s">
        <v>229</v>
      </c>
      <c r="B15">
        <f>VLOOKUP($A15,工作表2!$Z$6:$AC$146,2,FALSE)</f>
        <v>936</v>
      </c>
      <c r="C15">
        <f>VLOOKUP($A15,工作表2!$Z$6:$AC$146,3,FALSE)</f>
        <v>1102</v>
      </c>
      <c r="D15">
        <f>VLOOKUP($A15,工作表2!$Z$6:$AC$146,4,FALSE)</f>
        <v>2372</v>
      </c>
      <c r="E15" s="12">
        <f t="shared" si="3"/>
        <v>0.3946037099494098</v>
      </c>
      <c r="F15" s="12">
        <f t="shared" si="4"/>
        <v>0.4645868465430017</v>
      </c>
      <c r="G15" s="13">
        <f t="shared" si="5"/>
        <v>-6.9983136593591899E-2</v>
      </c>
      <c r="H15" s="14">
        <f>VLOOKUP($A15,'[1]5Y區隔'!$B$35:$R$75,H$4,FALSE)/VLOOKUP($A15,'[1]5Y區隔'!$B$35:$R$75,2,FALSE)</f>
        <v>6.7003792667509485E-2</v>
      </c>
      <c r="I15" s="14">
        <f>VLOOKUP($A15,'[1]5Y區隔'!$B$35:$R$75,I$4,FALSE)/VLOOKUP($A15,'[1]5Y區隔'!$B$35:$R$75,2,FALSE)</f>
        <v>7.4905183312262952E-2</v>
      </c>
      <c r="J15" s="14">
        <f>VLOOKUP($A15,'[1]5Y區隔'!$B$35:$R$75,J$4,FALSE)/VLOOKUP($A15,'[1]5Y區隔'!$B$35:$R$75,2,FALSE)</f>
        <v>0.10398230088495575</v>
      </c>
      <c r="K15" s="14">
        <f>VLOOKUP($A15,'[1]5Y區隔'!$B$35:$R$75,K$4,FALSE)/VLOOKUP($A15,'[1]5Y區隔'!$B$35:$R$75,2,FALSE)</f>
        <v>0.1125158027812895</v>
      </c>
      <c r="L15" s="14">
        <f>VLOOKUP($A15,'[1]5Y區隔'!$B$35:$R$75,L$4,FALSE)/VLOOKUP($A15,'[1]5Y區隔'!$B$35:$R$75,2,FALSE)</f>
        <v>0.10493046776232617</v>
      </c>
      <c r="M15" s="14">
        <f>VLOOKUP($A15,'[1]5Y區隔'!$B$35:$R$75,M$4,FALSE)/VLOOKUP($A15,'[1]5Y區隔'!$B$35:$R$75,2,FALSE)</f>
        <v>9.7977243994943106E-2</v>
      </c>
      <c r="N15" s="14">
        <f>VLOOKUP($A15,'[1]5Y區隔'!$B$35:$R$75,N$4,FALSE)/VLOOKUP($A15,'[1]5Y區隔'!$B$35:$R$75,2,FALSE)</f>
        <v>8.7231352718078387E-2</v>
      </c>
      <c r="O15" s="14">
        <f>VLOOKUP($A15,'[1]5Y區隔'!$B$35:$R$75,O$4,FALSE)/VLOOKUP($A15,'[1]5Y區隔'!$B$35:$R$75,2,FALSE)</f>
        <v>9.7977243994943106E-2</v>
      </c>
      <c r="P15" s="14">
        <f>VLOOKUP($A15,'[1]5Y區隔'!$B$35:$R$75,P$4,FALSE)/VLOOKUP($A15,'[1]5Y區隔'!$B$35:$R$75,2,FALSE)</f>
        <v>7.3957016434892539E-2</v>
      </c>
      <c r="Q15" s="14">
        <f>VLOOKUP($A15,'[1]5Y區隔'!$B$35:$R$75,Q$4,FALSE)/VLOOKUP($A15,'[1]5Y區隔'!$B$35:$R$75,2,FALSE)</f>
        <v>6.0366624525916561E-2</v>
      </c>
      <c r="R15" s="14">
        <f>VLOOKUP($A15,'[1]5Y區隔'!$B$35:$R$75,R$4,FALSE)/VLOOKUP($A15,'[1]5Y區隔'!$B$35:$R$75,2,FALSE)</f>
        <v>4.2667509481668774E-2</v>
      </c>
      <c r="S15" s="14">
        <f>VLOOKUP($A15,'[1]5Y區隔'!$B$35:$R$75,S$4,FALSE)/VLOOKUP($A15,'[1]5Y區隔'!$B$35:$R$75,2,FALSE)</f>
        <v>3.4450063211125155E-2</v>
      </c>
      <c r="T15" s="14">
        <f>VLOOKUP($A15,'[1]5Y區隔'!$B$35:$R$75,T$4,FALSE)/VLOOKUP($A15,'[1]5Y區隔'!$B$35:$R$75,2,FALSE)</f>
        <v>2.2756005056890013E-2</v>
      </c>
      <c r="U15" s="14">
        <f>VLOOKUP($A15,'[1]5Y區隔'!$B$35:$R$75,U$4,FALSE)/VLOOKUP($A15,'[1]5Y區隔'!$B$35:$R$75,2,FALSE)</f>
        <v>1.4538558786346398E-2</v>
      </c>
      <c r="V15" s="14">
        <f>VLOOKUP($A15,'[1]5Y區隔'!$B$35:$R$75,V$4,FALSE)/VLOOKUP($A15,'[1]5Y區隔'!$B$35:$R$75,2,FALSE)</f>
        <v>4.7408343868520861E-3</v>
      </c>
      <c r="W15" s="15">
        <f t="shared" si="6"/>
        <v>46.041403286978507</v>
      </c>
      <c r="X15" s="16">
        <f t="shared" si="7"/>
        <v>-6.9983136593591899E-2</v>
      </c>
      <c r="Y15" s="18">
        <v>60</v>
      </c>
      <c r="Z15" s="17">
        <v>0.24103402980159522</v>
      </c>
      <c r="AA15" s="17">
        <v>-0.22388120971941081</v>
      </c>
      <c r="AB15" s="17">
        <v>0.25547441668267157</v>
      </c>
    </row>
    <row r="16" spans="1:39" x14ac:dyDescent="0.25">
      <c r="A16" t="s">
        <v>230</v>
      </c>
      <c r="B16">
        <f>VLOOKUP($A16,工作表2!$Z$6:$AC$146,2,FALSE)</f>
        <v>1279</v>
      </c>
      <c r="C16">
        <f>VLOOKUP($A16,工作表2!$Z$6:$AC$146,3,FALSE)</f>
        <v>1399</v>
      </c>
      <c r="D16">
        <f>VLOOKUP($A16,工作表2!$Z$6:$AC$146,4,FALSE)</f>
        <v>3070</v>
      </c>
      <c r="E16" s="12">
        <f t="shared" si="3"/>
        <v>0.41661237785016286</v>
      </c>
      <c r="F16" s="12">
        <f t="shared" si="4"/>
        <v>0.45570032573289904</v>
      </c>
      <c r="G16" s="13">
        <f t="shared" si="5"/>
        <v>-3.9087947882736174E-2</v>
      </c>
      <c r="H16" s="14">
        <f>VLOOKUP($A16,'[1]5Y區隔'!$B$35:$R$75,H$4,FALSE)/VLOOKUP($A16,'[1]5Y區隔'!$B$35:$R$75,2,FALSE)</f>
        <v>6.8256194483403462E-2</v>
      </c>
      <c r="I16" s="14">
        <f>VLOOKUP($A16,'[1]5Y區隔'!$B$35:$R$75,I$4,FALSE)/VLOOKUP($A16,'[1]5Y區隔'!$B$35:$R$75,2,FALSE)</f>
        <v>7.7372604020570362E-2</v>
      </c>
      <c r="J16" s="14">
        <f>VLOOKUP($A16,'[1]5Y區隔'!$B$35:$R$75,J$4,FALSE)/VLOOKUP($A16,'[1]5Y區隔'!$B$35:$R$75,2,FALSE)</f>
        <v>9.6540439457690516E-2</v>
      </c>
      <c r="K16" s="14">
        <f>VLOOKUP($A16,'[1]5Y區隔'!$B$35:$R$75,K$4,FALSE)/VLOOKUP($A16,'[1]5Y區隔'!$B$35:$R$75,2,FALSE)</f>
        <v>0.12435717625058439</v>
      </c>
      <c r="L16" s="14">
        <f>VLOOKUP($A16,'[1]5Y區隔'!$B$35:$R$75,L$4,FALSE)/VLOOKUP($A16,'[1]5Y區隔'!$B$35:$R$75,2,FALSE)</f>
        <v>9.5839177185600755E-2</v>
      </c>
      <c r="M16" s="14">
        <f>VLOOKUP($A16,'[1]5Y區隔'!$B$35:$R$75,M$4,FALSE)/VLOOKUP($A16,'[1]5Y區隔'!$B$35:$R$75,2,FALSE)</f>
        <v>9.1631603553062185E-2</v>
      </c>
      <c r="N16" s="14">
        <f>VLOOKUP($A16,'[1]5Y區隔'!$B$35:$R$75,N$4,FALSE)/VLOOKUP($A16,'[1]5Y區隔'!$B$35:$R$75,2,FALSE)</f>
        <v>9.1164095371669002E-2</v>
      </c>
      <c r="O16" s="14">
        <f>VLOOKUP($A16,'[1]5Y區隔'!$B$35:$R$75,O$4,FALSE)/VLOOKUP($A16,'[1]5Y區隔'!$B$35:$R$75,2,FALSE)</f>
        <v>0.10121552127162226</v>
      </c>
      <c r="P16" s="14">
        <f>VLOOKUP($A16,'[1]5Y區隔'!$B$35:$R$75,P$4,FALSE)/VLOOKUP($A16,'[1]5Y區隔'!$B$35:$R$75,2,FALSE)</f>
        <v>8.1580177653108932E-2</v>
      </c>
      <c r="Q16" s="14">
        <f>VLOOKUP($A16,'[1]5Y區隔'!$B$35:$R$75,Q$4,FALSE)/VLOOKUP($A16,'[1]5Y區隔'!$B$35:$R$75,2,FALSE)</f>
        <v>6.0542309490416085E-2</v>
      </c>
      <c r="R16" s="14">
        <f>VLOOKUP($A16,'[1]5Y區隔'!$B$35:$R$75,R$4,FALSE)/VLOOKUP($A16,'[1]5Y區隔'!$B$35:$R$75,2,FALSE)</f>
        <v>4.0205703599812993E-2</v>
      </c>
      <c r="S16" s="14">
        <f>VLOOKUP($A16,'[1]5Y區隔'!$B$35:$R$75,S$4,FALSE)/VLOOKUP($A16,'[1]5Y區隔'!$B$35:$R$75,2,FALSE)</f>
        <v>3.2258064516129031E-2</v>
      </c>
      <c r="T16" s="14">
        <f>VLOOKUP($A16,'[1]5Y區隔'!$B$35:$R$75,T$4,FALSE)/VLOOKUP($A16,'[1]5Y區隔'!$B$35:$R$75,2,FALSE)</f>
        <v>2.1739130434782608E-2</v>
      </c>
      <c r="U16" s="14">
        <f>VLOOKUP($A16,'[1]5Y區隔'!$B$35:$R$75,U$4,FALSE)/VLOOKUP($A16,'[1]5Y區隔'!$B$35:$R$75,2,FALSE)</f>
        <v>1.1220196353436185E-2</v>
      </c>
      <c r="V16" s="14">
        <f>VLOOKUP($A16,'[1]5Y區隔'!$B$35:$R$75,V$4,FALSE)/VLOOKUP($A16,'[1]5Y區隔'!$B$35:$R$75,2,FALSE)</f>
        <v>6.0776063581112674E-3</v>
      </c>
      <c r="W16" s="15">
        <f t="shared" si="6"/>
        <v>45.933847592332874</v>
      </c>
      <c r="X16" s="16">
        <f t="shared" si="7"/>
        <v>-3.9087947882736174E-2</v>
      </c>
      <c r="Y16" s="18">
        <v>65</v>
      </c>
      <c r="Z16" s="17">
        <v>0.34649069667518745</v>
      </c>
      <c r="AA16" s="17">
        <v>-0.34600283208202265</v>
      </c>
      <c r="AB16" s="17">
        <v>0.34409604853259934</v>
      </c>
    </row>
    <row r="17" spans="1:28" x14ac:dyDescent="0.25">
      <c r="A17" t="s">
        <v>231</v>
      </c>
      <c r="B17">
        <f>VLOOKUP($A17,工作表2!$Z$6:$AC$146,2,FALSE)</f>
        <v>1010</v>
      </c>
      <c r="C17">
        <f>VLOOKUP($A17,工作表2!$Z$6:$AC$146,3,FALSE)</f>
        <v>931</v>
      </c>
      <c r="D17">
        <f>VLOOKUP($A17,工作表2!$Z$6:$AC$146,4,FALSE)</f>
        <v>2280</v>
      </c>
      <c r="E17" s="12">
        <f t="shared" si="3"/>
        <v>0.44298245614035087</v>
      </c>
      <c r="F17" s="12">
        <f t="shared" si="4"/>
        <v>0.40833333333333333</v>
      </c>
      <c r="G17" s="13">
        <f t="shared" si="5"/>
        <v>3.4649122807017541E-2</v>
      </c>
      <c r="H17" s="14">
        <f>VLOOKUP($A17,'[1]5Y區隔'!$B$35:$R$75,H$4,FALSE)/VLOOKUP($A17,'[1]5Y區隔'!$B$35:$R$75,2,FALSE)</f>
        <v>7.6689906032130953E-2</v>
      </c>
      <c r="I17" s="14">
        <f>VLOOKUP($A17,'[1]5Y區隔'!$B$35:$R$75,I$4,FALSE)/VLOOKUP($A17,'[1]5Y區隔'!$B$35:$R$75,2,FALSE)</f>
        <v>7.7902394665050015E-2</v>
      </c>
      <c r="J17" s="14">
        <f>VLOOKUP($A17,'[1]5Y區隔'!$B$35:$R$75,J$4,FALSE)/VLOOKUP($A17,'[1]5Y區隔'!$B$35:$R$75,2,FALSE)</f>
        <v>0.10760836617156715</v>
      </c>
      <c r="K17" s="14">
        <f>VLOOKUP($A17,'[1]5Y區隔'!$B$35:$R$75,K$4,FALSE)/VLOOKUP($A17,'[1]5Y區隔'!$B$35:$R$75,2,FALSE)</f>
        <v>0.1024552894816611</v>
      </c>
      <c r="L17" s="14">
        <f>VLOOKUP($A17,'[1]5Y區隔'!$B$35:$R$75,L$4,FALSE)/VLOOKUP($A17,'[1]5Y區隔'!$B$35:$R$75,2,FALSE)</f>
        <v>8.3661715671415587E-2</v>
      </c>
      <c r="M17" s="14">
        <f>VLOOKUP($A17,'[1]5Y區隔'!$B$35:$R$75,M$4,FALSE)/VLOOKUP($A17,'[1]5Y區隔'!$B$35:$R$75,2,FALSE)</f>
        <v>8.4874204304334649E-2</v>
      </c>
      <c r="N17" s="14">
        <f>VLOOKUP($A17,'[1]5Y區隔'!$B$35:$R$75,N$4,FALSE)/VLOOKUP($A17,'[1]5Y區隔'!$B$35:$R$75,2,FALSE)</f>
        <v>9.3058502576538346E-2</v>
      </c>
      <c r="O17" s="14">
        <f>VLOOKUP($A17,'[1]5Y區隔'!$B$35:$R$75,O$4,FALSE)/VLOOKUP($A17,'[1]5Y區隔'!$B$35:$R$75,2,FALSE)</f>
        <v>9.1542891785389519E-2</v>
      </c>
      <c r="P17" s="14">
        <f>VLOOKUP($A17,'[1]5Y區隔'!$B$35:$R$75,P$4,FALSE)/VLOOKUP($A17,'[1]5Y區隔'!$B$35:$R$75,2,FALSE)</f>
        <v>9.8211579266444374E-2</v>
      </c>
      <c r="Q17" s="14">
        <f>VLOOKUP($A17,'[1]5Y區隔'!$B$35:$R$75,Q$4,FALSE)/VLOOKUP($A17,'[1]5Y區隔'!$B$35:$R$75,2,FALSE)</f>
        <v>6.0927553804183084E-2</v>
      </c>
      <c r="R17" s="14">
        <f>VLOOKUP($A17,'[1]5Y區隔'!$B$35:$R$75,R$4,FALSE)/VLOOKUP($A17,'[1]5Y區隔'!$B$35:$R$75,2,FALSE)</f>
        <v>4.1830857835707794E-2</v>
      </c>
      <c r="S17" s="14">
        <f>VLOOKUP($A17,'[1]5Y區隔'!$B$35:$R$75,S$4,FALSE)/VLOOKUP($A17,'[1]5Y區隔'!$B$35:$R$75,2,FALSE)</f>
        <v>3.546529251288269E-2</v>
      </c>
      <c r="T17" s="14">
        <f>VLOOKUP($A17,'[1]5Y區隔'!$B$35:$R$75,T$4,FALSE)/VLOOKUP($A17,'[1]5Y區隔'!$B$35:$R$75,2,FALSE)</f>
        <v>2.3037284025462262E-2</v>
      </c>
      <c r="U17" s="14">
        <f>VLOOKUP($A17,'[1]5Y區隔'!$B$35:$R$75,U$4,FALSE)/VLOOKUP($A17,'[1]5Y區隔'!$B$35:$R$75,2,FALSE)</f>
        <v>1.5762352227947862E-2</v>
      </c>
      <c r="V17" s="14">
        <f>VLOOKUP($A17,'[1]5Y區隔'!$B$35:$R$75,V$4,FALSE)/VLOOKUP($A17,'[1]5Y區隔'!$B$35:$R$75,2,FALSE)</f>
        <v>6.971809639284632E-3</v>
      </c>
      <c r="W17" s="15">
        <f t="shared" si="6"/>
        <v>46.400424371021515</v>
      </c>
      <c r="X17" s="16">
        <f t="shared" si="7"/>
        <v>3.4649122807017541E-2</v>
      </c>
      <c r="Y17" s="18">
        <v>70</v>
      </c>
      <c r="Z17" s="17">
        <v>-4.2311830896979267E-4</v>
      </c>
      <c r="AA17" s="17">
        <v>-3.3176038169776042E-3</v>
      </c>
      <c r="AB17" s="17">
        <v>-4.0029977345708515E-3</v>
      </c>
    </row>
    <row r="18" spans="1:28" x14ac:dyDescent="0.25">
      <c r="A18" t="s">
        <v>232</v>
      </c>
      <c r="B18">
        <f>VLOOKUP($A18,工作表2!$Z$6:$AC$146,2,FALSE)</f>
        <v>1180</v>
      </c>
      <c r="C18">
        <f>VLOOKUP($A18,工作表2!$Z$6:$AC$146,3,FALSE)</f>
        <v>1556</v>
      </c>
      <c r="D18">
        <f>VLOOKUP($A18,工作表2!$Z$6:$AC$146,4,FALSE)</f>
        <v>3198</v>
      </c>
      <c r="E18" s="12">
        <f t="shared" si="3"/>
        <v>0.36898061288305189</v>
      </c>
      <c r="F18" s="12">
        <f t="shared" si="4"/>
        <v>0.48655409631019386</v>
      </c>
      <c r="G18" s="13">
        <f t="shared" si="5"/>
        <v>-0.11757348342714197</v>
      </c>
      <c r="H18" s="14">
        <f>VLOOKUP($A18,'[1]5Y區隔'!$B$35:$R$75,H$4,FALSE)/VLOOKUP($A18,'[1]5Y區隔'!$B$35:$R$75,2,FALSE)</f>
        <v>6.586690810321412E-2</v>
      </c>
      <c r="I18" s="14">
        <f>VLOOKUP($A18,'[1]5Y區隔'!$B$35:$R$75,I$4,FALSE)/VLOOKUP($A18,'[1]5Y區隔'!$B$35:$R$75,2,FALSE)</f>
        <v>7.6052512449071977E-2</v>
      </c>
      <c r="J18" s="14">
        <f>VLOOKUP($A18,'[1]5Y區隔'!$B$35:$R$75,J$4,FALSE)/VLOOKUP($A18,'[1]5Y區隔'!$B$35:$R$75,2,FALSE)</f>
        <v>0.10230873698506111</v>
      </c>
      <c r="K18" s="14">
        <f>VLOOKUP($A18,'[1]5Y區隔'!$B$35:$R$75,K$4,FALSE)/VLOOKUP($A18,'[1]5Y區隔'!$B$35:$R$75,2,FALSE)</f>
        <v>0.12222725215029426</v>
      </c>
      <c r="L18" s="14">
        <f>VLOOKUP($A18,'[1]5Y區隔'!$B$35:$R$75,L$4,FALSE)/VLOOKUP($A18,'[1]5Y區隔'!$B$35:$R$75,2,FALSE)</f>
        <v>8.442734268899954E-2</v>
      </c>
      <c r="M18" s="14">
        <f>VLOOKUP($A18,'[1]5Y區隔'!$B$35:$R$75,M$4,FALSE)/VLOOKUP($A18,'[1]5Y區隔'!$B$35:$R$75,2,FALSE)</f>
        <v>7.6505205975554547E-2</v>
      </c>
      <c r="N18" s="14">
        <f>VLOOKUP($A18,'[1]5Y區隔'!$B$35:$R$75,N$4,FALSE)/VLOOKUP($A18,'[1]5Y區隔'!$B$35:$R$75,2,FALSE)</f>
        <v>8.9859665006790407E-2</v>
      </c>
      <c r="O18" s="14">
        <f>VLOOKUP($A18,'[1]5Y區隔'!$B$35:$R$75,O$4,FALSE)/VLOOKUP($A18,'[1]5Y區隔'!$B$35:$R$75,2,FALSE)</f>
        <v>9.5518334087822537E-2</v>
      </c>
      <c r="P18" s="14">
        <f>VLOOKUP($A18,'[1]5Y區隔'!$B$35:$R$75,P$4,FALSE)/VLOOKUP($A18,'[1]5Y區隔'!$B$35:$R$75,2,FALSE)</f>
        <v>9.0991398822996825E-2</v>
      </c>
      <c r="Q18" s="14">
        <f>VLOOKUP($A18,'[1]5Y區隔'!$B$35:$R$75,Q$4,FALSE)/VLOOKUP($A18,'[1]5Y區隔'!$B$35:$R$75,2,FALSE)</f>
        <v>6.360344047080127E-2</v>
      </c>
      <c r="R18" s="14">
        <f>VLOOKUP($A18,'[1]5Y區隔'!$B$35:$R$75,R$4,FALSE)/VLOOKUP($A18,'[1]5Y區隔'!$B$35:$R$75,2,FALSE)</f>
        <v>4.3458578542326848E-2</v>
      </c>
      <c r="S18" s="14">
        <f>VLOOKUP($A18,'[1]5Y區隔'!$B$35:$R$75,S$4,FALSE)/VLOOKUP($A18,'[1]5Y區隔'!$B$35:$R$75,2,FALSE)</f>
        <v>3.6894522408329564E-2</v>
      </c>
      <c r="T18" s="14">
        <f>VLOOKUP($A18,'[1]5Y區隔'!$B$35:$R$75,T$4,FALSE)/VLOOKUP($A18,'[1]5Y區隔'!$B$35:$R$75,2,FALSE)</f>
        <v>2.8293345405160705E-2</v>
      </c>
      <c r="U18" s="14">
        <f>VLOOKUP($A18,'[1]5Y區隔'!$B$35:$R$75,U$4,FALSE)/VLOOKUP($A18,'[1]5Y區隔'!$B$35:$R$75,2,FALSE)</f>
        <v>1.7428700769578996E-2</v>
      </c>
      <c r="V18" s="14">
        <f>VLOOKUP($A18,'[1]5Y區隔'!$B$35:$R$75,V$4,FALSE)/VLOOKUP($A18,'[1]5Y區隔'!$B$35:$R$75,2,FALSE)</f>
        <v>6.5640561339972842E-3</v>
      </c>
      <c r="W18" s="15">
        <f t="shared" si="6"/>
        <v>46.870755998189217</v>
      </c>
      <c r="X18" s="16">
        <f t="shared" si="7"/>
        <v>-0.11757348342714197</v>
      </c>
      <c r="Y18" s="18">
        <v>75</v>
      </c>
      <c r="Z18" s="17">
        <v>-0.17822357744383169</v>
      </c>
      <c r="AA18" s="17">
        <v>0.16121245875034343</v>
      </c>
      <c r="AB18" s="17">
        <v>-0.19304703379198868</v>
      </c>
    </row>
    <row r="19" spans="1:28" x14ac:dyDescent="0.25">
      <c r="A19" t="s">
        <v>233</v>
      </c>
      <c r="B19">
        <f>VLOOKUP($A19,工作表2!$Z$6:$AC$146,2,FALSE)</f>
        <v>840</v>
      </c>
      <c r="C19">
        <f>VLOOKUP($A19,工作表2!$Z$6:$AC$146,3,FALSE)</f>
        <v>1458</v>
      </c>
      <c r="D19">
        <f>VLOOKUP($A19,工作表2!$Z$6:$AC$146,4,FALSE)</f>
        <v>2490</v>
      </c>
      <c r="E19" s="12">
        <f t="shared" si="3"/>
        <v>0.33734939759036142</v>
      </c>
      <c r="F19" s="12">
        <f t="shared" si="4"/>
        <v>0.58554216867469877</v>
      </c>
      <c r="G19" s="13">
        <f t="shared" si="5"/>
        <v>-0.24819277108433735</v>
      </c>
      <c r="H19" s="14">
        <f>VLOOKUP($A19,'[1]5Y區隔'!$B$35:$R$75,H$4,FALSE)/VLOOKUP($A19,'[1]5Y區隔'!$B$35:$R$75,2,FALSE)</f>
        <v>7.6422303990942547E-2</v>
      </c>
      <c r="I19" s="14">
        <f>VLOOKUP($A19,'[1]5Y區隔'!$B$35:$R$75,I$4,FALSE)/VLOOKUP($A19,'[1]5Y區隔'!$B$35:$R$75,2,FALSE)</f>
        <v>9.7367676195867531E-2</v>
      </c>
      <c r="J19" s="14">
        <f>VLOOKUP($A19,'[1]5Y區隔'!$B$35:$R$75,J$4,FALSE)/VLOOKUP($A19,'[1]5Y區隔'!$B$35:$R$75,2,FALSE)</f>
        <v>0.11887913954146617</v>
      </c>
      <c r="K19" s="14">
        <f>VLOOKUP($A19,'[1]5Y區隔'!$B$35:$R$75,K$4,FALSE)/VLOOKUP($A19,'[1]5Y區隔'!$B$35:$R$75,2,FALSE)</f>
        <v>0.10642513444664591</v>
      </c>
      <c r="L19" s="14">
        <f>VLOOKUP($A19,'[1]5Y區隔'!$B$35:$R$75,L$4,FALSE)/VLOOKUP($A19,'[1]5Y區隔'!$B$35:$R$75,2,FALSE)</f>
        <v>8.8876309085762814E-2</v>
      </c>
      <c r="M19" s="14">
        <f>VLOOKUP($A19,'[1]5Y區隔'!$B$35:$R$75,M$4,FALSE)/VLOOKUP($A19,'[1]5Y區隔'!$B$35:$R$75,2,FALSE)</f>
        <v>9.0291536937446931E-2</v>
      </c>
      <c r="N19" s="14">
        <f>VLOOKUP($A19,'[1]5Y區隔'!$B$35:$R$75,N$4,FALSE)/VLOOKUP($A19,'[1]5Y區隔'!$B$35:$R$75,2,FALSE)</f>
        <v>9.2555901500141521E-2</v>
      </c>
      <c r="O19" s="14">
        <f>VLOOKUP($A19,'[1]5Y區隔'!$B$35:$R$75,O$4,FALSE)/VLOOKUP($A19,'[1]5Y區隔'!$B$35:$R$75,2,FALSE)</f>
        <v>9.0574582507783746E-2</v>
      </c>
      <c r="P19" s="14">
        <f>VLOOKUP($A19,'[1]5Y區隔'!$B$35:$R$75,P$4,FALSE)/VLOOKUP($A19,'[1]5Y區隔'!$B$35:$R$75,2,FALSE)</f>
        <v>9.283894707047835E-2</v>
      </c>
      <c r="Q19" s="14">
        <f>VLOOKUP($A19,'[1]5Y區隔'!$B$35:$R$75,Q$4,FALSE)/VLOOKUP($A19,'[1]5Y區隔'!$B$35:$R$75,2,FALSE)</f>
        <v>5.5193886215680728E-2</v>
      </c>
      <c r="R19" s="14">
        <f>VLOOKUP($A19,'[1]5Y區隔'!$B$35:$R$75,R$4,FALSE)/VLOOKUP($A19,'[1]5Y區隔'!$B$35:$R$75,2,FALSE)</f>
        <v>3.5097650721766203E-2</v>
      </c>
      <c r="S19" s="14">
        <f>VLOOKUP($A19,'[1]5Y區隔'!$B$35:$R$75,S$4,FALSE)/VLOOKUP($A19,'[1]5Y區隔'!$B$35:$R$75,2,FALSE)</f>
        <v>2.4908010189640534E-2</v>
      </c>
      <c r="T19" s="14">
        <f>VLOOKUP($A19,'[1]5Y區隔'!$B$35:$R$75,T$4,FALSE)/VLOOKUP($A19,'[1]5Y區隔'!$B$35:$R$75,2,FALSE)</f>
        <v>1.8397962071893575E-2</v>
      </c>
      <c r="U19" s="14">
        <f>VLOOKUP($A19,'[1]5Y區隔'!$B$35:$R$75,U$4,FALSE)/VLOOKUP($A19,'[1]5Y區隔'!$B$35:$R$75,2,FALSE)</f>
        <v>9.0574582507783746E-3</v>
      </c>
      <c r="V19" s="14">
        <f>VLOOKUP($A19,'[1]5Y區隔'!$B$35:$R$75,V$4,FALSE)/VLOOKUP($A19,'[1]5Y區隔'!$B$35:$R$75,2,FALSE)</f>
        <v>3.1135012737050667E-3</v>
      </c>
      <c r="W19" s="15">
        <f t="shared" si="6"/>
        <v>44.486272289838659</v>
      </c>
      <c r="X19" s="16">
        <f t="shared" si="7"/>
        <v>-0.24819277108433735</v>
      </c>
      <c r="Y19" s="18">
        <v>80</v>
      </c>
      <c r="Z19" s="17">
        <v>0.16305520257962877</v>
      </c>
      <c r="AA19" s="17">
        <v>-0.16758227195755895</v>
      </c>
      <c r="AB19" s="17">
        <v>0.15737173170672561</v>
      </c>
    </row>
    <row r="20" spans="1:28" x14ac:dyDescent="0.25">
      <c r="A20" t="s">
        <v>234</v>
      </c>
      <c r="B20">
        <f>VLOOKUP($A20,工作表2!$Z$6:$AC$146,2,FALSE)</f>
        <v>1255</v>
      </c>
      <c r="C20">
        <f>VLOOKUP($A20,工作表2!$Z$6:$AC$146,3,FALSE)</f>
        <v>1094</v>
      </c>
      <c r="D20">
        <f>VLOOKUP($A20,工作表2!$Z$6:$AC$146,4,FALSE)</f>
        <v>2692</v>
      </c>
      <c r="E20" s="12">
        <f t="shared" si="3"/>
        <v>0.4661961367013373</v>
      </c>
      <c r="F20" s="12">
        <f t="shared" si="4"/>
        <v>0.40638930163447251</v>
      </c>
      <c r="G20" s="13">
        <f t="shared" si="5"/>
        <v>5.9806835066864794E-2</v>
      </c>
      <c r="H20" s="14">
        <f>VLOOKUP($A20,'[1]5Y區隔'!$B$35:$R$75,H$4,FALSE)/VLOOKUP($A20,'[1]5Y區隔'!$B$35:$R$75,2,FALSE)</f>
        <v>7.6839826839826833E-2</v>
      </c>
      <c r="I20" s="14">
        <f>VLOOKUP($A20,'[1]5Y區隔'!$B$35:$R$75,I$4,FALSE)/VLOOKUP($A20,'[1]5Y區隔'!$B$35:$R$75,2,FALSE)</f>
        <v>7.6298701298701296E-2</v>
      </c>
      <c r="J20" s="14">
        <f>VLOOKUP($A20,'[1]5Y區隔'!$B$35:$R$75,J$4,FALSE)/VLOOKUP($A20,'[1]5Y區隔'!$B$35:$R$75,2,FALSE)</f>
        <v>0.10984848484848485</v>
      </c>
      <c r="K20" s="14">
        <f>VLOOKUP($A20,'[1]5Y區隔'!$B$35:$R$75,K$4,FALSE)/VLOOKUP($A20,'[1]5Y區隔'!$B$35:$R$75,2,FALSE)</f>
        <v>0.11174242424242424</v>
      </c>
      <c r="L20" s="14">
        <f>VLOOKUP($A20,'[1]5Y區隔'!$B$35:$R$75,L$4,FALSE)/VLOOKUP($A20,'[1]5Y區隔'!$B$35:$R$75,2,FALSE)</f>
        <v>7.9816017316017313E-2</v>
      </c>
      <c r="M20" s="14">
        <f>VLOOKUP($A20,'[1]5Y區隔'!$B$35:$R$75,M$4,FALSE)/VLOOKUP($A20,'[1]5Y區隔'!$B$35:$R$75,2,FALSE)</f>
        <v>8.9285714285714288E-2</v>
      </c>
      <c r="N20" s="14">
        <f>VLOOKUP($A20,'[1]5Y區隔'!$B$35:$R$75,N$4,FALSE)/VLOOKUP($A20,'[1]5Y區隔'!$B$35:$R$75,2,FALSE)</f>
        <v>9.4696969696969696E-2</v>
      </c>
      <c r="O20" s="14">
        <f>VLOOKUP($A20,'[1]5Y區隔'!$B$35:$R$75,O$4,FALSE)/VLOOKUP($A20,'[1]5Y區隔'!$B$35:$R$75,2,FALSE)</f>
        <v>9.6861471861471857E-2</v>
      </c>
      <c r="P20" s="14">
        <f>VLOOKUP($A20,'[1]5Y區隔'!$B$35:$R$75,P$4,FALSE)/VLOOKUP($A20,'[1]5Y區隔'!$B$35:$R$75,2,FALSE)</f>
        <v>7.792207792207792E-2</v>
      </c>
      <c r="Q20" s="14">
        <f>VLOOKUP($A20,'[1]5Y區隔'!$B$35:$R$75,Q$4,FALSE)/VLOOKUP($A20,'[1]5Y區隔'!$B$35:$R$75,2,FALSE)</f>
        <v>5.1677489177489176E-2</v>
      </c>
      <c r="R20" s="14">
        <f>VLOOKUP($A20,'[1]5Y區隔'!$B$35:$R$75,R$4,FALSE)/VLOOKUP($A20,'[1]5Y區隔'!$B$35:$R$75,2,FALSE)</f>
        <v>4.3831168831168832E-2</v>
      </c>
      <c r="S20" s="14">
        <f>VLOOKUP($A20,'[1]5Y區隔'!$B$35:$R$75,S$4,FALSE)/VLOOKUP($A20,'[1]5Y區隔'!$B$35:$R$75,2,FALSE)</f>
        <v>4.0313852813852816E-2</v>
      </c>
      <c r="T20" s="14">
        <f>VLOOKUP($A20,'[1]5Y區隔'!$B$35:$R$75,T$4,FALSE)/VLOOKUP($A20,'[1]5Y區隔'!$B$35:$R$75,2,FALSE)</f>
        <v>2.7597402597402596E-2</v>
      </c>
      <c r="U20" s="14">
        <f>VLOOKUP($A20,'[1]5Y區隔'!$B$35:$R$75,U$4,FALSE)/VLOOKUP($A20,'[1]5Y區隔'!$B$35:$R$75,2,FALSE)</f>
        <v>1.6504329004329004E-2</v>
      </c>
      <c r="V20" s="14">
        <f>VLOOKUP($A20,'[1]5Y區隔'!$B$35:$R$75,V$4,FALSE)/VLOOKUP($A20,'[1]5Y區隔'!$B$35:$R$75,2,FALSE)</f>
        <v>6.764069264069264E-3</v>
      </c>
      <c r="W20" s="15">
        <f t="shared" si="6"/>
        <v>46.268939393939398</v>
      </c>
      <c r="X20" s="16">
        <f t="shared" si="7"/>
        <v>5.9806835066864794E-2</v>
      </c>
      <c r="Y20" s="18">
        <v>85</v>
      </c>
      <c r="Z20" s="17">
        <v>0.49287805035476218</v>
      </c>
      <c r="AA20" s="17">
        <v>-0.48972967252955368</v>
      </c>
      <c r="AB20" s="17">
        <v>0.49182285463979847</v>
      </c>
    </row>
    <row r="21" spans="1:28" x14ac:dyDescent="0.25">
      <c r="A21" t="s">
        <v>235</v>
      </c>
      <c r="B21">
        <f>VLOOKUP($A21,工作表2!$Z$6:$AC$146,2,FALSE)</f>
        <v>1507</v>
      </c>
      <c r="C21">
        <f>VLOOKUP($A21,工作表2!$Z$6:$AC$146,3,FALSE)</f>
        <v>1715</v>
      </c>
      <c r="D21">
        <f>VLOOKUP($A21,工作表2!$Z$6:$AC$146,4,FALSE)</f>
        <v>3682</v>
      </c>
      <c r="E21" s="12">
        <f t="shared" si="3"/>
        <v>0.40928843020097772</v>
      </c>
      <c r="F21" s="12">
        <f t="shared" si="4"/>
        <v>0.46577946768060835</v>
      </c>
      <c r="G21" s="13">
        <f t="shared" si="5"/>
        <v>-5.6491037479630635E-2</v>
      </c>
      <c r="H21" s="14">
        <f>VLOOKUP($A21,'[1]5Y區隔'!$B$35:$R$75,H$4,FALSE)/VLOOKUP($A21,'[1]5Y區隔'!$B$35:$R$75,2,FALSE)</f>
        <v>7.5653923541247489E-2</v>
      </c>
      <c r="I21" s="14">
        <f>VLOOKUP($A21,'[1]5Y區隔'!$B$35:$R$75,I$4,FALSE)/VLOOKUP($A21,'[1]5Y區隔'!$B$35:$R$75,2,FALSE)</f>
        <v>8.390342052313883E-2</v>
      </c>
      <c r="J21" s="14">
        <f>VLOOKUP($A21,'[1]5Y區隔'!$B$35:$R$75,J$4,FALSE)/VLOOKUP($A21,'[1]5Y區隔'!$B$35:$R$75,2,FALSE)</f>
        <v>0.11187122736418512</v>
      </c>
      <c r="K21" s="14">
        <f>VLOOKUP($A21,'[1]5Y區隔'!$B$35:$R$75,K$4,FALSE)/VLOOKUP($A21,'[1]5Y區隔'!$B$35:$R$75,2,FALSE)</f>
        <v>0.10382293762575452</v>
      </c>
      <c r="L21" s="14">
        <f>VLOOKUP($A21,'[1]5Y區隔'!$B$35:$R$75,L$4,FALSE)/VLOOKUP($A21,'[1]5Y區隔'!$B$35:$R$75,2,FALSE)</f>
        <v>7.2434607645875254E-2</v>
      </c>
      <c r="M21" s="14">
        <f>VLOOKUP($A21,'[1]5Y區隔'!$B$35:$R$75,M$4,FALSE)/VLOOKUP($A21,'[1]5Y區隔'!$B$35:$R$75,2,FALSE)</f>
        <v>8.4708249496981886E-2</v>
      </c>
      <c r="N21" s="14">
        <f>VLOOKUP($A21,'[1]5Y區隔'!$B$35:$R$75,N$4,FALSE)/VLOOKUP($A21,'[1]5Y區隔'!$B$35:$R$75,2,FALSE)</f>
        <v>8.893360160965795E-2</v>
      </c>
      <c r="O21" s="14">
        <f>VLOOKUP($A21,'[1]5Y區隔'!$B$35:$R$75,O$4,FALSE)/VLOOKUP($A21,'[1]5Y區隔'!$B$35:$R$75,2,FALSE)</f>
        <v>9.2152917505030185E-2</v>
      </c>
      <c r="P21" s="14">
        <f>VLOOKUP($A21,'[1]5Y區隔'!$B$35:$R$75,P$4,FALSE)/VLOOKUP($A21,'[1]5Y區隔'!$B$35:$R$75,2,FALSE)</f>
        <v>9.5774647887323941E-2</v>
      </c>
      <c r="Q21" s="14">
        <f>VLOOKUP($A21,'[1]5Y區隔'!$B$35:$R$75,Q$4,FALSE)/VLOOKUP($A21,'[1]5Y區隔'!$B$35:$R$75,2,FALSE)</f>
        <v>6.4185110663983899E-2</v>
      </c>
      <c r="R21" s="14">
        <f>VLOOKUP($A21,'[1]5Y區隔'!$B$35:$R$75,R$4,FALSE)/VLOOKUP($A21,'[1]5Y區隔'!$B$35:$R$75,2,FALSE)</f>
        <v>4.4064386317907447E-2</v>
      </c>
      <c r="S21" s="14">
        <f>VLOOKUP($A21,'[1]5Y區隔'!$B$35:$R$75,S$4,FALSE)/VLOOKUP($A21,'[1]5Y區隔'!$B$35:$R$75,2,FALSE)</f>
        <v>3.6217303822937627E-2</v>
      </c>
      <c r="T21" s="14">
        <f>VLOOKUP($A21,'[1]5Y區隔'!$B$35:$R$75,T$4,FALSE)/VLOOKUP($A21,'[1]5Y區隔'!$B$35:$R$75,2,FALSE)</f>
        <v>2.3943661971830985E-2</v>
      </c>
      <c r="U21" s="14">
        <f>VLOOKUP($A21,'[1]5Y區隔'!$B$35:$R$75,U$4,FALSE)/VLOOKUP($A21,'[1]5Y區隔'!$B$35:$R$75,2,FALSE)</f>
        <v>1.5291750503018108E-2</v>
      </c>
      <c r="V21" s="14">
        <f>VLOOKUP($A21,'[1]5Y區隔'!$B$35:$R$75,V$4,FALSE)/VLOOKUP($A21,'[1]5Y區隔'!$B$35:$R$75,2,FALSE)</f>
        <v>7.0422535211267607E-3</v>
      </c>
      <c r="W21" s="15">
        <f t="shared" si="6"/>
        <v>46.393360160965798</v>
      </c>
      <c r="X21" s="16">
        <f t="shared" si="7"/>
        <v>-5.6491037479630635E-2</v>
      </c>
      <c r="Y21" s="18">
        <v>90</v>
      </c>
      <c r="Z21" s="17">
        <v>0.60626157893146038</v>
      </c>
      <c r="AA21" s="17">
        <v>-0.59774210546480544</v>
      </c>
      <c r="AB21" s="17">
        <v>0.60941501106808815</v>
      </c>
    </row>
    <row r="22" spans="1:28" x14ac:dyDescent="0.25">
      <c r="A22" t="s">
        <v>236</v>
      </c>
      <c r="B22">
        <f>VLOOKUP($A22,工作表2!$Z$6:$AC$146,2,FALSE)</f>
        <v>1598</v>
      </c>
      <c r="C22">
        <f>VLOOKUP($A22,工作表2!$Z$6:$AC$146,3,FALSE)</f>
        <v>1340</v>
      </c>
      <c r="D22">
        <f>VLOOKUP($A22,工作表2!$Z$6:$AC$146,4,FALSE)</f>
        <v>3291</v>
      </c>
      <c r="E22" s="12">
        <f t="shared" si="3"/>
        <v>0.48556669705256761</v>
      </c>
      <c r="F22" s="12">
        <f t="shared" si="4"/>
        <v>0.40717107262230323</v>
      </c>
      <c r="G22" s="13">
        <f t="shared" si="5"/>
        <v>7.8395624430264377E-2</v>
      </c>
      <c r="H22" s="14">
        <f>VLOOKUP($A22,'[1]5Y區隔'!$B$35:$R$75,H$4,FALSE)/VLOOKUP($A22,'[1]5Y區隔'!$B$35:$R$75,2,FALSE)</f>
        <v>7.4727120067170444E-2</v>
      </c>
      <c r="I22" s="14">
        <f>VLOOKUP($A22,'[1]5Y區隔'!$B$35:$R$75,I$4,FALSE)/VLOOKUP($A22,'[1]5Y區隔'!$B$35:$R$75,2,FALSE)</f>
        <v>8.984047019311503E-2</v>
      </c>
      <c r="J22" s="14">
        <f>VLOOKUP($A22,'[1]5Y區隔'!$B$35:$R$75,J$4,FALSE)/VLOOKUP($A22,'[1]5Y區隔'!$B$35:$R$75,2,FALSE)</f>
        <v>0.10936188077246012</v>
      </c>
      <c r="K22" s="14">
        <f>VLOOKUP($A22,'[1]5Y區隔'!$B$35:$R$75,K$4,FALSE)/VLOOKUP($A22,'[1]5Y區隔'!$B$35:$R$75,2,FALSE)</f>
        <v>0.1036943744752309</v>
      </c>
      <c r="L22" s="14">
        <f>VLOOKUP($A22,'[1]5Y區隔'!$B$35:$R$75,L$4,FALSE)/VLOOKUP($A22,'[1]5Y區隔'!$B$35:$R$75,2,FALSE)</f>
        <v>5.9613769941225858E-2</v>
      </c>
      <c r="M22" s="14">
        <f>VLOOKUP($A22,'[1]5Y區隔'!$B$35:$R$75,M$4,FALSE)/VLOOKUP($A22,'[1]5Y區隔'!$B$35:$R$75,2,FALSE)</f>
        <v>7.1368597816960533E-2</v>
      </c>
      <c r="N22" s="14">
        <f>VLOOKUP($A22,'[1]5Y區隔'!$B$35:$R$75,N$4,FALSE)/VLOOKUP($A22,'[1]5Y區隔'!$B$35:$R$75,2,FALSE)</f>
        <v>9.5298068849706125E-2</v>
      </c>
      <c r="O22" s="14">
        <f>VLOOKUP($A22,'[1]5Y區隔'!$B$35:$R$75,O$4,FALSE)/VLOOKUP($A22,'[1]5Y區隔'!$B$35:$R$75,2,FALSE)</f>
        <v>0.10873215785054575</v>
      </c>
      <c r="P22" s="14">
        <f>VLOOKUP($A22,'[1]5Y區隔'!$B$35:$R$75,P$4,FALSE)/VLOOKUP($A22,'[1]5Y區隔'!$B$35:$R$75,2,FALSE)</f>
        <v>0.10999160369437448</v>
      </c>
      <c r="Q22" s="14">
        <f>VLOOKUP($A22,'[1]5Y區隔'!$B$35:$R$75,Q$4,FALSE)/VLOOKUP($A22,'[1]5Y區隔'!$B$35:$R$75,2,FALSE)</f>
        <v>6.2972292191435769E-2</v>
      </c>
      <c r="R22" s="14">
        <f>VLOOKUP($A22,'[1]5Y區隔'!$B$35:$R$75,R$4,FALSE)/VLOOKUP($A22,'[1]5Y區隔'!$B$35:$R$75,2,FALSE)</f>
        <v>3.7153652392947101E-2</v>
      </c>
      <c r="S22" s="14">
        <f>VLOOKUP($A22,'[1]5Y區隔'!$B$35:$R$75,S$4,FALSE)/VLOOKUP($A22,'[1]5Y區隔'!$B$35:$R$75,2,FALSE)</f>
        <v>2.7707808564231738E-2</v>
      </c>
      <c r="T22" s="14">
        <f>VLOOKUP($A22,'[1]5Y區隔'!$B$35:$R$75,T$4,FALSE)/VLOOKUP($A22,'[1]5Y區隔'!$B$35:$R$75,2,FALSE)</f>
        <v>2.3089840470193114E-2</v>
      </c>
      <c r="U22" s="14">
        <f>VLOOKUP($A22,'[1]5Y區隔'!$B$35:$R$75,U$4,FALSE)/VLOOKUP($A22,'[1]5Y區隔'!$B$35:$R$75,2,FALSE)</f>
        <v>1.7632241813602016E-2</v>
      </c>
      <c r="V22" s="14">
        <f>VLOOKUP($A22,'[1]5Y區隔'!$B$35:$R$75,V$4,FALSE)/VLOOKUP($A22,'[1]5Y區隔'!$B$35:$R$75,2,FALSE)</f>
        <v>8.8161209068010078E-3</v>
      </c>
      <c r="W22" s="15">
        <f t="shared" si="6"/>
        <v>46.502938706968941</v>
      </c>
      <c r="X22" s="16">
        <f t="shared" si="7"/>
        <v>7.8395624430264377E-2</v>
      </c>
    </row>
    <row r="23" spans="1:28" x14ac:dyDescent="0.25">
      <c r="A23" t="s">
        <v>237</v>
      </c>
      <c r="B23">
        <f>VLOOKUP($A23,工作表2!$Z$6:$AC$146,2,FALSE)</f>
        <v>1223</v>
      </c>
      <c r="C23">
        <f>VLOOKUP($A23,工作表2!$Z$6:$AC$146,3,FALSE)</f>
        <v>1457</v>
      </c>
      <c r="D23">
        <f>VLOOKUP($A23,工作表2!$Z$6:$AC$146,4,FALSE)</f>
        <v>3058</v>
      </c>
      <c r="E23" s="12">
        <f t="shared" si="3"/>
        <v>0.3999345977763244</v>
      </c>
      <c r="F23" s="12">
        <f t="shared" si="4"/>
        <v>0.47645519947678222</v>
      </c>
      <c r="G23" s="13">
        <f t="shared" si="5"/>
        <v>-7.6520601700457824E-2</v>
      </c>
      <c r="H23" s="14">
        <f>VLOOKUP($A23,'[1]5Y區隔'!$B$35:$R$75,H$4,FALSE)/VLOOKUP($A23,'[1]5Y區隔'!$B$35:$R$75,2,FALSE)</f>
        <v>6.6867889482238221E-2</v>
      </c>
      <c r="I23" s="14">
        <f>VLOOKUP($A23,'[1]5Y區隔'!$B$35:$R$75,I$4,FALSE)/VLOOKUP($A23,'[1]5Y區隔'!$B$35:$R$75,2,FALSE)</f>
        <v>7.5226375667517997E-2</v>
      </c>
      <c r="J23" s="14">
        <f>VLOOKUP($A23,'[1]5Y區隔'!$B$35:$R$75,J$4,FALSE)/VLOOKUP($A23,'[1]5Y區隔'!$B$35:$R$75,2,FALSE)</f>
        <v>0.1086603204086371</v>
      </c>
      <c r="K23" s="14">
        <f>VLOOKUP($A23,'[1]5Y區隔'!$B$35:$R$75,K$4,FALSE)/VLOOKUP($A23,'[1]5Y區隔'!$B$35:$R$75,2,FALSE)</f>
        <v>0.11748316693754353</v>
      </c>
      <c r="L23" s="14">
        <f>VLOOKUP($A23,'[1]5Y區隔'!$B$35:$R$75,L$4,FALSE)/VLOOKUP($A23,'[1]5Y區隔'!$B$35:$R$75,2,FALSE)</f>
        <v>7.9637798931971204E-2</v>
      </c>
      <c r="M23" s="14">
        <f>VLOOKUP($A23,'[1]5Y區隔'!$B$35:$R$75,M$4,FALSE)/VLOOKUP($A23,'[1]5Y區隔'!$B$35:$R$75,2,FALSE)</f>
        <v>8.1495240306477826E-2</v>
      </c>
      <c r="N23" s="14">
        <f>VLOOKUP($A23,'[1]5Y區隔'!$B$35:$R$75,N$4,FALSE)/VLOOKUP($A23,'[1]5Y區隔'!$B$35:$R$75,2,FALSE)</f>
        <v>8.8925005804504298E-2</v>
      </c>
      <c r="O23" s="14">
        <f>VLOOKUP($A23,'[1]5Y區隔'!$B$35:$R$75,O$4,FALSE)/VLOOKUP($A23,'[1]5Y區隔'!$B$35:$R$75,2,FALSE)</f>
        <v>8.5906663570931047E-2</v>
      </c>
      <c r="P23" s="14">
        <f>VLOOKUP($A23,'[1]5Y區隔'!$B$35:$R$75,P$4,FALSE)/VLOOKUP($A23,'[1]5Y區隔'!$B$35:$R$75,2,FALSE)</f>
        <v>9.1711167866264223E-2</v>
      </c>
      <c r="Q23" s="14">
        <f>VLOOKUP($A23,'[1]5Y區隔'!$B$35:$R$75,Q$4,FALSE)/VLOOKUP($A23,'[1]5Y區隔'!$B$35:$R$75,2,FALSE)</f>
        <v>6.5706988623171578E-2</v>
      </c>
      <c r="R23" s="14">
        <f>VLOOKUP($A23,'[1]5Y區隔'!$B$35:$R$75,R$4,FALSE)/VLOOKUP($A23,'[1]5Y區隔'!$B$35:$R$75,2,FALSE)</f>
        <v>4.6436034362665427E-2</v>
      </c>
      <c r="S23" s="14">
        <f>VLOOKUP($A23,'[1]5Y區隔'!$B$35:$R$75,S$4,FALSE)/VLOOKUP($A23,'[1]5Y區隔'!$B$35:$R$75,2,FALSE)</f>
        <v>3.8541908521012302E-2</v>
      </c>
      <c r="T23" s="14">
        <f>VLOOKUP($A23,'[1]5Y區隔'!$B$35:$R$75,T$4,FALSE)/VLOOKUP($A23,'[1]5Y區隔'!$B$35:$R$75,2,FALSE)</f>
        <v>2.7629440445785931E-2</v>
      </c>
      <c r="U23" s="14">
        <f>VLOOKUP($A23,'[1]5Y區隔'!$B$35:$R$75,U$4,FALSE)/VLOOKUP($A23,'[1]5Y區隔'!$B$35:$R$75,2,FALSE)</f>
        <v>1.8342233573252844E-2</v>
      </c>
      <c r="V23" s="14">
        <f>VLOOKUP($A23,'[1]5Y區隔'!$B$35:$R$75,V$4,FALSE)/VLOOKUP($A23,'[1]5Y區隔'!$B$35:$R$75,2,FALSE)</f>
        <v>7.4297654980264687E-3</v>
      </c>
      <c r="W23" s="15">
        <f t="shared" si="6"/>
        <v>46.96656605525888</v>
      </c>
      <c r="X23" s="16">
        <f t="shared" si="7"/>
        <v>-7.6520601700457824E-2</v>
      </c>
    </row>
    <row r="24" spans="1:28" x14ac:dyDescent="0.25">
      <c r="A24" t="s">
        <v>238</v>
      </c>
      <c r="B24">
        <f>VLOOKUP($A24,工作表2!$Z$6:$AC$146,2,FALSE)</f>
        <v>1464</v>
      </c>
      <c r="C24">
        <f>VLOOKUP($A24,工作表2!$Z$6:$AC$146,3,FALSE)</f>
        <v>658</v>
      </c>
      <c r="D24">
        <f>VLOOKUP($A24,工作表2!$Z$6:$AC$146,4,FALSE)</f>
        <v>2446</v>
      </c>
      <c r="E24" s="12">
        <f t="shared" si="3"/>
        <v>0.59852820932134099</v>
      </c>
      <c r="F24" s="12">
        <f t="shared" si="4"/>
        <v>0.26901062959934585</v>
      </c>
      <c r="G24" s="13">
        <f t="shared" si="5"/>
        <v>0.32951757972199514</v>
      </c>
      <c r="H24" s="14">
        <f>VLOOKUP($A24,'[1]5Y區隔'!$B$35:$R$75,H$4,FALSE)/VLOOKUP($A24,'[1]5Y區隔'!$B$35:$R$75,2,FALSE)</f>
        <v>6.3192006481231439E-2</v>
      </c>
      <c r="I24" s="14">
        <f>VLOOKUP($A24,'[1]5Y區隔'!$B$35:$R$75,I$4,FALSE)/VLOOKUP($A24,'[1]5Y區隔'!$B$35:$R$75,2,FALSE)</f>
        <v>6.1301647312989468E-2</v>
      </c>
      <c r="J24" s="14">
        <f>VLOOKUP($A24,'[1]5Y區隔'!$B$35:$R$75,J$4,FALSE)/VLOOKUP($A24,'[1]5Y區隔'!$B$35:$R$75,2,FALSE)</f>
        <v>9.1547394004860921E-2</v>
      </c>
      <c r="K24" s="14">
        <f>VLOOKUP($A24,'[1]5Y區隔'!$B$35:$R$75,K$4,FALSE)/VLOOKUP($A24,'[1]5Y區隔'!$B$35:$R$75,2,FALSE)</f>
        <v>0.12017283283823926</v>
      </c>
      <c r="L24" s="14">
        <f>VLOOKUP($A24,'[1]5Y區隔'!$B$35:$R$75,L$4,FALSE)/VLOOKUP($A24,'[1]5Y區隔'!$B$35:$R$75,2,FALSE)</f>
        <v>0.11153119092627599</v>
      </c>
      <c r="M24" s="14">
        <f>VLOOKUP($A24,'[1]5Y區隔'!$B$35:$R$75,M$4,FALSE)/VLOOKUP($A24,'[1]5Y區隔'!$B$35:$R$75,2,FALSE)</f>
        <v>0.12314339724547664</v>
      </c>
      <c r="N24" s="14">
        <f>VLOOKUP($A24,'[1]5Y區隔'!$B$35:$R$75,N$4,FALSE)/VLOOKUP($A24,'[1]5Y區隔'!$B$35:$R$75,2,FALSE)</f>
        <v>0.1007291385363219</v>
      </c>
      <c r="O24" s="14">
        <f>VLOOKUP($A24,'[1]5Y區隔'!$B$35:$R$75,O$4,FALSE)/VLOOKUP($A24,'[1]5Y區隔'!$B$35:$R$75,2,FALSE)</f>
        <v>8.1015392924655691E-2</v>
      </c>
      <c r="P24" s="14">
        <f>VLOOKUP($A24,'[1]5Y區隔'!$B$35:$R$75,P$4,FALSE)/VLOOKUP($A24,'[1]5Y區隔'!$B$35:$R$75,2,FALSE)</f>
        <v>7.6424520658925202E-2</v>
      </c>
      <c r="Q24" s="14">
        <f>VLOOKUP($A24,'[1]5Y區隔'!$B$35:$R$75,Q$4,FALSE)/VLOOKUP($A24,'[1]5Y區隔'!$B$35:$R$75,2,FALSE)</f>
        <v>5.3200108020523898E-2</v>
      </c>
      <c r="R24" s="14">
        <f>VLOOKUP($A24,'[1]5Y區隔'!$B$35:$R$75,R$4,FALSE)/VLOOKUP($A24,'[1]5Y區隔'!$B$35:$R$75,2,FALSE)</f>
        <v>3.8617337294085875E-2</v>
      </c>
      <c r="S24" s="14">
        <f>VLOOKUP($A24,'[1]5Y區隔'!$B$35:$R$75,S$4,FALSE)/VLOOKUP($A24,'[1]5Y區隔'!$B$35:$R$75,2,FALSE)</f>
        <v>2.7275182284634082E-2</v>
      </c>
      <c r="T24" s="14">
        <f>VLOOKUP($A24,'[1]5Y區隔'!$B$35:$R$75,T$4,FALSE)/VLOOKUP($A24,'[1]5Y區隔'!$B$35:$R$75,2,FALSE)</f>
        <v>1.9983796921415067E-2</v>
      </c>
      <c r="U24" s="14">
        <f>VLOOKUP($A24,'[1]5Y區隔'!$B$35:$R$75,U$4,FALSE)/VLOOKUP($A24,'[1]5Y區隔'!$B$35:$R$75,2,FALSE)</f>
        <v>2.0793950850661626E-2</v>
      </c>
      <c r="V24" s="14">
        <f>VLOOKUP($A24,'[1]5Y區隔'!$B$35:$R$75,V$4,FALSE)/VLOOKUP($A24,'[1]5Y區隔'!$B$35:$R$75,2,FALSE)</f>
        <v>1.1072103699702943E-2</v>
      </c>
      <c r="W24" s="15">
        <f t="shared" si="6"/>
        <v>46.398865784499051</v>
      </c>
      <c r="X24" s="16">
        <f t="shared" si="7"/>
        <v>0.32951757972199514</v>
      </c>
    </row>
    <row r="25" spans="1:28" x14ac:dyDescent="0.25">
      <c r="A25" t="s">
        <v>239</v>
      </c>
      <c r="B25">
        <f>VLOOKUP($A25,工作表2!$Z$6:$AC$146,2,FALSE)</f>
        <v>2276</v>
      </c>
      <c r="C25">
        <f>VLOOKUP($A25,工作表2!$Z$6:$AC$146,3,FALSE)</f>
        <v>1521</v>
      </c>
      <c r="D25">
        <f>VLOOKUP($A25,工作表2!$Z$6:$AC$146,4,FALSE)</f>
        <v>4348</v>
      </c>
      <c r="E25" s="12">
        <f t="shared" si="3"/>
        <v>0.52345906163753453</v>
      </c>
      <c r="F25" s="12">
        <f t="shared" si="4"/>
        <v>0.34981600735970564</v>
      </c>
      <c r="G25" s="13">
        <f t="shared" si="5"/>
        <v>0.17364305427782889</v>
      </c>
      <c r="H25" s="14">
        <f>VLOOKUP($A25,'[1]5Y區隔'!$B$35:$R$75,H$4,FALSE)/VLOOKUP($A25,'[1]5Y區隔'!$B$35:$R$75,2,FALSE)</f>
        <v>6.3846767757382281E-2</v>
      </c>
      <c r="I25" s="14">
        <f>VLOOKUP($A25,'[1]5Y區隔'!$B$35:$R$75,I$4,FALSE)/VLOOKUP($A25,'[1]5Y區隔'!$B$35:$R$75,2,FALSE)</f>
        <v>6.8316041500399036E-2</v>
      </c>
      <c r="J25" s="14">
        <f>VLOOKUP($A25,'[1]5Y區隔'!$B$35:$R$75,J$4,FALSE)/VLOOKUP($A25,'[1]5Y區隔'!$B$35:$R$75,2,FALSE)</f>
        <v>8.124501197126896E-2</v>
      </c>
      <c r="K25" s="14">
        <f>VLOOKUP($A25,'[1]5Y區隔'!$B$35:$R$75,K$4,FALSE)/VLOOKUP($A25,'[1]5Y區隔'!$B$35:$R$75,2,FALSE)</f>
        <v>0.10997605746209098</v>
      </c>
      <c r="L25" s="14">
        <f>VLOOKUP($A25,'[1]5Y區隔'!$B$35:$R$75,L$4,FALSE)/VLOOKUP($A25,'[1]5Y區隔'!$B$35:$R$75,2,FALSE)</f>
        <v>0.11300877893056664</v>
      </c>
      <c r="M25" s="14">
        <f>VLOOKUP($A25,'[1]5Y區隔'!$B$35:$R$75,M$4,FALSE)/VLOOKUP($A25,'[1]5Y區隔'!$B$35:$R$75,2,FALSE)</f>
        <v>0.10869912210694334</v>
      </c>
      <c r="N25" s="14">
        <f>VLOOKUP($A25,'[1]5Y區隔'!$B$35:$R$75,N$4,FALSE)/VLOOKUP($A25,'[1]5Y區隔'!$B$35:$R$75,2,FALSE)</f>
        <v>9.018355945730247E-2</v>
      </c>
      <c r="O25" s="14">
        <f>VLOOKUP($A25,'[1]5Y區隔'!$B$35:$R$75,O$4,FALSE)/VLOOKUP($A25,'[1]5Y區隔'!$B$35:$R$75,2,FALSE)</f>
        <v>9.1779728651237028E-2</v>
      </c>
      <c r="P25" s="14">
        <f>VLOOKUP($A25,'[1]5Y區隔'!$B$35:$R$75,P$4,FALSE)/VLOOKUP($A25,'[1]5Y區隔'!$B$35:$R$75,2,FALSE)</f>
        <v>8.4596967278531526E-2</v>
      </c>
      <c r="Q25" s="14">
        <f>VLOOKUP($A25,'[1]5Y區隔'!$B$35:$R$75,Q$4,FALSE)/VLOOKUP($A25,'[1]5Y區隔'!$B$35:$R$75,2,FALSE)</f>
        <v>6.5123703112529935E-2</v>
      </c>
      <c r="R25" s="14">
        <f>VLOOKUP($A25,'[1]5Y區隔'!$B$35:$R$75,R$4,FALSE)/VLOOKUP($A25,'[1]5Y區隔'!$B$35:$R$75,2,FALSE)</f>
        <v>4.3894652833200321E-2</v>
      </c>
      <c r="S25" s="14">
        <f>VLOOKUP($A25,'[1]5Y區隔'!$B$35:$R$75,S$4,FALSE)/VLOOKUP($A25,'[1]5Y區隔'!$B$35:$R$75,2,FALSE)</f>
        <v>3.0167597765363128E-2</v>
      </c>
      <c r="T25" s="14">
        <f>VLOOKUP($A25,'[1]5Y區隔'!$B$35:$R$75,T$4,FALSE)/VLOOKUP($A25,'[1]5Y區隔'!$B$35:$R$75,2,FALSE)</f>
        <v>2.23463687150838E-2</v>
      </c>
      <c r="U25" s="14">
        <f>VLOOKUP($A25,'[1]5Y區隔'!$B$35:$R$75,U$4,FALSE)/VLOOKUP($A25,'[1]5Y區隔'!$B$35:$R$75,2,FALSE)</f>
        <v>1.7079010375099759E-2</v>
      </c>
      <c r="V25" s="14">
        <f>VLOOKUP($A25,'[1]5Y區隔'!$B$35:$R$75,V$4,FALSE)/VLOOKUP($A25,'[1]5Y區隔'!$B$35:$R$75,2,FALSE)</f>
        <v>9.7366320830007975E-3</v>
      </c>
      <c r="W25" s="15">
        <f t="shared" si="6"/>
        <v>47.000000000000007</v>
      </c>
      <c r="X25" s="16">
        <f t="shared" si="7"/>
        <v>0.17364305427782889</v>
      </c>
    </row>
    <row r="26" spans="1:28" x14ac:dyDescent="0.25">
      <c r="A26" t="s">
        <v>240</v>
      </c>
      <c r="B26">
        <f>VLOOKUP($A26,工作表2!$Z$6:$AC$146,2,FALSE)</f>
        <v>606</v>
      </c>
      <c r="C26">
        <f>VLOOKUP($A26,工作表2!$Z$6:$AC$146,3,FALSE)</f>
        <v>565</v>
      </c>
      <c r="D26">
        <f>VLOOKUP($A26,工作表2!$Z$6:$AC$146,4,FALSE)</f>
        <v>1342</v>
      </c>
      <c r="E26" s="12">
        <f t="shared" si="3"/>
        <v>0.45156482861400893</v>
      </c>
      <c r="F26" s="12">
        <f t="shared" si="4"/>
        <v>0.42101341281669152</v>
      </c>
      <c r="G26" s="13">
        <f t="shared" si="5"/>
        <v>3.0551415797317405E-2</v>
      </c>
      <c r="H26" s="14">
        <f>VLOOKUP($A26,'[1]5Y區隔'!$B$35:$R$75,H$4,FALSE)/VLOOKUP($A26,'[1]5Y區隔'!$B$35:$R$75,2,FALSE)</f>
        <v>7.5012419274714359E-2</v>
      </c>
      <c r="I26" s="14">
        <f>VLOOKUP($A26,'[1]5Y區隔'!$B$35:$R$75,I$4,FALSE)/VLOOKUP($A26,'[1]5Y區隔'!$B$35:$R$75,2,FALSE)</f>
        <v>7.1038251366120214E-2</v>
      </c>
      <c r="J26" s="14">
        <f>VLOOKUP($A26,'[1]5Y區隔'!$B$35:$R$75,J$4,FALSE)/VLOOKUP($A26,'[1]5Y區隔'!$B$35:$R$75,2,FALSE)</f>
        <v>0.10531544957774466</v>
      </c>
      <c r="K26" s="14">
        <f>VLOOKUP($A26,'[1]5Y區隔'!$B$35:$R$75,K$4,FALSE)/VLOOKUP($A26,'[1]5Y區隔'!$B$35:$R$75,2,FALSE)</f>
        <v>9.7863884749130645E-2</v>
      </c>
      <c r="L26" s="14">
        <f>VLOOKUP($A26,'[1]5Y區隔'!$B$35:$R$75,L$4,FALSE)/VLOOKUP($A26,'[1]5Y區隔'!$B$35:$R$75,2,FALSE)</f>
        <v>8.1470442126179834E-2</v>
      </c>
      <c r="M26" s="14">
        <f>VLOOKUP($A26,'[1]5Y區隔'!$B$35:$R$75,M$4,FALSE)/VLOOKUP($A26,'[1]5Y區隔'!$B$35:$R$75,2,FALSE)</f>
        <v>8.2463984103328364E-2</v>
      </c>
      <c r="N26" s="14">
        <f>VLOOKUP($A26,'[1]5Y區隔'!$B$35:$R$75,N$4,FALSE)/VLOOKUP($A26,'[1]5Y區隔'!$B$35:$R$75,2,FALSE)</f>
        <v>0.11773472429210134</v>
      </c>
      <c r="O26" s="14">
        <f>VLOOKUP($A26,'[1]5Y區隔'!$B$35:$R$75,O$4,FALSE)/VLOOKUP($A26,'[1]5Y區隔'!$B$35:$R$75,2,FALSE)</f>
        <v>0.10332836562344759</v>
      </c>
      <c r="P26" s="14">
        <f>VLOOKUP($A26,'[1]5Y區隔'!$B$35:$R$75,P$4,FALSE)/VLOOKUP($A26,'[1]5Y區隔'!$B$35:$R$75,2,FALSE)</f>
        <v>7.898658718330849E-2</v>
      </c>
      <c r="Q26" s="14">
        <f>VLOOKUP($A26,'[1]5Y區隔'!$B$35:$R$75,Q$4,FALSE)/VLOOKUP($A26,'[1]5Y區隔'!$B$35:$R$75,2,FALSE)</f>
        <v>6.4083457526080481E-2</v>
      </c>
      <c r="R26" s="14">
        <f>VLOOKUP($A26,'[1]5Y區隔'!$B$35:$R$75,R$4,FALSE)/VLOOKUP($A26,'[1]5Y區隔'!$B$35:$R$75,2,FALSE)</f>
        <v>4.520615996025832E-2</v>
      </c>
      <c r="S26" s="14">
        <f>VLOOKUP($A26,'[1]5Y區隔'!$B$35:$R$75,S$4,FALSE)/VLOOKUP($A26,'[1]5Y區隔'!$B$35:$R$75,2,FALSE)</f>
        <v>3.3283656234475906E-2</v>
      </c>
      <c r="T26" s="14">
        <f>VLOOKUP($A26,'[1]5Y區隔'!$B$35:$R$75,T$4,FALSE)/VLOOKUP($A26,'[1]5Y區隔'!$B$35:$R$75,2,FALSE)</f>
        <v>1.987083954297069E-2</v>
      </c>
      <c r="U26" s="14">
        <f>VLOOKUP($A26,'[1]5Y區隔'!$B$35:$R$75,U$4,FALSE)/VLOOKUP($A26,'[1]5Y區隔'!$B$35:$R$75,2,FALSE)</f>
        <v>1.7386984600099353E-2</v>
      </c>
      <c r="V26" s="14">
        <f>VLOOKUP($A26,'[1]5Y區隔'!$B$35:$R$75,V$4,FALSE)/VLOOKUP($A26,'[1]5Y區隔'!$B$35:$R$75,2,FALSE)</f>
        <v>6.9547938400397417E-3</v>
      </c>
      <c r="W26" s="15">
        <f t="shared" si="6"/>
        <v>46.659215101838051</v>
      </c>
      <c r="X26" s="16">
        <f t="shared" si="7"/>
        <v>3.0551415797317405E-2</v>
      </c>
    </row>
    <row r="27" spans="1:28" x14ac:dyDescent="0.25">
      <c r="A27" t="s">
        <v>241</v>
      </c>
      <c r="B27">
        <f>VLOOKUP($A27,工作表2!$Z$6:$AC$146,2,FALSE)</f>
        <v>2015</v>
      </c>
      <c r="C27">
        <f>VLOOKUP($A27,工作表2!$Z$6:$AC$146,3,FALSE)</f>
        <v>1459</v>
      </c>
      <c r="D27">
        <f>VLOOKUP($A27,工作表2!$Z$6:$AC$146,4,FALSE)</f>
        <v>3996</v>
      </c>
      <c r="E27" s="12">
        <f t="shared" si="3"/>
        <v>0.5042542542542543</v>
      </c>
      <c r="F27" s="12">
        <f t="shared" si="4"/>
        <v>0.36511511511511513</v>
      </c>
      <c r="G27" s="13">
        <f t="shared" si="5"/>
        <v>0.13913913913913917</v>
      </c>
      <c r="H27" s="14">
        <f>VLOOKUP($A27,'[1]5Y區隔'!$B$35:$R$75,H$4,FALSE)/VLOOKUP($A27,'[1]5Y區隔'!$B$35:$R$75,2,FALSE)</f>
        <v>6.4228211410570529E-2</v>
      </c>
      <c r="I27" s="14">
        <f>VLOOKUP($A27,'[1]5Y區隔'!$B$35:$R$75,I$4,FALSE)/VLOOKUP($A27,'[1]5Y區隔'!$B$35:$R$75,2,FALSE)</f>
        <v>6.8953447672383622E-2</v>
      </c>
      <c r="J27" s="14">
        <f>VLOOKUP($A27,'[1]5Y區隔'!$B$35:$R$75,J$4,FALSE)/VLOOKUP($A27,'[1]5Y區隔'!$B$35:$R$75,2,FALSE)</f>
        <v>0.10623031151557578</v>
      </c>
      <c r="K27" s="14">
        <f>VLOOKUP($A27,'[1]5Y區隔'!$B$35:$R$75,K$4,FALSE)/VLOOKUP($A27,'[1]5Y區隔'!$B$35:$R$75,2,FALSE)</f>
        <v>0.11708085404270213</v>
      </c>
      <c r="L27" s="14">
        <f>VLOOKUP($A27,'[1]5Y區隔'!$B$35:$R$75,L$4,FALSE)/VLOOKUP($A27,'[1]5Y區隔'!$B$35:$R$75,2,FALSE)</f>
        <v>0.10623031151557578</v>
      </c>
      <c r="M27" s="14">
        <f>VLOOKUP($A27,'[1]5Y區隔'!$B$35:$R$75,M$4,FALSE)/VLOOKUP($A27,'[1]5Y區隔'!$B$35:$R$75,2,FALSE)</f>
        <v>9.3979698984949248E-2</v>
      </c>
      <c r="N27" s="14">
        <f>VLOOKUP($A27,'[1]5Y區隔'!$B$35:$R$75,N$4,FALSE)/VLOOKUP($A27,'[1]5Y區隔'!$B$35:$R$75,2,FALSE)</f>
        <v>8.2079103955197755E-2</v>
      </c>
      <c r="O27" s="14">
        <f>VLOOKUP($A27,'[1]5Y區隔'!$B$35:$R$75,O$4,FALSE)/VLOOKUP($A27,'[1]5Y區隔'!$B$35:$R$75,2,FALSE)</f>
        <v>8.3829191459572974E-2</v>
      </c>
      <c r="P27" s="14">
        <f>VLOOKUP($A27,'[1]5Y區隔'!$B$35:$R$75,P$4,FALSE)/VLOOKUP($A27,'[1]5Y區隔'!$B$35:$R$75,2,FALSE)</f>
        <v>9.3804690234511726E-2</v>
      </c>
      <c r="Q27" s="14">
        <f>VLOOKUP($A27,'[1]5Y區隔'!$B$35:$R$75,Q$4,FALSE)/VLOOKUP($A27,'[1]5Y區隔'!$B$35:$R$75,2,FALSE)</f>
        <v>7.2103605180259017E-2</v>
      </c>
      <c r="R27" s="14">
        <f>VLOOKUP($A27,'[1]5Y區隔'!$B$35:$R$75,R$4,FALSE)/VLOOKUP($A27,'[1]5Y區隔'!$B$35:$R$75,2,FALSE)</f>
        <v>4.1127056352817638E-2</v>
      </c>
      <c r="S27" s="14">
        <f>VLOOKUP($A27,'[1]5Y區隔'!$B$35:$R$75,S$4,FALSE)/VLOOKUP($A27,'[1]5Y區隔'!$B$35:$R$75,2,FALSE)</f>
        <v>2.4851242562128107E-2</v>
      </c>
      <c r="T27" s="14">
        <f>VLOOKUP($A27,'[1]5Y區隔'!$B$35:$R$75,T$4,FALSE)/VLOOKUP($A27,'[1]5Y區隔'!$B$35:$R$75,2,FALSE)</f>
        <v>1.8200910045502276E-2</v>
      </c>
      <c r="U27" s="14">
        <f>VLOOKUP($A27,'[1]5Y區隔'!$B$35:$R$75,U$4,FALSE)/VLOOKUP($A27,'[1]5Y區隔'!$B$35:$R$75,2,FALSE)</f>
        <v>1.6800840042002101E-2</v>
      </c>
      <c r="V27" s="14">
        <f>VLOOKUP($A27,'[1]5Y區隔'!$B$35:$R$75,V$4,FALSE)/VLOOKUP($A27,'[1]5Y區隔'!$B$35:$R$75,2,FALSE)</f>
        <v>1.0500525026251312E-2</v>
      </c>
      <c r="W27" s="15">
        <f t="shared" si="6"/>
        <v>46.37294364718236</v>
      </c>
      <c r="X27" s="16">
        <f t="shared" si="7"/>
        <v>0.13913913913913917</v>
      </c>
    </row>
    <row r="28" spans="1:28" x14ac:dyDescent="0.25">
      <c r="A28" t="s">
        <v>242</v>
      </c>
      <c r="B28">
        <f>VLOOKUP($A28,工作表2!$Z$6:$AC$146,2,FALSE)</f>
        <v>1370</v>
      </c>
      <c r="C28">
        <f>VLOOKUP($A28,工作表2!$Z$6:$AC$146,3,FALSE)</f>
        <v>1322</v>
      </c>
      <c r="D28">
        <f>VLOOKUP($A28,工作表2!$Z$6:$AC$146,4,FALSE)</f>
        <v>3083</v>
      </c>
      <c r="E28" s="12">
        <f t="shared" si="3"/>
        <v>0.4443723645799546</v>
      </c>
      <c r="F28" s="12">
        <f t="shared" si="4"/>
        <v>0.42880311385014597</v>
      </c>
      <c r="G28" s="13">
        <f t="shared" si="5"/>
        <v>1.5569250729808637E-2</v>
      </c>
      <c r="H28" s="14">
        <f>VLOOKUP($A28,'[1]5Y區隔'!$B$35:$R$75,H$4,FALSE)/VLOOKUP($A28,'[1]5Y區隔'!$B$35:$R$75,2,FALSE)</f>
        <v>5.9698078682525163E-2</v>
      </c>
      <c r="I28" s="14">
        <f>VLOOKUP($A28,'[1]5Y區隔'!$B$35:$R$75,I$4,FALSE)/VLOOKUP($A28,'[1]5Y區隔'!$B$35:$R$75,2,FALSE)</f>
        <v>6.9075937785910341E-2</v>
      </c>
      <c r="J28" s="14">
        <f>VLOOKUP($A28,'[1]5Y區隔'!$B$35:$R$75,J$4,FALSE)/VLOOKUP($A28,'[1]5Y區隔'!$B$35:$R$75,2,FALSE)</f>
        <v>9.4464775846294605E-2</v>
      </c>
      <c r="K28" s="14">
        <f>VLOOKUP($A28,'[1]5Y區隔'!$B$35:$R$75,K$4,FALSE)/VLOOKUP($A28,'[1]5Y區隔'!$B$35:$R$75,2,FALSE)</f>
        <v>0.10521500457456541</v>
      </c>
      <c r="L28" s="14">
        <f>VLOOKUP($A28,'[1]5Y區隔'!$B$35:$R$75,L$4,FALSE)/VLOOKUP($A28,'[1]5Y區隔'!$B$35:$R$75,2,FALSE)</f>
        <v>8.2342177493138158E-2</v>
      </c>
      <c r="M28" s="14">
        <f>VLOOKUP($A28,'[1]5Y區隔'!$B$35:$R$75,M$4,FALSE)/VLOOKUP($A28,'[1]5Y區隔'!$B$35:$R$75,2,FALSE)</f>
        <v>9.2634949679780421E-2</v>
      </c>
      <c r="N28" s="14">
        <f>VLOOKUP($A28,'[1]5Y區隔'!$B$35:$R$75,N$4,FALSE)/VLOOKUP($A28,'[1]5Y區隔'!$B$35:$R$75,2,FALSE)</f>
        <v>9.1720036596523336E-2</v>
      </c>
      <c r="O28" s="14">
        <f>VLOOKUP($A28,'[1]5Y區隔'!$B$35:$R$75,O$4,FALSE)/VLOOKUP($A28,'[1]5Y區隔'!$B$35:$R$75,2,FALSE)</f>
        <v>7.9368709972552604E-2</v>
      </c>
      <c r="P28" s="14">
        <f>VLOOKUP($A28,'[1]5Y區隔'!$B$35:$R$75,P$4,FALSE)/VLOOKUP($A28,'[1]5Y區隔'!$B$35:$R$75,2,FALSE)</f>
        <v>8.851784080512351E-2</v>
      </c>
      <c r="Q28" s="14">
        <f>VLOOKUP($A28,'[1]5Y區隔'!$B$35:$R$75,Q$4,FALSE)/VLOOKUP($A28,'[1]5Y區隔'!$B$35:$R$75,2,FALSE)</f>
        <v>7.5709057639524249E-2</v>
      </c>
      <c r="R28" s="14">
        <f>VLOOKUP($A28,'[1]5Y區隔'!$B$35:$R$75,R$4,FALSE)/VLOOKUP($A28,'[1]5Y區隔'!$B$35:$R$75,2,FALSE)</f>
        <v>6.2671546203110703E-2</v>
      </c>
      <c r="S28" s="14">
        <f>VLOOKUP($A28,'[1]5Y區隔'!$B$35:$R$75,S$4,FALSE)/VLOOKUP($A28,'[1]5Y區隔'!$B$35:$R$75,2,FALSE)</f>
        <v>4.3000914913083256E-2</v>
      </c>
      <c r="T28" s="14">
        <f>VLOOKUP($A28,'[1]5Y區隔'!$B$35:$R$75,T$4,FALSE)/VLOOKUP($A28,'[1]5Y區隔'!$B$35:$R$75,2,FALSE)</f>
        <v>2.6761207685269899E-2</v>
      </c>
      <c r="U28" s="14">
        <f>VLOOKUP($A28,'[1]5Y區隔'!$B$35:$R$75,U$4,FALSE)/VLOOKUP($A28,'[1]5Y區隔'!$B$35:$R$75,2,FALSE)</f>
        <v>1.7612076852698992E-2</v>
      </c>
      <c r="V28" s="14">
        <f>VLOOKUP($A28,'[1]5Y區隔'!$B$35:$R$75,V$4,FALSE)/VLOOKUP($A28,'[1]5Y區隔'!$B$35:$R$75,2,FALSE)</f>
        <v>1.120768526989936E-2</v>
      </c>
      <c r="W28" s="15">
        <f t="shared" si="6"/>
        <v>48.341720036596527</v>
      </c>
      <c r="X28" s="16">
        <f t="shared" si="7"/>
        <v>1.5569250729808637E-2</v>
      </c>
    </row>
    <row r="29" spans="1:28" x14ac:dyDescent="0.25">
      <c r="A29" t="s">
        <v>243</v>
      </c>
      <c r="B29">
        <f>VLOOKUP($A29,工作表2!$Z$6:$AC$146,2,FALSE)</f>
        <v>1377</v>
      </c>
      <c r="C29">
        <f>VLOOKUP($A29,工作表2!$Z$6:$AC$146,3,FALSE)</f>
        <v>1219</v>
      </c>
      <c r="D29">
        <f>VLOOKUP($A29,工作表2!$Z$6:$AC$146,4,FALSE)</f>
        <v>2912</v>
      </c>
      <c r="E29" s="12">
        <f t="shared" si="3"/>
        <v>0.47287087912087911</v>
      </c>
      <c r="F29" s="12">
        <f t="shared" si="4"/>
        <v>0.41861263736263737</v>
      </c>
      <c r="G29" s="13">
        <f t="shared" si="5"/>
        <v>5.4258241758241732E-2</v>
      </c>
      <c r="H29" s="14">
        <f>VLOOKUP($A29,'[1]5Y區隔'!$B$35:$R$75,H$4,FALSE)/VLOOKUP($A29,'[1]5Y區隔'!$B$35:$R$75,2,FALSE)</f>
        <v>7.3735062293414699E-2</v>
      </c>
      <c r="I29" s="14">
        <f>VLOOKUP($A29,'[1]5Y區隔'!$B$35:$R$75,I$4,FALSE)/VLOOKUP($A29,'[1]5Y區隔'!$B$35:$R$75,2,FALSE)</f>
        <v>7.6277650648360035E-2</v>
      </c>
      <c r="J29" s="14">
        <f>VLOOKUP($A29,'[1]5Y區隔'!$B$35:$R$75,J$4,FALSE)/VLOOKUP($A29,'[1]5Y區隔'!$B$35:$R$75,2,FALSE)</f>
        <v>0.11365369946605644</v>
      </c>
      <c r="K29" s="14">
        <f>VLOOKUP($A29,'[1]5Y區隔'!$B$35:$R$75,K$4,FALSE)/VLOOKUP($A29,'[1]5Y區隔'!$B$35:$R$75,2,FALSE)</f>
        <v>0.10500889905924231</v>
      </c>
      <c r="L29" s="14">
        <f>VLOOKUP($A29,'[1]5Y區隔'!$B$35:$R$75,L$4,FALSE)/VLOOKUP($A29,'[1]5Y區隔'!$B$35:$R$75,2,FALSE)</f>
        <v>8.82278159166031E-2</v>
      </c>
      <c r="M29" s="14">
        <f>VLOOKUP($A29,'[1]5Y區隔'!$B$35:$R$75,M$4,FALSE)/VLOOKUP($A29,'[1]5Y區隔'!$B$35:$R$75,2,FALSE)</f>
        <v>8.0091533180778038E-2</v>
      </c>
      <c r="N29" s="14">
        <f>VLOOKUP($A29,'[1]5Y區隔'!$B$35:$R$75,N$4,FALSE)/VLOOKUP($A29,'[1]5Y區隔'!$B$35:$R$75,2,FALSE)</f>
        <v>8.5939486397152307E-2</v>
      </c>
      <c r="O29" s="14">
        <f>VLOOKUP($A29,'[1]5Y區隔'!$B$35:$R$75,O$4,FALSE)/VLOOKUP($A29,'[1]5Y區隔'!$B$35:$R$75,2,FALSE)</f>
        <v>9.6109839816933634E-2</v>
      </c>
      <c r="P29" s="14">
        <f>VLOOKUP($A29,'[1]5Y區隔'!$B$35:$R$75,P$4,FALSE)/VLOOKUP($A29,'[1]5Y區隔'!$B$35:$R$75,2,FALSE)</f>
        <v>8.8482074752097642E-2</v>
      </c>
      <c r="Q29" s="14">
        <f>VLOOKUP($A29,'[1]5Y區隔'!$B$35:$R$75,Q$4,FALSE)/VLOOKUP($A29,'[1]5Y區隔'!$B$35:$R$75,2,FALSE)</f>
        <v>6.9158403254513098E-2</v>
      </c>
      <c r="R29" s="14">
        <f>VLOOKUP($A29,'[1]5Y區隔'!$B$35:$R$75,R$4,FALSE)/VLOOKUP($A29,'[1]5Y區隔'!$B$35:$R$75,2,FALSE)</f>
        <v>4.907195525044495E-2</v>
      </c>
      <c r="S29" s="14">
        <f>VLOOKUP($A29,'[1]5Y區隔'!$B$35:$R$75,S$4,FALSE)/VLOOKUP($A29,'[1]5Y區隔'!$B$35:$R$75,2,FALSE)</f>
        <v>3.3307907449783881E-2</v>
      </c>
      <c r="T29" s="14">
        <f>VLOOKUP($A29,'[1]5Y區隔'!$B$35:$R$75,T$4,FALSE)/VLOOKUP($A29,'[1]5Y區隔'!$B$35:$R$75,2,FALSE)</f>
        <v>1.703534197813374E-2</v>
      </c>
      <c r="U29" s="14">
        <f>VLOOKUP($A29,'[1]5Y區隔'!$B$35:$R$75,U$4,FALSE)/VLOOKUP($A29,'[1]5Y區隔'!$B$35:$R$75,2,FALSE)</f>
        <v>1.6526824307144673E-2</v>
      </c>
      <c r="V29" s="14">
        <f>VLOOKUP($A29,'[1]5Y區隔'!$B$35:$R$75,V$4,FALSE)/VLOOKUP($A29,'[1]5Y區隔'!$B$35:$R$75,2,FALSE)</f>
        <v>7.3735062293414696E-3</v>
      </c>
      <c r="W29" s="15">
        <f t="shared" si="6"/>
        <v>46.351385710653453</v>
      </c>
      <c r="X29" s="16">
        <f t="shared" si="7"/>
        <v>5.4258241758241732E-2</v>
      </c>
    </row>
    <row r="30" spans="1:28" x14ac:dyDescent="0.25">
      <c r="A30" t="s">
        <v>244</v>
      </c>
      <c r="B30">
        <f>VLOOKUP($A30,工作表2!$Z$6:$AC$146,2,FALSE)</f>
        <v>2078</v>
      </c>
      <c r="C30">
        <f>VLOOKUP($A30,工作表2!$Z$6:$AC$146,3,FALSE)</f>
        <v>2256</v>
      </c>
      <c r="D30">
        <f>VLOOKUP($A30,工作表2!$Z$6:$AC$146,4,FALSE)</f>
        <v>4945</v>
      </c>
      <c r="E30" s="12">
        <f t="shared" si="3"/>
        <v>0.42022244691607685</v>
      </c>
      <c r="F30" s="12">
        <f t="shared" si="4"/>
        <v>0.45621840242669365</v>
      </c>
      <c r="G30" s="13">
        <f t="shared" si="5"/>
        <v>-3.5995955510616795E-2</v>
      </c>
      <c r="H30" s="14">
        <f>VLOOKUP($A30,'[1]5Y區隔'!$B$35:$R$75,H$4,FALSE)/VLOOKUP($A30,'[1]5Y區隔'!$B$35:$R$75,2,FALSE)</f>
        <v>7.9281334664195069E-2</v>
      </c>
      <c r="I30" s="14">
        <f>VLOOKUP($A30,'[1]5Y區隔'!$B$35:$R$75,I$4,FALSE)/VLOOKUP($A30,'[1]5Y區隔'!$B$35:$R$75,2,FALSE)</f>
        <v>8.4129473834307716E-2</v>
      </c>
      <c r="J30" s="14">
        <f>VLOOKUP($A30,'[1]5Y區隔'!$B$35:$R$75,J$4,FALSE)/VLOOKUP($A30,'[1]5Y區隔'!$B$35:$R$75,2,FALSE)</f>
        <v>0.11635534008270355</v>
      </c>
      <c r="K30" s="14">
        <f>VLOOKUP($A30,'[1]5Y區隔'!$B$35:$R$75,K$4,FALSE)/VLOOKUP($A30,'[1]5Y區隔'!$B$35:$R$75,2,FALSE)</f>
        <v>0.11407386282617996</v>
      </c>
      <c r="L30" s="14">
        <f>VLOOKUP($A30,'[1]5Y區隔'!$B$35:$R$75,L$4,FALSE)/VLOOKUP($A30,'[1]5Y區隔'!$B$35:$R$75,2,FALSE)</f>
        <v>8.0849850278055038E-2</v>
      </c>
      <c r="M30" s="14">
        <f>VLOOKUP($A30,'[1]5Y區隔'!$B$35:$R$75,M$4,FALSE)/VLOOKUP($A30,'[1]5Y區隔'!$B$35:$R$75,2,FALSE)</f>
        <v>8.3131327534578636E-2</v>
      </c>
      <c r="N30" s="14">
        <f>VLOOKUP($A30,'[1]5Y區隔'!$B$35:$R$75,N$4,FALSE)/VLOOKUP($A30,'[1]5Y區隔'!$B$35:$R$75,2,FALSE)</f>
        <v>9.3825752174533011E-2</v>
      </c>
      <c r="O30" s="14">
        <f>VLOOKUP($A30,'[1]5Y區隔'!$B$35:$R$75,O$4,FALSE)/VLOOKUP($A30,'[1]5Y區隔'!$B$35:$R$75,2,FALSE)</f>
        <v>9.1259090260943962E-2</v>
      </c>
      <c r="P30" s="14">
        <f>VLOOKUP($A30,'[1]5Y區隔'!$B$35:$R$75,P$4,FALSE)/VLOOKUP($A30,'[1]5Y區隔'!$B$35:$R$75,2,FALSE)</f>
        <v>9.1116497932411236E-2</v>
      </c>
      <c r="Q30" s="14">
        <f>VLOOKUP($A30,'[1]5Y區隔'!$B$35:$R$75,Q$4,FALSE)/VLOOKUP($A30,'[1]5Y區隔'!$B$35:$R$75,2,FALSE)</f>
        <v>6.3168401539997143E-2</v>
      </c>
      <c r="R30" s="14">
        <f>VLOOKUP($A30,'[1]5Y區隔'!$B$35:$R$75,R$4,FALSE)/VLOOKUP($A30,'[1]5Y區隔'!$B$35:$R$75,2,FALSE)</f>
        <v>3.6931413089975759E-2</v>
      </c>
      <c r="S30" s="14">
        <f>VLOOKUP($A30,'[1]5Y區隔'!$B$35:$R$75,S$4,FALSE)/VLOOKUP($A30,'[1]5Y區隔'!$B$35:$R$75,2,FALSE)</f>
        <v>2.6379580778554113E-2</v>
      </c>
      <c r="T30" s="14">
        <f>VLOOKUP($A30,'[1]5Y區隔'!$B$35:$R$75,T$4,FALSE)/VLOOKUP($A30,'[1]5Y區隔'!$B$35:$R$75,2,FALSE)</f>
        <v>1.8109225723656069E-2</v>
      </c>
      <c r="U30" s="14">
        <f>VLOOKUP($A30,'[1]5Y區隔'!$B$35:$R$75,U$4,FALSE)/VLOOKUP($A30,'[1]5Y區隔'!$B$35:$R$75,2,FALSE)</f>
        <v>1.4544417510337944E-2</v>
      </c>
      <c r="V30" s="14">
        <f>VLOOKUP($A30,'[1]5Y區隔'!$B$35:$R$75,V$4,FALSE)/VLOOKUP($A30,'[1]5Y區隔'!$B$35:$R$75,2,FALSE)</f>
        <v>6.8444317695707975E-3</v>
      </c>
      <c r="W30" s="15">
        <f t="shared" si="6"/>
        <v>45.295166120062746</v>
      </c>
      <c r="X30" s="16">
        <f t="shared" si="7"/>
        <v>-3.5995955510616795E-2</v>
      </c>
    </row>
    <row r="31" spans="1:28" x14ac:dyDescent="0.25">
      <c r="A31" t="s">
        <v>245</v>
      </c>
      <c r="B31">
        <f>VLOOKUP($A31,工作表2!$Z$6:$AC$146,2,FALSE)</f>
        <v>1707</v>
      </c>
      <c r="C31">
        <f>VLOOKUP($A31,工作表2!$Z$6:$AC$146,3,FALSE)</f>
        <v>1681</v>
      </c>
      <c r="D31">
        <f>VLOOKUP($A31,工作表2!$Z$6:$AC$146,4,FALSE)</f>
        <v>3902</v>
      </c>
      <c r="E31" s="12">
        <f t="shared" si="3"/>
        <v>0.43746796514607894</v>
      </c>
      <c r="F31" s="12">
        <f t="shared" si="4"/>
        <v>0.43080471553049721</v>
      </c>
      <c r="G31" s="13">
        <f t="shared" si="5"/>
        <v>6.6632496155817345E-3</v>
      </c>
      <c r="H31" s="14">
        <f>VLOOKUP($A31,'[1]5Y區隔'!$B$35:$R$75,H$4,FALSE)/VLOOKUP($A31,'[1]5Y區隔'!$B$35:$R$75,2,FALSE)</f>
        <v>6.2546262028127311E-2</v>
      </c>
      <c r="I31" s="14">
        <f>VLOOKUP($A31,'[1]5Y區隔'!$B$35:$R$75,I$4,FALSE)/VLOOKUP($A31,'[1]5Y區隔'!$B$35:$R$75,2,FALSE)</f>
        <v>7.6794966691339742E-2</v>
      </c>
      <c r="J31" s="14">
        <f>VLOOKUP($A31,'[1]5Y區隔'!$B$35:$R$75,J$4,FALSE)/VLOOKUP($A31,'[1]5Y區隔'!$B$35:$R$75,2,FALSE)</f>
        <v>0.10399703923019986</v>
      </c>
      <c r="K31" s="14">
        <f>VLOOKUP($A31,'[1]5Y區隔'!$B$35:$R$75,K$4,FALSE)/VLOOKUP($A31,'[1]5Y區隔'!$B$35:$R$75,2,FALSE)</f>
        <v>0.11454478164322723</v>
      </c>
      <c r="L31" s="14">
        <f>VLOOKUP($A31,'[1]5Y區隔'!$B$35:$R$75,L$4,FALSE)/VLOOKUP($A31,'[1]5Y區隔'!$B$35:$R$75,2,FALSE)</f>
        <v>8.2531458179126577E-2</v>
      </c>
      <c r="M31" s="14">
        <f>VLOOKUP($A31,'[1]5Y區隔'!$B$35:$R$75,M$4,FALSE)/VLOOKUP($A31,'[1]5Y區隔'!$B$35:$R$75,2,FALSE)</f>
        <v>7.5869726128793488E-2</v>
      </c>
      <c r="N31" s="14">
        <f>VLOOKUP($A31,'[1]5Y區隔'!$B$35:$R$75,N$4,FALSE)/VLOOKUP($A31,'[1]5Y區隔'!$B$35:$R$75,2,FALSE)</f>
        <v>8.5122131754256106E-2</v>
      </c>
      <c r="O31" s="14">
        <f>VLOOKUP($A31,'[1]5Y區隔'!$B$35:$R$75,O$4,FALSE)/VLOOKUP($A31,'[1]5Y區隔'!$B$35:$R$75,2,FALSE)</f>
        <v>0.10399703923019986</v>
      </c>
      <c r="P31" s="14">
        <f>VLOOKUP($A31,'[1]5Y區隔'!$B$35:$R$75,P$4,FALSE)/VLOOKUP($A31,'[1]5Y區隔'!$B$35:$R$75,2,FALSE)</f>
        <v>9.733530717986677E-2</v>
      </c>
      <c r="Q31" s="14">
        <f>VLOOKUP($A31,'[1]5Y區隔'!$B$35:$R$75,Q$4,FALSE)/VLOOKUP($A31,'[1]5Y區隔'!$B$35:$R$75,2,FALSE)</f>
        <v>7.4019245003700967E-2</v>
      </c>
      <c r="R31" s="14">
        <f>VLOOKUP($A31,'[1]5Y區隔'!$B$35:$R$75,R$4,FALSE)/VLOOKUP($A31,'[1]5Y區隔'!$B$35:$R$75,2,FALSE)</f>
        <v>4.5336787564766841E-2</v>
      </c>
      <c r="S31" s="14">
        <f>VLOOKUP($A31,'[1]5Y區隔'!$B$35:$R$75,S$4,FALSE)/VLOOKUP($A31,'[1]5Y區隔'!$B$35:$R$75,2,FALSE)</f>
        <v>3.2198371576609916E-2</v>
      </c>
      <c r="T31" s="14">
        <f>VLOOKUP($A31,'[1]5Y區隔'!$B$35:$R$75,T$4,FALSE)/VLOOKUP($A31,'[1]5Y區隔'!$B$35:$R$75,2,FALSE)</f>
        <v>2.2945965951147299E-2</v>
      </c>
      <c r="U31" s="14">
        <f>VLOOKUP($A31,'[1]5Y區隔'!$B$35:$R$75,U$4,FALSE)/VLOOKUP($A31,'[1]5Y區隔'!$B$35:$R$75,2,FALSE)</f>
        <v>1.4063656550703183E-2</v>
      </c>
      <c r="V31" s="14">
        <f>VLOOKUP($A31,'[1]5Y區隔'!$B$35:$R$75,V$4,FALSE)/VLOOKUP($A31,'[1]5Y區隔'!$B$35:$R$75,2,FALSE)</f>
        <v>8.697261287934863E-3</v>
      </c>
      <c r="W31" s="15">
        <f t="shared" si="6"/>
        <v>47.044781643227239</v>
      </c>
      <c r="X31" s="16">
        <f t="shared" si="7"/>
        <v>6.6632496155817345E-3</v>
      </c>
    </row>
    <row r="32" spans="1:28" x14ac:dyDescent="0.25">
      <c r="A32" t="s">
        <v>246</v>
      </c>
      <c r="B32">
        <f>VLOOKUP($A32,工作表2!$Z$6:$AC$146,2,FALSE)</f>
        <v>1265</v>
      </c>
      <c r="C32">
        <f>VLOOKUP($A32,工作表2!$Z$6:$AC$146,3,FALSE)</f>
        <v>1063</v>
      </c>
      <c r="D32">
        <f>VLOOKUP($A32,工作表2!$Z$6:$AC$146,4,FALSE)</f>
        <v>2628</v>
      </c>
      <c r="E32" s="12">
        <f t="shared" si="3"/>
        <v>0.48135464231354641</v>
      </c>
      <c r="F32" s="12">
        <f t="shared" si="4"/>
        <v>0.40449010654490108</v>
      </c>
      <c r="G32" s="13">
        <f t="shared" si="5"/>
        <v>7.6864535768645326E-2</v>
      </c>
      <c r="H32" s="14">
        <f>VLOOKUP($A32,'[1]5Y區隔'!$B$35:$R$75,H$4,FALSE)/VLOOKUP($A32,'[1]5Y區隔'!$B$35:$R$75,2,FALSE)</f>
        <v>5.9153350154191195E-2</v>
      </c>
      <c r="I32" s="14">
        <f>VLOOKUP($A32,'[1]5Y區隔'!$B$35:$R$75,I$4,FALSE)/VLOOKUP($A32,'[1]5Y區隔'!$B$35:$R$75,2,FALSE)</f>
        <v>7.5693860386879724E-2</v>
      </c>
      <c r="J32" s="14">
        <f>VLOOKUP($A32,'[1]5Y區隔'!$B$35:$R$75,J$4,FALSE)/VLOOKUP($A32,'[1]5Y區隔'!$B$35:$R$75,2,FALSE)</f>
        <v>9.9243061396131205E-2</v>
      </c>
      <c r="K32" s="14">
        <f>VLOOKUP($A32,'[1]5Y區隔'!$B$35:$R$75,K$4,FALSE)/VLOOKUP($A32,'[1]5Y區隔'!$B$35:$R$75,2,FALSE)</f>
        <v>0.1104569666386319</v>
      </c>
      <c r="L32" s="14">
        <f>VLOOKUP($A32,'[1]5Y區隔'!$B$35:$R$75,L$4,FALSE)/VLOOKUP($A32,'[1]5Y區隔'!$B$35:$R$75,2,FALSE)</f>
        <v>8.074011774600505E-2</v>
      </c>
      <c r="M32" s="14">
        <f>VLOOKUP($A32,'[1]5Y區隔'!$B$35:$R$75,M$4,FALSE)/VLOOKUP($A32,'[1]5Y區隔'!$B$35:$R$75,2,FALSE)</f>
        <v>8.7188113260442943E-2</v>
      </c>
      <c r="N32" s="14">
        <f>VLOOKUP($A32,'[1]5Y區隔'!$B$35:$R$75,N$4,FALSE)/VLOOKUP($A32,'[1]5Y區隔'!$B$35:$R$75,2,FALSE)</f>
        <v>9.7560975609756101E-2</v>
      </c>
      <c r="O32" s="14">
        <f>VLOOKUP($A32,'[1]5Y區隔'!$B$35:$R$75,O$4,FALSE)/VLOOKUP($A32,'[1]5Y區隔'!$B$35:$R$75,2,FALSE)</f>
        <v>8.6627417998317913E-2</v>
      </c>
      <c r="P32" s="14">
        <f>VLOOKUP($A32,'[1]5Y區隔'!$B$35:$R$75,P$4,FALSE)/VLOOKUP($A32,'[1]5Y區隔'!$B$35:$R$75,2,FALSE)</f>
        <v>7.5133165124754694E-2</v>
      </c>
      <c r="Q32" s="14">
        <f>VLOOKUP($A32,'[1]5Y區隔'!$B$35:$R$75,Q$4,FALSE)/VLOOKUP($A32,'[1]5Y區隔'!$B$35:$R$75,2,FALSE)</f>
        <v>7.2610036445192039E-2</v>
      </c>
      <c r="R32" s="14">
        <f>VLOOKUP($A32,'[1]5Y區隔'!$B$35:$R$75,R$4,FALSE)/VLOOKUP($A32,'[1]5Y區隔'!$B$35:$R$75,2,FALSE)</f>
        <v>5.4387440426128399E-2</v>
      </c>
      <c r="S32" s="14">
        <f>VLOOKUP($A32,'[1]5Y區隔'!$B$35:$R$75,S$4,FALSE)/VLOOKUP($A32,'[1]5Y區隔'!$B$35:$R$75,2,FALSE)</f>
        <v>4.065040650406504E-2</v>
      </c>
      <c r="T32" s="14">
        <f>VLOOKUP($A32,'[1]5Y區隔'!$B$35:$R$75,T$4,FALSE)/VLOOKUP($A32,'[1]5Y區隔'!$B$35:$R$75,2,FALSE)</f>
        <v>3.2800672834314551E-2</v>
      </c>
      <c r="U32" s="14">
        <f>VLOOKUP($A32,'[1]5Y區隔'!$B$35:$R$75,U$4,FALSE)/VLOOKUP($A32,'[1]5Y區隔'!$B$35:$R$75,2,FALSE)</f>
        <v>1.822259601906364E-2</v>
      </c>
      <c r="V32" s="14">
        <f>VLOOKUP($A32,'[1]5Y區隔'!$B$35:$R$75,V$4,FALSE)/VLOOKUP($A32,'[1]5Y區隔'!$B$35:$R$75,2,FALSE)</f>
        <v>9.531819456125596E-3</v>
      </c>
      <c r="W32" s="15">
        <f t="shared" si="6"/>
        <v>47.828707597420802</v>
      </c>
      <c r="X32" s="16">
        <f t="shared" si="7"/>
        <v>7.6864535768645326E-2</v>
      </c>
    </row>
    <row r="33" spans="1:24" x14ac:dyDescent="0.25">
      <c r="A33" t="s">
        <v>247</v>
      </c>
      <c r="B33">
        <f>VLOOKUP($A33,工作表2!$Z$6:$AC$146,2,FALSE)</f>
        <v>1616</v>
      </c>
      <c r="C33">
        <f>VLOOKUP($A33,工作表2!$Z$6:$AC$146,3,FALSE)</f>
        <v>1002</v>
      </c>
      <c r="D33">
        <f>VLOOKUP($A33,工作表2!$Z$6:$AC$146,4,FALSE)</f>
        <v>2976</v>
      </c>
      <c r="E33" s="12">
        <f t="shared" si="3"/>
        <v>0.543010752688172</v>
      </c>
      <c r="F33" s="12">
        <f t="shared" si="4"/>
        <v>0.33669354838709675</v>
      </c>
      <c r="G33" s="13">
        <f t="shared" si="5"/>
        <v>0.20631720430107525</v>
      </c>
      <c r="H33" s="14">
        <f>VLOOKUP($A33,'[1]5Y區隔'!$B$35:$R$75,H$4,FALSE)/VLOOKUP($A33,'[1]5Y區隔'!$B$35:$R$75,2,FALSE)</f>
        <v>6.9491911597174758E-2</v>
      </c>
      <c r="I33" s="14">
        <f>VLOOKUP($A33,'[1]5Y區隔'!$B$35:$R$75,I$4,FALSE)/VLOOKUP($A33,'[1]5Y區隔'!$B$35:$R$75,2,FALSE)</f>
        <v>6.7897015265436317E-2</v>
      </c>
      <c r="J33" s="14">
        <f>VLOOKUP($A33,'[1]5Y區隔'!$B$35:$R$75,J$4,FALSE)/VLOOKUP($A33,'[1]5Y區隔'!$B$35:$R$75,2,FALSE)</f>
        <v>9.4554568238778766E-2</v>
      </c>
      <c r="K33" s="14">
        <f>VLOOKUP($A33,'[1]5Y區隔'!$B$35:$R$75,K$4,FALSE)/VLOOKUP($A33,'[1]5Y區隔'!$B$35:$R$75,2,FALSE)</f>
        <v>9.2503987240829352E-2</v>
      </c>
      <c r="L33" s="14">
        <f>VLOOKUP($A33,'[1]5Y區隔'!$B$35:$R$75,L$4,FALSE)/VLOOKUP($A33,'[1]5Y區隔'!$B$35:$R$75,2,FALSE)</f>
        <v>7.8149920255183414E-2</v>
      </c>
      <c r="M33" s="14">
        <f>VLOOKUP($A33,'[1]5Y區隔'!$B$35:$R$75,M$4,FALSE)/VLOOKUP($A33,'[1]5Y區隔'!$B$35:$R$75,2,FALSE)</f>
        <v>9.2959671907040325E-2</v>
      </c>
      <c r="N33" s="14">
        <f>VLOOKUP($A33,'[1]5Y區隔'!$B$35:$R$75,N$4,FALSE)/VLOOKUP($A33,'[1]5Y區隔'!$B$35:$R$75,2,FALSE)</f>
        <v>9.5921622237411713E-2</v>
      </c>
      <c r="O33" s="14">
        <f>VLOOKUP($A33,'[1]5Y區隔'!$B$35:$R$75,O$4,FALSE)/VLOOKUP($A33,'[1]5Y區隔'!$B$35:$R$75,2,FALSE)</f>
        <v>0.10571884256094782</v>
      </c>
      <c r="P33" s="14">
        <f>VLOOKUP($A33,'[1]5Y區隔'!$B$35:$R$75,P$4,FALSE)/VLOOKUP($A33,'[1]5Y區隔'!$B$35:$R$75,2,FALSE)</f>
        <v>9.0681248575985418E-2</v>
      </c>
      <c r="Q33" s="14">
        <f>VLOOKUP($A33,'[1]5Y區隔'!$B$35:$R$75,Q$4,FALSE)/VLOOKUP($A33,'[1]5Y區隔'!$B$35:$R$75,2,FALSE)</f>
        <v>7.4732285258601053E-2</v>
      </c>
      <c r="R33" s="14">
        <f>VLOOKUP($A33,'[1]5Y區隔'!$B$35:$R$75,R$4,FALSE)/VLOOKUP($A33,'[1]5Y區隔'!$B$35:$R$75,2,FALSE)</f>
        <v>4.6024151287309183E-2</v>
      </c>
      <c r="S33" s="14">
        <f>VLOOKUP($A33,'[1]5Y區隔'!$B$35:$R$75,S$4,FALSE)/VLOOKUP($A33,'[1]5Y區隔'!$B$35:$R$75,2,FALSE)</f>
        <v>3.1897926634768738E-2</v>
      </c>
      <c r="T33" s="14">
        <f>VLOOKUP($A33,'[1]5Y區隔'!$B$35:$R$75,T$4,FALSE)/VLOOKUP($A33,'[1]5Y區隔'!$B$35:$R$75,2,FALSE)</f>
        <v>2.6657552973342446E-2</v>
      </c>
      <c r="U33" s="14">
        <f>VLOOKUP($A33,'[1]5Y區隔'!$B$35:$R$75,U$4,FALSE)/VLOOKUP($A33,'[1]5Y區隔'!$B$35:$R$75,2,FALSE)</f>
        <v>1.822738664843928E-2</v>
      </c>
      <c r="V33" s="14">
        <f>VLOOKUP($A33,'[1]5Y區隔'!$B$35:$R$75,V$4,FALSE)/VLOOKUP($A33,'[1]5Y區隔'!$B$35:$R$75,2,FALSE)</f>
        <v>1.4581909318751423E-2</v>
      </c>
      <c r="W33" s="15">
        <f t="shared" si="6"/>
        <v>47.988152198678513</v>
      </c>
      <c r="X33" s="16">
        <f t="shared" si="7"/>
        <v>0.20631720430107525</v>
      </c>
    </row>
    <row r="34" spans="1:24" x14ac:dyDescent="0.25">
      <c r="A34" t="s">
        <v>248</v>
      </c>
      <c r="B34">
        <f>VLOOKUP($A34,工作表2!$Z$6:$AC$146,2,FALSE)</f>
        <v>2334</v>
      </c>
      <c r="C34">
        <f>VLOOKUP($A34,工作表2!$Z$6:$AC$146,3,FALSE)</f>
        <v>1187</v>
      </c>
      <c r="D34">
        <f>VLOOKUP($A34,工作表2!$Z$6:$AC$146,4,FALSE)</f>
        <v>3933</v>
      </c>
      <c r="E34" s="12">
        <f t="shared" si="3"/>
        <v>0.59344012204424101</v>
      </c>
      <c r="F34" s="12">
        <f t="shared" si="4"/>
        <v>0.30180523773201118</v>
      </c>
      <c r="G34" s="13">
        <f t="shared" si="5"/>
        <v>0.29163488431222984</v>
      </c>
      <c r="H34" s="14">
        <f>VLOOKUP($A34,'[1]5Y區隔'!$B$35:$R$75,H$4,FALSE)/VLOOKUP($A34,'[1]5Y區隔'!$B$35:$R$75,2,FALSE)</f>
        <v>7.7658095899930502E-2</v>
      </c>
      <c r="I34" s="14">
        <f>VLOOKUP($A34,'[1]5Y區隔'!$B$35:$R$75,I$4,FALSE)/VLOOKUP($A34,'[1]5Y區隔'!$B$35:$R$75,2,FALSE)</f>
        <v>8.0090340514246003E-2</v>
      </c>
      <c r="J34" s="14">
        <f>VLOOKUP($A34,'[1]5Y區隔'!$B$35:$R$75,J$4,FALSE)/VLOOKUP($A34,'[1]5Y區隔'!$B$35:$R$75,2,FALSE)</f>
        <v>9.3120222376650449E-2</v>
      </c>
      <c r="K34" s="14">
        <f>VLOOKUP($A34,'[1]5Y區隔'!$B$35:$R$75,K$4,FALSE)/VLOOKUP($A34,'[1]5Y區隔'!$B$35:$R$75,2,FALSE)</f>
        <v>0.10788742182070883</v>
      </c>
      <c r="L34" s="14">
        <f>VLOOKUP($A34,'[1]5Y區隔'!$B$35:$R$75,L$4,FALSE)/VLOOKUP($A34,'[1]5Y區隔'!$B$35:$R$75,2,FALSE)</f>
        <v>8.9645587213342592E-2</v>
      </c>
      <c r="M34" s="14">
        <f>VLOOKUP($A34,'[1]5Y區隔'!$B$35:$R$75,M$4,FALSE)/VLOOKUP($A34,'[1]5Y區隔'!$B$35:$R$75,2,FALSE)</f>
        <v>9.6768589298123694E-2</v>
      </c>
      <c r="N34" s="14">
        <f>VLOOKUP($A34,'[1]5Y區隔'!$B$35:$R$75,N$4,FALSE)/VLOOKUP($A34,'[1]5Y區隔'!$B$35:$R$75,2,FALSE)</f>
        <v>0.10771369006254343</v>
      </c>
      <c r="O34" s="14">
        <f>VLOOKUP($A34,'[1]5Y區隔'!$B$35:$R$75,O$4,FALSE)/VLOOKUP($A34,'[1]5Y區隔'!$B$35:$R$75,2,FALSE)</f>
        <v>9.5899930507296741E-2</v>
      </c>
      <c r="P34" s="14">
        <f>VLOOKUP($A34,'[1]5Y區隔'!$B$35:$R$75,P$4,FALSE)/VLOOKUP($A34,'[1]5Y區隔'!$B$35:$R$75,2,FALSE)</f>
        <v>8.0785267546907569E-2</v>
      </c>
      <c r="Q34" s="14">
        <f>VLOOKUP($A34,'[1]5Y區隔'!$B$35:$R$75,Q$4,FALSE)/VLOOKUP($A34,'[1]5Y區隔'!$B$35:$R$75,2,FALSE)</f>
        <v>5.785267546907575E-2</v>
      </c>
      <c r="R34" s="14">
        <f>VLOOKUP($A34,'[1]5Y區隔'!$B$35:$R$75,R$4,FALSE)/VLOOKUP($A34,'[1]5Y區隔'!$B$35:$R$75,2,FALSE)</f>
        <v>3.6309937456567062E-2</v>
      </c>
      <c r="S34" s="14">
        <f>VLOOKUP($A34,'[1]5Y區隔'!$B$35:$R$75,S$4,FALSE)/VLOOKUP($A34,'[1]5Y區隔'!$B$35:$R$75,2,FALSE)</f>
        <v>3.2314107018763027E-2</v>
      </c>
      <c r="T34" s="14">
        <f>VLOOKUP($A34,'[1]5Y區隔'!$B$35:$R$75,T$4,FALSE)/VLOOKUP($A34,'[1]5Y區隔'!$B$35:$R$75,2,FALSE)</f>
        <v>2.1195274496177901E-2</v>
      </c>
      <c r="U34" s="14">
        <f>VLOOKUP($A34,'[1]5Y區隔'!$B$35:$R$75,U$4,FALSE)/VLOOKUP($A34,'[1]5Y區隔'!$B$35:$R$75,2,FALSE)</f>
        <v>1.4593467685892982E-2</v>
      </c>
      <c r="V34" s="14">
        <f>VLOOKUP($A34,'[1]5Y區隔'!$B$35:$R$75,V$4,FALSE)/VLOOKUP($A34,'[1]5Y區隔'!$B$35:$R$75,2,FALSE)</f>
        <v>8.1653926337734543E-3</v>
      </c>
      <c r="W34" s="15">
        <f t="shared" si="6"/>
        <v>45.969423210562894</v>
      </c>
      <c r="X34" s="16">
        <f t="shared" si="7"/>
        <v>0.29163488431222984</v>
      </c>
    </row>
    <row r="35" spans="1:24" x14ac:dyDescent="0.25">
      <c r="A35" t="s">
        <v>249</v>
      </c>
      <c r="B35">
        <f>VLOOKUP($A35,工作表2!$Z$6:$AC$146,2,FALSE)</f>
        <v>3176</v>
      </c>
      <c r="C35">
        <f>VLOOKUP($A35,工作表2!$Z$6:$AC$146,3,FALSE)</f>
        <v>1779</v>
      </c>
      <c r="D35">
        <f>VLOOKUP($A35,工作表2!$Z$6:$AC$146,4,FALSE)</f>
        <v>5539</v>
      </c>
      <c r="E35" s="12">
        <f t="shared" si="3"/>
        <v>0.57338869832099659</v>
      </c>
      <c r="F35" s="12">
        <f t="shared" si="4"/>
        <v>0.32117710778118796</v>
      </c>
      <c r="G35" s="13">
        <f t="shared" si="5"/>
        <v>0.25221159053980863</v>
      </c>
      <c r="H35" s="14">
        <f>VLOOKUP($A35,'[1]5Y區隔'!$B$35:$R$75,H$4,FALSE)/VLOOKUP($A35,'[1]5Y區隔'!$B$35:$R$75,2,FALSE)</f>
        <v>7.0641025641025645E-2</v>
      </c>
      <c r="I35" s="14">
        <f>VLOOKUP($A35,'[1]5Y區隔'!$B$35:$R$75,I$4,FALSE)/VLOOKUP($A35,'[1]5Y區隔'!$B$35:$R$75,2,FALSE)</f>
        <v>7.4102564102564106E-2</v>
      </c>
      <c r="J35" s="14">
        <f>VLOOKUP($A35,'[1]5Y區隔'!$B$35:$R$75,J$4,FALSE)/VLOOKUP($A35,'[1]5Y區隔'!$B$35:$R$75,2,FALSE)</f>
        <v>9.217948717948718E-2</v>
      </c>
      <c r="K35" s="14">
        <f>VLOOKUP($A35,'[1]5Y區隔'!$B$35:$R$75,K$4,FALSE)/VLOOKUP($A35,'[1]5Y區隔'!$B$35:$R$75,2,FALSE)</f>
        <v>9.7948717948717942E-2</v>
      </c>
      <c r="L35" s="14">
        <f>VLOOKUP($A35,'[1]5Y區隔'!$B$35:$R$75,L$4,FALSE)/VLOOKUP($A35,'[1]5Y區隔'!$B$35:$R$75,2,FALSE)</f>
        <v>8.666666666666667E-2</v>
      </c>
      <c r="M35" s="14">
        <f>VLOOKUP($A35,'[1]5Y區隔'!$B$35:$R$75,M$4,FALSE)/VLOOKUP($A35,'[1]5Y區隔'!$B$35:$R$75,2,FALSE)</f>
        <v>9.2435897435897432E-2</v>
      </c>
      <c r="N35" s="14">
        <f>VLOOKUP($A35,'[1]5Y區隔'!$B$35:$R$75,N$4,FALSE)/VLOOKUP($A35,'[1]5Y區隔'!$B$35:$R$75,2,FALSE)</f>
        <v>8.8846153846153852E-2</v>
      </c>
      <c r="O35" s="14">
        <f>VLOOKUP($A35,'[1]5Y區隔'!$B$35:$R$75,O$4,FALSE)/VLOOKUP($A35,'[1]5Y區隔'!$B$35:$R$75,2,FALSE)</f>
        <v>9.1410256410256407E-2</v>
      </c>
      <c r="P35" s="14">
        <f>VLOOKUP($A35,'[1]5Y區隔'!$B$35:$R$75,P$4,FALSE)/VLOOKUP($A35,'[1]5Y區隔'!$B$35:$R$75,2,FALSE)</f>
        <v>9.166666666666666E-2</v>
      </c>
      <c r="Q35" s="14">
        <f>VLOOKUP($A35,'[1]5Y區隔'!$B$35:$R$75,Q$4,FALSE)/VLOOKUP($A35,'[1]5Y區隔'!$B$35:$R$75,2,FALSE)</f>
        <v>7.0769230769230765E-2</v>
      </c>
      <c r="R35" s="14">
        <f>VLOOKUP($A35,'[1]5Y區隔'!$B$35:$R$75,R$4,FALSE)/VLOOKUP($A35,'[1]5Y區隔'!$B$35:$R$75,2,FALSE)</f>
        <v>4.7948717948717946E-2</v>
      </c>
      <c r="S35" s="14">
        <f>VLOOKUP($A35,'[1]5Y區隔'!$B$35:$R$75,S$4,FALSE)/VLOOKUP($A35,'[1]5Y區隔'!$B$35:$R$75,2,FALSE)</f>
        <v>3.5000000000000003E-2</v>
      </c>
      <c r="T35" s="14">
        <f>VLOOKUP($A35,'[1]5Y區隔'!$B$35:$R$75,T$4,FALSE)/VLOOKUP($A35,'[1]5Y區隔'!$B$35:$R$75,2,FALSE)</f>
        <v>2.782051282051282E-2</v>
      </c>
      <c r="U35" s="14">
        <f>VLOOKUP($A35,'[1]5Y區隔'!$B$35:$R$75,U$4,FALSE)/VLOOKUP($A35,'[1]5Y區隔'!$B$35:$R$75,2,FALSE)</f>
        <v>1.8333333333333333E-2</v>
      </c>
      <c r="V35" s="14">
        <f>VLOOKUP($A35,'[1]5Y區隔'!$B$35:$R$75,V$4,FALSE)/VLOOKUP($A35,'[1]5Y區隔'!$B$35:$R$75,2,FALSE)</f>
        <v>1.4230769230769231E-2</v>
      </c>
      <c r="W35" s="15">
        <f t="shared" si="6"/>
        <v>47.70128205128205</v>
      </c>
      <c r="X35" s="16">
        <f t="shared" si="7"/>
        <v>0.25221159053980863</v>
      </c>
    </row>
    <row r="36" spans="1:24" x14ac:dyDescent="0.25">
      <c r="A36" t="s">
        <v>250</v>
      </c>
      <c r="B36">
        <f>VLOOKUP($A36,工作表2!$Z$6:$AC$146,2,FALSE)</f>
        <v>1719</v>
      </c>
      <c r="C36">
        <f>VLOOKUP($A36,工作表2!$Z$6:$AC$146,3,FALSE)</f>
        <v>1013</v>
      </c>
      <c r="D36">
        <f>VLOOKUP($A36,工作表2!$Z$6:$AC$146,4,FALSE)</f>
        <v>3079</v>
      </c>
      <c r="E36" s="12">
        <f t="shared" si="3"/>
        <v>0.55829814874959405</v>
      </c>
      <c r="F36" s="12">
        <f t="shared" si="4"/>
        <v>0.32900292302695683</v>
      </c>
      <c r="G36" s="13">
        <f t="shared" si="5"/>
        <v>0.22929522572263722</v>
      </c>
      <c r="H36" s="14">
        <f>VLOOKUP($A36,'[1]5Y區隔'!$B$35:$R$75,H$4,FALSE)/VLOOKUP($A36,'[1]5Y區隔'!$B$35:$R$75,2,FALSE)</f>
        <v>7.1506909409958325E-2</v>
      </c>
      <c r="I36" s="14">
        <f>VLOOKUP($A36,'[1]5Y區隔'!$B$35:$R$75,I$4,FALSE)/VLOOKUP($A36,'[1]5Y區隔'!$B$35:$R$75,2,FALSE)</f>
        <v>6.8655406887475318E-2</v>
      </c>
      <c r="J36" s="14">
        <f>VLOOKUP($A36,'[1]5Y區隔'!$B$35:$R$75,J$4,FALSE)/VLOOKUP($A36,'[1]5Y區隔'!$B$35:$R$75,2,FALSE)</f>
        <v>9.0370695327922787E-2</v>
      </c>
      <c r="K36" s="14">
        <f>VLOOKUP($A36,'[1]5Y區隔'!$B$35:$R$75,K$4,FALSE)/VLOOKUP($A36,'[1]5Y區隔'!$B$35:$R$75,2,FALSE)</f>
        <v>9.2344812458872563E-2</v>
      </c>
      <c r="L36" s="14">
        <f>VLOOKUP($A36,'[1]5Y區隔'!$B$35:$R$75,L$4,FALSE)/VLOOKUP($A36,'[1]5Y區隔'!$B$35:$R$75,2,FALSE)</f>
        <v>8.7519192805439794E-2</v>
      </c>
      <c r="M36" s="14">
        <f>VLOOKUP($A36,'[1]5Y區隔'!$B$35:$R$75,M$4,FALSE)/VLOOKUP($A36,'[1]5Y區隔'!$B$35:$R$75,2,FALSE)</f>
        <v>8.8396578196973025E-2</v>
      </c>
      <c r="N36" s="14">
        <f>VLOOKUP($A36,'[1]5Y區隔'!$B$35:$R$75,N$4,FALSE)/VLOOKUP($A36,'[1]5Y區隔'!$B$35:$R$75,2,FALSE)</f>
        <v>9.870585654748848E-2</v>
      </c>
      <c r="O36" s="14">
        <f>VLOOKUP($A36,'[1]5Y區隔'!$B$35:$R$75,O$4,FALSE)/VLOOKUP($A36,'[1]5Y區隔'!$B$35:$R$75,2,FALSE)</f>
        <v>9.4318929589822326E-2</v>
      </c>
      <c r="P36" s="14">
        <f>VLOOKUP($A36,'[1]5Y區隔'!$B$35:$R$75,P$4,FALSE)/VLOOKUP($A36,'[1]5Y區隔'!$B$35:$R$75,2,FALSE)</f>
        <v>9.8486510199605179E-2</v>
      </c>
      <c r="Q36" s="14">
        <f>VLOOKUP($A36,'[1]5Y區隔'!$B$35:$R$75,Q$4,FALSE)/VLOOKUP($A36,'[1]5Y區隔'!$B$35:$R$75,2,FALSE)</f>
        <v>8.0938802368940563E-2</v>
      </c>
      <c r="R36" s="14">
        <f>VLOOKUP($A36,'[1]5Y區隔'!$B$35:$R$75,R$4,FALSE)/VLOOKUP($A36,'[1]5Y區隔'!$B$35:$R$75,2,FALSE)</f>
        <v>4.4966001316078086E-2</v>
      </c>
      <c r="S36" s="14">
        <f>VLOOKUP($A36,'[1]5Y區隔'!$B$35:$R$75,S$4,FALSE)/VLOOKUP($A36,'[1]5Y區隔'!$B$35:$R$75,2,FALSE)</f>
        <v>3.1147181399429701E-2</v>
      </c>
      <c r="T36" s="14">
        <f>VLOOKUP($A36,'[1]5Y區隔'!$B$35:$R$75,T$4,FALSE)/VLOOKUP($A36,'[1]5Y區隔'!$B$35:$R$75,2,FALSE)</f>
        <v>2.4786137310813774E-2</v>
      </c>
      <c r="U36" s="14">
        <f>VLOOKUP($A36,'[1]5Y區隔'!$B$35:$R$75,U$4,FALSE)/VLOOKUP($A36,'[1]5Y區隔'!$B$35:$R$75,2,FALSE)</f>
        <v>1.8644439570081158E-2</v>
      </c>
      <c r="V36" s="14">
        <f>VLOOKUP($A36,'[1]5Y區隔'!$B$35:$R$75,V$4,FALSE)/VLOOKUP($A36,'[1]5Y區隔'!$B$35:$R$75,2,FALSE)</f>
        <v>9.2125466110989252E-3</v>
      </c>
      <c r="W36" s="15">
        <f t="shared" si="6"/>
        <v>47.741829348541351</v>
      </c>
      <c r="X36" s="16">
        <f t="shared" si="7"/>
        <v>0.22929522572263722</v>
      </c>
    </row>
    <row r="37" spans="1:24" x14ac:dyDescent="0.25">
      <c r="A37" t="s">
        <v>251</v>
      </c>
      <c r="B37">
        <f>VLOOKUP($A37,工作表2!$Z$6:$AC$146,2,FALSE)</f>
        <v>2471</v>
      </c>
      <c r="C37">
        <f>VLOOKUP($A37,工作表2!$Z$6:$AC$146,3,FALSE)</f>
        <v>1091</v>
      </c>
      <c r="D37">
        <f>VLOOKUP($A37,工作表2!$Z$6:$AC$146,4,FALSE)</f>
        <v>3959</v>
      </c>
      <c r="E37" s="12">
        <f t="shared" si="3"/>
        <v>0.62414751199797924</v>
      </c>
      <c r="F37" s="12">
        <f t="shared" si="4"/>
        <v>0.27557464006062138</v>
      </c>
      <c r="G37" s="13">
        <f t="shared" si="5"/>
        <v>0.34857287193735786</v>
      </c>
      <c r="H37" s="14">
        <f>VLOOKUP($A37,'[1]5Y區隔'!$B$35:$R$75,H$4,FALSE)/VLOOKUP($A37,'[1]5Y區隔'!$B$35:$R$75,2,FALSE)</f>
        <v>7.2427572427572431E-2</v>
      </c>
      <c r="I37" s="14">
        <f>VLOOKUP($A37,'[1]5Y區隔'!$B$35:$R$75,I$4,FALSE)/VLOOKUP($A37,'[1]5Y區隔'!$B$35:$R$75,2,FALSE)</f>
        <v>8.0253080253080256E-2</v>
      </c>
      <c r="J37" s="14">
        <f>VLOOKUP($A37,'[1]5Y區隔'!$B$35:$R$75,J$4,FALSE)/VLOOKUP($A37,'[1]5Y區隔'!$B$35:$R$75,2,FALSE)</f>
        <v>8.7912087912087919E-2</v>
      </c>
      <c r="K37" s="14">
        <f>VLOOKUP($A37,'[1]5Y區隔'!$B$35:$R$75,K$4,FALSE)/VLOOKUP($A37,'[1]5Y區隔'!$B$35:$R$75,2,FALSE)</f>
        <v>9.5071595071595072E-2</v>
      </c>
      <c r="L37" s="14">
        <f>VLOOKUP($A37,'[1]5Y區隔'!$B$35:$R$75,L$4,FALSE)/VLOOKUP($A37,'[1]5Y區隔'!$B$35:$R$75,2,FALSE)</f>
        <v>7.992007992007992E-2</v>
      </c>
      <c r="M37" s="14">
        <f>VLOOKUP($A37,'[1]5Y區隔'!$B$35:$R$75,M$4,FALSE)/VLOOKUP($A37,'[1]5Y區隔'!$B$35:$R$75,2,FALSE)</f>
        <v>9.9400599400599407E-2</v>
      </c>
      <c r="N37" s="14">
        <f>VLOOKUP($A37,'[1]5Y區隔'!$B$35:$R$75,N$4,FALSE)/VLOOKUP($A37,'[1]5Y區隔'!$B$35:$R$75,2,FALSE)</f>
        <v>0.1028971028971029</v>
      </c>
      <c r="O37" s="14">
        <f>VLOOKUP($A37,'[1]5Y區隔'!$B$35:$R$75,O$4,FALSE)/VLOOKUP($A37,'[1]5Y區隔'!$B$35:$R$75,2,FALSE)</f>
        <v>9.5571095571095568E-2</v>
      </c>
      <c r="P37" s="14">
        <f>VLOOKUP($A37,'[1]5Y區隔'!$B$35:$R$75,P$4,FALSE)/VLOOKUP($A37,'[1]5Y區隔'!$B$35:$R$75,2,FALSE)</f>
        <v>9.1242091242091247E-2</v>
      </c>
      <c r="Q37" s="14">
        <f>VLOOKUP($A37,'[1]5Y區隔'!$B$35:$R$75,Q$4,FALSE)/VLOOKUP($A37,'[1]5Y區隔'!$B$35:$R$75,2,FALSE)</f>
        <v>6.6267066267066271E-2</v>
      </c>
      <c r="R37" s="14">
        <f>VLOOKUP($A37,'[1]5Y區隔'!$B$35:$R$75,R$4,FALSE)/VLOOKUP($A37,'[1]5Y區隔'!$B$35:$R$75,2,FALSE)</f>
        <v>4.4455544455544456E-2</v>
      </c>
      <c r="S37" s="14">
        <f>VLOOKUP($A37,'[1]5Y區隔'!$B$35:$R$75,S$4,FALSE)/VLOOKUP($A37,'[1]5Y區隔'!$B$35:$R$75,2,FALSE)</f>
        <v>3.3300033300033303E-2</v>
      </c>
      <c r="T37" s="14">
        <f>VLOOKUP($A37,'[1]5Y區隔'!$B$35:$R$75,T$4,FALSE)/VLOOKUP($A37,'[1]5Y區隔'!$B$35:$R$75,2,FALSE)</f>
        <v>2.2311022311022312E-2</v>
      </c>
      <c r="U37" s="14">
        <f>VLOOKUP($A37,'[1]5Y區隔'!$B$35:$R$75,U$4,FALSE)/VLOOKUP($A37,'[1]5Y區隔'!$B$35:$R$75,2,FALSE)</f>
        <v>1.7649017649017648E-2</v>
      </c>
      <c r="V37" s="14">
        <f>VLOOKUP($A37,'[1]5Y區隔'!$B$35:$R$75,V$4,FALSE)/VLOOKUP($A37,'[1]5Y區隔'!$B$35:$R$75,2,FALSE)</f>
        <v>1.1322011322011322E-2</v>
      </c>
      <c r="W37" s="15">
        <f t="shared" si="6"/>
        <v>47.186147186147174</v>
      </c>
      <c r="X37" s="16">
        <f t="shared" si="7"/>
        <v>0.34857287193735786</v>
      </c>
    </row>
    <row r="38" spans="1:24" x14ac:dyDescent="0.25">
      <c r="A38" t="s">
        <v>252</v>
      </c>
      <c r="B38">
        <f>VLOOKUP($A38,工作表2!$Z$6:$AC$146,2,FALSE)</f>
        <v>2588</v>
      </c>
      <c r="C38">
        <f>VLOOKUP($A38,工作表2!$Z$6:$AC$146,3,FALSE)</f>
        <v>1578</v>
      </c>
      <c r="D38">
        <f>VLOOKUP($A38,工作表2!$Z$6:$AC$146,4,FALSE)</f>
        <v>4640</v>
      </c>
      <c r="E38" s="12">
        <f t="shared" si="3"/>
        <v>0.5577586206896552</v>
      </c>
      <c r="F38" s="12">
        <f t="shared" si="4"/>
        <v>0.34008620689655172</v>
      </c>
      <c r="G38" s="13">
        <f t="shared" si="5"/>
        <v>0.21767241379310348</v>
      </c>
      <c r="H38" s="14">
        <f>VLOOKUP($A38,'[1]5Y區隔'!$B$35:$R$75,H$4,FALSE)/VLOOKUP($A38,'[1]5Y區隔'!$B$35:$R$75,2,FALSE)</f>
        <v>6.6773348850741931E-2</v>
      </c>
      <c r="I38" s="14">
        <f>VLOOKUP($A38,'[1]5Y區隔'!$B$35:$R$75,I$4,FALSE)/VLOOKUP($A38,'[1]5Y區隔'!$B$35:$R$75,2,FALSE)</f>
        <v>7.6229269711958106E-2</v>
      </c>
      <c r="J38" s="14">
        <f>VLOOKUP($A38,'[1]5Y區隔'!$B$35:$R$75,J$4,FALSE)/VLOOKUP($A38,'[1]5Y區隔'!$B$35:$R$75,2,FALSE)</f>
        <v>0.11114343904567937</v>
      </c>
      <c r="K38" s="14">
        <f>VLOOKUP($A38,'[1]5Y區隔'!$B$35:$R$75,K$4,FALSE)/VLOOKUP($A38,'[1]5Y區隔'!$B$35:$R$75,2,FALSE)</f>
        <v>0.12423625254582485</v>
      </c>
      <c r="L38" s="14">
        <f>VLOOKUP($A38,'[1]5Y區隔'!$B$35:$R$75,L$4,FALSE)/VLOOKUP($A38,'[1]5Y區隔'!$B$35:$R$75,2,FALSE)</f>
        <v>0.10008728542333431</v>
      </c>
      <c r="M38" s="14">
        <f>VLOOKUP($A38,'[1]5Y區隔'!$B$35:$R$75,M$4,FALSE)/VLOOKUP($A38,'[1]5Y區隔'!$B$35:$R$75,2,FALSE)</f>
        <v>9.5432062845504803E-2</v>
      </c>
      <c r="N38" s="14">
        <f>VLOOKUP($A38,'[1]5Y區隔'!$B$35:$R$75,N$4,FALSE)/VLOOKUP($A38,'[1]5Y區隔'!$B$35:$R$75,2,FALSE)</f>
        <v>9.0049461739889439E-2</v>
      </c>
      <c r="O38" s="14">
        <f>VLOOKUP($A38,'[1]5Y區隔'!$B$35:$R$75,O$4,FALSE)/VLOOKUP($A38,'[1]5Y區隔'!$B$35:$R$75,2,FALSE)</f>
        <v>8.7576374745417518E-2</v>
      </c>
      <c r="P38" s="14">
        <f>VLOOKUP($A38,'[1]5Y區隔'!$B$35:$R$75,P$4,FALSE)/VLOOKUP($A38,'[1]5Y區隔'!$B$35:$R$75,2,FALSE)</f>
        <v>8.4812336339831249E-2</v>
      </c>
      <c r="Q38" s="14">
        <f>VLOOKUP($A38,'[1]5Y區隔'!$B$35:$R$75,Q$4,FALSE)/VLOOKUP($A38,'[1]5Y區隔'!$B$35:$R$75,2,FALSE)</f>
        <v>5.9354087867326155E-2</v>
      </c>
      <c r="R38" s="14">
        <f>VLOOKUP($A38,'[1]5Y區隔'!$B$35:$R$75,R$4,FALSE)/VLOOKUP($A38,'[1]5Y區隔'!$B$35:$R$75,2,FALSE)</f>
        <v>3.94239162059936E-2</v>
      </c>
      <c r="S38" s="14">
        <f>VLOOKUP($A38,'[1]5Y區隔'!$B$35:$R$75,S$4,FALSE)/VLOOKUP($A38,'[1]5Y區隔'!$B$35:$R$75,2,FALSE)</f>
        <v>2.894966540587722E-2</v>
      </c>
      <c r="T38" s="14">
        <f>VLOOKUP($A38,'[1]5Y區隔'!$B$35:$R$75,T$4,FALSE)/VLOOKUP($A38,'[1]5Y區隔'!$B$35:$R$75,2,FALSE)</f>
        <v>1.5856851905731741E-2</v>
      </c>
      <c r="U38" s="14">
        <f>VLOOKUP($A38,'[1]5Y區隔'!$B$35:$R$75,U$4,FALSE)/VLOOKUP($A38,'[1]5Y區隔'!$B$35:$R$75,2,FALSE)</f>
        <v>1.4547570555717195E-2</v>
      </c>
      <c r="V38" s="14">
        <f>VLOOKUP($A38,'[1]5Y區隔'!$B$35:$R$75,V$4,FALSE)/VLOOKUP($A38,'[1]5Y區隔'!$B$35:$R$75,2,FALSE)</f>
        <v>5.5280768111725343E-3</v>
      </c>
      <c r="W38" s="15">
        <f t="shared" si="6"/>
        <v>45.421152167588026</v>
      </c>
      <c r="X38" s="16">
        <f t="shared" si="7"/>
        <v>0.21767241379310348</v>
      </c>
    </row>
    <row r="39" spans="1:24" x14ac:dyDescent="0.25">
      <c r="A39" t="s">
        <v>253</v>
      </c>
      <c r="B39">
        <f>VLOOKUP($A39,工作表2!$Z$6:$AC$146,2,FALSE)</f>
        <v>1453</v>
      </c>
      <c r="C39">
        <f>VLOOKUP($A39,工作表2!$Z$6:$AC$146,3,FALSE)</f>
        <v>1055</v>
      </c>
      <c r="D39">
        <f>VLOOKUP($A39,工作表2!$Z$6:$AC$146,4,FALSE)</f>
        <v>2866</v>
      </c>
      <c r="E39" s="12">
        <f t="shared" si="3"/>
        <v>0.50697836706210742</v>
      </c>
      <c r="F39" s="12">
        <f t="shared" si="4"/>
        <v>0.36810886252616887</v>
      </c>
      <c r="G39" s="13">
        <f t="shared" si="5"/>
        <v>0.13886950453593855</v>
      </c>
      <c r="H39" s="14">
        <f>VLOOKUP($A39,'[1]5Y區隔'!$B$35:$R$75,H$4,FALSE)/VLOOKUP($A39,'[1]5Y區隔'!$B$35:$R$75,2,FALSE)</f>
        <v>7.0474777448071221E-2</v>
      </c>
      <c r="I39" s="14">
        <f>VLOOKUP($A39,'[1]5Y區隔'!$B$35:$R$75,I$4,FALSE)/VLOOKUP($A39,'[1]5Y區隔'!$B$35:$R$75,2,FALSE)</f>
        <v>7.146389713155292E-2</v>
      </c>
      <c r="J39" s="14">
        <f>VLOOKUP($A39,'[1]5Y區隔'!$B$35:$R$75,J$4,FALSE)/VLOOKUP($A39,'[1]5Y區隔'!$B$35:$R$75,2,FALSE)</f>
        <v>9.4955489614243327E-2</v>
      </c>
      <c r="K39" s="14">
        <f>VLOOKUP($A39,'[1]5Y區隔'!$B$35:$R$75,K$4,FALSE)/VLOOKUP($A39,'[1]5Y區隔'!$B$35:$R$75,2,FALSE)</f>
        <v>0.10336300692383778</v>
      </c>
      <c r="L39" s="14">
        <f>VLOOKUP($A39,'[1]5Y區隔'!$B$35:$R$75,L$4,FALSE)/VLOOKUP($A39,'[1]5Y區隔'!$B$35:$R$75,2,FALSE)</f>
        <v>8.5064292779426315E-2</v>
      </c>
      <c r="M39" s="14">
        <f>VLOOKUP($A39,'[1]5Y區隔'!$B$35:$R$75,M$4,FALSE)/VLOOKUP($A39,'[1]5Y區隔'!$B$35:$R$75,2,FALSE)</f>
        <v>8.2838773491592479E-2</v>
      </c>
      <c r="N39" s="14">
        <f>VLOOKUP($A39,'[1]5Y區隔'!$B$35:$R$75,N$4,FALSE)/VLOOKUP($A39,'[1]5Y區隔'!$B$35:$R$75,2,FALSE)</f>
        <v>8.7784371909000986E-2</v>
      </c>
      <c r="O39" s="14">
        <f>VLOOKUP($A39,'[1]5Y區隔'!$B$35:$R$75,O$4,FALSE)/VLOOKUP($A39,'[1]5Y區隔'!$B$35:$R$75,2,FALSE)</f>
        <v>9.7675568743817998E-2</v>
      </c>
      <c r="P39" s="14">
        <f>VLOOKUP($A39,'[1]5Y區隔'!$B$35:$R$75,P$4,FALSE)/VLOOKUP($A39,'[1]5Y區隔'!$B$35:$R$75,2,FALSE)</f>
        <v>9.5944609297725025E-2</v>
      </c>
      <c r="Q39" s="14">
        <f>VLOOKUP($A39,'[1]5Y區隔'!$B$35:$R$75,Q$4,FALSE)/VLOOKUP($A39,'[1]5Y區隔'!$B$35:$R$75,2,FALSE)</f>
        <v>8.0860534124629083E-2</v>
      </c>
      <c r="R39" s="14">
        <f>VLOOKUP($A39,'[1]5Y區隔'!$B$35:$R$75,R$4,FALSE)/VLOOKUP($A39,'[1]5Y區隔'!$B$35:$R$75,2,FALSE)</f>
        <v>4.5252225519287835E-2</v>
      </c>
      <c r="S39" s="14">
        <f>VLOOKUP($A39,'[1]5Y區隔'!$B$35:$R$75,S$4,FALSE)/VLOOKUP($A39,'[1]5Y區隔'!$B$35:$R$75,2,FALSE)</f>
        <v>3.6102868447082097E-2</v>
      </c>
      <c r="T39" s="14">
        <f>VLOOKUP($A39,'[1]5Y區隔'!$B$35:$R$75,T$4,FALSE)/VLOOKUP($A39,'[1]5Y區隔'!$B$35:$R$75,2,FALSE)</f>
        <v>2.4727992087042534E-2</v>
      </c>
      <c r="U39" s="14">
        <f>VLOOKUP($A39,'[1]5Y區隔'!$B$35:$R$75,U$4,FALSE)/VLOOKUP($A39,'[1]5Y區隔'!$B$35:$R$75,2,FALSE)</f>
        <v>1.4094955489614243E-2</v>
      </c>
      <c r="V39" s="14">
        <f>VLOOKUP($A39,'[1]5Y區隔'!$B$35:$R$75,V$4,FALSE)/VLOOKUP($A39,'[1]5Y區隔'!$B$35:$R$75,2,FALSE)</f>
        <v>9.3966369930761628E-3</v>
      </c>
      <c r="W39" s="15">
        <f t="shared" si="6"/>
        <v>47.464144411473782</v>
      </c>
      <c r="X39" s="16">
        <f t="shared" si="7"/>
        <v>0.13886950453593855</v>
      </c>
    </row>
    <row r="40" spans="1:24" x14ac:dyDescent="0.25">
      <c r="A40" t="s">
        <v>254</v>
      </c>
      <c r="B40">
        <f>VLOOKUP($A40,工作表2!$Z$6:$AC$146,2,FALSE)</f>
        <v>1414</v>
      </c>
      <c r="C40">
        <f>VLOOKUP($A40,工作表2!$Z$6:$AC$146,3,FALSE)</f>
        <v>898</v>
      </c>
      <c r="D40">
        <f>VLOOKUP($A40,工作表2!$Z$6:$AC$146,4,FALSE)</f>
        <v>2598</v>
      </c>
      <c r="E40" s="12">
        <f t="shared" si="3"/>
        <v>0.54426481909160895</v>
      </c>
      <c r="F40" s="12">
        <f t="shared" si="4"/>
        <v>0.34565050038491146</v>
      </c>
      <c r="G40" s="13">
        <f t="shared" si="5"/>
        <v>0.19861431870669749</v>
      </c>
      <c r="H40" s="14">
        <f>VLOOKUP($A40,'[1]5Y區隔'!$B$35:$R$75,H$4,FALSE)/VLOOKUP($A40,'[1]5Y區隔'!$B$35:$R$75,2,FALSE)</f>
        <v>6.077502090883747E-2</v>
      </c>
      <c r="I40" s="14">
        <f>VLOOKUP($A40,'[1]5Y區隔'!$B$35:$R$75,I$4,FALSE)/VLOOKUP($A40,'[1]5Y區隔'!$B$35:$R$75,2,FALSE)</f>
        <v>7.1368831892946752E-2</v>
      </c>
      <c r="J40" s="14">
        <f>VLOOKUP($A40,'[1]5Y區隔'!$B$35:$R$75,J$4,FALSE)/VLOOKUP($A40,'[1]5Y區隔'!$B$35:$R$75,2,FALSE)</f>
        <v>9.5344298856983548E-2</v>
      </c>
      <c r="K40" s="14">
        <f>VLOOKUP($A40,'[1]5Y區隔'!$B$35:$R$75,K$4,FALSE)/VLOOKUP($A40,'[1]5Y區隔'!$B$35:$R$75,2,FALSE)</f>
        <v>0.10872595483691107</v>
      </c>
      <c r="L40" s="14">
        <f>VLOOKUP($A40,'[1]5Y區隔'!$B$35:$R$75,L$4,FALSE)/VLOOKUP($A40,'[1]5Y區隔'!$B$35:$R$75,2,FALSE)</f>
        <v>8.4750487872874272E-2</v>
      </c>
      <c r="M40" s="14">
        <f>VLOOKUP($A40,'[1]5Y區隔'!$B$35:$R$75,M$4,FALSE)/VLOOKUP($A40,'[1]5Y區隔'!$B$35:$R$75,2,FALSE)</f>
        <v>0.1006412043490382</v>
      </c>
      <c r="N40" s="14">
        <f>VLOOKUP($A40,'[1]5Y區隔'!$B$35:$R$75,N$4,FALSE)/VLOOKUP($A40,'[1]5Y區隔'!$B$35:$R$75,2,FALSE)</f>
        <v>9.8689712851965428E-2</v>
      </c>
      <c r="O40" s="14">
        <f>VLOOKUP($A40,'[1]5Y區隔'!$B$35:$R$75,O$4,FALSE)/VLOOKUP($A40,'[1]5Y區隔'!$B$35:$R$75,2,FALSE)</f>
        <v>8.4192918873710623E-2</v>
      </c>
      <c r="P40" s="14">
        <f>VLOOKUP($A40,'[1]5Y區隔'!$B$35:$R$75,P$4,FALSE)/VLOOKUP($A40,'[1]5Y區隔'!$B$35:$R$75,2,FALSE)</f>
        <v>8.2798996375801501E-2</v>
      </c>
      <c r="Q40" s="14">
        <f>VLOOKUP($A40,'[1]5Y區隔'!$B$35:$R$75,Q$4,FALSE)/VLOOKUP($A40,'[1]5Y區隔'!$B$35:$R$75,2,FALSE)</f>
        <v>6.913855589629217E-2</v>
      </c>
      <c r="R40" s="14">
        <f>VLOOKUP($A40,'[1]5Y區隔'!$B$35:$R$75,R$4,FALSE)/VLOOKUP($A40,'[1]5Y區隔'!$B$35:$R$75,2,FALSE)</f>
        <v>4.4047950933928076E-2</v>
      </c>
      <c r="S40" s="14">
        <f>VLOOKUP($A40,'[1]5Y區隔'!$B$35:$R$75,S$4,FALSE)/VLOOKUP($A40,'[1]5Y區隔'!$B$35:$R$75,2,FALSE)</f>
        <v>3.9029829941455256E-2</v>
      </c>
      <c r="T40" s="14">
        <f>VLOOKUP($A40,'[1]5Y區隔'!$B$35:$R$75,T$4,FALSE)/VLOOKUP($A40,'[1]5Y區隔'!$B$35:$R$75,2,FALSE)</f>
        <v>2.3417897964873154E-2</v>
      </c>
      <c r="U40" s="14">
        <f>VLOOKUP($A40,'[1]5Y區隔'!$B$35:$R$75,U$4,FALSE)/VLOOKUP($A40,'[1]5Y區隔'!$B$35:$R$75,2,FALSE)</f>
        <v>2.5369389461945915E-2</v>
      </c>
      <c r="V40" s="14">
        <f>VLOOKUP($A40,'[1]5Y區隔'!$B$35:$R$75,V$4,FALSE)/VLOOKUP($A40,'[1]5Y區隔'!$B$35:$R$75,2,FALSE)</f>
        <v>1.1708948982436577E-2</v>
      </c>
      <c r="W40" s="15">
        <f t="shared" si="6"/>
        <v>47.705603568441603</v>
      </c>
      <c r="X40" s="16">
        <f t="shared" si="7"/>
        <v>0.19861431870669749</v>
      </c>
    </row>
    <row r="41" spans="1:24" x14ac:dyDescent="0.25">
      <c r="A41" t="s">
        <v>255</v>
      </c>
      <c r="B41">
        <f>VLOOKUP($A41,工作表2!$Z$6:$AC$146,2,FALSE)</f>
        <v>2320</v>
      </c>
      <c r="C41">
        <f>VLOOKUP($A41,工作表2!$Z$6:$AC$146,3,FALSE)</f>
        <v>1469</v>
      </c>
      <c r="D41">
        <f>VLOOKUP($A41,工作表2!$Z$6:$AC$146,4,FALSE)</f>
        <v>4401</v>
      </c>
      <c r="E41" s="12">
        <f t="shared" si="3"/>
        <v>0.52715291979095658</v>
      </c>
      <c r="F41" s="12">
        <f t="shared" si="4"/>
        <v>0.33378777550556693</v>
      </c>
      <c r="G41" s="13">
        <f t="shared" si="5"/>
        <v>0.19336514428538965</v>
      </c>
      <c r="H41" s="14">
        <f>VLOOKUP($A41,'[1]5Y區隔'!$B$35:$R$75,H$4,FALSE)/VLOOKUP($A41,'[1]5Y區隔'!$B$35:$R$75,2,FALSE)</f>
        <v>6.5942968243681135E-2</v>
      </c>
      <c r="I41" s="14">
        <f>VLOOKUP($A41,'[1]5Y區隔'!$B$35:$R$75,I$4,FALSE)/VLOOKUP($A41,'[1]5Y區隔'!$B$35:$R$75,2,FALSE)</f>
        <v>8.2145171743357101E-2</v>
      </c>
      <c r="J41" s="14">
        <f>VLOOKUP($A41,'[1]5Y區隔'!$B$35:$R$75,J$4,FALSE)/VLOOKUP($A41,'[1]5Y區隔'!$B$35:$R$75,2,FALSE)</f>
        <v>0.10142579390797149</v>
      </c>
      <c r="K41" s="14">
        <f>VLOOKUP($A41,'[1]5Y區隔'!$B$35:$R$75,K$4,FALSE)/VLOOKUP($A41,'[1]5Y區隔'!$B$35:$R$75,2,FALSE)</f>
        <v>0.10855476344782891</v>
      </c>
      <c r="L41" s="14">
        <f>VLOOKUP($A41,'[1]5Y區隔'!$B$35:$R$75,L$4,FALSE)/VLOOKUP($A41,'[1]5Y區隔'!$B$35:$R$75,2,FALSE)</f>
        <v>9.4782890473104342E-2</v>
      </c>
      <c r="M41" s="14">
        <f>VLOOKUP($A41,'[1]5Y區隔'!$B$35:$R$75,M$4,FALSE)/VLOOKUP($A41,'[1]5Y區隔'!$B$35:$R$75,2,FALSE)</f>
        <v>8.9112119248217755E-2</v>
      </c>
      <c r="N41" s="14">
        <f>VLOOKUP($A41,'[1]5Y區隔'!$B$35:$R$75,N$4,FALSE)/VLOOKUP($A41,'[1]5Y區隔'!$B$35:$R$75,2,FALSE)</f>
        <v>8.7491898898250167E-2</v>
      </c>
      <c r="O41" s="14">
        <f>VLOOKUP($A41,'[1]5Y區隔'!$B$35:$R$75,O$4,FALSE)/VLOOKUP($A41,'[1]5Y區隔'!$B$35:$R$75,2,FALSE)</f>
        <v>9.6889176928062218E-2</v>
      </c>
      <c r="P41" s="14">
        <f>VLOOKUP($A41,'[1]5Y區隔'!$B$35:$R$75,P$4,FALSE)/VLOOKUP($A41,'[1]5Y區隔'!$B$35:$R$75,2,FALSE)</f>
        <v>8.7491898898250167E-2</v>
      </c>
      <c r="Q41" s="14">
        <f>VLOOKUP($A41,'[1]5Y區隔'!$B$35:$R$75,Q$4,FALSE)/VLOOKUP($A41,'[1]5Y區隔'!$B$35:$R$75,2,FALSE)</f>
        <v>7.3071937783538557E-2</v>
      </c>
      <c r="R41" s="14">
        <f>VLOOKUP($A41,'[1]5Y區隔'!$B$35:$R$75,R$4,FALSE)/VLOOKUP($A41,'[1]5Y區隔'!$B$35:$R$75,2,FALSE)</f>
        <v>4.0667530784186647E-2</v>
      </c>
      <c r="S41" s="14">
        <f>VLOOKUP($A41,'[1]5Y區隔'!$B$35:$R$75,S$4,FALSE)/VLOOKUP($A41,'[1]5Y區隔'!$B$35:$R$75,2,FALSE)</f>
        <v>2.6733635774465327E-2</v>
      </c>
      <c r="T41" s="14">
        <f>VLOOKUP($A41,'[1]5Y區隔'!$B$35:$R$75,T$4,FALSE)/VLOOKUP($A41,'[1]5Y區隔'!$B$35:$R$75,2,FALSE)</f>
        <v>1.7336357744653273E-2</v>
      </c>
      <c r="U41" s="14">
        <f>VLOOKUP($A41,'[1]5Y區隔'!$B$35:$R$75,U$4,FALSE)/VLOOKUP($A41,'[1]5Y區隔'!$B$35:$R$75,2,FALSE)</f>
        <v>1.6850291639662993E-2</v>
      </c>
      <c r="V41" s="14">
        <f>VLOOKUP($A41,'[1]5Y區隔'!$B$35:$R$75,V$4,FALSE)/VLOOKUP($A41,'[1]5Y區隔'!$B$35:$R$75,2,FALSE)</f>
        <v>1.1503564484769928E-2</v>
      </c>
      <c r="W41" s="15">
        <f t="shared" si="6"/>
        <v>46.424983797796507</v>
      </c>
      <c r="X41" s="16">
        <f t="shared" si="7"/>
        <v>0.19336514428538965</v>
      </c>
    </row>
    <row r="42" spans="1:24" x14ac:dyDescent="0.25">
      <c r="A42" t="s">
        <v>256</v>
      </c>
      <c r="B42">
        <f>VLOOKUP($A42,工作表2!$Z$6:$AC$146,2,FALSE)</f>
        <v>1011</v>
      </c>
      <c r="C42">
        <f>VLOOKUP($A42,工作表2!$Z$6:$AC$146,3,FALSE)</f>
        <v>781</v>
      </c>
      <c r="D42">
        <f>VLOOKUP($A42,工作表2!$Z$6:$AC$146,4,FALSE)</f>
        <v>2019</v>
      </c>
      <c r="E42" s="12">
        <f t="shared" si="3"/>
        <v>0.50074294205052006</v>
      </c>
      <c r="F42" s="12">
        <f t="shared" si="4"/>
        <v>0.38682516097077763</v>
      </c>
      <c r="G42" s="13">
        <f t="shared" si="5"/>
        <v>0.11391778107974243</v>
      </c>
      <c r="H42" s="14">
        <f>VLOOKUP($A42,'[1]5Y區隔'!$B$35:$R$75,H$4,FALSE)/VLOOKUP($A42,'[1]5Y區隔'!$B$35:$R$75,2,FALSE)</f>
        <v>6.138821067317754E-2</v>
      </c>
      <c r="I42" s="14">
        <f>VLOOKUP($A42,'[1]5Y區隔'!$B$35:$R$75,I$4,FALSE)/VLOOKUP($A42,'[1]5Y區隔'!$B$35:$R$75,2,FALSE)</f>
        <v>7.429368678060691E-2</v>
      </c>
      <c r="J42" s="14">
        <f>VLOOKUP($A42,'[1]5Y區隔'!$B$35:$R$75,J$4,FALSE)/VLOOKUP($A42,'[1]5Y區隔'!$B$35:$R$75,2,FALSE)</f>
        <v>0.10149982560167423</v>
      </c>
      <c r="K42" s="14">
        <f>VLOOKUP($A42,'[1]5Y區隔'!$B$35:$R$75,K$4,FALSE)/VLOOKUP($A42,'[1]5Y區隔'!$B$35:$R$75,2,FALSE)</f>
        <v>0.10777816532961283</v>
      </c>
      <c r="L42" s="14">
        <f>VLOOKUP($A42,'[1]5Y區隔'!$B$35:$R$75,L$4,FALSE)/VLOOKUP($A42,'[1]5Y區隔'!$B$35:$R$75,2,FALSE)</f>
        <v>8.092082316009766E-2</v>
      </c>
      <c r="M42" s="14">
        <f>VLOOKUP($A42,'[1]5Y區隔'!$B$35:$R$75,M$4,FALSE)/VLOOKUP($A42,'[1]5Y區隔'!$B$35:$R$75,2,FALSE)</f>
        <v>8.580397628182769E-2</v>
      </c>
      <c r="N42" s="14">
        <f>VLOOKUP($A42,'[1]5Y區隔'!$B$35:$R$75,N$4,FALSE)/VLOOKUP($A42,'[1]5Y區隔'!$B$35:$R$75,2,FALSE)</f>
        <v>9.3477502615974886E-2</v>
      </c>
      <c r="O42" s="14">
        <f>VLOOKUP($A42,'[1]5Y區隔'!$B$35:$R$75,O$4,FALSE)/VLOOKUP($A42,'[1]5Y區隔'!$B$35:$R$75,2,FALSE)</f>
        <v>0.10603418207185211</v>
      </c>
      <c r="P42" s="14">
        <f>VLOOKUP($A42,'[1]5Y區隔'!$B$35:$R$75,P$4,FALSE)/VLOOKUP($A42,'[1]5Y區隔'!$B$35:$R$75,2,FALSE)</f>
        <v>8.9291942797349144E-2</v>
      </c>
      <c r="Q42" s="14">
        <f>VLOOKUP($A42,'[1]5Y區隔'!$B$35:$R$75,Q$4,FALSE)/VLOOKUP($A42,'[1]5Y區隔'!$B$35:$R$75,2,FALSE)</f>
        <v>7.11545169166376E-2</v>
      </c>
      <c r="R42" s="14">
        <f>VLOOKUP($A42,'[1]5Y區隔'!$B$35:$R$75,R$4,FALSE)/VLOOKUP($A42,'[1]5Y區隔'!$B$35:$R$75,2,FALSE)</f>
        <v>4.848273456574817E-2</v>
      </c>
      <c r="S42" s="14">
        <f>VLOOKUP($A42,'[1]5Y區隔'!$B$35:$R$75,S$4,FALSE)/VLOOKUP($A42,'[1]5Y區隔'!$B$35:$R$75,2,FALSE)</f>
        <v>3.8716428322288103E-2</v>
      </c>
      <c r="T42" s="14">
        <f>VLOOKUP($A42,'[1]5Y區隔'!$B$35:$R$75,T$4,FALSE)/VLOOKUP($A42,'[1]5Y區隔'!$B$35:$R$75,2,FALSE)</f>
        <v>1.9532612486920127E-2</v>
      </c>
      <c r="U42" s="14">
        <f>VLOOKUP($A42,'[1]5Y區隔'!$B$35:$R$75,U$4,FALSE)/VLOOKUP($A42,'[1]5Y區隔'!$B$35:$R$75,2,FALSE)</f>
        <v>1.3951866062085804E-2</v>
      </c>
      <c r="V42" s="14">
        <f>VLOOKUP($A42,'[1]5Y區隔'!$B$35:$R$75,V$4,FALSE)/VLOOKUP($A42,'[1]5Y區隔'!$B$35:$R$75,2,FALSE)</f>
        <v>7.6735263341471925E-3</v>
      </c>
      <c r="W42" s="15">
        <f t="shared" si="6"/>
        <v>47.225322636902689</v>
      </c>
      <c r="X42" s="16">
        <f t="shared" si="7"/>
        <v>0.11391778107974243</v>
      </c>
    </row>
    <row r="43" spans="1:24" x14ac:dyDescent="0.25">
      <c r="A43" t="s">
        <v>257</v>
      </c>
      <c r="B43">
        <f>VLOOKUP($A43,工作表2!$Z$6:$AC$146,2,FALSE)</f>
        <v>1216</v>
      </c>
      <c r="C43">
        <f>VLOOKUP($A43,工作表2!$Z$6:$AC$146,3,FALSE)</f>
        <v>877</v>
      </c>
      <c r="D43">
        <f>VLOOKUP($A43,工作表2!$Z$6:$AC$146,4,FALSE)</f>
        <v>2421</v>
      </c>
      <c r="E43" s="12">
        <f t="shared" si="3"/>
        <v>0.50227178851714172</v>
      </c>
      <c r="F43" s="12">
        <f t="shared" si="4"/>
        <v>0.36224700536968196</v>
      </c>
      <c r="G43" s="13">
        <f t="shared" si="5"/>
        <v>0.14002478314745975</v>
      </c>
      <c r="H43" s="14">
        <f>VLOOKUP($A43,'[1]5Y區隔'!$B$35:$R$75,H$4,FALSE)/VLOOKUP($A43,'[1]5Y區隔'!$B$35:$R$75,2,FALSE)</f>
        <v>6.7133998382313292E-2</v>
      </c>
      <c r="I43" s="14">
        <f>VLOOKUP($A43,'[1]5Y區隔'!$B$35:$R$75,I$4,FALSE)/VLOOKUP($A43,'[1]5Y區隔'!$B$35:$R$75,2,FALSE)</f>
        <v>7.818819088703155E-2</v>
      </c>
      <c r="J43" s="14">
        <f>VLOOKUP($A43,'[1]5Y區隔'!$B$35:$R$75,J$4,FALSE)/VLOOKUP($A43,'[1]5Y區隔'!$B$35:$R$75,2,FALSE)</f>
        <v>0.11431652736586681</v>
      </c>
      <c r="K43" s="14">
        <f>VLOOKUP($A43,'[1]5Y區隔'!$B$35:$R$75,K$4,FALSE)/VLOOKUP($A43,'[1]5Y區隔'!$B$35:$R$75,2,FALSE)</f>
        <v>9.9487732542464277E-2</v>
      </c>
      <c r="L43" s="14">
        <f>VLOOKUP($A43,'[1]5Y區隔'!$B$35:$R$75,L$4,FALSE)/VLOOKUP($A43,'[1]5Y區隔'!$B$35:$R$75,2,FALSE)</f>
        <v>7.4683203019681857E-2</v>
      </c>
      <c r="M43" s="14">
        <f>VLOOKUP($A43,'[1]5Y區隔'!$B$35:$R$75,M$4,FALSE)/VLOOKUP($A43,'[1]5Y區隔'!$B$35:$R$75,2,FALSE)</f>
        <v>9.4634672418441632E-2</v>
      </c>
      <c r="N43" s="14">
        <f>VLOOKUP($A43,'[1]5Y區隔'!$B$35:$R$75,N$4,FALSE)/VLOOKUP($A43,'[1]5Y區隔'!$B$35:$R$75,2,FALSE)</f>
        <v>9.1938527905095713E-2</v>
      </c>
      <c r="O43" s="14">
        <f>VLOOKUP($A43,'[1]5Y區隔'!$B$35:$R$75,O$4,FALSE)/VLOOKUP($A43,'[1]5Y區隔'!$B$35:$R$75,2,FALSE)</f>
        <v>9.8948503639795099E-2</v>
      </c>
      <c r="P43" s="14">
        <f>VLOOKUP($A43,'[1]5Y區隔'!$B$35:$R$75,P$4,FALSE)/VLOOKUP($A43,'[1]5Y區隔'!$B$35:$R$75,2,FALSE)</f>
        <v>9.2477756807764891E-2</v>
      </c>
      <c r="Q43" s="14">
        <f>VLOOKUP($A43,'[1]5Y區隔'!$B$35:$R$75,Q$4,FALSE)/VLOOKUP($A43,'[1]5Y區隔'!$B$35:$R$75,2,FALSE)</f>
        <v>6.470746832030197E-2</v>
      </c>
      <c r="R43" s="14">
        <f>VLOOKUP($A43,'[1]5Y區隔'!$B$35:$R$75,R$4,FALSE)/VLOOKUP($A43,'[1]5Y區隔'!$B$35:$R$75,2,FALSE)</f>
        <v>4.0172553248854138E-2</v>
      </c>
      <c r="S43" s="14">
        <f>VLOOKUP($A43,'[1]5Y區隔'!$B$35:$R$75,S$4,FALSE)/VLOOKUP($A43,'[1]5Y區隔'!$B$35:$R$75,2,FALSE)</f>
        <v>3.6397950930169856E-2</v>
      </c>
      <c r="T43" s="14">
        <f>VLOOKUP($A43,'[1]5Y區隔'!$B$35:$R$75,T$4,FALSE)/VLOOKUP($A43,'[1]5Y區隔'!$B$35:$R$75,2,FALSE)</f>
        <v>2.2377999460771097E-2</v>
      </c>
      <c r="U43" s="14">
        <f>VLOOKUP($A43,'[1]5Y區隔'!$B$35:$R$75,U$4,FALSE)/VLOOKUP($A43,'[1]5Y區隔'!$B$35:$R$75,2,FALSE)</f>
        <v>1.7255324885413859E-2</v>
      </c>
      <c r="V43" s="14">
        <f>VLOOKUP($A43,'[1]5Y區隔'!$B$35:$R$75,V$4,FALSE)/VLOOKUP($A43,'[1]5Y區隔'!$B$35:$R$75,2,FALSE)</f>
        <v>7.2795901860339711E-3</v>
      </c>
      <c r="W43" s="15">
        <f t="shared" si="6"/>
        <v>46.702615260177943</v>
      </c>
      <c r="X43" s="16">
        <f t="shared" si="7"/>
        <v>0.14002478314745975</v>
      </c>
    </row>
    <row r="44" spans="1:24" x14ac:dyDescent="0.25">
      <c r="A44" t="s">
        <v>258</v>
      </c>
      <c r="B44">
        <f>VLOOKUP($A44,工作表2!$Z$6:$AC$146,2,FALSE)</f>
        <v>2126</v>
      </c>
      <c r="C44">
        <f>VLOOKUP($A44,工作表2!$Z$6:$AC$146,3,FALSE)</f>
        <v>1648</v>
      </c>
      <c r="D44">
        <f>VLOOKUP($A44,工作表2!$Z$6:$AC$146,4,FALSE)</f>
        <v>4298</v>
      </c>
      <c r="E44" s="12">
        <f t="shared" si="3"/>
        <v>0.49464867380176825</v>
      </c>
      <c r="F44" s="12">
        <f t="shared" si="4"/>
        <v>0.38343415542112613</v>
      </c>
      <c r="G44" s="13">
        <f t="shared" si="5"/>
        <v>0.11121451838064211</v>
      </c>
      <c r="H44" s="14">
        <f>VLOOKUP($A44,'[1]5Y區隔'!$B$35:$R$75,H$4,FALSE)/VLOOKUP($A44,'[1]5Y區隔'!$B$35:$R$75,2,FALSE)</f>
        <v>6.7229620006495613E-2</v>
      </c>
      <c r="I44" s="14">
        <f>VLOOKUP($A44,'[1]5Y區隔'!$B$35:$R$75,I$4,FALSE)/VLOOKUP($A44,'[1]5Y區隔'!$B$35:$R$75,2,FALSE)</f>
        <v>7.6973043195842805E-2</v>
      </c>
      <c r="J44" s="14">
        <f>VLOOKUP($A44,'[1]5Y區隔'!$B$35:$R$75,J$4,FALSE)/VLOOKUP($A44,'[1]5Y區隔'!$B$35:$R$75,2,FALSE)</f>
        <v>0.10701526469632998</v>
      </c>
      <c r="K44" s="14">
        <f>VLOOKUP($A44,'[1]5Y區隔'!$B$35:$R$75,K$4,FALSE)/VLOOKUP($A44,'[1]5Y區隔'!$B$35:$R$75,2,FALSE)</f>
        <v>0.10750243585579734</v>
      </c>
      <c r="L44" s="14">
        <f>VLOOKUP($A44,'[1]5Y區隔'!$B$35:$R$75,L$4,FALSE)/VLOOKUP($A44,'[1]5Y區隔'!$B$35:$R$75,2,FALSE)</f>
        <v>8.850276063657031E-2</v>
      </c>
      <c r="M44" s="14">
        <f>VLOOKUP($A44,'[1]5Y區隔'!$B$35:$R$75,M$4,FALSE)/VLOOKUP($A44,'[1]5Y區隔'!$B$35:$R$75,2,FALSE)</f>
        <v>9.1101006820396235E-2</v>
      </c>
      <c r="N44" s="14">
        <f>VLOOKUP($A44,'[1]5Y區隔'!$B$35:$R$75,N$4,FALSE)/VLOOKUP($A44,'[1]5Y區隔'!$B$35:$R$75,2,FALSE)</f>
        <v>9.5160766482624226E-2</v>
      </c>
      <c r="O44" s="14">
        <f>VLOOKUP($A44,'[1]5Y區隔'!$B$35:$R$75,O$4,FALSE)/VLOOKUP($A44,'[1]5Y區隔'!$B$35:$R$75,2,FALSE)</f>
        <v>9.0613835660928871E-2</v>
      </c>
      <c r="P44" s="14">
        <f>VLOOKUP($A44,'[1]5Y區隔'!$B$35:$R$75,P$4,FALSE)/VLOOKUP($A44,'[1]5Y區隔'!$B$35:$R$75,2,FALSE)</f>
        <v>9.0289054887950637E-2</v>
      </c>
      <c r="Q44" s="14">
        <f>VLOOKUP($A44,'[1]5Y區隔'!$B$35:$R$75,Q$4,FALSE)/VLOOKUP($A44,'[1]5Y區隔'!$B$35:$R$75,2,FALSE)</f>
        <v>6.3332250730756739E-2</v>
      </c>
      <c r="R44" s="14">
        <f>VLOOKUP($A44,'[1]5Y區隔'!$B$35:$R$75,R$4,FALSE)/VLOOKUP($A44,'[1]5Y區隔'!$B$35:$R$75,2,FALSE)</f>
        <v>4.4982137057486195E-2</v>
      </c>
      <c r="S44" s="14">
        <f>VLOOKUP($A44,'[1]5Y區隔'!$B$35:$R$75,S$4,FALSE)/VLOOKUP($A44,'[1]5Y區隔'!$B$35:$R$75,2,FALSE)</f>
        <v>3.3614810003247807E-2</v>
      </c>
      <c r="T44" s="14">
        <f>VLOOKUP($A44,'[1]5Y區隔'!$B$35:$R$75,T$4,FALSE)/VLOOKUP($A44,'[1]5Y區隔'!$B$35:$R$75,2,FALSE)</f>
        <v>2.1760311789542058E-2</v>
      </c>
      <c r="U44" s="14">
        <f>VLOOKUP($A44,'[1]5Y區隔'!$B$35:$R$75,U$4,FALSE)/VLOOKUP($A44,'[1]5Y區隔'!$B$35:$R$75,2,FALSE)</f>
        <v>1.3316011692107827E-2</v>
      </c>
      <c r="V44" s="14">
        <f>VLOOKUP($A44,'[1]5Y區隔'!$B$35:$R$75,V$4,FALSE)/VLOOKUP($A44,'[1]5Y區隔'!$B$35:$R$75,2,FALSE)</f>
        <v>8.6066904839233512E-3</v>
      </c>
      <c r="W44" s="15">
        <f t="shared" si="6"/>
        <v>46.474504709321209</v>
      </c>
      <c r="X44" s="16">
        <f t="shared" si="7"/>
        <v>0.11121451838064211</v>
      </c>
    </row>
    <row r="45" spans="1:24" x14ac:dyDescent="0.25">
      <c r="A45" t="s">
        <v>259</v>
      </c>
      <c r="B45">
        <f>VLOOKUP($A45,工作表2!$Z$6:$AC$146,2,FALSE)</f>
        <v>1422</v>
      </c>
      <c r="C45">
        <f>VLOOKUP($A45,工作表2!$Z$6:$AC$146,3,FALSE)</f>
        <v>1172</v>
      </c>
      <c r="D45">
        <f>VLOOKUP($A45,工作表2!$Z$6:$AC$146,4,FALSE)</f>
        <v>2929</v>
      </c>
      <c r="E45" s="12">
        <f t="shared" si="3"/>
        <v>0.48548992830317517</v>
      </c>
      <c r="F45" s="12">
        <f t="shared" si="4"/>
        <v>0.40013656538067599</v>
      </c>
      <c r="G45" s="13">
        <f t="shared" si="5"/>
        <v>8.5353362922499176E-2</v>
      </c>
      <c r="H45" s="14">
        <f>VLOOKUP($A45,'[1]5Y區隔'!$B$35:$R$75,H$4,FALSE)/VLOOKUP($A45,'[1]5Y區隔'!$B$35:$R$75,2,FALSE)</f>
        <v>6.0320452403393024E-2</v>
      </c>
      <c r="I45" s="14">
        <f>VLOOKUP($A45,'[1]5Y區隔'!$B$35:$R$75,I$4,FALSE)/VLOOKUP($A45,'[1]5Y區隔'!$B$35:$R$75,2,FALSE)</f>
        <v>7.139491046182847E-2</v>
      </c>
      <c r="J45" s="14">
        <f>VLOOKUP($A45,'[1]5Y區隔'!$B$35:$R$75,J$4,FALSE)/VLOOKUP($A45,'[1]5Y區隔'!$B$35:$R$75,2,FALSE)</f>
        <v>0.11074458058435438</v>
      </c>
      <c r="K45" s="14">
        <f>VLOOKUP($A45,'[1]5Y區隔'!$B$35:$R$75,K$4,FALSE)/VLOOKUP($A45,'[1]5Y區隔'!$B$35:$R$75,2,FALSE)</f>
        <v>0.11804901036757776</v>
      </c>
      <c r="L45" s="14">
        <f>VLOOKUP($A45,'[1]5Y區隔'!$B$35:$R$75,L$4,FALSE)/VLOOKUP($A45,'[1]5Y區隔'!$B$35:$R$75,2,FALSE)</f>
        <v>9.1423185673892557E-2</v>
      </c>
      <c r="M45" s="14">
        <f>VLOOKUP($A45,'[1]5Y區隔'!$B$35:$R$75,M$4,FALSE)/VLOOKUP($A45,'[1]5Y區隔'!$B$35:$R$75,2,FALSE)</f>
        <v>8.9302544769085765E-2</v>
      </c>
      <c r="N45" s="14">
        <f>VLOOKUP($A45,'[1]5Y區隔'!$B$35:$R$75,N$4,FALSE)/VLOOKUP($A45,'[1]5Y區隔'!$B$35:$R$75,2,FALSE)</f>
        <v>8.5296889726672945E-2</v>
      </c>
      <c r="O45" s="14">
        <f>VLOOKUP($A45,'[1]5Y區隔'!$B$35:$R$75,O$4,FALSE)/VLOOKUP($A45,'[1]5Y區隔'!$B$35:$R$75,2,FALSE)</f>
        <v>8.9773798303487279E-2</v>
      </c>
      <c r="P45" s="14">
        <f>VLOOKUP($A45,'[1]5Y區隔'!$B$35:$R$75,P$4,FALSE)/VLOOKUP($A45,'[1]5Y區隔'!$B$35:$R$75,2,FALSE)</f>
        <v>8.9538171536286529E-2</v>
      </c>
      <c r="Q45" s="14">
        <f>VLOOKUP($A45,'[1]5Y區隔'!$B$35:$R$75,Q$4,FALSE)/VLOOKUP($A45,'[1]5Y區隔'!$B$35:$R$75,2,FALSE)</f>
        <v>7.3279924599434498E-2</v>
      </c>
      <c r="R45" s="14">
        <f>VLOOKUP($A45,'[1]5Y區隔'!$B$35:$R$75,R$4,FALSE)/VLOOKUP($A45,'[1]5Y區隔'!$B$35:$R$75,2,FALSE)</f>
        <v>4.2412818096135722E-2</v>
      </c>
      <c r="S45" s="14">
        <f>VLOOKUP($A45,'[1]5Y區隔'!$B$35:$R$75,S$4,FALSE)/VLOOKUP($A45,'[1]5Y區隔'!$B$35:$R$75,2,FALSE)</f>
        <v>2.9688972667295005E-2</v>
      </c>
      <c r="T45" s="14">
        <f>VLOOKUP($A45,'[1]5Y區隔'!$B$35:$R$75,T$4,FALSE)/VLOOKUP($A45,'[1]5Y區隔'!$B$35:$R$75,2,FALSE)</f>
        <v>2.4269557021677664E-2</v>
      </c>
      <c r="U45" s="14">
        <f>VLOOKUP($A45,'[1]5Y區隔'!$B$35:$R$75,U$4,FALSE)/VLOOKUP($A45,'[1]5Y區隔'!$B$35:$R$75,2,FALSE)</f>
        <v>1.4373232799245994E-2</v>
      </c>
      <c r="V45" s="14">
        <f>VLOOKUP($A45,'[1]5Y區隔'!$B$35:$R$75,V$4,FALSE)/VLOOKUP($A45,'[1]5Y區隔'!$B$35:$R$75,2,FALSE)</f>
        <v>1.0131950989632422E-2</v>
      </c>
      <c r="W45" s="15">
        <f t="shared" si="6"/>
        <v>46.72950047125353</v>
      </c>
      <c r="X45" s="16">
        <f t="shared" si="7"/>
        <v>8.5353362922499176E-2</v>
      </c>
    </row>
    <row r="46" spans="1:24" x14ac:dyDescent="0.25">
      <c r="A46" t="s">
        <v>260</v>
      </c>
      <c r="B46">
        <f>VLOOKUP($A46,工作表2!$Z$6:$AC$146,2,FALSE)</f>
        <v>925</v>
      </c>
      <c r="C46">
        <f>VLOOKUP($A46,工作表2!$Z$6:$AC$146,3,FALSE)</f>
        <v>328</v>
      </c>
      <c r="D46">
        <f>VLOOKUP($A46,工作表2!$Z$6:$AC$146,4,FALSE)</f>
        <v>1406</v>
      </c>
      <c r="E46" s="12">
        <f t="shared" si="3"/>
        <v>0.65789473684210531</v>
      </c>
      <c r="F46" s="12">
        <f t="shared" si="4"/>
        <v>0.23328591749644381</v>
      </c>
      <c r="G46" s="13">
        <f t="shared" si="5"/>
        <v>0.42460881934566153</v>
      </c>
      <c r="H46" s="14">
        <f>VLOOKUP($A46,'[1]5Y區隔'!$B$35:$R$75,H$4,FALSE)/VLOOKUP($A46,'[1]5Y區隔'!$B$35:$R$75,2,FALSE)</f>
        <v>4.9740932642487044E-2</v>
      </c>
      <c r="I46" s="14">
        <f>VLOOKUP($A46,'[1]5Y區隔'!$B$35:$R$75,I$4,FALSE)/VLOOKUP($A46,'[1]5Y區隔'!$B$35:$R$75,2,FALSE)</f>
        <v>5.181347150259067E-2</v>
      </c>
      <c r="J46" s="14">
        <f>VLOOKUP($A46,'[1]5Y區隔'!$B$35:$R$75,J$4,FALSE)/VLOOKUP($A46,'[1]5Y區隔'!$B$35:$R$75,2,FALSE)</f>
        <v>8.0829015544041455E-2</v>
      </c>
      <c r="K46" s="14">
        <f>VLOOKUP($A46,'[1]5Y區隔'!$B$35:$R$75,K$4,FALSE)/VLOOKUP($A46,'[1]5Y區隔'!$B$35:$R$75,2,FALSE)</f>
        <v>7.8238341968911912E-2</v>
      </c>
      <c r="L46" s="14">
        <f>VLOOKUP($A46,'[1]5Y區隔'!$B$35:$R$75,L$4,FALSE)/VLOOKUP($A46,'[1]5Y區隔'!$B$35:$R$75,2,FALSE)</f>
        <v>8.8082901554404139E-2</v>
      </c>
      <c r="M46" s="14">
        <f>VLOOKUP($A46,'[1]5Y區隔'!$B$35:$R$75,M$4,FALSE)/VLOOKUP($A46,'[1]5Y區隔'!$B$35:$R$75,2,FALSE)</f>
        <v>8.652849740932643E-2</v>
      </c>
      <c r="N46" s="14">
        <f>VLOOKUP($A46,'[1]5Y區隔'!$B$35:$R$75,N$4,FALSE)/VLOOKUP($A46,'[1]5Y區隔'!$B$35:$R$75,2,FALSE)</f>
        <v>9.0155440414507779E-2</v>
      </c>
      <c r="O46" s="14">
        <f>VLOOKUP($A46,'[1]5Y區隔'!$B$35:$R$75,O$4,FALSE)/VLOOKUP($A46,'[1]5Y區隔'!$B$35:$R$75,2,FALSE)</f>
        <v>9.8445595854922283E-2</v>
      </c>
      <c r="P46" s="14">
        <f>VLOOKUP($A46,'[1]5Y區隔'!$B$35:$R$75,P$4,FALSE)/VLOOKUP($A46,'[1]5Y區隔'!$B$35:$R$75,2,FALSE)</f>
        <v>9.8963730569948186E-2</v>
      </c>
      <c r="Q46" s="14">
        <f>VLOOKUP($A46,'[1]5Y區隔'!$B$35:$R$75,Q$4,FALSE)/VLOOKUP($A46,'[1]5Y區隔'!$B$35:$R$75,2,FALSE)</f>
        <v>6.1139896373056994E-2</v>
      </c>
      <c r="R46" s="14">
        <f>VLOOKUP($A46,'[1]5Y區隔'!$B$35:$R$75,R$4,FALSE)/VLOOKUP($A46,'[1]5Y區隔'!$B$35:$R$75,2,FALSE)</f>
        <v>3.8860103626943004E-2</v>
      </c>
      <c r="S46" s="14">
        <f>VLOOKUP($A46,'[1]5Y區隔'!$B$35:$R$75,S$4,FALSE)/VLOOKUP($A46,'[1]5Y區隔'!$B$35:$R$75,2,FALSE)</f>
        <v>1.9689119170984457E-2</v>
      </c>
      <c r="T46" s="14">
        <f>VLOOKUP($A46,'[1]5Y區隔'!$B$35:$R$75,T$4,FALSE)/VLOOKUP($A46,'[1]5Y區隔'!$B$35:$R$75,2,FALSE)</f>
        <v>3.316062176165803E-2</v>
      </c>
      <c r="U46" s="14">
        <f>VLOOKUP($A46,'[1]5Y區隔'!$B$35:$R$75,U$4,FALSE)/VLOOKUP($A46,'[1]5Y區隔'!$B$35:$R$75,2,FALSE)</f>
        <v>6.9948186528497408E-2</v>
      </c>
      <c r="V46" s="14">
        <f>VLOOKUP($A46,'[1]5Y區隔'!$B$35:$R$75,V$4,FALSE)/VLOOKUP($A46,'[1]5Y區隔'!$B$35:$R$75,2,FALSE)</f>
        <v>5.4404145077720206E-2</v>
      </c>
      <c r="W46" s="15">
        <f t="shared" si="6"/>
        <v>52.396373056994825</v>
      </c>
      <c r="X46" s="16">
        <f t="shared" si="7"/>
        <v>0.42460881934566153</v>
      </c>
    </row>
  </sheetData>
  <phoneticPr fontId="2" type="noConversion"/>
  <conditionalFormatting sqref="A6:A46">
    <cfRule type="duplicateValues" dxfId="0" priority="8"/>
  </conditionalFormatting>
  <conditionalFormatting sqref="G6:G46">
    <cfRule type="colorScale" priority="7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H1:V1">
    <cfRule type="colorScale" priority="4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H3:V3">
    <cfRule type="colorScale" priority="6">
      <colorScale>
        <cfvo type="min"/>
        <cfvo type="num" val="0"/>
        <cfvo type="max"/>
        <color theme="0" tint="-0.34998626667073579"/>
        <color rgb="FFFCFCFF"/>
        <color theme="4" tint="-0.249977111117893"/>
      </colorScale>
    </cfRule>
  </conditionalFormatting>
  <conditionalFormatting sqref="H2:V2">
    <cfRule type="colorScale" priority="5">
      <colorScale>
        <cfvo type="min"/>
        <cfvo type="num" val="0"/>
        <cfvo type="max"/>
        <color theme="0" tint="-0.34998626667073579"/>
        <color rgb="FFFCFCFF"/>
        <color rgb="FF63BE7B"/>
      </colorScale>
    </cfRule>
  </conditionalFormatting>
  <conditionalFormatting sqref="Z7:Z21">
    <cfRule type="colorScale" priority="3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AA7:AA21">
    <cfRule type="colorScale" priority="2">
      <colorScale>
        <cfvo type="min"/>
        <cfvo type="num" val="0"/>
        <cfvo type="max"/>
        <color theme="0" tint="-0.34998626667073579"/>
        <color rgb="FFFCFCFF"/>
        <color rgb="FF63BE7B"/>
      </colorScale>
    </cfRule>
  </conditionalFormatting>
  <conditionalFormatting sqref="AB7:AB21">
    <cfRule type="colorScale" priority="1">
      <colorScale>
        <cfvo type="min"/>
        <cfvo type="num" val="0"/>
        <cfvo type="max"/>
        <color theme="0" tint="-0.34998626667073579"/>
        <color rgb="FFFCFCFF"/>
        <color theme="4" tint="-0.249977111117893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6"/>
  <sheetViews>
    <sheetView topLeftCell="M1" workbookViewId="0">
      <selection activeCell="AC6" sqref="AC6"/>
    </sheetView>
  </sheetViews>
  <sheetFormatPr defaultRowHeight="16.5" x14ac:dyDescent="0.25"/>
  <sheetData>
    <row r="1" spans="1:29" s="8" customFormat="1" ht="16.5" customHeight="1" x14ac:dyDescent="0.25">
      <c r="A1" s="4" t="s">
        <v>185</v>
      </c>
      <c r="B1" s="4" t="s">
        <v>186</v>
      </c>
      <c r="C1" s="4" t="s">
        <v>187</v>
      </c>
      <c r="D1" s="5" t="s">
        <v>188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7"/>
      <c r="U1" s="4" t="s">
        <v>189</v>
      </c>
      <c r="V1" s="4" t="s">
        <v>190</v>
      </c>
      <c r="W1" s="4" t="s">
        <v>191</v>
      </c>
    </row>
    <row r="2" spans="1:29" s="8" customFormat="1" x14ac:dyDescent="0.25">
      <c r="A2" s="9"/>
      <c r="B2" s="9"/>
      <c r="C2" s="9"/>
      <c r="D2" s="4" t="s">
        <v>192</v>
      </c>
      <c r="E2" s="4" t="s">
        <v>193</v>
      </c>
      <c r="F2" s="4" t="s">
        <v>194</v>
      </c>
      <c r="G2" s="4" t="s">
        <v>195</v>
      </c>
      <c r="H2" s="4" t="s">
        <v>196</v>
      </c>
      <c r="I2" s="4" t="s">
        <v>197</v>
      </c>
      <c r="J2" s="4" t="s">
        <v>198</v>
      </c>
      <c r="K2" s="4" t="s">
        <v>199</v>
      </c>
      <c r="L2" s="4" t="s">
        <v>200</v>
      </c>
      <c r="M2" s="4" t="s">
        <v>201</v>
      </c>
      <c r="N2" s="4" t="s">
        <v>202</v>
      </c>
      <c r="O2" s="4" t="s">
        <v>203</v>
      </c>
      <c r="P2" s="4" t="s">
        <v>204</v>
      </c>
      <c r="Q2" s="4" t="s">
        <v>205</v>
      </c>
      <c r="R2" s="4" t="s">
        <v>206</v>
      </c>
      <c r="S2" s="4" t="s">
        <v>207</v>
      </c>
      <c r="T2" s="4" t="s">
        <v>208</v>
      </c>
      <c r="U2" s="9"/>
      <c r="V2" s="9"/>
      <c r="W2" s="9"/>
    </row>
    <row r="3" spans="1:29" s="8" customForma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9" s="8" customForma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9" x14ac:dyDescent="0.25">
      <c r="A5" s="1" t="s">
        <v>0</v>
      </c>
      <c r="B5" s="1" t="s">
        <v>1</v>
      </c>
      <c r="C5" s="1" t="s">
        <v>1</v>
      </c>
      <c r="D5" s="2">
        <v>9329</v>
      </c>
      <c r="E5" s="2">
        <v>10580</v>
      </c>
      <c r="F5" s="2">
        <v>6408</v>
      </c>
      <c r="G5" s="2">
        <v>12143</v>
      </c>
      <c r="H5" s="2">
        <v>184</v>
      </c>
      <c r="I5" s="2">
        <v>8348</v>
      </c>
      <c r="J5" s="2">
        <v>5567</v>
      </c>
      <c r="K5" s="2">
        <v>6127</v>
      </c>
      <c r="L5" s="2">
        <v>2346</v>
      </c>
      <c r="M5" s="2">
        <v>13961</v>
      </c>
      <c r="N5" s="2">
        <v>1759</v>
      </c>
      <c r="O5" s="2">
        <v>8437</v>
      </c>
      <c r="P5" s="2">
        <v>12177</v>
      </c>
      <c r="Q5" s="2">
        <v>4919</v>
      </c>
      <c r="R5" s="2">
        <v>8749</v>
      </c>
      <c r="S5" s="2">
        <v>10207</v>
      </c>
      <c r="T5" s="2">
        <v>6478</v>
      </c>
      <c r="U5" s="2">
        <v>130789</v>
      </c>
      <c r="V5" s="2">
        <v>185214</v>
      </c>
      <c r="W5" s="3">
        <v>70.620002746582031</v>
      </c>
    </row>
    <row r="6" spans="1:29" x14ac:dyDescent="0.25">
      <c r="A6" s="1" t="s">
        <v>2</v>
      </c>
      <c r="B6" s="1" t="s">
        <v>3</v>
      </c>
      <c r="C6" s="1" t="s">
        <v>4</v>
      </c>
      <c r="D6" s="2">
        <v>26</v>
      </c>
      <c r="E6" s="2">
        <v>99</v>
      </c>
      <c r="F6" s="2">
        <v>52</v>
      </c>
      <c r="G6" s="2">
        <v>54</v>
      </c>
      <c r="H6" s="2">
        <v>4</v>
      </c>
      <c r="I6" s="2">
        <v>63</v>
      </c>
      <c r="J6" s="2">
        <v>28</v>
      </c>
      <c r="K6" s="2">
        <v>55</v>
      </c>
      <c r="L6" s="2">
        <v>23</v>
      </c>
      <c r="M6" s="2">
        <v>85</v>
      </c>
      <c r="N6" s="2">
        <v>10</v>
      </c>
      <c r="O6" s="2">
        <v>170</v>
      </c>
      <c r="P6" s="2">
        <v>32</v>
      </c>
      <c r="Q6" s="2">
        <v>52</v>
      </c>
      <c r="R6" s="2">
        <v>41</v>
      </c>
      <c r="S6" s="2">
        <v>48</v>
      </c>
      <c r="T6" s="2">
        <v>62</v>
      </c>
      <c r="U6" s="2">
        <v>926</v>
      </c>
      <c r="V6" s="2">
        <v>2492</v>
      </c>
      <c r="W6" s="3">
        <v>37.159999847412109</v>
      </c>
      <c r="X6" s="11">
        <f>SUM(D6,E6,F6,I6,J6,K6,O6,Q6,T6)</f>
        <v>607</v>
      </c>
      <c r="Y6" s="11">
        <f>SUM(G6,M6,N6,P6,R6)</f>
        <v>222</v>
      </c>
      <c r="Z6" t="str">
        <f>$B6</f>
        <v>西村里</v>
      </c>
      <c r="AA6" s="8">
        <f>IF($B6=$B5,"",SUMPRODUCT(($B$6:$B$168=$B6)*X$6:X$168))</f>
        <v>1922</v>
      </c>
      <c r="AB6" s="8">
        <f t="shared" ref="AB6" si="0">IF($B6=$B5,"",SUMPRODUCT(($B$6:$B$168=$B6)*Y$6:Y$168))</f>
        <v>582</v>
      </c>
      <c r="AC6" s="8">
        <f>IF($B6=$B5,"",SUMPRODUCT(($B$6:$B$168=$B6)*U$6:U$168))</f>
        <v>2812</v>
      </c>
    </row>
    <row r="7" spans="1:29" x14ac:dyDescent="0.25">
      <c r="A7" s="1" t="s">
        <v>2</v>
      </c>
      <c r="B7" s="1" t="s">
        <v>3</v>
      </c>
      <c r="C7" s="1" t="s">
        <v>5</v>
      </c>
      <c r="D7" s="2">
        <v>21</v>
      </c>
      <c r="E7" s="2">
        <v>132</v>
      </c>
      <c r="F7" s="2">
        <v>84</v>
      </c>
      <c r="G7" s="2">
        <v>42</v>
      </c>
      <c r="H7" s="2">
        <v>2</v>
      </c>
      <c r="I7" s="2">
        <v>50</v>
      </c>
      <c r="J7" s="2">
        <v>27</v>
      </c>
      <c r="K7" s="2">
        <v>54</v>
      </c>
      <c r="L7" s="2">
        <v>12</v>
      </c>
      <c r="M7" s="2">
        <v>61</v>
      </c>
      <c r="N7" s="2">
        <v>8</v>
      </c>
      <c r="O7" s="2">
        <v>214</v>
      </c>
      <c r="P7" s="2">
        <v>19</v>
      </c>
      <c r="Q7" s="2">
        <v>46</v>
      </c>
      <c r="R7" s="2">
        <v>19</v>
      </c>
      <c r="S7" s="2">
        <v>58</v>
      </c>
      <c r="T7" s="2">
        <v>79</v>
      </c>
      <c r="U7" s="2">
        <v>957</v>
      </c>
      <c r="V7" s="2">
        <v>1347</v>
      </c>
      <c r="W7" s="3">
        <v>71.050003051757813</v>
      </c>
      <c r="X7" s="11">
        <f t="shared" ref="X7:X70" si="1">SUM(D7,E7,F7,I7,J7,K7,O7,Q7,T7)</f>
        <v>707</v>
      </c>
      <c r="Y7" s="11">
        <f t="shared" ref="Y7:Y70" si="2">SUM(G7,M7,N7,P7,R7)</f>
        <v>149</v>
      </c>
      <c r="Z7" t="str">
        <f t="shared" ref="Z7:Z70" si="3">$B7</f>
        <v>西村里</v>
      </c>
      <c r="AA7" s="8" t="str">
        <f t="shared" ref="AA7:AA70" si="4">IF($B7=$B6,"",SUMPRODUCT(($B$6:$B$168=$B7)*X$6:X$168))</f>
        <v/>
      </c>
      <c r="AB7" s="8" t="str">
        <f t="shared" ref="AB7:AB70" si="5">IF($B7=$B6,"",SUMPRODUCT(($B$6:$B$168=$B7)*Y$6:Y$168))</f>
        <v/>
      </c>
      <c r="AC7" s="8" t="str">
        <f t="shared" ref="AC7:AC70" si="6">IF($B7=$B6,"",SUMPRODUCT(($B$6:$B$168=$B7)*U$6:U$168))</f>
        <v/>
      </c>
    </row>
    <row r="8" spans="1:29" x14ac:dyDescent="0.25">
      <c r="A8" s="1" t="s">
        <v>2</v>
      </c>
      <c r="B8" s="1" t="s">
        <v>3</v>
      </c>
      <c r="C8" s="1" t="s">
        <v>6</v>
      </c>
      <c r="D8" s="2">
        <v>22</v>
      </c>
      <c r="E8" s="2">
        <v>67</v>
      </c>
      <c r="F8" s="2">
        <v>92</v>
      </c>
      <c r="G8" s="2">
        <v>42</v>
      </c>
      <c r="H8" s="2">
        <v>2</v>
      </c>
      <c r="I8" s="2">
        <v>47</v>
      </c>
      <c r="J8" s="2">
        <v>94</v>
      </c>
      <c r="K8" s="2">
        <v>56</v>
      </c>
      <c r="L8" s="2">
        <v>20</v>
      </c>
      <c r="M8" s="2">
        <v>95</v>
      </c>
      <c r="N8" s="2">
        <v>15</v>
      </c>
      <c r="O8" s="2">
        <v>163</v>
      </c>
      <c r="P8" s="2">
        <v>31</v>
      </c>
      <c r="Q8" s="2">
        <v>31</v>
      </c>
      <c r="R8" s="2">
        <v>28</v>
      </c>
      <c r="S8" s="2">
        <v>62</v>
      </c>
      <c r="T8" s="2">
        <v>36</v>
      </c>
      <c r="U8" s="2">
        <v>929</v>
      </c>
      <c r="V8" s="2">
        <v>1301</v>
      </c>
      <c r="W8" s="3">
        <v>71.410003662109375</v>
      </c>
      <c r="X8" s="11">
        <f t="shared" si="1"/>
        <v>608</v>
      </c>
      <c r="Y8" s="11">
        <f t="shared" si="2"/>
        <v>211</v>
      </c>
      <c r="Z8" t="str">
        <f t="shared" si="3"/>
        <v>西村里</v>
      </c>
      <c r="AA8" s="8" t="str">
        <f t="shared" si="4"/>
        <v/>
      </c>
      <c r="AB8" s="8" t="str">
        <f t="shared" si="5"/>
        <v/>
      </c>
      <c r="AC8" s="8" t="str">
        <f t="shared" si="6"/>
        <v/>
      </c>
    </row>
    <row r="9" spans="1:29" x14ac:dyDescent="0.25">
      <c r="A9" s="1" t="s">
        <v>2</v>
      </c>
      <c r="B9" s="1" t="s">
        <v>7</v>
      </c>
      <c r="C9" s="1" t="s">
        <v>8</v>
      </c>
      <c r="D9" s="2">
        <v>113</v>
      </c>
      <c r="E9" s="2">
        <v>88</v>
      </c>
      <c r="F9" s="2">
        <v>81</v>
      </c>
      <c r="G9" s="2">
        <v>70</v>
      </c>
      <c r="H9" s="2">
        <v>1</v>
      </c>
      <c r="I9" s="2">
        <v>45</v>
      </c>
      <c r="J9" s="2">
        <v>41</v>
      </c>
      <c r="K9" s="2">
        <v>51</v>
      </c>
      <c r="L9" s="2">
        <v>32</v>
      </c>
      <c r="M9" s="2">
        <v>105</v>
      </c>
      <c r="N9" s="2">
        <v>21</v>
      </c>
      <c r="O9" s="2">
        <v>107</v>
      </c>
      <c r="P9" s="2">
        <v>56</v>
      </c>
      <c r="Q9" s="2">
        <v>52</v>
      </c>
      <c r="R9" s="2">
        <v>20</v>
      </c>
      <c r="S9" s="2">
        <v>53</v>
      </c>
      <c r="T9" s="2">
        <v>27</v>
      </c>
      <c r="U9" s="2">
        <v>984</v>
      </c>
      <c r="V9" s="2">
        <v>1360</v>
      </c>
      <c r="W9" s="3">
        <v>72.349998474121094</v>
      </c>
      <c r="X9" s="11">
        <f t="shared" si="1"/>
        <v>605</v>
      </c>
      <c r="Y9" s="11">
        <f t="shared" si="2"/>
        <v>272</v>
      </c>
      <c r="Z9" t="str">
        <f t="shared" si="3"/>
        <v>正和里</v>
      </c>
      <c r="AA9" s="8">
        <f t="shared" si="4"/>
        <v>1710</v>
      </c>
      <c r="AB9" s="8">
        <f t="shared" si="5"/>
        <v>804</v>
      </c>
      <c r="AC9" s="8">
        <f t="shared" si="6"/>
        <v>2802</v>
      </c>
    </row>
    <row r="10" spans="1:29" x14ac:dyDescent="0.25">
      <c r="A10" s="1" t="s">
        <v>2</v>
      </c>
      <c r="B10" s="1" t="s">
        <v>7</v>
      </c>
      <c r="C10" s="1" t="s">
        <v>9</v>
      </c>
      <c r="D10" s="2">
        <v>134</v>
      </c>
      <c r="E10" s="2">
        <v>76</v>
      </c>
      <c r="F10" s="2">
        <v>61</v>
      </c>
      <c r="G10" s="2">
        <v>59</v>
      </c>
      <c r="H10" s="2">
        <v>0</v>
      </c>
      <c r="I10" s="2">
        <v>36</v>
      </c>
      <c r="J10" s="2">
        <v>30</v>
      </c>
      <c r="K10" s="2">
        <v>77</v>
      </c>
      <c r="L10" s="2">
        <v>20</v>
      </c>
      <c r="M10" s="2">
        <v>101</v>
      </c>
      <c r="N10" s="2">
        <v>17</v>
      </c>
      <c r="O10" s="2">
        <v>78</v>
      </c>
      <c r="P10" s="2">
        <v>27</v>
      </c>
      <c r="Q10" s="2">
        <v>48</v>
      </c>
      <c r="R10" s="2">
        <v>45</v>
      </c>
      <c r="S10" s="2">
        <v>52</v>
      </c>
      <c r="T10" s="2">
        <v>36</v>
      </c>
      <c r="U10" s="2">
        <v>914</v>
      </c>
      <c r="V10" s="2">
        <v>1226</v>
      </c>
      <c r="W10" s="3">
        <v>74.550003051757813</v>
      </c>
      <c r="X10" s="11">
        <f t="shared" si="1"/>
        <v>576</v>
      </c>
      <c r="Y10" s="11">
        <f t="shared" si="2"/>
        <v>249</v>
      </c>
      <c r="Z10" t="str">
        <f t="shared" si="3"/>
        <v>正和里</v>
      </c>
      <c r="AA10" s="8" t="str">
        <f t="shared" si="4"/>
        <v/>
      </c>
      <c r="AB10" s="8" t="str">
        <f t="shared" si="5"/>
        <v/>
      </c>
      <c r="AC10" s="8" t="str">
        <f t="shared" si="6"/>
        <v/>
      </c>
    </row>
    <row r="11" spans="1:29" x14ac:dyDescent="0.25">
      <c r="A11" s="1" t="s">
        <v>2</v>
      </c>
      <c r="B11" s="1" t="s">
        <v>7</v>
      </c>
      <c r="C11" s="1" t="s">
        <v>10</v>
      </c>
      <c r="D11" s="2">
        <v>97</v>
      </c>
      <c r="E11" s="2">
        <v>96</v>
      </c>
      <c r="F11" s="2">
        <v>67</v>
      </c>
      <c r="G11" s="2">
        <v>90</v>
      </c>
      <c r="H11" s="2">
        <v>1</v>
      </c>
      <c r="I11" s="2">
        <v>35</v>
      </c>
      <c r="J11" s="2">
        <v>38</v>
      </c>
      <c r="K11" s="2">
        <v>38</v>
      </c>
      <c r="L11" s="2">
        <v>17</v>
      </c>
      <c r="M11" s="2">
        <v>100</v>
      </c>
      <c r="N11" s="2">
        <v>16</v>
      </c>
      <c r="O11" s="2">
        <v>93</v>
      </c>
      <c r="P11" s="2">
        <v>42</v>
      </c>
      <c r="Q11" s="2">
        <v>44</v>
      </c>
      <c r="R11" s="2">
        <v>35</v>
      </c>
      <c r="S11" s="2">
        <v>59</v>
      </c>
      <c r="T11" s="2">
        <v>21</v>
      </c>
      <c r="U11" s="2">
        <v>904</v>
      </c>
      <c r="V11" s="2">
        <v>1296</v>
      </c>
      <c r="W11" s="3">
        <v>69.75</v>
      </c>
      <c r="X11" s="11">
        <f t="shared" si="1"/>
        <v>529</v>
      </c>
      <c r="Y11" s="11">
        <f t="shared" si="2"/>
        <v>283</v>
      </c>
      <c r="Z11" t="str">
        <f t="shared" si="3"/>
        <v>正和里</v>
      </c>
      <c r="AA11" s="8" t="str">
        <f t="shared" si="4"/>
        <v/>
      </c>
      <c r="AB11" s="8" t="str">
        <f t="shared" si="5"/>
        <v/>
      </c>
      <c r="AC11" s="8" t="str">
        <f t="shared" si="6"/>
        <v/>
      </c>
    </row>
    <row r="12" spans="1:29" x14ac:dyDescent="0.25">
      <c r="A12" s="1" t="s">
        <v>2</v>
      </c>
      <c r="B12" s="1" t="s">
        <v>11</v>
      </c>
      <c r="C12" s="1" t="s">
        <v>12</v>
      </c>
      <c r="D12" s="2">
        <v>31</v>
      </c>
      <c r="E12" s="2">
        <v>93</v>
      </c>
      <c r="F12" s="2">
        <v>31</v>
      </c>
      <c r="G12" s="2">
        <v>37</v>
      </c>
      <c r="H12" s="2">
        <v>0</v>
      </c>
      <c r="I12" s="2">
        <v>36</v>
      </c>
      <c r="J12" s="2">
        <v>20</v>
      </c>
      <c r="K12" s="2">
        <v>36</v>
      </c>
      <c r="L12" s="2">
        <v>14</v>
      </c>
      <c r="M12" s="2">
        <v>65</v>
      </c>
      <c r="N12" s="2">
        <v>6</v>
      </c>
      <c r="O12" s="2">
        <v>62</v>
      </c>
      <c r="P12" s="2">
        <v>29</v>
      </c>
      <c r="Q12" s="2">
        <v>57</v>
      </c>
      <c r="R12" s="2">
        <v>48</v>
      </c>
      <c r="S12" s="2">
        <v>45</v>
      </c>
      <c r="T12" s="2">
        <v>36</v>
      </c>
      <c r="U12" s="2">
        <v>673</v>
      </c>
      <c r="V12" s="2">
        <v>1009</v>
      </c>
      <c r="W12" s="3">
        <v>66.699996948242188</v>
      </c>
      <c r="X12" s="11">
        <f t="shared" si="1"/>
        <v>402</v>
      </c>
      <c r="Y12" s="11">
        <f t="shared" si="2"/>
        <v>185</v>
      </c>
      <c r="Z12" t="str">
        <f t="shared" si="3"/>
        <v>興隆里</v>
      </c>
      <c r="AA12" s="8">
        <f t="shared" si="4"/>
        <v>920</v>
      </c>
      <c r="AB12" s="8">
        <f t="shared" si="5"/>
        <v>470</v>
      </c>
      <c r="AC12" s="8">
        <f t="shared" si="6"/>
        <v>1561</v>
      </c>
    </row>
    <row r="13" spans="1:29" x14ac:dyDescent="0.25">
      <c r="A13" s="1" t="s">
        <v>2</v>
      </c>
      <c r="B13" s="1" t="s">
        <v>11</v>
      </c>
      <c r="C13" s="1" t="s">
        <v>13</v>
      </c>
      <c r="D13" s="2">
        <v>40</v>
      </c>
      <c r="E13" s="2">
        <v>92</v>
      </c>
      <c r="F13" s="2">
        <v>69</v>
      </c>
      <c r="G13" s="2">
        <v>52</v>
      </c>
      <c r="H13" s="2">
        <v>0</v>
      </c>
      <c r="I13" s="2">
        <v>34</v>
      </c>
      <c r="J13" s="2">
        <v>27</v>
      </c>
      <c r="K13" s="2">
        <v>38</v>
      </c>
      <c r="L13" s="2">
        <v>23</v>
      </c>
      <c r="M13" s="2">
        <v>121</v>
      </c>
      <c r="N13" s="2">
        <v>15</v>
      </c>
      <c r="O13" s="2">
        <v>92</v>
      </c>
      <c r="P13" s="2">
        <v>67</v>
      </c>
      <c r="Q13" s="2">
        <v>103</v>
      </c>
      <c r="R13" s="2">
        <v>30</v>
      </c>
      <c r="S13" s="2">
        <v>51</v>
      </c>
      <c r="T13" s="2">
        <v>23</v>
      </c>
      <c r="U13" s="2">
        <v>888</v>
      </c>
      <c r="V13" s="2">
        <v>1385</v>
      </c>
      <c r="W13" s="3">
        <v>64.120002746582031</v>
      </c>
      <c r="X13" s="11">
        <f t="shared" si="1"/>
        <v>518</v>
      </c>
      <c r="Y13" s="11">
        <f t="shared" si="2"/>
        <v>285</v>
      </c>
      <c r="Z13" t="str">
        <f t="shared" si="3"/>
        <v>興隆里</v>
      </c>
      <c r="AA13" s="8" t="str">
        <f t="shared" si="4"/>
        <v/>
      </c>
      <c r="AB13" s="8" t="str">
        <f t="shared" si="5"/>
        <v/>
      </c>
      <c r="AC13" s="8" t="str">
        <f t="shared" si="6"/>
        <v/>
      </c>
    </row>
    <row r="14" spans="1:29" x14ac:dyDescent="0.25">
      <c r="A14" s="1" t="s">
        <v>2</v>
      </c>
      <c r="B14" s="1" t="s">
        <v>14</v>
      </c>
      <c r="C14" s="1" t="s">
        <v>15</v>
      </c>
      <c r="D14" s="2">
        <v>44</v>
      </c>
      <c r="E14" s="2">
        <v>88</v>
      </c>
      <c r="F14" s="2">
        <v>62</v>
      </c>
      <c r="G14" s="2">
        <v>59</v>
      </c>
      <c r="H14" s="2">
        <v>1</v>
      </c>
      <c r="I14" s="2">
        <v>41</v>
      </c>
      <c r="J14" s="2">
        <v>35</v>
      </c>
      <c r="K14" s="2">
        <v>58</v>
      </c>
      <c r="L14" s="2">
        <v>16</v>
      </c>
      <c r="M14" s="2">
        <v>120</v>
      </c>
      <c r="N14" s="2">
        <v>14</v>
      </c>
      <c r="O14" s="2">
        <v>103</v>
      </c>
      <c r="P14" s="2">
        <v>42</v>
      </c>
      <c r="Q14" s="2">
        <v>54</v>
      </c>
      <c r="R14" s="2">
        <v>54</v>
      </c>
      <c r="S14" s="2">
        <v>62</v>
      </c>
      <c r="T14" s="2">
        <v>19</v>
      </c>
      <c r="U14" s="2">
        <v>895</v>
      </c>
      <c r="V14" s="2">
        <v>1363</v>
      </c>
      <c r="W14" s="3">
        <v>65.660003662109375</v>
      </c>
      <c r="X14" s="11">
        <f t="shared" si="1"/>
        <v>504</v>
      </c>
      <c r="Y14" s="11">
        <f t="shared" si="2"/>
        <v>289</v>
      </c>
      <c r="Z14" t="str">
        <f t="shared" si="3"/>
        <v>中興里</v>
      </c>
      <c r="AA14" s="8">
        <f t="shared" si="4"/>
        <v>990</v>
      </c>
      <c r="AB14" s="8">
        <f t="shared" si="5"/>
        <v>639</v>
      </c>
      <c r="AC14" s="8">
        <f t="shared" si="6"/>
        <v>1833</v>
      </c>
    </row>
    <row r="15" spans="1:29" x14ac:dyDescent="0.25">
      <c r="A15" s="1" t="s">
        <v>2</v>
      </c>
      <c r="B15" s="1" t="s">
        <v>14</v>
      </c>
      <c r="C15" s="1" t="s">
        <v>16</v>
      </c>
      <c r="D15" s="2">
        <v>41</v>
      </c>
      <c r="E15" s="2">
        <v>117</v>
      </c>
      <c r="F15" s="2">
        <v>60</v>
      </c>
      <c r="G15" s="2">
        <v>97</v>
      </c>
      <c r="H15" s="2">
        <v>1</v>
      </c>
      <c r="I15" s="2">
        <v>37</v>
      </c>
      <c r="J15" s="2">
        <v>22</v>
      </c>
      <c r="K15" s="2">
        <v>32</v>
      </c>
      <c r="L15" s="2">
        <v>22</v>
      </c>
      <c r="M15" s="2">
        <v>106</v>
      </c>
      <c r="N15" s="2">
        <v>18</v>
      </c>
      <c r="O15" s="2">
        <v>108</v>
      </c>
      <c r="P15" s="2">
        <v>61</v>
      </c>
      <c r="Q15" s="2">
        <v>40</v>
      </c>
      <c r="R15" s="2">
        <v>68</v>
      </c>
      <c r="S15" s="2">
        <v>54</v>
      </c>
      <c r="T15" s="2">
        <v>29</v>
      </c>
      <c r="U15" s="2">
        <v>938</v>
      </c>
      <c r="V15" s="2">
        <v>1464</v>
      </c>
      <c r="W15" s="3">
        <v>64.069999694824219</v>
      </c>
      <c r="X15" s="11">
        <f t="shared" si="1"/>
        <v>486</v>
      </c>
      <c r="Y15" s="11">
        <f t="shared" si="2"/>
        <v>350</v>
      </c>
      <c r="Z15" t="str">
        <f t="shared" si="3"/>
        <v>中興里</v>
      </c>
      <c r="AA15" s="8" t="str">
        <f t="shared" si="4"/>
        <v/>
      </c>
      <c r="AB15" s="8" t="str">
        <f t="shared" si="5"/>
        <v/>
      </c>
      <c r="AC15" s="8" t="str">
        <f t="shared" si="6"/>
        <v/>
      </c>
    </row>
    <row r="16" spans="1:29" x14ac:dyDescent="0.25">
      <c r="A16" s="1" t="s">
        <v>2</v>
      </c>
      <c r="B16" s="1" t="s">
        <v>17</v>
      </c>
      <c r="C16" s="1" t="s">
        <v>18</v>
      </c>
      <c r="D16" s="2">
        <v>95</v>
      </c>
      <c r="E16" s="2">
        <v>107</v>
      </c>
      <c r="F16" s="2">
        <v>65</v>
      </c>
      <c r="G16" s="2">
        <v>48</v>
      </c>
      <c r="H16" s="2">
        <v>1</v>
      </c>
      <c r="I16" s="2">
        <v>87</v>
      </c>
      <c r="J16" s="2">
        <v>61</v>
      </c>
      <c r="K16" s="2">
        <v>61</v>
      </c>
      <c r="L16" s="2">
        <v>34</v>
      </c>
      <c r="M16" s="2">
        <v>107</v>
      </c>
      <c r="N16" s="2">
        <v>12</v>
      </c>
      <c r="O16" s="2">
        <v>94</v>
      </c>
      <c r="P16" s="2">
        <v>53</v>
      </c>
      <c r="Q16" s="2">
        <v>74</v>
      </c>
      <c r="R16" s="2">
        <v>69</v>
      </c>
      <c r="S16" s="2">
        <v>67</v>
      </c>
      <c r="T16" s="2">
        <v>36</v>
      </c>
      <c r="U16" s="2">
        <v>1094</v>
      </c>
      <c r="V16" s="2">
        <v>1511</v>
      </c>
      <c r="W16" s="3">
        <v>72.400001525878906</v>
      </c>
      <c r="X16" s="11">
        <f t="shared" si="1"/>
        <v>680</v>
      </c>
      <c r="Y16" s="11">
        <f t="shared" si="2"/>
        <v>289</v>
      </c>
      <c r="Z16" t="str">
        <f t="shared" si="3"/>
        <v>新仁里</v>
      </c>
      <c r="AA16" s="8">
        <f t="shared" si="4"/>
        <v>1219</v>
      </c>
      <c r="AB16" s="8">
        <f t="shared" si="5"/>
        <v>606</v>
      </c>
      <c r="AC16" s="8">
        <f t="shared" si="6"/>
        <v>2087</v>
      </c>
    </row>
    <row r="17" spans="1:29" x14ac:dyDescent="0.25">
      <c r="A17" s="1" t="s">
        <v>2</v>
      </c>
      <c r="B17" s="1" t="s">
        <v>17</v>
      </c>
      <c r="C17" s="1" t="s">
        <v>19</v>
      </c>
      <c r="D17" s="2">
        <v>93</v>
      </c>
      <c r="E17" s="2">
        <v>89</v>
      </c>
      <c r="F17" s="2">
        <v>40</v>
      </c>
      <c r="G17" s="2">
        <v>82</v>
      </c>
      <c r="H17" s="2">
        <v>0</v>
      </c>
      <c r="I17" s="2">
        <v>68</v>
      </c>
      <c r="J17" s="2">
        <v>48</v>
      </c>
      <c r="K17" s="2">
        <v>51</v>
      </c>
      <c r="L17" s="2">
        <v>45</v>
      </c>
      <c r="M17" s="2">
        <v>107</v>
      </c>
      <c r="N17" s="2">
        <v>16</v>
      </c>
      <c r="O17" s="2">
        <v>53</v>
      </c>
      <c r="P17" s="2">
        <v>45</v>
      </c>
      <c r="Q17" s="2">
        <v>58</v>
      </c>
      <c r="R17" s="2">
        <v>67</v>
      </c>
      <c r="S17" s="2">
        <v>73</v>
      </c>
      <c r="T17" s="2">
        <v>39</v>
      </c>
      <c r="U17" s="2">
        <v>993</v>
      </c>
      <c r="V17" s="2">
        <v>1378</v>
      </c>
      <c r="W17" s="3">
        <v>72.05999755859375</v>
      </c>
      <c r="X17" s="11">
        <f t="shared" si="1"/>
        <v>539</v>
      </c>
      <c r="Y17" s="11">
        <f t="shared" si="2"/>
        <v>317</v>
      </c>
      <c r="Z17" t="str">
        <f t="shared" si="3"/>
        <v>新仁里</v>
      </c>
      <c r="AA17" s="8" t="str">
        <f t="shared" si="4"/>
        <v/>
      </c>
      <c r="AB17" s="8" t="str">
        <f t="shared" si="5"/>
        <v/>
      </c>
      <c r="AC17" s="8" t="str">
        <f t="shared" si="6"/>
        <v/>
      </c>
    </row>
    <row r="18" spans="1:29" x14ac:dyDescent="0.25">
      <c r="A18" s="1" t="s">
        <v>2</v>
      </c>
      <c r="B18" s="1" t="s">
        <v>20</v>
      </c>
      <c r="C18" s="1" t="s">
        <v>21</v>
      </c>
      <c r="D18" s="2">
        <v>74</v>
      </c>
      <c r="E18" s="2">
        <v>105</v>
      </c>
      <c r="F18" s="2">
        <v>49</v>
      </c>
      <c r="G18" s="2">
        <v>52</v>
      </c>
      <c r="H18" s="2">
        <v>1</v>
      </c>
      <c r="I18" s="2">
        <v>50</v>
      </c>
      <c r="J18" s="2">
        <v>49</v>
      </c>
      <c r="K18" s="2">
        <v>34</v>
      </c>
      <c r="L18" s="2">
        <v>18</v>
      </c>
      <c r="M18" s="2">
        <v>108</v>
      </c>
      <c r="N18" s="2">
        <v>13</v>
      </c>
      <c r="O18" s="2">
        <v>75</v>
      </c>
      <c r="P18" s="2">
        <v>67</v>
      </c>
      <c r="Q18" s="2">
        <v>45</v>
      </c>
      <c r="R18" s="2">
        <v>30</v>
      </c>
      <c r="S18" s="2">
        <v>68</v>
      </c>
      <c r="T18" s="2">
        <v>76</v>
      </c>
      <c r="U18" s="2">
        <v>952</v>
      </c>
      <c r="V18" s="2">
        <v>1390</v>
      </c>
      <c r="W18" s="3">
        <v>68.489997863769531</v>
      </c>
      <c r="X18" s="11">
        <f t="shared" si="1"/>
        <v>557</v>
      </c>
      <c r="Y18" s="11">
        <f t="shared" si="2"/>
        <v>270</v>
      </c>
      <c r="Z18" t="str">
        <f t="shared" si="3"/>
        <v>興雅里</v>
      </c>
      <c r="AA18" s="8">
        <f t="shared" si="4"/>
        <v>1682</v>
      </c>
      <c r="AB18" s="8">
        <f t="shared" si="5"/>
        <v>1319</v>
      </c>
      <c r="AC18" s="8">
        <f t="shared" si="6"/>
        <v>3467</v>
      </c>
    </row>
    <row r="19" spans="1:29" x14ac:dyDescent="0.25">
      <c r="A19" s="1" t="s">
        <v>2</v>
      </c>
      <c r="B19" s="1" t="s">
        <v>20</v>
      </c>
      <c r="C19" s="1" t="s">
        <v>22</v>
      </c>
      <c r="D19" s="2">
        <v>56</v>
      </c>
      <c r="E19" s="2">
        <v>71</v>
      </c>
      <c r="F19" s="2">
        <v>36</v>
      </c>
      <c r="G19" s="2">
        <v>86</v>
      </c>
      <c r="H19" s="2">
        <v>3</v>
      </c>
      <c r="I19" s="2">
        <v>40</v>
      </c>
      <c r="J19" s="2">
        <v>26</v>
      </c>
      <c r="K19" s="2">
        <v>26</v>
      </c>
      <c r="L19" s="2">
        <v>18</v>
      </c>
      <c r="M19" s="2">
        <v>92</v>
      </c>
      <c r="N19" s="2">
        <v>14</v>
      </c>
      <c r="O19" s="2">
        <v>56</v>
      </c>
      <c r="P19" s="2">
        <v>93</v>
      </c>
      <c r="Q19" s="2">
        <v>34</v>
      </c>
      <c r="R19" s="2">
        <v>70</v>
      </c>
      <c r="S19" s="2">
        <v>62</v>
      </c>
      <c r="T19" s="2">
        <v>27</v>
      </c>
      <c r="U19" s="2">
        <v>831</v>
      </c>
      <c r="V19" s="2">
        <v>1222</v>
      </c>
      <c r="W19" s="3">
        <v>68</v>
      </c>
      <c r="X19" s="11">
        <f t="shared" si="1"/>
        <v>372</v>
      </c>
      <c r="Y19" s="11">
        <f t="shared" si="2"/>
        <v>355</v>
      </c>
      <c r="Z19" t="str">
        <f t="shared" si="3"/>
        <v>興雅里</v>
      </c>
      <c r="AA19" s="8" t="str">
        <f t="shared" si="4"/>
        <v/>
      </c>
      <c r="AB19" s="8" t="str">
        <f t="shared" si="5"/>
        <v/>
      </c>
      <c r="AC19" s="8" t="str">
        <f t="shared" si="6"/>
        <v/>
      </c>
    </row>
    <row r="20" spans="1:29" x14ac:dyDescent="0.25">
      <c r="A20" s="1" t="s">
        <v>2</v>
      </c>
      <c r="B20" s="1" t="s">
        <v>20</v>
      </c>
      <c r="C20" s="1" t="s">
        <v>23</v>
      </c>
      <c r="D20" s="2">
        <v>68</v>
      </c>
      <c r="E20" s="2">
        <v>81</v>
      </c>
      <c r="F20" s="2">
        <v>42</v>
      </c>
      <c r="G20" s="2">
        <v>90</v>
      </c>
      <c r="H20" s="2">
        <v>2</v>
      </c>
      <c r="I20" s="2">
        <v>32</v>
      </c>
      <c r="J20" s="2">
        <v>42</v>
      </c>
      <c r="K20" s="2">
        <v>26</v>
      </c>
      <c r="L20" s="2">
        <v>26</v>
      </c>
      <c r="M20" s="2">
        <v>97</v>
      </c>
      <c r="N20" s="2">
        <v>27</v>
      </c>
      <c r="O20" s="2">
        <v>49</v>
      </c>
      <c r="P20" s="2">
        <v>91</v>
      </c>
      <c r="Q20" s="2">
        <v>40</v>
      </c>
      <c r="R20" s="2">
        <v>60</v>
      </c>
      <c r="S20" s="2">
        <v>93</v>
      </c>
      <c r="T20" s="2">
        <v>22</v>
      </c>
      <c r="U20" s="2">
        <v>917</v>
      </c>
      <c r="V20" s="2">
        <v>1248</v>
      </c>
      <c r="W20" s="3">
        <v>73.480003356933594</v>
      </c>
      <c r="X20" s="11">
        <f t="shared" si="1"/>
        <v>402</v>
      </c>
      <c r="Y20" s="11">
        <f t="shared" si="2"/>
        <v>365</v>
      </c>
      <c r="Z20" t="str">
        <f t="shared" si="3"/>
        <v>興雅里</v>
      </c>
      <c r="AA20" s="8" t="str">
        <f t="shared" si="4"/>
        <v/>
      </c>
      <c r="AB20" s="8" t="str">
        <f t="shared" si="5"/>
        <v/>
      </c>
      <c r="AC20" s="8" t="str">
        <f t="shared" si="6"/>
        <v/>
      </c>
    </row>
    <row r="21" spans="1:29" x14ac:dyDescent="0.25">
      <c r="A21" s="1" t="s">
        <v>2</v>
      </c>
      <c r="B21" s="1" t="s">
        <v>20</v>
      </c>
      <c r="C21" s="1" t="s">
        <v>24</v>
      </c>
      <c r="D21" s="2">
        <v>45</v>
      </c>
      <c r="E21" s="2">
        <v>63</v>
      </c>
      <c r="F21" s="2">
        <v>32</v>
      </c>
      <c r="G21" s="2">
        <v>68</v>
      </c>
      <c r="H21" s="2">
        <v>1</v>
      </c>
      <c r="I21" s="2">
        <v>44</v>
      </c>
      <c r="J21" s="2">
        <v>30</v>
      </c>
      <c r="K21" s="2">
        <v>24</v>
      </c>
      <c r="L21" s="2">
        <v>22</v>
      </c>
      <c r="M21" s="2">
        <v>100</v>
      </c>
      <c r="N21" s="2">
        <v>11</v>
      </c>
      <c r="O21" s="2">
        <v>46</v>
      </c>
      <c r="P21" s="2">
        <v>93</v>
      </c>
      <c r="Q21" s="2">
        <v>35</v>
      </c>
      <c r="R21" s="2">
        <v>57</v>
      </c>
      <c r="S21" s="2">
        <v>49</v>
      </c>
      <c r="T21" s="2">
        <v>32</v>
      </c>
      <c r="U21" s="2">
        <v>767</v>
      </c>
      <c r="V21" s="2">
        <v>1073</v>
      </c>
      <c r="W21" s="3">
        <v>71.480003356933594</v>
      </c>
      <c r="X21" s="11">
        <f t="shared" si="1"/>
        <v>351</v>
      </c>
      <c r="Y21" s="11">
        <f t="shared" si="2"/>
        <v>329</v>
      </c>
      <c r="Z21" t="str">
        <f t="shared" si="3"/>
        <v>興雅里</v>
      </c>
      <c r="AA21" s="8" t="str">
        <f t="shared" si="4"/>
        <v/>
      </c>
      <c r="AB21" s="8" t="str">
        <f t="shared" si="5"/>
        <v/>
      </c>
      <c r="AC21" s="8" t="str">
        <f t="shared" si="6"/>
        <v/>
      </c>
    </row>
    <row r="22" spans="1:29" x14ac:dyDescent="0.25">
      <c r="A22" s="1" t="s">
        <v>2</v>
      </c>
      <c r="B22" s="1" t="s">
        <v>25</v>
      </c>
      <c r="C22" s="1" t="s">
        <v>26</v>
      </c>
      <c r="D22" s="2">
        <v>121</v>
      </c>
      <c r="E22" s="2">
        <v>82</v>
      </c>
      <c r="F22" s="2">
        <v>56</v>
      </c>
      <c r="G22" s="2">
        <v>69</v>
      </c>
      <c r="H22" s="2">
        <v>4</v>
      </c>
      <c r="I22" s="2">
        <v>54</v>
      </c>
      <c r="J22" s="2">
        <v>36</v>
      </c>
      <c r="K22" s="2">
        <v>41</v>
      </c>
      <c r="L22" s="2">
        <v>29</v>
      </c>
      <c r="M22" s="2">
        <v>146</v>
      </c>
      <c r="N22" s="2">
        <v>18</v>
      </c>
      <c r="O22" s="2">
        <v>58</v>
      </c>
      <c r="P22" s="2">
        <v>86</v>
      </c>
      <c r="Q22" s="2">
        <v>26</v>
      </c>
      <c r="R22" s="2">
        <v>48</v>
      </c>
      <c r="S22" s="2">
        <v>57</v>
      </c>
      <c r="T22" s="2">
        <v>37</v>
      </c>
      <c r="U22" s="2">
        <v>996</v>
      </c>
      <c r="V22" s="2">
        <v>1468</v>
      </c>
      <c r="W22" s="3">
        <v>67.849998474121094</v>
      </c>
      <c r="X22" s="11">
        <f t="shared" si="1"/>
        <v>511</v>
      </c>
      <c r="Y22" s="11">
        <f t="shared" si="2"/>
        <v>367</v>
      </c>
      <c r="Z22" t="str">
        <f t="shared" si="3"/>
        <v>敦厚里</v>
      </c>
      <c r="AA22" s="8">
        <f t="shared" si="4"/>
        <v>1407</v>
      </c>
      <c r="AB22" s="8">
        <f t="shared" si="5"/>
        <v>1169</v>
      </c>
      <c r="AC22" s="8">
        <f t="shared" si="6"/>
        <v>2978</v>
      </c>
    </row>
    <row r="23" spans="1:29" x14ac:dyDescent="0.25">
      <c r="A23" s="1" t="s">
        <v>2</v>
      </c>
      <c r="B23" s="1" t="s">
        <v>25</v>
      </c>
      <c r="C23" s="1" t="s">
        <v>27</v>
      </c>
      <c r="D23" s="2">
        <v>142</v>
      </c>
      <c r="E23" s="2">
        <v>67</v>
      </c>
      <c r="F23" s="2">
        <v>34</v>
      </c>
      <c r="G23" s="2">
        <v>88</v>
      </c>
      <c r="H23" s="2">
        <v>0</v>
      </c>
      <c r="I23" s="2">
        <v>34</v>
      </c>
      <c r="J23" s="2">
        <v>20</v>
      </c>
      <c r="K23" s="2">
        <v>22</v>
      </c>
      <c r="L23" s="2">
        <v>20</v>
      </c>
      <c r="M23" s="2">
        <v>115</v>
      </c>
      <c r="N23" s="2">
        <v>11</v>
      </c>
      <c r="O23" s="2">
        <v>42</v>
      </c>
      <c r="P23" s="2">
        <v>125</v>
      </c>
      <c r="Q23" s="2">
        <v>31</v>
      </c>
      <c r="R23" s="2">
        <v>60</v>
      </c>
      <c r="S23" s="2">
        <v>77</v>
      </c>
      <c r="T23" s="2">
        <v>22</v>
      </c>
      <c r="U23" s="2">
        <v>934</v>
      </c>
      <c r="V23" s="2">
        <v>1385</v>
      </c>
      <c r="W23" s="3">
        <v>67.44000244140625</v>
      </c>
      <c r="X23" s="11">
        <f t="shared" si="1"/>
        <v>414</v>
      </c>
      <c r="Y23" s="11">
        <f t="shared" si="2"/>
        <v>399</v>
      </c>
      <c r="Z23" t="str">
        <f t="shared" si="3"/>
        <v>敦厚里</v>
      </c>
      <c r="AA23" s="8" t="str">
        <f t="shared" si="4"/>
        <v/>
      </c>
      <c r="AB23" s="8" t="str">
        <f t="shared" si="5"/>
        <v/>
      </c>
      <c r="AC23" s="8" t="str">
        <f t="shared" si="6"/>
        <v/>
      </c>
    </row>
    <row r="24" spans="1:29" x14ac:dyDescent="0.25">
      <c r="A24" s="1" t="s">
        <v>2</v>
      </c>
      <c r="B24" s="1" t="s">
        <v>25</v>
      </c>
      <c r="C24" s="1" t="s">
        <v>28</v>
      </c>
      <c r="D24" s="2">
        <v>113</v>
      </c>
      <c r="E24" s="2">
        <v>75</v>
      </c>
      <c r="F24" s="2">
        <v>52</v>
      </c>
      <c r="G24" s="2">
        <v>96</v>
      </c>
      <c r="H24" s="2">
        <v>0</v>
      </c>
      <c r="I24" s="2">
        <v>49</v>
      </c>
      <c r="J24" s="2">
        <v>27</v>
      </c>
      <c r="K24" s="2">
        <v>35</v>
      </c>
      <c r="L24" s="2">
        <v>27</v>
      </c>
      <c r="M24" s="2">
        <v>119</v>
      </c>
      <c r="N24" s="2">
        <v>14</v>
      </c>
      <c r="O24" s="2">
        <v>50</v>
      </c>
      <c r="P24" s="2">
        <v>124</v>
      </c>
      <c r="Q24" s="2">
        <v>45</v>
      </c>
      <c r="R24" s="2">
        <v>50</v>
      </c>
      <c r="S24" s="2">
        <v>112</v>
      </c>
      <c r="T24" s="2">
        <v>36</v>
      </c>
      <c r="U24" s="2">
        <v>1048</v>
      </c>
      <c r="V24" s="2">
        <v>1572</v>
      </c>
      <c r="W24" s="3">
        <v>66.669998168945313</v>
      </c>
      <c r="X24" s="11">
        <f t="shared" si="1"/>
        <v>482</v>
      </c>
      <c r="Y24" s="11">
        <f t="shared" si="2"/>
        <v>403</v>
      </c>
      <c r="Z24" t="str">
        <f t="shared" si="3"/>
        <v>敦厚里</v>
      </c>
      <c r="AA24" s="8" t="str">
        <f t="shared" si="4"/>
        <v/>
      </c>
      <c r="AB24" s="8" t="str">
        <f t="shared" si="5"/>
        <v/>
      </c>
      <c r="AC24" s="8" t="str">
        <f t="shared" si="6"/>
        <v/>
      </c>
    </row>
    <row r="25" spans="1:29" x14ac:dyDescent="0.25">
      <c r="A25" s="1" t="s">
        <v>2</v>
      </c>
      <c r="B25" s="1" t="s">
        <v>29</v>
      </c>
      <c r="C25" s="1" t="s">
        <v>30</v>
      </c>
      <c r="D25" s="2">
        <v>86</v>
      </c>
      <c r="E25" s="2">
        <v>62</v>
      </c>
      <c r="F25" s="2">
        <v>50</v>
      </c>
      <c r="G25" s="2">
        <v>74</v>
      </c>
      <c r="H25" s="2">
        <v>2</v>
      </c>
      <c r="I25" s="2">
        <v>139</v>
      </c>
      <c r="J25" s="2">
        <v>31</v>
      </c>
      <c r="K25" s="2">
        <v>45</v>
      </c>
      <c r="L25" s="2">
        <v>14</v>
      </c>
      <c r="M25" s="2">
        <v>98</v>
      </c>
      <c r="N25" s="2">
        <v>27</v>
      </c>
      <c r="O25" s="2">
        <v>57</v>
      </c>
      <c r="P25" s="2">
        <v>68</v>
      </c>
      <c r="Q25" s="2">
        <v>36</v>
      </c>
      <c r="R25" s="2">
        <v>30</v>
      </c>
      <c r="S25" s="2">
        <v>112</v>
      </c>
      <c r="T25" s="2">
        <v>25</v>
      </c>
      <c r="U25" s="2">
        <v>981</v>
      </c>
      <c r="V25" s="2">
        <v>1361</v>
      </c>
      <c r="W25" s="3">
        <v>72.080001831054688</v>
      </c>
      <c r="X25" s="11">
        <f t="shared" si="1"/>
        <v>531</v>
      </c>
      <c r="Y25" s="11">
        <f t="shared" si="2"/>
        <v>297</v>
      </c>
      <c r="Z25" t="str">
        <f t="shared" si="3"/>
        <v>廣居里</v>
      </c>
      <c r="AA25" s="8">
        <f t="shared" si="4"/>
        <v>2524</v>
      </c>
      <c r="AB25" s="8">
        <f t="shared" si="5"/>
        <v>1521</v>
      </c>
      <c r="AC25" s="8">
        <f t="shared" si="6"/>
        <v>4687</v>
      </c>
    </row>
    <row r="26" spans="1:29" x14ac:dyDescent="0.25">
      <c r="A26" s="1" t="s">
        <v>2</v>
      </c>
      <c r="B26" s="1" t="s">
        <v>29</v>
      </c>
      <c r="C26" s="1" t="s">
        <v>31</v>
      </c>
      <c r="D26" s="2">
        <v>37</v>
      </c>
      <c r="E26" s="2">
        <v>69</v>
      </c>
      <c r="F26" s="2">
        <v>41</v>
      </c>
      <c r="G26" s="2">
        <v>82</v>
      </c>
      <c r="H26" s="2">
        <v>2</v>
      </c>
      <c r="I26" s="2">
        <v>225</v>
      </c>
      <c r="J26" s="2">
        <v>26</v>
      </c>
      <c r="K26" s="2">
        <v>43</v>
      </c>
      <c r="L26" s="2">
        <v>14</v>
      </c>
      <c r="M26" s="2">
        <v>117</v>
      </c>
      <c r="N26" s="2">
        <v>15</v>
      </c>
      <c r="O26" s="2">
        <v>47</v>
      </c>
      <c r="P26" s="2">
        <v>74</v>
      </c>
      <c r="Q26" s="2">
        <v>38</v>
      </c>
      <c r="R26" s="2">
        <v>39</v>
      </c>
      <c r="S26" s="2">
        <v>91</v>
      </c>
      <c r="T26" s="2">
        <v>18</v>
      </c>
      <c r="U26" s="2">
        <v>989</v>
      </c>
      <c r="V26" s="2">
        <v>1361</v>
      </c>
      <c r="W26" s="3">
        <v>72.669998168945313</v>
      </c>
      <c r="X26" s="11">
        <f t="shared" si="1"/>
        <v>544</v>
      </c>
      <c r="Y26" s="11">
        <f t="shared" si="2"/>
        <v>327</v>
      </c>
      <c r="Z26" t="str">
        <f t="shared" si="3"/>
        <v>廣居里</v>
      </c>
      <c r="AA26" s="8" t="str">
        <f t="shared" si="4"/>
        <v/>
      </c>
      <c r="AB26" s="8" t="str">
        <f t="shared" si="5"/>
        <v/>
      </c>
      <c r="AC26" s="8" t="str">
        <f t="shared" si="6"/>
        <v/>
      </c>
    </row>
    <row r="27" spans="1:29" x14ac:dyDescent="0.25">
      <c r="A27" s="1" t="s">
        <v>2</v>
      </c>
      <c r="B27" s="1" t="s">
        <v>29</v>
      </c>
      <c r="C27" s="1" t="s">
        <v>32</v>
      </c>
      <c r="D27" s="2">
        <v>32</v>
      </c>
      <c r="E27" s="2">
        <v>58</v>
      </c>
      <c r="F27" s="2">
        <v>30</v>
      </c>
      <c r="G27" s="2">
        <v>57</v>
      </c>
      <c r="H27" s="2">
        <v>1</v>
      </c>
      <c r="I27" s="2">
        <v>202</v>
      </c>
      <c r="J27" s="2">
        <v>14</v>
      </c>
      <c r="K27" s="2">
        <v>33</v>
      </c>
      <c r="L27" s="2">
        <v>28</v>
      </c>
      <c r="M27" s="2">
        <v>81</v>
      </c>
      <c r="N27" s="2">
        <v>15</v>
      </c>
      <c r="O27" s="2">
        <v>57</v>
      </c>
      <c r="P27" s="2">
        <v>70</v>
      </c>
      <c r="Q27" s="2">
        <v>43</v>
      </c>
      <c r="R27" s="2">
        <v>31</v>
      </c>
      <c r="S27" s="2">
        <v>93</v>
      </c>
      <c r="T27" s="2">
        <v>22</v>
      </c>
      <c r="U27" s="2">
        <v>887</v>
      </c>
      <c r="V27" s="2">
        <v>1214</v>
      </c>
      <c r="W27" s="3">
        <v>73.05999755859375</v>
      </c>
      <c r="X27" s="11">
        <f t="shared" si="1"/>
        <v>491</v>
      </c>
      <c r="Y27" s="11">
        <f t="shared" si="2"/>
        <v>254</v>
      </c>
      <c r="Z27" t="str">
        <f t="shared" si="3"/>
        <v>廣居里</v>
      </c>
      <c r="AA27" s="8" t="str">
        <f t="shared" si="4"/>
        <v/>
      </c>
      <c r="AB27" s="8" t="str">
        <f t="shared" si="5"/>
        <v/>
      </c>
      <c r="AC27" s="8" t="str">
        <f t="shared" si="6"/>
        <v/>
      </c>
    </row>
    <row r="28" spans="1:29" x14ac:dyDescent="0.25">
      <c r="A28" s="1" t="s">
        <v>2</v>
      </c>
      <c r="B28" s="1" t="s">
        <v>29</v>
      </c>
      <c r="C28" s="1" t="s">
        <v>33</v>
      </c>
      <c r="D28" s="2">
        <v>34</v>
      </c>
      <c r="E28" s="2">
        <v>49</v>
      </c>
      <c r="F28" s="2">
        <v>45</v>
      </c>
      <c r="G28" s="2">
        <v>87</v>
      </c>
      <c r="H28" s="2">
        <v>0</v>
      </c>
      <c r="I28" s="2">
        <v>232</v>
      </c>
      <c r="J28" s="2">
        <v>16</v>
      </c>
      <c r="K28" s="2">
        <v>42</v>
      </c>
      <c r="L28" s="2">
        <v>22</v>
      </c>
      <c r="M28" s="2">
        <v>104</v>
      </c>
      <c r="N28" s="2">
        <v>13</v>
      </c>
      <c r="O28" s="2">
        <v>39</v>
      </c>
      <c r="P28" s="2">
        <v>83</v>
      </c>
      <c r="Q28" s="2">
        <v>44</v>
      </c>
      <c r="R28" s="2">
        <v>30</v>
      </c>
      <c r="S28" s="2">
        <v>83</v>
      </c>
      <c r="T28" s="2">
        <v>26</v>
      </c>
      <c r="U28" s="2">
        <v>976</v>
      </c>
      <c r="V28" s="2">
        <v>1360</v>
      </c>
      <c r="W28" s="3">
        <v>71.760002136230469</v>
      </c>
      <c r="X28" s="11">
        <f t="shared" si="1"/>
        <v>527</v>
      </c>
      <c r="Y28" s="11">
        <f t="shared" si="2"/>
        <v>317</v>
      </c>
      <c r="Z28" t="str">
        <f t="shared" si="3"/>
        <v>廣居里</v>
      </c>
      <c r="AA28" s="8" t="str">
        <f t="shared" si="4"/>
        <v/>
      </c>
      <c r="AB28" s="8" t="str">
        <f t="shared" si="5"/>
        <v/>
      </c>
      <c r="AC28" s="8" t="str">
        <f t="shared" si="6"/>
        <v/>
      </c>
    </row>
    <row r="29" spans="1:29" x14ac:dyDescent="0.25">
      <c r="A29" s="1" t="s">
        <v>2</v>
      </c>
      <c r="B29" s="1" t="s">
        <v>29</v>
      </c>
      <c r="C29" s="1" t="s">
        <v>34</v>
      </c>
      <c r="D29" s="2">
        <v>29</v>
      </c>
      <c r="E29" s="2">
        <v>41</v>
      </c>
      <c r="F29" s="2">
        <v>37</v>
      </c>
      <c r="G29" s="2">
        <v>86</v>
      </c>
      <c r="H29" s="2">
        <v>1</v>
      </c>
      <c r="I29" s="2">
        <v>156</v>
      </c>
      <c r="J29" s="2">
        <v>25</v>
      </c>
      <c r="K29" s="2">
        <v>52</v>
      </c>
      <c r="L29" s="2">
        <v>11</v>
      </c>
      <c r="M29" s="2">
        <v>97</v>
      </c>
      <c r="N29" s="2">
        <v>12</v>
      </c>
      <c r="O29" s="2">
        <v>41</v>
      </c>
      <c r="P29" s="2">
        <v>77</v>
      </c>
      <c r="Q29" s="2">
        <v>41</v>
      </c>
      <c r="R29" s="2">
        <v>54</v>
      </c>
      <c r="S29" s="2">
        <v>68</v>
      </c>
      <c r="T29" s="2">
        <v>9</v>
      </c>
      <c r="U29" s="2">
        <v>854</v>
      </c>
      <c r="V29" s="2">
        <v>1158</v>
      </c>
      <c r="W29" s="3">
        <v>73.75</v>
      </c>
      <c r="X29" s="11">
        <f t="shared" si="1"/>
        <v>431</v>
      </c>
      <c r="Y29" s="11">
        <f t="shared" si="2"/>
        <v>326</v>
      </c>
      <c r="Z29" t="str">
        <f t="shared" si="3"/>
        <v>廣居里</v>
      </c>
      <c r="AA29" s="8" t="str">
        <f t="shared" si="4"/>
        <v/>
      </c>
      <c r="AB29" s="8" t="str">
        <f t="shared" si="5"/>
        <v/>
      </c>
      <c r="AC29" s="8" t="str">
        <f t="shared" si="6"/>
        <v/>
      </c>
    </row>
    <row r="30" spans="1:29" x14ac:dyDescent="0.25">
      <c r="A30" s="1" t="s">
        <v>2</v>
      </c>
      <c r="B30" s="1" t="s">
        <v>35</v>
      </c>
      <c r="C30" s="1" t="s">
        <v>36</v>
      </c>
      <c r="D30" s="2">
        <v>58</v>
      </c>
      <c r="E30" s="2">
        <v>60</v>
      </c>
      <c r="F30" s="2">
        <v>35</v>
      </c>
      <c r="G30" s="2">
        <v>102</v>
      </c>
      <c r="H30" s="2">
        <v>6</v>
      </c>
      <c r="I30" s="2">
        <v>119</v>
      </c>
      <c r="J30" s="2">
        <v>14</v>
      </c>
      <c r="K30" s="2">
        <v>47</v>
      </c>
      <c r="L30" s="2">
        <v>8</v>
      </c>
      <c r="M30" s="2">
        <v>145</v>
      </c>
      <c r="N30" s="2">
        <v>18</v>
      </c>
      <c r="O30" s="2">
        <v>34</v>
      </c>
      <c r="P30" s="2">
        <v>75</v>
      </c>
      <c r="Q30" s="2">
        <v>33</v>
      </c>
      <c r="R30" s="2">
        <v>64</v>
      </c>
      <c r="S30" s="2">
        <v>73</v>
      </c>
      <c r="T30" s="2">
        <v>39</v>
      </c>
      <c r="U30" s="2">
        <v>946</v>
      </c>
      <c r="V30" s="2">
        <v>1284</v>
      </c>
      <c r="W30" s="3">
        <v>73.680000305175781</v>
      </c>
      <c r="X30" s="11">
        <f t="shared" si="1"/>
        <v>439</v>
      </c>
      <c r="Y30" s="11">
        <f t="shared" si="2"/>
        <v>404</v>
      </c>
      <c r="Z30" t="str">
        <f t="shared" si="3"/>
        <v>安康里</v>
      </c>
      <c r="AA30" s="8">
        <f t="shared" si="4"/>
        <v>3042</v>
      </c>
      <c r="AB30" s="8">
        <f t="shared" si="5"/>
        <v>2005</v>
      </c>
      <c r="AC30" s="8">
        <f t="shared" si="6"/>
        <v>5763</v>
      </c>
    </row>
    <row r="31" spans="1:29" x14ac:dyDescent="0.25">
      <c r="A31" s="1" t="s">
        <v>2</v>
      </c>
      <c r="B31" s="1" t="s">
        <v>35</v>
      </c>
      <c r="C31" s="1" t="s">
        <v>37</v>
      </c>
      <c r="D31" s="2">
        <v>30</v>
      </c>
      <c r="E31" s="2">
        <v>54</v>
      </c>
      <c r="F31" s="2">
        <v>39</v>
      </c>
      <c r="G31" s="2">
        <v>81</v>
      </c>
      <c r="H31" s="2">
        <v>1</v>
      </c>
      <c r="I31" s="2">
        <v>108</v>
      </c>
      <c r="J31" s="2">
        <v>21</v>
      </c>
      <c r="K31" s="2">
        <v>37</v>
      </c>
      <c r="L31" s="2">
        <v>17</v>
      </c>
      <c r="M31" s="2">
        <v>102</v>
      </c>
      <c r="N31" s="2">
        <v>18</v>
      </c>
      <c r="O31" s="2">
        <v>88</v>
      </c>
      <c r="P31" s="2">
        <v>56</v>
      </c>
      <c r="Q31" s="2">
        <v>40</v>
      </c>
      <c r="R31" s="2">
        <v>37</v>
      </c>
      <c r="S31" s="2">
        <v>88</v>
      </c>
      <c r="T31" s="2">
        <v>22</v>
      </c>
      <c r="U31" s="2">
        <v>860</v>
      </c>
      <c r="V31" s="2">
        <v>1215</v>
      </c>
      <c r="W31" s="3">
        <v>70.779998779296875</v>
      </c>
      <c r="X31" s="11">
        <f t="shared" si="1"/>
        <v>439</v>
      </c>
      <c r="Y31" s="11">
        <f t="shared" si="2"/>
        <v>294</v>
      </c>
      <c r="Z31" t="str">
        <f t="shared" si="3"/>
        <v>安康里</v>
      </c>
      <c r="AA31" s="8" t="str">
        <f t="shared" si="4"/>
        <v/>
      </c>
      <c r="AB31" s="8" t="str">
        <f t="shared" si="5"/>
        <v/>
      </c>
      <c r="AC31" s="8" t="str">
        <f t="shared" si="6"/>
        <v/>
      </c>
    </row>
    <row r="32" spans="1:29" x14ac:dyDescent="0.25">
      <c r="A32" s="1" t="s">
        <v>2</v>
      </c>
      <c r="B32" s="1" t="s">
        <v>35</v>
      </c>
      <c r="C32" s="1" t="s">
        <v>38</v>
      </c>
      <c r="D32" s="2">
        <v>52</v>
      </c>
      <c r="E32" s="2">
        <v>57</v>
      </c>
      <c r="F32" s="2">
        <v>33</v>
      </c>
      <c r="G32" s="2">
        <v>106</v>
      </c>
      <c r="H32" s="2">
        <v>0</v>
      </c>
      <c r="I32" s="2">
        <v>106</v>
      </c>
      <c r="J32" s="2">
        <v>25</v>
      </c>
      <c r="K32" s="2">
        <v>44</v>
      </c>
      <c r="L32" s="2">
        <v>17</v>
      </c>
      <c r="M32" s="2">
        <v>90</v>
      </c>
      <c r="N32" s="2">
        <v>10</v>
      </c>
      <c r="O32" s="2">
        <v>41</v>
      </c>
      <c r="P32" s="2">
        <v>62</v>
      </c>
      <c r="Q32" s="2">
        <v>23</v>
      </c>
      <c r="R32" s="2">
        <v>50</v>
      </c>
      <c r="S32" s="2">
        <v>79</v>
      </c>
      <c r="T32" s="2">
        <v>15</v>
      </c>
      <c r="U32" s="2">
        <v>826</v>
      </c>
      <c r="V32" s="2">
        <v>1114</v>
      </c>
      <c r="W32" s="3">
        <v>74.150001525878906</v>
      </c>
      <c r="X32" s="11">
        <f t="shared" si="1"/>
        <v>396</v>
      </c>
      <c r="Y32" s="11">
        <f t="shared" si="2"/>
        <v>318</v>
      </c>
      <c r="Z32" t="str">
        <f t="shared" si="3"/>
        <v>安康里</v>
      </c>
      <c r="AA32" s="8" t="str">
        <f t="shared" si="4"/>
        <v/>
      </c>
      <c r="AB32" s="8" t="str">
        <f t="shared" si="5"/>
        <v/>
      </c>
      <c r="AC32" s="8" t="str">
        <f t="shared" si="6"/>
        <v/>
      </c>
    </row>
    <row r="33" spans="1:29" x14ac:dyDescent="0.25">
      <c r="A33" s="1" t="s">
        <v>2</v>
      </c>
      <c r="B33" s="1" t="s">
        <v>35</v>
      </c>
      <c r="C33" s="1" t="s">
        <v>39</v>
      </c>
      <c r="D33" s="2">
        <v>54</v>
      </c>
      <c r="E33" s="2">
        <v>63</v>
      </c>
      <c r="F33" s="2">
        <v>52</v>
      </c>
      <c r="G33" s="2">
        <v>75</v>
      </c>
      <c r="H33" s="2">
        <v>1</v>
      </c>
      <c r="I33" s="2">
        <v>129</v>
      </c>
      <c r="J33" s="2">
        <v>24</v>
      </c>
      <c r="K33" s="2">
        <v>50</v>
      </c>
      <c r="L33" s="2">
        <v>20</v>
      </c>
      <c r="M33" s="2">
        <v>72</v>
      </c>
      <c r="N33" s="2">
        <v>5</v>
      </c>
      <c r="O33" s="2">
        <v>42</v>
      </c>
      <c r="P33" s="2">
        <v>56</v>
      </c>
      <c r="Q33" s="2">
        <v>20</v>
      </c>
      <c r="R33" s="2">
        <v>51</v>
      </c>
      <c r="S33" s="2">
        <v>60</v>
      </c>
      <c r="T33" s="2">
        <v>26</v>
      </c>
      <c r="U33" s="2">
        <v>824</v>
      </c>
      <c r="V33" s="2">
        <v>1117</v>
      </c>
      <c r="W33" s="3">
        <v>73.769996643066406</v>
      </c>
      <c r="X33" s="11">
        <f t="shared" si="1"/>
        <v>460</v>
      </c>
      <c r="Y33" s="11">
        <f t="shared" si="2"/>
        <v>259</v>
      </c>
      <c r="Z33" t="str">
        <f t="shared" si="3"/>
        <v>安康里</v>
      </c>
      <c r="AA33" s="8" t="str">
        <f t="shared" si="4"/>
        <v/>
      </c>
      <c r="AB33" s="8" t="str">
        <f t="shared" si="5"/>
        <v/>
      </c>
      <c r="AC33" s="8" t="str">
        <f t="shared" si="6"/>
        <v/>
      </c>
    </row>
    <row r="34" spans="1:29" x14ac:dyDescent="0.25">
      <c r="A34" s="1" t="s">
        <v>2</v>
      </c>
      <c r="B34" s="1" t="s">
        <v>35</v>
      </c>
      <c r="C34" s="1" t="s">
        <v>40</v>
      </c>
      <c r="D34" s="2">
        <v>57</v>
      </c>
      <c r="E34" s="2">
        <v>75</v>
      </c>
      <c r="F34" s="2">
        <v>39</v>
      </c>
      <c r="G34" s="2">
        <v>72</v>
      </c>
      <c r="H34" s="2">
        <v>1</v>
      </c>
      <c r="I34" s="2">
        <v>130</v>
      </c>
      <c r="J34" s="2">
        <v>22</v>
      </c>
      <c r="K34" s="2">
        <v>40</v>
      </c>
      <c r="L34" s="2">
        <v>22</v>
      </c>
      <c r="M34" s="2">
        <v>70</v>
      </c>
      <c r="N34" s="2">
        <v>10</v>
      </c>
      <c r="O34" s="2">
        <v>56</v>
      </c>
      <c r="P34" s="2">
        <v>50</v>
      </c>
      <c r="Q34" s="2">
        <v>32</v>
      </c>
      <c r="R34" s="2">
        <v>39</v>
      </c>
      <c r="S34" s="2">
        <v>46</v>
      </c>
      <c r="T34" s="2">
        <v>26</v>
      </c>
      <c r="U34" s="2">
        <v>812</v>
      </c>
      <c r="V34" s="2">
        <v>1166</v>
      </c>
      <c r="W34" s="3">
        <v>69.639999389648438</v>
      </c>
      <c r="X34" s="11">
        <f t="shared" si="1"/>
        <v>477</v>
      </c>
      <c r="Y34" s="11">
        <f t="shared" si="2"/>
        <v>241</v>
      </c>
      <c r="Z34" t="str">
        <f t="shared" si="3"/>
        <v>安康里</v>
      </c>
      <c r="AA34" s="8" t="str">
        <f t="shared" si="4"/>
        <v/>
      </c>
      <c r="AB34" s="8" t="str">
        <f t="shared" si="5"/>
        <v/>
      </c>
      <c r="AC34" s="8" t="str">
        <f t="shared" si="6"/>
        <v/>
      </c>
    </row>
    <row r="35" spans="1:29" x14ac:dyDescent="0.25">
      <c r="A35" s="1" t="s">
        <v>2</v>
      </c>
      <c r="B35" s="1" t="s">
        <v>35</v>
      </c>
      <c r="C35" s="1" t="s">
        <v>41</v>
      </c>
      <c r="D35" s="2">
        <v>45</v>
      </c>
      <c r="E35" s="2">
        <v>64</v>
      </c>
      <c r="F35" s="2">
        <v>52</v>
      </c>
      <c r="G35" s="2">
        <v>64</v>
      </c>
      <c r="H35" s="2">
        <v>0</v>
      </c>
      <c r="I35" s="2">
        <v>91</v>
      </c>
      <c r="J35" s="2">
        <v>15</v>
      </c>
      <c r="K35" s="2">
        <v>31</v>
      </c>
      <c r="L35" s="2">
        <v>11</v>
      </c>
      <c r="M35" s="2">
        <v>79</v>
      </c>
      <c r="N35" s="2">
        <v>14</v>
      </c>
      <c r="O35" s="2">
        <v>51</v>
      </c>
      <c r="P35" s="2">
        <v>57</v>
      </c>
      <c r="Q35" s="2">
        <v>28</v>
      </c>
      <c r="R35" s="2">
        <v>20</v>
      </c>
      <c r="S35" s="2">
        <v>47</v>
      </c>
      <c r="T35" s="2">
        <v>11</v>
      </c>
      <c r="U35" s="2">
        <v>697</v>
      </c>
      <c r="V35" s="2">
        <v>1144</v>
      </c>
      <c r="W35" s="3">
        <v>60.930000305175781</v>
      </c>
      <c r="X35" s="11">
        <f t="shared" si="1"/>
        <v>388</v>
      </c>
      <c r="Y35" s="11">
        <f t="shared" si="2"/>
        <v>234</v>
      </c>
      <c r="Z35" t="str">
        <f t="shared" si="3"/>
        <v>安康里</v>
      </c>
      <c r="AA35" s="8" t="str">
        <f t="shared" si="4"/>
        <v/>
      </c>
      <c r="AB35" s="8" t="str">
        <f t="shared" si="5"/>
        <v/>
      </c>
      <c r="AC35" s="8" t="str">
        <f t="shared" si="6"/>
        <v/>
      </c>
    </row>
    <row r="36" spans="1:29" x14ac:dyDescent="0.25">
      <c r="A36" s="1" t="s">
        <v>2</v>
      </c>
      <c r="B36" s="1" t="s">
        <v>35</v>
      </c>
      <c r="C36" s="1" t="s">
        <v>42</v>
      </c>
      <c r="D36" s="2">
        <v>37</v>
      </c>
      <c r="E36" s="2">
        <v>41</v>
      </c>
      <c r="F36" s="2">
        <v>51</v>
      </c>
      <c r="G36" s="2">
        <v>62</v>
      </c>
      <c r="H36" s="2">
        <v>1</v>
      </c>
      <c r="I36" s="2">
        <v>123</v>
      </c>
      <c r="J36" s="2">
        <v>33</v>
      </c>
      <c r="K36" s="2">
        <v>21</v>
      </c>
      <c r="L36" s="2">
        <v>14</v>
      </c>
      <c r="M36" s="2">
        <v>115</v>
      </c>
      <c r="N36" s="2">
        <v>16</v>
      </c>
      <c r="O36" s="2">
        <v>72</v>
      </c>
      <c r="P36" s="2">
        <v>37</v>
      </c>
      <c r="Q36" s="2">
        <v>47</v>
      </c>
      <c r="R36" s="2">
        <v>25</v>
      </c>
      <c r="S36" s="2">
        <v>65</v>
      </c>
      <c r="T36" s="2">
        <v>18</v>
      </c>
      <c r="U36" s="2">
        <v>798</v>
      </c>
      <c r="V36" s="2">
        <v>1206</v>
      </c>
      <c r="W36" s="3">
        <v>66.169998168945313</v>
      </c>
      <c r="X36" s="11">
        <f t="shared" si="1"/>
        <v>443</v>
      </c>
      <c r="Y36" s="11">
        <f t="shared" si="2"/>
        <v>255</v>
      </c>
      <c r="Z36" t="str">
        <f t="shared" si="3"/>
        <v>安康里</v>
      </c>
      <c r="AA36" s="8" t="str">
        <f t="shared" si="4"/>
        <v/>
      </c>
      <c r="AB36" s="8" t="str">
        <f t="shared" si="5"/>
        <v/>
      </c>
      <c r="AC36" s="8" t="str">
        <f t="shared" si="6"/>
        <v/>
      </c>
    </row>
    <row r="37" spans="1:29" x14ac:dyDescent="0.25">
      <c r="A37" s="1" t="s">
        <v>2</v>
      </c>
      <c r="B37" s="1" t="s">
        <v>43</v>
      </c>
      <c r="C37" s="1" t="s">
        <v>44</v>
      </c>
      <c r="D37" s="2">
        <v>56</v>
      </c>
      <c r="E37" s="2">
        <v>129</v>
      </c>
      <c r="F37" s="2">
        <v>32</v>
      </c>
      <c r="G37" s="2">
        <v>157</v>
      </c>
      <c r="H37" s="2">
        <v>1</v>
      </c>
      <c r="I37" s="2">
        <v>62</v>
      </c>
      <c r="J37" s="2">
        <v>60</v>
      </c>
      <c r="K37" s="2">
        <v>32</v>
      </c>
      <c r="L37" s="2">
        <v>10</v>
      </c>
      <c r="M37" s="2">
        <v>151</v>
      </c>
      <c r="N37" s="2">
        <v>8</v>
      </c>
      <c r="O37" s="2">
        <v>50</v>
      </c>
      <c r="P37" s="2">
        <v>184</v>
      </c>
      <c r="Q37" s="2">
        <v>38</v>
      </c>
      <c r="R37" s="2">
        <v>90</v>
      </c>
      <c r="S37" s="2">
        <v>132</v>
      </c>
      <c r="T37" s="2">
        <v>32</v>
      </c>
      <c r="U37" s="2">
        <v>1244</v>
      </c>
      <c r="V37" s="2">
        <v>1633</v>
      </c>
      <c r="W37" s="3">
        <v>76.180000305175781</v>
      </c>
      <c r="X37" s="11">
        <f t="shared" si="1"/>
        <v>491</v>
      </c>
      <c r="Y37" s="11">
        <f t="shared" si="2"/>
        <v>590</v>
      </c>
      <c r="Z37" t="str">
        <f t="shared" si="3"/>
        <v>六藝里</v>
      </c>
      <c r="AA37" s="8">
        <f t="shared" si="4"/>
        <v>936</v>
      </c>
      <c r="AB37" s="8">
        <f t="shared" si="5"/>
        <v>1102</v>
      </c>
      <c r="AC37" s="8">
        <f t="shared" si="6"/>
        <v>2372</v>
      </c>
    </row>
    <row r="38" spans="1:29" x14ac:dyDescent="0.25">
      <c r="A38" s="1" t="s">
        <v>2</v>
      </c>
      <c r="B38" s="1" t="s">
        <v>43</v>
      </c>
      <c r="C38" s="1" t="s">
        <v>45</v>
      </c>
      <c r="D38" s="2">
        <v>60</v>
      </c>
      <c r="E38" s="2">
        <v>77</v>
      </c>
      <c r="F38" s="2">
        <v>40</v>
      </c>
      <c r="G38" s="2">
        <v>147</v>
      </c>
      <c r="H38" s="2">
        <v>1</v>
      </c>
      <c r="I38" s="2">
        <v>52</v>
      </c>
      <c r="J38" s="2">
        <v>74</v>
      </c>
      <c r="K38" s="2">
        <v>25</v>
      </c>
      <c r="L38" s="2">
        <v>15</v>
      </c>
      <c r="M38" s="2">
        <v>134</v>
      </c>
      <c r="N38" s="2">
        <v>15</v>
      </c>
      <c r="O38" s="2">
        <v>44</v>
      </c>
      <c r="P38" s="2">
        <v>143</v>
      </c>
      <c r="Q38" s="2">
        <v>32</v>
      </c>
      <c r="R38" s="2">
        <v>73</v>
      </c>
      <c r="S38" s="2">
        <v>128</v>
      </c>
      <c r="T38" s="2">
        <v>41</v>
      </c>
      <c r="U38" s="2">
        <v>1128</v>
      </c>
      <c r="V38" s="2">
        <v>1464</v>
      </c>
      <c r="W38" s="3">
        <v>77.050003051757813</v>
      </c>
      <c r="X38" s="11">
        <f t="shared" si="1"/>
        <v>445</v>
      </c>
      <c r="Y38" s="11">
        <f t="shared" si="2"/>
        <v>512</v>
      </c>
      <c r="Z38" t="str">
        <f t="shared" si="3"/>
        <v>六藝里</v>
      </c>
      <c r="AA38" s="8" t="str">
        <f t="shared" si="4"/>
        <v/>
      </c>
      <c r="AB38" s="8" t="str">
        <f t="shared" si="5"/>
        <v/>
      </c>
      <c r="AC38" s="8" t="str">
        <f t="shared" si="6"/>
        <v/>
      </c>
    </row>
    <row r="39" spans="1:29" x14ac:dyDescent="0.25">
      <c r="A39" s="1" t="s">
        <v>2</v>
      </c>
      <c r="B39" s="1" t="s">
        <v>46</v>
      </c>
      <c r="C39" s="1" t="s">
        <v>47</v>
      </c>
      <c r="D39" s="2">
        <v>61</v>
      </c>
      <c r="E39" s="2">
        <v>76</v>
      </c>
      <c r="F39" s="2">
        <v>23</v>
      </c>
      <c r="G39" s="2">
        <v>106</v>
      </c>
      <c r="H39" s="2">
        <v>6</v>
      </c>
      <c r="I39" s="2">
        <v>28</v>
      </c>
      <c r="J39" s="2">
        <v>41</v>
      </c>
      <c r="K39" s="2">
        <v>34</v>
      </c>
      <c r="L39" s="2">
        <v>15</v>
      </c>
      <c r="M39" s="2">
        <v>95</v>
      </c>
      <c r="N39" s="2">
        <v>8</v>
      </c>
      <c r="O39" s="2">
        <v>25</v>
      </c>
      <c r="P39" s="2">
        <v>116</v>
      </c>
      <c r="Q39" s="2">
        <v>40</v>
      </c>
      <c r="R39" s="2">
        <v>86</v>
      </c>
      <c r="S39" s="2">
        <v>51</v>
      </c>
      <c r="T39" s="2">
        <v>16</v>
      </c>
      <c r="U39" s="2">
        <v>842</v>
      </c>
      <c r="V39" s="2">
        <v>1142</v>
      </c>
      <c r="W39" s="3">
        <v>73.730003356933594</v>
      </c>
      <c r="X39" s="11">
        <f t="shared" si="1"/>
        <v>344</v>
      </c>
      <c r="Y39" s="11">
        <f t="shared" si="2"/>
        <v>411</v>
      </c>
      <c r="Z39" t="str">
        <f t="shared" si="3"/>
        <v>雅祥里</v>
      </c>
      <c r="AA39" s="8">
        <f t="shared" si="4"/>
        <v>1279</v>
      </c>
      <c r="AB39" s="8">
        <f t="shared" si="5"/>
        <v>1399</v>
      </c>
      <c r="AC39" s="8">
        <f t="shared" si="6"/>
        <v>3070</v>
      </c>
    </row>
    <row r="40" spans="1:29" x14ac:dyDescent="0.25">
      <c r="A40" s="1" t="s">
        <v>2</v>
      </c>
      <c r="B40" s="1" t="s">
        <v>46</v>
      </c>
      <c r="C40" s="1" t="s">
        <v>48</v>
      </c>
      <c r="D40" s="2">
        <v>68</v>
      </c>
      <c r="E40" s="2">
        <v>85</v>
      </c>
      <c r="F40" s="2">
        <v>37</v>
      </c>
      <c r="G40" s="2">
        <v>111</v>
      </c>
      <c r="H40" s="2">
        <v>4</v>
      </c>
      <c r="I40" s="2">
        <v>66</v>
      </c>
      <c r="J40" s="2">
        <v>47</v>
      </c>
      <c r="K40" s="2">
        <v>57</v>
      </c>
      <c r="L40" s="2">
        <v>20</v>
      </c>
      <c r="M40" s="2">
        <v>120</v>
      </c>
      <c r="N40" s="2">
        <v>14</v>
      </c>
      <c r="O40" s="2">
        <v>50</v>
      </c>
      <c r="P40" s="2">
        <v>136</v>
      </c>
      <c r="Q40" s="2">
        <v>34</v>
      </c>
      <c r="R40" s="2">
        <v>92</v>
      </c>
      <c r="S40" s="2">
        <v>107</v>
      </c>
      <c r="T40" s="2">
        <v>22</v>
      </c>
      <c r="U40" s="2">
        <v>1088</v>
      </c>
      <c r="V40" s="2">
        <v>1459</v>
      </c>
      <c r="W40" s="3">
        <v>74.569999694824219</v>
      </c>
      <c r="X40" s="11">
        <f t="shared" si="1"/>
        <v>466</v>
      </c>
      <c r="Y40" s="11">
        <f t="shared" si="2"/>
        <v>473</v>
      </c>
      <c r="Z40" t="str">
        <f t="shared" si="3"/>
        <v>雅祥里</v>
      </c>
      <c r="AA40" s="8" t="str">
        <f t="shared" si="4"/>
        <v/>
      </c>
      <c r="AB40" s="8" t="str">
        <f t="shared" si="5"/>
        <v/>
      </c>
      <c r="AC40" s="8" t="str">
        <f t="shared" si="6"/>
        <v/>
      </c>
    </row>
    <row r="41" spans="1:29" x14ac:dyDescent="0.25">
      <c r="A41" s="1" t="s">
        <v>2</v>
      </c>
      <c r="B41" s="1" t="s">
        <v>46</v>
      </c>
      <c r="C41" s="1" t="s">
        <v>49</v>
      </c>
      <c r="D41" s="2">
        <v>69</v>
      </c>
      <c r="E41" s="2">
        <v>104</v>
      </c>
      <c r="F41" s="2">
        <v>25</v>
      </c>
      <c r="G41" s="2">
        <v>129</v>
      </c>
      <c r="H41" s="2">
        <v>4</v>
      </c>
      <c r="I41" s="2">
        <v>56</v>
      </c>
      <c r="J41" s="2">
        <v>59</v>
      </c>
      <c r="K41" s="2">
        <v>31</v>
      </c>
      <c r="L41" s="2">
        <v>22</v>
      </c>
      <c r="M41" s="2">
        <v>115</v>
      </c>
      <c r="N41" s="2">
        <v>10</v>
      </c>
      <c r="O41" s="2">
        <v>42</v>
      </c>
      <c r="P41" s="2">
        <v>124</v>
      </c>
      <c r="Q41" s="2">
        <v>37</v>
      </c>
      <c r="R41" s="2">
        <v>137</v>
      </c>
      <c r="S41" s="2">
        <v>112</v>
      </c>
      <c r="T41" s="2">
        <v>46</v>
      </c>
      <c r="U41" s="2">
        <v>1140</v>
      </c>
      <c r="V41" s="2">
        <v>1541</v>
      </c>
      <c r="W41" s="3">
        <v>73.980003356933594</v>
      </c>
      <c r="X41" s="11">
        <f t="shared" si="1"/>
        <v>469</v>
      </c>
      <c r="Y41" s="11">
        <f t="shared" si="2"/>
        <v>515</v>
      </c>
      <c r="Z41" t="str">
        <f t="shared" si="3"/>
        <v>雅祥里</v>
      </c>
      <c r="AA41" s="8" t="str">
        <f t="shared" si="4"/>
        <v/>
      </c>
      <c r="AB41" s="8" t="str">
        <f t="shared" si="5"/>
        <v/>
      </c>
      <c r="AC41" s="8" t="str">
        <f t="shared" si="6"/>
        <v/>
      </c>
    </row>
    <row r="42" spans="1:29" x14ac:dyDescent="0.25">
      <c r="A42" s="1" t="s">
        <v>2</v>
      </c>
      <c r="B42" s="1" t="s">
        <v>50</v>
      </c>
      <c r="C42" s="1" t="s">
        <v>51</v>
      </c>
      <c r="D42" s="2">
        <v>170</v>
      </c>
      <c r="E42" s="2">
        <v>64</v>
      </c>
      <c r="F42" s="2">
        <v>32</v>
      </c>
      <c r="G42" s="2">
        <v>106</v>
      </c>
      <c r="H42" s="2">
        <v>0</v>
      </c>
      <c r="I42" s="2">
        <v>45</v>
      </c>
      <c r="J42" s="2">
        <v>25</v>
      </c>
      <c r="K42" s="2">
        <v>35</v>
      </c>
      <c r="L42" s="2">
        <v>9</v>
      </c>
      <c r="M42" s="2">
        <v>108</v>
      </c>
      <c r="N42" s="2">
        <v>4</v>
      </c>
      <c r="O42" s="2">
        <v>40</v>
      </c>
      <c r="P42" s="2">
        <v>161</v>
      </c>
      <c r="Q42" s="2">
        <v>25</v>
      </c>
      <c r="R42" s="2">
        <v>75</v>
      </c>
      <c r="S42" s="2">
        <v>103</v>
      </c>
      <c r="T42" s="2">
        <v>42</v>
      </c>
      <c r="U42" s="2">
        <v>1071</v>
      </c>
      <c r="V42" s="2">
        <v>1530</v>
      </c>
      <c r="W42" s="3">
        <v>70</v>
      </c>
      <c r="X42" s="11">
        <f t="shared" si="1"/>
        <v>478</v>
      </c>
      <c r="Y42" s="11">
        <f t="shared" si="2"/>
        <v>454</v>
      </c>
      <c r="Z42" t="str">
        <f t="shared" si="3"/>
        <v>五常里</v>
      </c>
      <c r="AA42" s="8">
        <f t="shared" si="4"/>
        <v>1010</v>
      </c>
      <c r="AB42" s="8">
        <f t="shared" si="5"/>
        <v>931</v>
      </c>
      <c r="AC42" s="8">
        <f t="shared" si="6"/>
        <v>2280</v>
      </c>
    </row>
    <row r="43" spans="1:29" x14ac:dyDescent="0.25">
      <c r="A43" s="1" t="s">
        <v>2</v>
      </c>
      <c r="B43" s="1" t="s">
        <v>50</v>
      </c>
      <c r="C43" s="1" t="s">
        <v>52</v>
      </c>
      <c r="D43" s="2">
        <v>104</v>
      </c>
      <c r="E43" s="2">
        <v>109</v>
      </c>
      <c r="F43" s="2">
        <v>53</v>
      </c>
      <c r="G43" s="2">
        <v>103</v>
      </c>
      <c r="H43" s="2">
        <v>2</v>
      </c>
      <c r="I43" s="2">
        <v>56</v>
      </c>
      <c r="J43" s="2">
        <v>39</v>
      </c>
      <c r="K43" s="2">
        <v>38</v>
      </c>
      <c r="L43" s="2">
        <v>23</v>
      </c>
      <c r="M43" s="2">
        <v>101</v>
      </c>
      <c r="N43" s="2">
        <v>23</v>
      </c>
      <c r="O43" s="2">
        <v>54</v>
      </c>
      <c r="P43" s="2">
        <v>167</v>
      </c>
      <c r="Q43" s="2">
        <v>40</v>
      </c>
      <c r="R43" s="2">
        <v>83</v>
      </c>
      <c r="S43" s="2">
        <v>136</v>
      </c>
      <c r="T43" s="2">
        <v>39</v>
      </c>
      <c r="U43" s="2">
        <v>1209</v>
      </c>
      <c r="V43" s="2">
        <v>1694</v>
      </c>
      <c r="W43" s="3">
        <v>71.370002746582031</v>
      </c>
      <c r="X43" s="11">
        <f t="shared" si="1"/>
        <v>532</v>
      </c>
      <c r="Y43" s="11">
        <f t="shared" si="2"/>
        <v>477</v>
      </c>
      <c r="Z43" t="str">
        <f t="shared" si="3"/>
        <v>五常里</v>
      </c>
      <c r="AA43" s="8" t="str">
        <f t="shared" si="4"/>
        <v/>
      </c>
      <c r="AB43" s="8" t="str">
        <f t="shared" si="5"/>
        <v/>
      </c>
      <c r="AC43" s="8" t="str">
        <f t="shared" si="6"/>
        <v/>
      </c>
    </row>
    <row r="44" spans="1:29" x14ac:dyDescent="0.25">
      <c r="A44" s="1" t="s">
        <v>2</v>
      </c>
      <c r="B44" s="1" t="s">
        <v>53</v>
      </c>
      <c r="C44" s="1" t="s">
        <v>54</v>
      </c>
      <c r="D44" s="2">
        <v>39</v>
      </c>
      <c r="E44" s="2">
        <v>93</v>
      </c>
      <c r="F44" s="2">
        <v>31</v>
      </c>
      <c r="G44" s="2">
        <v>122</v>
      </c>
      <c r="H44" s="2">
        <v>2</v>
      </c>
      <c r="I44" s="2">
        <v>53</v>
      </c>
      <c r="J44" s="2">
        <v>37</v>
      </c>
      <c r="K44" s="2">
        <v>28</v>
      </c>
      <c r="L44" s="2">
        <v>24</v>
      </c>
      <c r="M44" s="2">
        <v>93</v>
      </c>
      <c r="N44" s="2">
        <v>15</v>
      </c>
      <c r="O44" s="2">
        <v>51</v>
      </c>
      <c r="P44" s="2">
        <v>246</v>
      </c>
      <c r="Q44" s="2">
        <v>42</v>
      </c>
      <c r="R44" s="2">
        <v>59</v>
      </c>
      <c r="S44" s="2">
        <v>121</v>
      </c>
      <c r="T44" s="2">
        <v>35</v>
      </c>
      <c r="U44" s="2">
        <v>1121</v>
      </c>
      <c r="V44" s="2">
        <v>1565</v>
      </c>
      <c r="W44" s="3">
        <v>71.629997253417969</v>
      </c>
      <c r="X44" s="11">
        <f t="shared" si="1"/>
        <v>409</v>
      </c>
      <c r="Y44" s="11">
        <f t="shared" si="2"/>
        <v>535</v>
      </c>
      <c r="Z44" t="str">
        <f t="shared" si="3"/>
        <v>五全里</v>
      </c>
      <c r="AA44" s="8">
        <f t="shared" si="4"/>
        <v>1180</v>
      </c>
      <c r="AB44" s="8">
        <f t="shared" si="5"/>
        <v>1556</v>
      </c>
      <c r="AC44" s="8">
        <f t="shared" si="6"/>
        <v>3198</v>
      </c>
    </row>
    <row r="45" spans="1:29" x14ac:dyDescent="0.25">
      <c r="A45" s="1" t="s">
        <v>2</v>
      </c>
      <c r="B45" s="1" t="s">
        <v>53</v>
      </c>
      <c r="C45" s="1" t="s">
        <v>55</v>
      </c>
      <c r="D45" s="2">
        <v>56</v>
      </c>
      <c r="E45" s="2">
        <v>86</v>
      </c>
      <c r="F45" s="2">
        <v>29</v>
      </c>
      <c r="G45" s="2">
        <v>124</v>
      </c>
      <c r="H45" s="2">
        <v>0</v>
      </c>
      <c r="I45" s="2">
        <v>50</v>
      </c>
      <c r="J45" s="2">
        <v>20</v>
      </c>
      <c r="K45" s="2">
        <v>31</v>
      </c>
      <c r="L45" s="2">
        <v>17</v>
      </c>
      <c r="M45" s="2">
        <v>84</v>
      </c>
      <c r="N45" s="2">
        <v>13</v>
      </c>
      <c r="O45" s="2">
        <v>39</v>
      </c>
      <c r="P45" s="2">
        <v>230</v>
      </c>
      <c r="Q45" s="2">
        <v>28</v>
      </c>
      <c r="R45" s="2">
        <v>61</v>
      </c>
      <c r="S45" s="2">
        <v>92</v>
      </c>
      <c r="T45" s="2">
        <v>28</v>
      </c>
      <c r="U45" s="2">
        <v>1017</v>
      </c>
      <c r="V45" s="2">
        <v>1370</v>
      </c>
      <c r="W45" s="3">
        <v>74.230003356933594</v>
      </c>
      <c r="X45" s="11">
        <f t="shared" si="1"/>
        <v>367</v>
      </c>
      <c r="Y45" s="11">
        <f t="shared" si="2"/>
        <v>512</v>
      </c>
      <c r="Z45" t="str">
        <f t="shared" si="3"/>
        <v>五全里</v>
      </c>
      <c r="AA45" s="8" t="str">
        <f t="shared" si="4"/>
        <v/>
      </c>
      <c r="AB45" s="8" t="str">
        <f t="shared" si="5"/>
        <v/>
      </c>
      <c r="AC45" s="8" t="str">
        <f t="shared" si="6"/>
        <v/>
      </c>
    </row>
    <row r="46" spans="1:29" x14ac:dyDescent="0.25">
      <c r="A46" s="1" t="s">
        <v>2</v>
      </c>
      <c r="B46" s="1" t="s">
        <v>53</v>
      </c>
      <c r="C46" s="1" t="s">
        <v>56</v>
      </c>
      <c r="D46" s="2">
        <v>53</v>
      </c>
      <c r="E46" s="2">
        <v>93</v>
      </c>
      <c r="F46" s="2">
        <v>38</v>
      </c>
      <c r="G46" s="2">
        <v>126</v>
      </c>
      <c r="H46" s="2">
        <v>3</v>
      </c>
      <c r="I46" s="2">
        <v>67</v>
      </c>
      <c r="J46" s="2">
        <v>30</v>
      </c>
      <c r="K46" s="2">
        <v>30</v>
      </c>
      <c r="L46" s="2">
        <v>15</v>
      </c>
      <c r="M46" s="2">
        <v>102</v>
      </c>
      <c r="N46" s="2">
        <v>29</v>
      </c>
      <c r="O46" s="2">
        <v>32</v>
      </c>
      <c r="P46" s="2">
        <v>181</v>
      </c>
      <c r="Q46" s="2">
        <v>30</v>
      </c>
      <c r="R46" s="2">
        <v>71</v>
      </c>
      <c r="S46" s="2">
        <v>109</v>
      </c>
      <c r="T46" s="2">
        <v>31</v>
      </c>
      <c r="U46" s="2">
        <v>1060</v>
      </c>
      <c r="V46" s="2">
        <v>1394</v>
      </c>
      <c r="W46" s="3">
        <v>76.040000915527344</v>
      </c>
      <c r="X46" s="11">
        <f t="shared" si="1"/>
        <v>404</v>
      </c>
      <c r="Y46" s="11">
        <f t="shared" si="2"/>
        <v>509</v>
      </c>
      <c r="Z46" t="str">
        <f t="shared" si="3"/>
        <v>五全里</v>
      </c>
      <c r="AA46" s="8" t="str">
        <f t="shared" si="4"/>
        <v/>
      </c>
      <c r="AB46" s="8" t="str">
        <f t="shared" si="5"/>
        <v/>
      </c>
      <c r="AC46" s="8" t="str">
        <f t="shared" si="6"/>
        <v/>
      </c>
    </row>
    <row r="47" spans="1:29" x14ac:dyDescent="0.25">
      <c r="A47" s="1" t="s">
        <v>2</v>
      </c>
      <c r="B47" s="1" t="s">
        <v>57</v>
      </c>
      <c r="C47" s="1" t="s">
        <v>58</v>
      </c>
      <c r="D47" s="2">
        <v>115</v>
      </c>
      <c r="E47" s="2">
        <v>51</v>
      </c>
      <c r="F47" s="2">
        <v>11</v>
      </c>
      <c r="G47" s="2">
        <v>111</v>
      </c>
      <c r="H47" s="2">
        <v>1</v>
      </c>
      <c r="I47" s="2">
        <v>33</v>
      </c>
      <c r="J47" s="2">
        <v>22</v>
      </c>
      <c r="K47" s="2">
        <v>19</v>
      </c>
      <c r="L47" s="2">
        <v>7</v>
      </c>
      <c r="M47" s="2">
        <v>62</v>
      </c>
      <c r="N47" s="2">
        <v>13</v>
      </c>
      <c r="O47" s="2">
        <v>20</v>
      </c>
      <c r="P47" s="2">
        <v>200</v>
      </c>
      <c r="Q47" s="2">
        <v>21</v>
      </c>
      <c r="R47" s="2">
        <v>55</v>
      </c>
      <c r="S47" s="2">
        <v>44</v>
      </c>
      <c r="T47" s="2">
        <v>5</v>
      </c>
      <c r="U47" s="2">
        <v>806</v>
      </c>
      <c r="V47" s="2">
        <v>1223</v>
      </c>
      <c r="W47" s="3">
        <v>65.900001525878906</v>
      </c>
      <c r="X47" s="11">
        <f t="shared" si="1"/>
        <v>297</v>
      </c>
      <c r="Y47" s="11">
        <f t="shared" si="2"/>
        <v>441</v>
      </c>
      <c r="Z47" t="str">
        <f t="shared" si="3"/>
        <v>永吉里</v>
      </c>
      <c r="AA47" s="8">
        <f t="shared" si="4"/>
        <v>840</v>
      </c>
      <c r="AB47" s="8">
        <f t="shared" si="5"/>
        <v>1458</v>
      </c>
      <c r="AC47" s="8">
        <f t="shared" si="6"/>
        <v>2490</v>
      </c>
    </row>
    <row r="48" spans="1:29" x14ac:dyDescent="0.25">
      <c r="A48" s="1" t="s">
        <v>2</v>
      </c>
      <c r="B48" s="1" t="s">
        <v>57</v>
      </c>
      <c r="C48" s="1" t="s">
        <v>59</v>
      </c>
      <c r="D48" s="2">
        <v>99</v>
      </c>
      <c r="E48" s="2">
        <v>29</v>
      </c>
      <c r="F48" s="2">
        <v>12</v>
      </c>
      <c r="G48" s="2">
        <v>65</v>
      </c>
      <c r="H48" s="2">
        <v>2</v>
      </c>
      <c r="I48" s="2">
        <v>14</v>
      </c>
      <c r="J48" s="2">
        <v>12</v>
      </c>
      <c r="K48" s="2">
        <v>22</v>
      </c>
      <c r="L48" s="2">
        <v>5</v>
      </c>
      <c r="M48" s="2">
        <v>74</v>
      </c>
      <c r="N48" s="2">
        <v>8</v>
      </c>
      <c r="O48" s="2">
        <v>12</v>
      </c>
      <c r="P48" s="2">
        <v>282</v>
      </c>
      <c r="Q48" s="2">
        <v>6</v>
      </c>
      <c r="R48" s="2">
        <v>34</v>
      </c>
      <c r="S48" s="2">
        <v>31</v>
      </c>
      <c r="T48" s="2">
        <v>9</v>
      </c>
      <c r="U48" s="2">
        <v>739</v>
      </c>
      <c r="V48" s="2">
        <v>1051</v>
      </c>
      <c r="W48" s="3">
        <v>70.30999755859375</v>
      </c>
      <c r="X48" s="11">
        <f t="shared" si="1"/>
        <v>215</v>
      </c>
      <c r="Y48" s="11">
        <f t="shared" si="2"/>
        <v>463</v>
      </c>
      <c r="Z48" t="str">
        <f t="shared" si="3"/>
        <v>永吉里</v>
      </c>
      <c r="AA48" s="8" t="str">
        <f t="shared" si="4"/>
        <v/>
      </c>
      <c r="AB48" s="8" t="str">
        <f t="shared" si="5"/>
        <v/>
      </c>
      <c r="AC48" s="8" t="str">
        <f t="shared" si="6"/>
        <v/>
      </c>
    </row>
    <row r="49" spans="1:29" x14ac:dyDescent="0.25">
      <c r="A49" s="1" t="s">
        <v>2</v>
      </c>
      <c r="B49" s="1" t="s">
        <v>57</v>
      </c>
      <c r="C49" s="1" t="s">
        <v>60</v>
      </c>
      <c r="D49" s="2">
        <v>169</v>
      </c>
      <c r="E49" s="2">
        <v>28</v>
      </c>
      <c r="F49" s="2">
        <v>13</v>
      </c>
      <c r="G49" s="2">
        <v>89</v>
      </c>
      <c r="H49" s="2">
        <v>2</v>
      </c>
      <c r="I49" s="2">
        <v>22</v>
      </c>
      <c r="J49" s="2">
        <v>14</v>
      </c>
      <c r="K49" s="2">
        <v>38</v>
      </c>
      <c r="L49" s="2">
        <v>8</v>
      </c>
      <c r="M49" s="2">
        <v>68</v>
      </c>
      <c r="N49" s="2">
        <v>12</v>
      </c>
      <c r="O49" s="2">
        <v>13</v>
      </c>
      <c r="P49" s="2">
        <v>344</v>
      </c>
      <c r="Q49" s="2">
        <v>21</v>
      </c>
      <c r="R49" s="2">
        <v>41</v>
      </c>
      <c r="S49" s="2">
        <v>25</v>
      </c>
      <c r="T49" s="2">
        <v>10</v>
      </c>
      <c r="U49" s="2">
        <v>945</v>
      </c>
      <c r="V49" s="2">
        <v>1265</v>
      </c>
      <c r="W49" s="3">
        <v>74.699996948242188</v>
      </c>
      <c r="X49" s="11">
        <f t="shared" si="1"/>
        <v>328</v>
      </c>
      <c r="Y49" s="11">
        <f t="shared" si="2"/>
        <v>554</v>
      </c>
      <c r="Z49" t="str">
        <f t="shared" si="3"/>
        <v>永吉里</v>
      </c>
      <c r="AA49" s="8" t="str">
        <f t="shared" si="4"/>
        <v/>
      </c>
      <c r="AB49" s="8" t="str">
        <f t="shared" si="5"/>
        <v/>
      </c>
      <c r="AC49" s="8" t="str">
        <f t="shared" si="6"/>
        <v/>
      </c>
    </row>
    <row r="50" spans="1:29" x14ac:dyDescent="0.25">
      <c r="A50" s="1" t="s">
        <v>2</v>
      </c>
      <c r="B50" s="1" t="s">
        <v>61</v>
      </c>
      <c r="C50" s="1" t="s">
        <v>62</v>
      </c>
      <c r="D50" s="2">
        <v>123</v>
      </c>
      <c r="E50" s="2">
        <v>75</v>
      </c>
      <c r="F50" s="2">
        <v>31</v>
      </c>
      <c r="G50" s="2">
        <v>127</v>
      </c>
      <c r="H50" s="2">
        <v>1</v>
      </c>
      <c r="I50" s="2">
        <v>50</v>
      </c>
      <c r="J50" s="2">
        <v>31</v>
      </c>
      <c r="K50" s="2">
        <v>28</v>
      </c>
      <c r="L50" s="2">
        <v>15</v>
      </c>
      <c r="M50" s="2">
        <v>111</v>
      </c>
      <c r="N50" s="2">
        <v>13</v>
      </c>
      <c r="O50" s="2">
        <v>18</v>
      </c>
      <c r="P50" s="2">
        <v>85</v>
      </c>
      <c r="Q50" s="2">
        <v>34</v>
      </c>
      <c r="R50" s="2">
        <v>89</v>
      </c>
      <c r="S50" s="2">
        <v>72</v>
      </c>
      <c r="T50" s="2">
        <v>14</v>
      </c>
      <c r="U50" s="2">
        <v>949</v>
      </c>
      <c r="V50" s="2">
        <v>1260</v>
      </c>
      <c r="W50" s="3">
        <v>75.319999694824219</v>
      </c>
      <c r="X50" s="11">
        <f t="shared" si="1"/>
        <v>404</v>
      </c>
      <c r="Y50" s="11">
        <f t="shared" si="2"/>
        <v>425</v>
      </c>
      <c r="Z50" t="str">
        <f t="shared" si="3"/>
        <v>長春里</v>
      </c>
      <c r="AA50" s="8">
        <f t="shared" si="4"/>
        <v>1255</v>
      </c>
      <c r="AB50" s="8">
        <f t="shared" si="5"/>
        <v>1094</v>
      </c>
      <c r="AC50" s="8">
        <f t="shared" si="6"/>
        <v>2692</v>
      </c>
    </row>
    <row r="51" spans="1:29" x14ac:dyDescent="0.25">
      <c r="A51" s="1" t="s">
        <v>2</v>
      </c>
      <c r="B51" s="1" t="s">
        <v>61</v>
      </c>
      <c r="C51" s="1" t="s">
        <v>63</v>
      </c>
      <c r="D51" s="2">
        <v>135</v>
      </c>
      <c r="E51" s="2">
        <v>72</v>
      </c>
      <c r="F51" s="2">
        <v>25</v>
      </c>
      <c r="G51" s="2">
        <v>91</v>
      </c>
      <c r="H51" s="2">
        <v>1</v>
      </c>
      <c r="I51" s="2">
        <v>37</v>
      </c>
      <c r="J51" s="2">
        <v>7</v>
      </c>
      <c r="K51" s="2">
        <v>29</v>
      </c>
      <c r="L51" s="2">
        <v>9</v>
      </c>
      <c r="M51" s="2">
        <v>112</v>
      </c>
      <c r="N51" s="2">
        <v>6</v>
      </c>
      <c r="O51" s="2">
        <v>39</v>
      </c>
      <c r="P51" s="2">
        <v>99</v>
      </c>
      <c r="Q51" s="2">
        <v>31</v>
      </c>
      <c r="R51" s="2">
        <v>63</v>
      </c>
      <c r="S51" s="2">
        <v>77</v>
      </c>
      <c r="T51" s="2">
        <v>19</v>
      </c>
      <c r="U51" s="2">
        <v>869</v>
      </c>
      <c r="V51" s="2">
        <v>1181</v>
      </c>
      <c r="W51" s="3">
        <v>73.580001831054688</v>
      </c>
      <c r="X51" s="11">
        <f t="shared" si="1"/>
        <v>394</v>
      </c>
      <c r="Y51" s="11">
        <f t="shared" si="2"/>
        <v>371</v>
      </c>
      <c r="Z51" t="str">
        <f t="shared" si="3"/>
        <v>長春里</v>
      </c>
      <c r="AA51" s="8" t="str">
        <f t="shared" si="4"/>
        <v/>
      </c>
      <c r="AB51" s="8" t="str">
        <f t="shared" si="5"/>
        <v/>
      </c>
      <c r="AC51" s="8" t="str">
        <f t="shared" si="6"/>
        <v/>
      </c>
    </row>
    <row r="52" spans="1:29" x14ac:dyDescent="0.25">
      <c r="A52" s="1" t="s">
        <v>2</v>
      </c>
      <c r="B52" s="1" t="s">
        <v>61</v>
      </c>
      <c r="C52" s="1" t="s">
        <v>64</v>
      </c>
      <c r="D52" s="2">
        <v>149</v>
      </c>
      <c r="E52" s="2">
        <v>82</v>
      </c>
      <c r="F52" s="2">
        <v>29</v>
      </c>
      <c r="G52" s="2">
        <v>76</v>
      </c>
      <c r="H52" s="2">
        <v>0</v>
      </c>
      <c r="I52" s="2">
        <v>54</v>
      </c>
      <c r="J52" s="2">
        <v>17</v>
      </c>
      <c r="K52" s="2">
        <v>29</v>
      </c>
      <c r="L52" s="2">
        <v>7</v>
      </c>
      <c r="M52" s="2">
        <v>68</v>
      </c>
      <c r="N52" s="2">
        <v>15</v>
      </c>
      <c r="O52" s="2">
        <v>48</v>
      </c>
      <c r="P52" s="2">
        <v>105</v>
      </c>
      <c r="Q52" s="2">
        <v>26</v>
      </c>
      <c r="R52" s="2">
        <v>34</v>
      </c>
      <c r="S52" s="2">
        <v>87</v>
      </c>
      <c r="T52" s="2">
        <v>23</v>
      </c>
      <c r="U52" s="2">
        <v>874</v>
      </c>
      <c r="V52" s="2">
        <v>1187</v>
      </c>
      <c r="W52" s="3">
        <v>73.629997253417969</v>
      </c>
      <c r="X52" s="11">
        <f t="shared" si="1"/>
        <v>457</v>
      </c>
      <c r="Y52" s="11">
        <f t="shared" si="2"/>
        <v>298</v>
      </c>
      <c r="Z52" t="str">
        <f t="shared" si="3"/>
        <v>長春里</v>
      </c>
      <c r="AA52" s="8" t="str">
        <f t="shared" si="4"/>
        <v/>
      </c>
      <c r="AB52" s="8" t="str">
        <f t="shared" si="5"/>
        <v/>
      </c>
      <c r="AC52" s="8" t="str">
        <f t="shared" si="6"/>
        <v/>
      </c>
    </row>
    <row r="53" spans="1:29" x14ac:dyDescent="0.25">
      <c r="A53" s="1" t="s">
        <v>2</v>
      </c>
      <c r="B53" s="1" t="s">
        <v>65</v>
      </c>
      <c r="C53" s="1" t="s">
        <v>66</v>
      </c>
      <c r="D53" s="2">
        <v>67</v>
      </c>
      <c r="E53" s="2">
        <v>50</v>
      </c>
      <c r="F53" s="2">
        <v>25</v>
      </c>
      <c r="G53" s="2">
        <v>76</v>
      </c>
      <c r="H53" s="2">
        <v>2</v>
      </c>
      <c r="I53" s="2">
        <v>35</v>
      </c>
      <c r="J53" s="2">
        <v>23</v>
      </c>
      <c r="K53" s="2">
        <v>39</v>
      </c>
      <c r="L53" s="2">
        <v>10</v>
      </c>
      <c r="M53" s="2">
        <v>72</v>
      </c>
      <c r="N53" s="2">
        <v>13</v>
      </c>
      <c r="O53" s="2">
        <v>19</v>
      </c>
      <c r="P53" s="2">
        <v>170</v>
      </c>
      <c r="Q53" s="2">
        <v>20</v>
      </c>
      <c r="R53" s="2">
        <v>121</v>
      </c>
      <c r="S53" s="2">
        <v>89</v>
      </c>
      <c r="T53" s="2">
        <v>29</v>
      </c>
      <c r="U53" s="2">
        <v>876</v>
      </c>
      <c r="V53" s="2">
        <v>1217</v>
      </c>
      <c r="W53" s="3">
        <v>71.980003356933594</v>
      </c>
      <c r="X53" s="11">
        <f t="shared" si="1"/>
        <v>307</v>
      </c>
      <c r="Y53" s="11">
        <f t="shared" si="2"/>
        <v>452</v>
      </c>
      <c r="Z53" t="str">
        <f t="shared" si="3"/>
        <v>四育里</v>
      </c>
      <c r="AA53" s="8">
        <f t="shared" si="4"/>
        <v>1507</v>
      </c>
      <c r="AB53" s="8">
        <f t="shared" si="5"/>
        <v>1715</v>
      </c>
      <c r="AC53" s="8">
        <f t="shared" si="6"/>
        <v>3682</v>
      </c>
    </row>
    <row r="54" spans="1:29" x14ac:dyDescent="0.25">
      <c r="A54" s="1" t="s">
        <v>2</v>
      </c>
      <c r="B54" s="1" t="s">
        <v>65</v>
      </c>
      <c r="C54" s="1" t="s">
        <v>67</v>
      </c>
      <c r="D54" s="2">
        <v>151</v>
      </c>
      <c r="E54" s="2">
        <v>50</v>
      </c>
      <c r="F54" s="2">
        <v>17</v>
      </c>
      <c r="G54" s="2">
        <v>95</v>
      </c>
      <c r="H54" s="2">
        <v>1</v>
      </c>
      <c r="I54" s="2">
        <v>48</v>
      </c>
      <c r="J54" s="2">
        <v>29</v>
      </c>
      <c r="K54" s="2">
        <v>32</v>
      </c>
      <c r="L54" s="2">
        <v>11</v>
      </c>
      <c r="M54" s="2">
        <v>77</v>
      </c>
      <c r="N54" s="2">
        <v>14</v>
      </c>
      <c r="O54" s="2">
        <v>30</v>
      </c>
      <c r="P54" s="2">
        <v>167</v>
      </c>
      <c r="Q54" s="2">
        <v>20</v>
      </c>
      <c r="R54" s="2">
        <v>90</v>
      </c>
      <c r="S54" s="2">
        <v>69</v>
      </c>
      <c r="T54" s="2">
        <v>35</v>
      </c>
      <c r="U54" s="2">
        <v>965</v>
      </c>
      <c r="V54" s="2">
        <v>1285</v>
      </c>
      <c r="W54" s="3">
        <v>75.099998474121094</v>
      </c>
      <c r="X54" s="11">
        <f t="shared" si="1"/>
        <v>412</v>
      </c>
      <c r="Y54" s="11">
        <f t="shared" si="2"/>
        <v>443</v>
      </c>
      <c r="Z54" t="str">
        <f t="shared" si="3"/>
        <v>四育里</v>
      </c>
      <c r="AA54" s="8" t="str">
        <f t="shared" si="4"/>
        <v/>
      </c>
      <c r="AB54" s="8" t="str">
        <f t="shared" si="5"/>
        <v/>
      </c>
      <c r="AC54" s="8" t="str">
        <f t="shared" si="6"/>
        <v/>
      </c>
    </row>
    <row r="55" spans="1:29" x14ac:dyDescent="0.25">
      <c r="A55" s="1" t="s">
        <v>2</v>
      </c>
      <c r="B55" s="1" t="s">
        <v>65</v>
      </c>
      <c r="C55" s="1" t="s">
        <v>68</v>
      </c>
      <c r="D55" s="2">
        <v>105</v>
      </c>
      <c r="E55" s="2">
        <v>62</v>
      </c>
      <c r="F55" s="2">
        <v>25</v>
      </c>
      <c r="G55" s="2">
        <v>93</v>
      </c>
      <c r="H55" s="2">
        <v>1</v>
      </c>
      <c r="I55" s="2">
        <v>29</v>
      </c>
      <c r="J55" s="2">
        <v>26</v>
      </c>
      <c r="K55" s="2">
        <v>32</v>
      </c>
      <c r="L55" s="2">
        <v>14</v>
      </c>
      <c r="M55" s="2">
        <v>81</v>
      </c>
      <c r="N55" s="2">
        <v>9</v>
      </c>
      <c r="O55" s="2">
        <v>36</v>
      </c>
      <c r="P55" s="2">
        <v>131</v>
      </c>
      <c r="Q55" s="2">
        <v>21</v>
      </c>
      <c r="R55" s="2">
        <v>48</v>
      </c>
      <c r="S55" s="2">
        <v>82</v>
      </c>
      <c r="T55" s="2">
        <v>33</v>
      </c>
      <c r="U55" s="2">
        <v>846</v>
      </c>
      <c r="V55" s="2">
        <v>1125</v>
      </c>
      <c r="W55" s="3">
        <v>75.199996948242188</v>
      </c>
      <c r="X55" s="11">
        <f t="shared" si="1"/>
        <v>369</v>
      </c>
      <c r="Y55" s="11">
        <f t="shared" si="2"/>
        <v>362</v>
      </c>
      <c r="Z55" t="str">
        <f t="shared" si="3"/>
        <v>四育里</v>
      </c>
      <c r="AA55" s="8" t="str">
        <f t="shared" si="4"/>
        <v/>
      </c>
      <c r="AB55" s="8" t="str">
        <f t="shared" si="5"/>
        <v/>
      </c>
      <c r="AC55" s="8" t="str">
        <f t="shared" si="6"/>
        <v/>
      </c>
    </row>
    <row r="56" spans="1:29" x14ac:dyDescent="0.25">
      <c r="A56" s="1" t="s">
        <v>2</v>
      </c>
      <c r="B56" s="1" t="s">
        <v>65</v>
      </c>
      <c r="C56" s="1" t="s">
        <v>69</v>
      </c>
      <c r="D56" s="2">
        <v>88</v>
      </c>
      <c r="E56" s="2">
        <v>64</v>
      </c>
      <c r="F56" s="2">
        <v>40</v>
      </c>
      <c r="G56" s="2">
        <v>124</v>
      </c>
      <c r="H56" s="2">
        <v>3</v>
      </c>
      <c r="I56" s="2">
        <v>51</v>
      </c>
      <c r="J56" s="2">
        <v>22</v>
      </c>
      <c r="K56" s="2">
        <v>47</v>
      </c>
      <c r="L56" s="2">
        <v>17</v>
      </c>
      <c r="M56" s="2">
        <v>88</v>
      </c>
      <c r="N56" s="2">
        <v>24</v>
      </c>
      <c r="O56" s="2">
        <v>40</v>
      </c>
      <c r="P56" s="2">
        <v>142</v>
      </c>
      <c r="Q56" s="2">
        <v>37</v>
      </c>
      <c r="R56" s="2">
        <v>80</v>
      </c>
      <c r="S56" s="2">
        <v>72</v>
      </c>
      <c r="T56" s="2">
        <v>30</v>
      </c>
      <c r="U56" s="2">
        <v>995</v>
      </c>
      <c r="V56" s="2">
        <v>1287</v>
      </c>
      <c r="W56" s="3">
        <v>77.30999755859375</v>
      </c>
      <c r="X56" s="11">
        <f t="shared" si="1"/>
        <v>419</v>
      </c>
      <c r="Y56" s="11">
        <f t="shared" si="2"/>
        <v>458</v>
      </c>
      <c r="Z56" t="str">
        <f t="shared" si="3"/>
        <v>四育里</v>
      </c>
      <c r="AA56" s="8" t="str">
        <f t="shared" si="4"/>
        <v/>
      </c>
      <c r="AB56" s="8" t="str">
        <f t="shared" si="5"/>
        <v/>
      </c>
      <c r="AC56" s="8" t="str">
        <f t="shared" si="6"/>
        <v/>
      </c>
    </row>
    <row r="57" spans="1:29" x14ac:dyDescent="0.25">
      <c r="A57" s="1" t="s">
        <v>2</v>
      </c>
      <c r="B57" s="1" t="s">
        <v>70</v>
      </c>
      <c r="C57" s="1" t="s">
        <v>71</v>
      </c>
      <c r="D57" s="2">
        <v>54</v>
      </c>
      <c r="E57" s="2">
        <v>79</v>
      </c>
      <c r="F57" s="2">
        <v>38</v>
      </c>
      <c r="G57" s="2">
        <v>89</v>
      </c>
      <c r="H57" s="2">
        <v>0</v>
      </c>
      <c r="I57" s="2">
        <v>56</v>
      </c>
      <c r="J57" s="2">
        <v>25</v>
      </c>
      <c r="K57" s="2">
        <v>25</v>
      </c>
      <c r="L57" s="2">
        <v>9</v>
      </c>
      <c r="M57" s="2">
        <v>62</v>
      </c>
      <c r="N57" s="2">
        <v>8</v>
      </c>
      <c r="O57" s="2">
        <v>47</v>
      </c>
      <c r="P57" s="2">
        <v>87</v>
      </c>
      <c r="Q57" s="2">
        <v>59</v>
      </c>
      <c r="R57" s="2">
        <v>77</v>
      </c>
      <c r="S57" s="2">
        <v>58</v>
      </c>
      <c r="T57" s="2">
        <v>40</v>
      </c>
      <c r="U57" s="2">
        <v>837</v>
      </c>
      <c r="V57" s="2">
        <v>1167</v>
      </c>
      <c r="W57" s="3">
        <v>71.720001220703125</v>
      </c>
      <c r="X57" s="11">
        <f t="shared" si="1"/>
        <v>423</v>
      </c>
      <c r="Y57" s="11">
        <f t="shared" si="2"/>
        <v>323</v>
      </c>
      <c r="Z57" t="str">
        <f t="shared" si="3"/>
        <v>四維里</v>
      </c>
      <c r="AA57" s="8">
        <f t="shared" si="4"/>
        <v>1598</v>
      </c>
      <c r="AB57" s="8">
        <f t="shared" si="5"/>
        <v>1340</v>
      </c>
      <c r="AC57" s="8">
        <f t="shared" si="6"/>
        <v>3291</v>
      </c>
    </row>
    <row r="58" spans="1:29" x14ac:dyDescent="0.25">
      <c r="A58" s="1" t="s">
        <v>2</v>
      </c>
      <c r="B58" s="1" t="s">
        <v>70</v>
      </c>
      <c r="C58" s="1" t="s">
        <v>72</v>
      </c>
      <c r="D58" s="2">
        <v>71</v>
      </c>
      <c r="E58" s="2">
        <v>46</v>
      </c>
      <c r="F58" s="2">
        <v>42</v>
      </c>
      <c r="G58" s="2">
        <v>81</v>
      </c>
      <c r="H58" s="2">
        <v>2</v>
      </c>
      <c r="I58" s="2">
        <v>59</v>
      </c>
      <c r="J58" s="2">
        <v>32</v>
      </c>
      <c r="K58" s="2">
        <v>25</v>
      </c>
      <c r="L58" s="2">
        <v>14</v>
      </c>
      <c r="M58" s="2">
        <v>55</v>
      </c>
      <c r="N58" s="2">
        <v>13</v>
      </c>
      <c r="O58" s="2">
        <v>41</v>
      </c>
      <c r="P58" s="2">
        <v>144</v>
      </c>
      <c r="Q58" s="2">
        <v>35</v>
      </c>
      <c r="R58" s="2">
        <v>38</v>
      </c>
      <c r="S58" s="2">
        <v>64</v>
      </c>
      <c r="T58" s="2">
        <v>22</v>
      </c>
      <c r="U58" s="2">
        <v>790</v>
      </c>
      <c r="V58" s="2">
        <v>1170</v>
      </c>
      <c r="W58" s="3">
        <v>67.519996643066406</v>
      </c>
      <c r="X58" s="11">
        <f t="shared" si="1"/>
        <v>373</v>
      </c>
      <c r="Y58" s="11">
        <f t="shared" si="2"/>
        <v>331</v>
      </c>
      <c r="Z58" t="str">
        <f t="shared" si="3"/>
        <v>四維里</v>
      </c>
      <c r="AA58" s="8" t="str">
        <f t="shared" si="4"/>
        <v/>
      </c>
      <c r="AB58" s="8" t="str">
        <f t="shared" si="5"/>
        <v/>
      </c>
      <c r="AC58" s="8" t="str">
        <f t="shared" si="6"/>
        <v/>
      </c>
    </row>
    <row r="59" spans="1:29" x14ac:dyDescent="0.25">
      <c r="A59" s="1" t="s">
        <v>2</v>
      </c>
      <c r="B59" s="1" t="s">
        <v>70</v>
      </c>
      <c r="C59" s="1" t="s">
        <v>73</v>
      </c>
      <c r="D59" s="2">
        <v>119</v>
      </c>
      <c r="E59" s="2">
        <v>62</v>
      </c>
      <c r="F59" s="2">
        <v>33</v>
      </c>
      <c r="G59" s="2">
        <v>107</v>
      </c>
      <c r="H59" s="2">
        <v>0</v>
      </c>
      <c r="I59" s="2">
        <v>62</v>
      </c>
      <c r="J59" s="2">
        <v>22</v>
      </c>
      <c r="K59" s="2">
        <v>25</v>
      </c>
      <c r="L59" s="2">
        <v>17</v>
      </c>
      <c r="M59" s="2">
        <v>60</v>
      </c>
      <c r="N59" s="2">
        <v>15</v>
      </c>
      <c r="O59" s="2">
        <v>40</v>
      </c>
      <c r="P59" s="2">
        <v>109</v>
      </c>
      <c r="Q59" s="2">
        <v>38</v>
      </c>
      <c r="R59" s="2">
        <v>51</v>
      </c>
      <c r="S59" s="2">
        <v>59</v>
      </c>
      <c r="T59" s="2">
        <v>34</v>
      </c>
      <c r="U59" s="2">
        <v>862</v>
      </c>
      <c r="V59" s="2">
        <v>1173</v>
      </c>
      <c r="W59" s="3">
        <v>73.489997863769531</v>
      </c>
      <c r="X59" s="11">
        <f t="shared" si="1"/>
        <v>435</v>
      </c>
      <c r="Y59" s="11">
        <f t="shared" si="2"/>
        <v>342</v>
      </c>
      <c r="Z59" t="str">
        <f t="shared" si="3"/>
        <v>四維里</v>
      </c>
      <c r="AA59" s="8" t="str">
        <f t="shared" si="4"/>
        <v/>
      </c>
      <c r="AB59" s="8" t="str">
        <f t="shared" si="5"/>
        <v/>
      </c>
      <c r="AC59" s="8" t="str">
        <f t="shared" si="6"/>
        <v/>
      </c>
    </row>
    <row r="60" spans="1:29" x14ac:dyDescent="0.25">
      <c r="A60" s="1" t="s">
        <v>2</v>
      </c>
      <c r="B60" s="1" t="s">
        <v>70</v>
      </c>
      <c r="C60" s="1" t="s">
        <v>74</v>
      </c>
      <c r="D60" s="2">
        <v>69</v>
      </c>
      <c r="E60" s="2">
        <v>64</v>
      </c>
      <c r="F60" s="2">
        <v>24</v>
      </c>
      <c r="G60" s="2">
        <v>112</v>
      </c>
      <c r="H60" s="2">
        <v>1</v>
      </c>
      <c r="I60" s="2">
        <v>40</v>
      </c>
      <c r="J60" s="2">
        <v>27</v>
      </c>
      <c r="K60" s="2">
        <v>26</v>
      </c>
      <c r="L60" s="2">
        <v>9</v>
      </c>
      <c r="M60" s="2">
        <v>66</v>
      </c>
      <c r="N60" s="2">
        <v>14</v>
      </c>
      <c r="O60" s="2">
        <v>45</v>
      </c>
      <c r="P60" s="2">
        <v>86</v>
      </c>
      <c r="Q60" s="2">
        <v>38</v>
      </c>
      <c r="R60" s="2">
        <v>66</v>
      </c>
      <c r="S60" s="2">
        <v>65</v>
      </c>
      <c r="T60" s="2">
        <v>34</v>
      </c>
      <c r="U60" s="2">
        <v>802</v>
      </c>
      <c r="V60" s="2">
        <v>1139</v>
      </c>
      <c r="W60" s="3">
        <v>70.410003662109375</v>
      </c>
      <c r="X60" s="11">
        <f t="shared" si="1"/>
        <v>367</v>
      </c>
      <c r="Y60" s="11">
        <f t="shared" si="2"/>
        <v>344</v>
      </c>
      <c r="Z60" t="str">
        <f t="shared" si="3"/>
        <v>四維里</v>
      </c>
      <c r="AA60" s="8" t="str">
        <f t="shared" si="4"/>
        <v/>
      </c>
      <c r="AB60" s="8" t="str">
        <f t="shared" si="5"/>
        <v/>
      </c>
      <c r="AC60" s="8" t="str">
        <f t="shared" si="6"/>
        <v/>
      </c>
    </row>
    <row r="61" spans="1:29" x14ac:dyDescent="0.25">
      <c r="A61" s="1" t="s">
        <v>2</v>
      </c>
      <c r="B61" s="1" t="s">
        <v>75</v>
      </c>
      <c r="C61" s="1" t="s">
        <v>76</v>
      </c>
      <c r="D61" s="2">
        <v>22</v>
      </c>
      <c r="E61" s="2">
        <v>66</v>
      </c>
      <c r="F61" s="2">
        <v>35</v>
      </c>
      <c r="G61" s="2">
        <v>73</v>
      </c>
      <c r="H61" s="2">
        <v>1</v>
      </c>
      <c r="I61" s="2">
        <v>37</v>
      </c>
      <c r="J61" s="2">
        <v>18</v>
      </c>
      <c r="K61" s="2">
        <v>27</v>
      </c>
      <c r="L61" s="2">
        <v>15</v>
      </c>
      <c r="M61" s="2">
        <v>61</v>
      </c>
      <c r="N61" s="2">
        <v>11</v>
      </c>
      <c r="O61" s="2">
        <v>36</v>
      </c>
      <c r="P61" s="2">
        <v>109</v>
      </c>
      <c r="Q61" s="2">
        <v>20</v>
      </c>
      <c r="R61" s="2">
        <v>74</v>
      </c>
      <c r="S61" s="2">
        <v>64</v>
      </c>
      <c r="T61" s="2">
        <v>19</v>
      </c>
      <c r="U61" s="2">
        <v>705</v>
      </c>
      <c r="V61" s="2">
        <v>1010</v>
      </c>
      <c r="W61" s="3">
        <v>69.800003051757813</v>
      </c>
      <c r="X61" s="11">
        <f t="shared" si="1"/>
        <v>280</v>
      </c>
      <c r="Y61" s="11">
        <f t="shared" si="2"/>
        <v>328</v>
      </c>
      <c r="Z61" t="str">
        <f t="shared" si="3"/>
        <v>永春里</v>
      </c>
      <c r="AA61" s="8">
        <f t="shared" si="4"/>
        <v>1223</v>
      </c>
      <c r="AB61" s="8">
        <f t="shared" si="5"/>
        <v>1457</v>
      </c>
      <c r="AC61" s="8">
        <f t="shared" si="6"/>
        <v>3058</v>
      </c>
    </row>
    <row r="62" spans="1:29" x14ac:dyDescent="0.25">
      <c r="A62" s="1" t="s">
        <v>2</v>
      </c>
      <c r="B62" s="1" t="s">
        <v>75</v>
      </c>
      <c r="C62" s="1" t="s">
        <v>77</v>
      </c>
      <c r="D62" s="2">
        <v>50</v>
      </c>
      <c r="E62" s="2">
        <v>63</v>
      </c>
      <c r="F62" s="2">
        <v>38</v>
      </c>
      <c r="G62" s="2">
        <v>96</v>
      </c>
      <c r="H62" s="2">
        <v>5</v>
      </c>
      <c r="I62" s="2">
        <v>54</v>
      </c>
      <c r="J62" s="2">
        <v>22</v>
      </c>
      <c r="K62" s="2">
        <v>28</v>
      </c>
      <c r="L62" s="2">
        <v>7</v>
      </c>
      <c r="M62" s="2">
        <v>109</v>
      </c>
      <c r="N62" s="2">
        <v>3</v>
      </c>
      <c r="O62" s="2">
        <v>41</v>
      </c>
      <c r="P62" s="2">
        <v>89</v>
      </c>
      <c r="Q62" s="2">
        <v>17</v>
      </c>
      <c r="R62" s="2">
        <v>66</v>
      </c>
      <c r="S62" s="2">
        <v>66</v>
      </c>
      <c r="T62" s="2">
        <v>14</v>
      </c>
      <c r="U62" s="2">
        <v>798</v>
      </c>
      <c r="V62" s="2">
        <v>1088</v>
      </c>
      <c r="W62" s="3">
        <v>73.349998474121094</v>
      </c>
      <c r="X62" s="11">
        <f t="shared" si="1"/>
        <v>327</v>
      </c>
      <c r="Y62" s="11">
        <f t="shared" si="2"/>
        <v>363</v>
      </c>
      <c r="Z62" t="str">
        <f t="shared" si="3"/>
        <v>永春里</v>
      </c>
      <c r="AA62" s="8" t="str">
        <f t="shared" si="4"/>
        <v/>
      </c>
      <c r="AB62" s="8" t="str">
        <f t="shared" si="5"/>
        <v/>
      </c>
      <c r="AC62" s="8" t="str">
        <f t="shared" si="6"/>
        <v/>
      </c>
    </row>
    <row r="63" spans="1:29" x14ac:dyDescent="0.25">
      <c r="A63" s="1" t="s">
        <v>2</v>
      </c>
      <c r="B63" s="1" t="s">
        <v>75</v>
      </c>
      <c r="C63" s="1" t="s">
        <v>78</v>
      </c>
      <c r="D63" s="2">
        <v>31</v>
      </c>
      <c r="E63" s="2">
        <v>71</v>
      </c>
      <c r="F63" s="2">
        <v>28</v>
      </c>
      <c r="G63" s="2">
        <v>84</v>
      </c>
      <c r="H63" s="2">
        <v>0</v>
      </c>
      <c r="I63" s="2">
        <v>59</v>
      </c>
      <c r="J63" s="2">
        <v>16</v>
      </c>
      <c r="K63" s="2">
        <v>45</v>
      </c>
      <c r="L63" s="2">
        <v>17</v>
      </c>
      <c r="M63" s="2">
        <v>74</v>
      </c>
      <c r="N63" s="2">
        <v>11</v>
      </c>
      <c r="O63" s="2">
        <v>40</v>
      </c>
      <c r="P63" s="2">
        <v>101</v>
      </c>
      <c r="Q63" s="2">
        <v>30</v>
      </c>
      <c r="R63" s="2">
        <v>81</v>
      </c>
      <c r="S63" s="2">
        <v>59</v>
      </c>
      <c r="T63" s="2">
        <v>18</v>
      </c>
      <c r="U63" s="2">
        <v>781</v>
      </c>
      <c r="V63" s="2">
        <v>1075</v>
      </c>
      <c r="W63" s="3">
        <v>72.650001525878906</v>
      </c>
      <c r="X63" s="11">
        <f t="shared" si="1"/>
        <v>338</v>
      </c>
      <c r="Y63" s="11">
        <f t="shared" si="2"/>
        <v>351</v>
      </c>
      <c r="Z63" t="str">
        <f t="shared" si="3"/>
        <v>永春里</v>
      </c>
      <c r="AA63" s="8" t="str">
        <f t="shared" si="4"/>
        <v/>
      </c>
      <c r="AB63" s="8" t="str">
        <f t="shared" si="5"/>
        <v/>
      </c>
      <c r="AC63" s="8" t="str">
        <f t="shared" si="6"/>
        <v/>
      </c>
    </row>
    <row r="64" spans="1:29" x14ac:dyDescent="0.25">
      <c r="A64" s="1" t="s">
        <v>2</v>
      </c>
      <c r="B64" s="1" t="s">
        <v>75</v>
      </c>
      <c r="C64" s="1" t="s">
        <v>79</v>
      </c>
      <c r="D64" s="2">
        <v>37</v>
      </c>
      <c r="E64" s="2">
        <v>61</v>
      </c>
      <c r="F64" s="2">
        <v>11</v>
      </c>
      <c r="G64" s="2">
        <v>91</v>
      </c>
      <c r="H64" s="2">
        <v>2</v>
      </c>
      <c r="I64" s="2">
        <v>44</v>
      </c>
      <c r="J64" s="2">
        <v>31</v>
      </c>
      <c r="K64" s="2">
        <v>41</v>
      </c>
      <c r="L64" s="2">
        <v>11</v>
      </c>
      <c r="M64" s="2">
        <v>83</v>
      </c>
      <c r="N64" s="2">
        <v>6</v>
      </c>
      <c r="O64" s="2">
        <v>29</v>
      </c>
      <c r="P64" s="2">
        <v>122</v>
      </c>
      <c r="Q64" s="2">
        <v>11</v>
      </c>
      <c r="R64" s="2">
        <v>113</v>
      </c>
      <c r="S64" s="2">
        <v>47</v>
      </c>
      <c r="T64" s="2">
        <v>13</v>
      </c>
      <c r="U64" s="2">
        <v>774</v>
      </c>
      <c r="V64" s="2">
        <v>1076</v>
      </c>
      <c r="W64" s="3">
        <v>71.930000305175781</v>
      </c>
      <c r="X64" s="11">
        <f t="shared" si="1"/>
        <v>278</v>
      </c>
      <c r="Y64" s="11">
        <f t="shared" si="2"/>
        <v>415</v>
      </c>
      <c r="Z64" t="str">
        <f t="shared" si="3"/>
        <v>永春里</v>
      </c>
      <c r="AA64" s="8" t="str">
        <f t="shared" si="4"/>
        <v/>
      </c>
      <c r="AB64" s="8" t="str">
        <f t="shared" si="5"/>
        <v/>
      </c>
      <c r="AC64" s="8" t="str">
        <f t="shared" si="6"/>
        <v/>
      </c>
    </row>
    <row r="65" spans="1:29" x14ac:dyDescent="0.25">
      <c r="A65" s="1" t="s">
        <v>2</v>
      </c>
      <c r="B65" s="1" t="s">
        <v>80</v>
      </c>
      <c r="C65" s="1" t="s">
        <v>81</v>
      </c>
      <c r="D65" s="2">
        <v>25</v>
      </c>
      <c r="E65" s="2">
        <v>93</v>
      </c>
      <c r="F65" s="2">
        <v>44</v>
      </c>
      <c r="G65" s="2">
        <v>55</v>
      </c>
      <c r="H65" s="2">
        <v>0</v>
      </c>
      <c r="I65" s="2">
        <v>163</v>
      </c>
      <c r="J65" s="2">
        <v>29</v>
      </c>
      <c r="K65" s="2">
        <v>41</v>
      </c>
      <c r="L65" s="2">
        <v>18</v>
      </c>
      <c r="M65" s="2">
        <v>97</v>
      </c>
      <c r="N65" s="2">
        <v>7</v>
      </c>
      <c r="O65" s="2">
        <v>51</v>
      </c>
      <c r="P65" s="2">
        <v>72</v>
      </c>
      <c r="Q65" s="2">
        <v>39</v>
      </c>
      <c r="R65" s="2">
        <v>36</v>
      </c>
      <c r="S65" s="2">
        <v>113</v>
      </c>
      <c r="T65" s="2">
        <v>25</v>
      </c>
      <c r="U65" s="2">
        <v>933</v>
      </c>
      <c r="V65" s="2">
        <v>1393</v>
      </c>
      <c r="W65" s="3">
        <v>66.980003356933594</v>
      </c>
      <c r="X65" s="11">
        <f t="shared" si="1"/>
        <v>510</v>
      </c>
      <c r="Y65" s="11">
        <f t="shared" si="2"/>
        <v>267</v>
      </c>
      <c r="Z65" t="str">
        <f t="shared" si="3"/>
        <v>富台里</v>
      </c>
      <c r="AA65" s="8">
        <f t="shared" si="4"/>
        <v>1464</v>
      </c>
      <c r="AB65" s="8">
        <f t="shared" si="5"/>
        <v>658</v>
      </c>
      <c r="AC65" s="8">
        <f t="shared" si="6"/>
        <v>2446</v>
      </c>
    </row>
    <row r="66" spans="1:29" x14ac:dyDescent="0.25">
      <c r="A66" s="1" t="s">
        <v>2</v>
      </c>
      <c r="B66" s="1" t="s">
        <v>80</v>
      </c>
      <c r="C66" s="1" t="s">
        <v>82</v>
      </c>
      <c r="D66" s="2">
        <v>21</v>
      </c>
      <c r="E66" s="2">
        <v>68</v>
      </c>
      <c r="F66" s="2">
        <v>30</v>
      </c>
      <c r="G66" s="2">
        <v>44</v>
      </c>
      <c r="H66" s="2">
        <v>1</v>
      </c>
      <c r="I66" s="2">
        <v>197</v>
      </c>
      <c r="J66" s="2">
        <v>14</v>
      </c>
      <c r="K66" s="2">
        <v>27</v>
      </c>
      <c r="L66" s="2">
        <v>7</v>
      </c>
      <c r="M66" s="2">
        <v>62</v>
      </c>
      <c r="N66" s="2">
        <v>6</v>
      </c>
      <c r="O66" s="2">
        <v>46</v>
      </c>
      <c r="P66" s="2">
        <v>34</v>
      </c>
      <c r="Q66" s="2">
        <v>24</v>
      </c>
      <c r="R66" s="2">
        <v>48</v>
      </c>
      <c r="S66" s="2">
        <v>63</v>
      </c>
      <c r="T66" s="2">
        <v>22</v>
      </c>
      <c r="U66" s="2">
        <v>727</v>
      </c>
      <c r="V66" s="2">
        <v>1035</v>
      </c>
      <c r="W66" s="3">
        <v>70.239997863769531</v>
      </c>
      <c r="X66" s="11">
        <f t="shared" si="1"/>
        <v>449</v>
      </c>
      <c r="Y66" s="11">
        <f t="shared" si="2"/>
        <v>194</v>
      </c>
      <c r="Z66" t="str">
        <f t="shared" si="3"/>
        <v>富台里</v>
      </c>
      <c r="AA66" s="8" t="str">
        <f t="shared" si="4"/>
        <v/>
      </c>
      <c r="AB66" s="8" t="str">
        <f t="shared" si="5"/>
        <v/>
      </c>
      <c r="AC66" s="8" t="str">
        <f t="shared" si="6"/>
        <v/>
      </c>
    </row>
    <row r="67" spans="1:29" x14ac:dyDescent="0.25">
      <c r="A67" s="1" t="s">
        <v>2</v>
      </c>
      <c r="B67" s="1" t="s">
        <v>80</v>
      </c>
      <c r="C67" s="1" t="s">
        <v>83</v>
      </c>
      <c r="D67" s="2">
        <v>24</v>
      </c>
      <c r="E67" s="2">
        <v>98</v>
      </c>
      <c r="F67" s="2">
        <v>43</v>
      </c>
      <c r="G67" s="2">
        <v>51</v>
      </c>
      <c r="H67" s="2">
        <v>0</v>
      </c>
      <c r="I67" s="2">
        <v>149</v>
      </c>
      <c r="J67" s="2">
        <v>26</v>
      </c>
      <c r="K67" s="2">
        <v>32</v>
      </c>
      <c r="L67" s="2">
        <v>16</v>
      </c>
      <c r="M67" s="2">
        <v>60</v>
      </c>
      <c r="N67" s="2">
        <v>8</v>
      </c>
      <c r="O67" s="2">
        <v>61</v>
      </c>
      <c r="P67" s="2">
        <v>57</v>
      </c>
      <c r="Q67" s="2">
        <v>40</v>
      </c>
      <c r="R67" s="2">
        <v>21</v>
      </c>
      <c r="S67" s="2">
        <v>57</v>
      </c>
      <c r="T67" s="2">
        <v>32</v>
      </c>
      <c r="U67" s="2">
        <v>786</v>
      </c>
      <c r="V67" s="2">
        <v>1225</v>
      </c>
      <c r="W67" s="3">
        <v>64.160003662109375</v>
      </c>
      <c r="X67" s="11">
        <f t="shared" si="1"/>
        <v>505</v>
      </c>
      <c r="Y67" s="11">
        <f t="shared" si="2"/>
        <v>197</v>
      </c>
      <c r="Z67" t="str">
        <f t="shared" si="3"/>
        <v>富台里</v>
      </c>
      <c r="AA67" s="8" t="str">
        <f t="shared" si="4"/>
        <v/>
      </c>
      <c r="AB67" s="8" t="str">
        <f t="shared" si="5"/>
        <v/>
      </c>
      <c r="AC67" s="8" t="str">
        <f t="shared" si="6"/>
        <v/>
      </c>
    </row>
    <row r="68" spans="1:29" x14ac:dyDescent="0.25">
      <c r="A68" s="1" t="s">
        <v>2</v>
      </c>
      <c r="B68" s="1" t="s">
        <v>84</v>
      </c>
      <c r="C68" s="1" t="s">
        <v>85</v>
      </c>
      <c r="D68" s="2">
        <v>28</v>
      </c>
      <c r="E68" s="2">
        <v>78</v>
      </c>
      <c r="F68" s="2">
        <v>39</v>
      </c>
      <c r="G68" s="2">
        <v>114</v>
      </c>
      <c r="H68" s="2">
        <v>1</v>
      </c>
      <c r="I68" s="2">
        <v>154</v>
      </c>
      <c r="J68" s="2">
        <v>37</v>
      </c>
      <c r="K68" s="2">
        <v>38</v>
      </c>
      <c r="L68" s="2">
        <v>13</v>
      </c>
      <c r="M68" s="2">
        <v>96</v>
      </c>
      <c r="N68" s="2">
        <v>18</v>
      </c>
      <c r="O68" s="2">
        <v>42</v>
      </c>
      <c r="P68" s="2">
        <v>50</v>
      </c>
      <c r="Q68" s="2">
        <v>31</v>
      </c>
      <c r="R68" s="2">
        <v>24</v>
      </c>
      <c r="S68" s="2">
        <v>95</v>
      </c>
      <c r="T68" s="2">
        <v>24</v>
      </c>
      <c r="U68" s="2">
        <v>898</v>
      </c>
      <c r="V68" s="2">
        <v>1253</v>
      </c>
      <c r="W68" s="3">
        <v>71.669998168945313</v>
      </c>
      <c r="X68" s="11">
        <f t="shared" si="1"/>
        <v>471</v>
      </c>
      <c r="Y68" s="11">
        <f t="shared" si="2"/>
        <v>302</v>
      </c>
      <c r="Z68" t="str">
        <f t="shared" si="3"/>
        <v>國業里</v>
      </c>
      <c r="AA68" s="8">
        <f t="shared" si="4"/>
        <v>2276</v>
      </c>
      <c r="AB68" s="8">
        <f t="shared" si="5"/>
        <v>1521</v>
      </c>
      <c r="AC68" s="8">
        <f t="shared" si="6"/>
        <v>4348</v>
      </c>
    </row>
    <row r="69" spans="1:29" x14ac:dyDescent="0.25">
      <c r="A69" s="1" t="s">
        <v>2</v>
      </c>
      <c r="B69" s="1" t="s">
        <v>84</v>
      </c>
      <c r="C69" s="1" t="s">
        <v>86</v>
      </c>
      <c r="D69" s="2">
        <v>21</v>
      </c>
      <c r="E69" s="2">
        <v>57</v>
      </c>
      <c r="F69" s="2">
        <v>29</v>
      </c>
      <c r="G69" s="2">
        <v>72</v>
      </c>
      <c r="H69" s="2">
        <v>0</v>
      </c>
      <c r="I69" s="2">
        <v>142</v>
      </c>
      <c r="J69" s="2">
        <v>27</v>
      </c>
      <c r="K69" s="2">
        <v>57</v>
      </c>
      <c r="L69" s="2">
        <v>9</v>
      </c>
      <c r="M69" s="2">
        <v>80</v>
      </c>
      <c r="N69" s="2">
        <v>16</v>
      </c>
      <c r="O69" s="2">
        <v>52</v>
      </c>
      <c r="P69" s="2">
        <v>97</v>
      </c>
      <c r="Q69" s="2">
        <v>16</v>
      </c>
      <c r="R69" s="2">
        <v>38</v>
      </c>
      <c r="S69" s="2">
        <v>87</v>
      </c>
      <c r="T69" s="2">
        <v>33</v>
      </c>
      <c r="U69" s="2">
        <v>848</v>
      </c>
      <c r="V69" s="2">
        <v>1216</v>
      </c>
      <c r="W69" s="3">
        <v>69.739997863769531</v>
      </c>
      <c r="X69" s="11">
        <f t="shared" si="1"/>
        <v>434</v>
      </c>
      <c r="Y69" s="11">
        <f t="shared" si="2"/>
        <v>303</v>
      </c>
      <c r="Z69" t="str">
        <f t="shared" si="3"/>
        <v>國業里</v>
      </c>
      <c r="AA69" s="8" t="str">
        <f t="shared" si="4"/>
        <v/>
      </c>
      <c r="AB69" s="8" t="str">
        <f t="shared" si="5"/>
        <v/>
      </c>
      <c r="AC69" s="8" t="str">
        <f t="shared" si="6"/>
        <v/>
      </c>
    </row>
    <row r="70" spans="1:29" x14ac:dyDescent="0.25">
      <c r="A70" s="1" t="s">
        <v>2</v>
      </c>
      <c r="B70" s="1" t="s">
        <v>84</v>
      </c>
      <c r="C70" s="1" t="s">
        <v>87</v>
      </c>
      <c r="D70" s="2">
        <v>44</v>
      </c>
      <c r="E70" s="2">
        <v>66</v>
      </c>
      <c r="F70" s="2">
        <v>26</v>
      </c>
      <c r="G70" s="2">
        <v>69</v>
      </c>
      <c r="H70" s="2">
        <v>0</v>
      </c>
      <c r="I70" s="2">
        <v>132</v>
      </c>
      <c r="J70" s="2">
        <v>23</v>
      </c>
      <c r="K70" s="2">
        <v>39</v>
      </c>
      <c r="L70" s="2">
        <v>11</v>
      </c>
      <c r="M70" s="2">
        <v>80</v>
      </c>
      <c r="N70" s="2">
        <v>5</v>
      </c>
      <c r="O70" s="2">
        <v>44</v>
      </c>
      <c r="P70" s="2">
        <v>66</v>
      </c>
      <c r="Q70" s="2">
        <v>36</v>
      </c>
      <c r="R70" s="2">
        <v>73</v>
      </c>
      <c r="S70" s="2">
        <v>64</v>
      </c>
      <c r="T70" s="2">
        <v>33</v>
      </c>
      <c r="U70" s="2">
        <v>829</v>
      </c>
      <c r="V70" s="2">
        <v>1177</v>
      </c>
      <c r="W70" s="3">
        <v>70.430000305175781</v>
      </c>
      <c r="X70" s="11">
        <f t="shared" si="1"/>
        <v>443</v>
      </c>
      <c r="Y70" s="11">
        <f t="shared" si="2"/>
        <v>293</v>
      </c>
      <c r="Z70" t="str">
        <f t="shared" si="3"/>
        <v>國業里</v>
      </c>
      <c r="AA70" s="8" t="str">
        <f t="shared" si="4"/>
        <v/>
      </c>
      <c r="AB70" s="8" t="str">
        <f t="shared" si="5"/>
        <v/>
      </c>
      <c r="AC70" s="8" t="str">
        <f t="shared" si="6"/>
        <v/>
      </c>
    </row>
    <row r="71" spans="1:29" x14ac:dyDescent="0.25">
      <c r="A71" s="1" t="s">
        <v>2</v>
      </c>
      <c r="B71" s="1" t="s">
        <v>84</v>
      </c>
      <c r="C71" s="1" t="s">
        <v>88</v>
      </c>
      <c r="D71" s="2">
        <v>51</v>
      </c>
      <c r="E71" s="2">
        <v>72</v>
      </c>
      <c r="F71" s="2">
        <v>32</v>
      </c>
      <c r="G71" s="2">
        <v>96</v>
      </c>
      <c r="H71" s="2">
        <v>0</v>
      </c>
      <c r="I71" s="2">
        <v>142</v>
      </c>
      <c r="J71" s="2">
        <v>23</v>
      </c>
      <c r="K71" s="2">
        <v>28</v>
      </c>
      <c r="L71" s="2">
        <v>15</v>
      </c>
      <c r="M71" s="2">
        <v>89</v>
      </c>
      <c r="N71" s="2">
        <v>9</v>
      </c>
      <c r="O71" s="2">
        <v>33</v>
      </c>
      <c r="P71" s="2">
        <v>78</v>
      </c>
      <c r="Q71" s="2">
        <v>36</v>
      </c>
      <c r="R71" s="2">
        <v>67</v>
      </c>
      <c r="S71" s="2">
        <v>90</v>
      </c>
      <c r="T71" s="2">
        <v>26</v>
      </c>
      <c r="U71" s="2">
        <v>905</v>
      </c>
      <c r="V71" s="2">
        <v>1267</v>
      </c>
      <c r="W71" s="3">
        <v>71.430000305175781</v>
      </c>
      <c r="X71" s="11">
        <f t="shared" ref="X71:X134" si="7">SUM(D71,E71,F71,I71,J71,K71,O71,Q71,T71)</f>
        <v>443</v>
      </c>
      <c r="Y71" s="11">
        <f t="shared" ref="Y71:Y134" si="8">SUM(G71,M71,N71,P71,R71)</f>
        <v>339</v>
      </c>
      <c r="Z71" t="str">
        <f t="shared" ref="Z71:Z134" si="9">$B71</f>
        <v>國業里</v>
      </c>
      <c r="AA71" s="8" t="str">
        <f t="shared" ref="AA71:AA134" si="10">IF($B71=$B70,"",SUMPRODUCT(($B$6:$B$168=$B71)*X$6:X$168))</f>
        <v/>
      </c>
      <c r="AB71" s="8" t="str">
        <f t="shared" ref="AB71:AB134" si="11">IF($B71=$B70,"",SUMPRODUCT(($B$6:$B$168=$B71)*Y$6:Y$168))</f>
        <v/>
      </c>
      <c r="AC71" s="8" t="str">
        <f t="shared" ref="AC71:AC134" si="12">IF($B71=$B70,"",SUMPRODUCT(($B$6:$B$168=$B71)*U$6:U$168))</f>
        <v/>
      </c>
    </row>
    <row r="72" spans="1:29" x14ac:dyDescent="0.25">
      <c r="A72" s="1" t="s">
        <v>2</v>
      </c>
      <c r="B72" s="1" t="s">
        <v>84</v>
      </c>
      <c r="C72" s="1" t="s">
        <v>89</v>
      </c>
      <c r="D72" s="2">
        <v>52</v>
      </c>
      <c r="E72" s="2">
        <v>51</v>
      </c>
      <c r="F72" s="2">
        <v>38</v>
      </c>
      <c r="G72" s="2">
        <v>77</v>
      </c>
      <c r="H72" s="2">
        <v>0</v>
      </c>
      <c r="I72" s="2">
        <v>157</v>
      </c>
      <c r="J72" s="2">
        <v>33</v>
      </c>
      <c r="K72" s="2">
        <v>52</v>
      </c>
      <c r="L72" s="2">
        <v>9</v>
      </c>
      <c r="M72" s="2">
        <v>83</v>
      </c>
      <c r="N72" s="2">
        <v>11</v>
      </c>
      <c r="O72" s="2">
        <v>45</v>
      </c>
      <c r="P72" s="2">
        <v>58</v>
      </c>
      <c r="Q72" s="2">
        <v>33</v>
      </c>
      <c r="R72" s="2">
        <v>55</v>
      </c>
      <c r="S72" s="2">
        <v>75</v>
      </c>
      <c r="T72" s="2">
        <v>24</v>
      </c>
      <c r="U72" s="2">
        <v>868</v>
      </c>
      <c r="V72" s="2">
        <v>1200</v>
      </c>
      <c r="W72" s="3">
        <v>72.330001831054688</v>
      </c>
      <c r="X72" s="11">
        <f t="shared" si="7"/>
        <v>485</v>
      </c>
      <c r="Y72" s="11">
        <f t="shared" si="8"/>
        <v>284</v>
      </c>
      <c r="Z72" t="str">
        <f t="shared" si="9"/>
        <v>國業里</v>
      </c>
      <c r="AA72" s="8" t="str">
        <f t="shared" si="10"/>
        <v/>
      </c>
      <c r="AB72" s="8" t="str">
        <f t="shared" si="11"/>
        <v/>
      </c>
      <c r="AC72" s="8" t="str">
        <f t="shared" si="12"/>
        <v/>
      </c>
    </row>
    <row r="73" spans="1:29" x14ac:dyDescent="0.25">
      <c r="A73" s="1" t="s">
        <v>2</v>
      </c>
      <c r="B73" s="1" t="s">
        <v>90</v>
      </c>
      <c r="C73" s="1" t="s">
        <v>91</v>
      </c>
      <c r="D73" s="2">
        <v>25</v>
      </c>
      <c r="E73" s="2">
        <v>55</v>
      </c>
      <c r="F73" s="2">
        <v>29</v>
      </c>
      <c r="G73" s="2">
        <v>50</v>
      </c>
      <c r="H73" s="2">
        <v>1</v>
      </c>
      <c r="I73" s="2">
        <v>25</v>
      </c>
      <c r="J73" s="2">
        <v>33</v>
      </c>
      <c r="K73" s="2">
        <v>44</v>
      </c>
      <c r="L73" s="2">
        <v>10</v>
      </c>
      <c r="M73" s="2">
        <v>64</v>
      </c>
      <c r="N73" s="2">
        <v>6</v>
      </c>
      <c r="O73" s="2">
        <v>27</v>
      </c>
      <c r="P73" s="2">
        <v>58</v>
      </c>
      <c r="Q73" s="2">
        <v>14</v>
      </c>
      <c r="R73" s="2">
        <v>81</v>
      </c>
      <c r="S73" s="2">
        <v>52</v>
      </c>
      <c r="T73" s="2">
        <v>93</v>
      </c>
      <c r="U73" s="2">
        <v>677</v>
      </c>
      <c r="V73" s="2">
        <v>977</v>
      </c>
      <c r="W73" s="3">
        <v>69.290000915527344</v>
      </c>
      <c r="X73" s="11">
        <f t="shared" si="7"/>
        <v>345</v>
      </c>
      <c r="Y73" s="11">
        <f t="shared" si="8"/>
        <v>259</v>
      </c>
      <c r="Z73" t="str">
        <f t="shared" si="9"/>
        <v>松隆里</v>
      </c>
      <c r="AA73" s="8">
        <f t="shared" si="10"/>
        <v>606</v>
      </c>
      <c r="AB73" s="8">
        <f t="shared" si="11"/>
        <v>565</v>
      </c>
      <c r="AC73" s="8">
        <f t="shared" si="12"/>
        <v>1342</v>
      </c>
    </row>
    <row r="74" spans="1:29" x14ac:dyDescent="0.25">
      <c r="A74" s="1" t="s">
        <v>2</v>
      </c>
      <c r="B74" s="1" t="s">
        <v>90</v>
      </c>
      <c r="C74" s="1" t="s">
        <v>92</v>
      </c>
      <c r="D74" s="2">
        <v>26</v>
      </c>
      <c r="E74" s="2">
        <v>46</v>
      </c>
      <c r="F74" s="2">
        <v>24</v>
      </c>
      <c r="G74" s="2">
        <v>53</v>
      </c>
      <c r="H74" s="2">
        <v>0</v>
      </c>
      <c r="I74" s="2">
        <v>34</v>
      </c>
      <c r="J74" s="2">
        <v>11</v>
      </c>
      <c r="K74" s="2">
        <v>28</v>
      </c>
      <c r="L74" s="2">
        <v>7</v>
      </c>
      <c r="M74" s="2">
        <v>60</v>
      </c>
      <c r="N74" s="2">
        <v>4</v>
      </c>
      <c r="O74" s="2">
        <v>25</v>
      </c>
      <c r="P74" s="2">
        <v>88</v>
      </c>
      <c r="Q74" s="2">
        <v>12</v>
      </c>
      <c r="R74" s="2">
        <v>101</v>
      </c>
      <c r="S74" s="2">
        <v>66</v>
      </c>
      <c r="T74" s="2">
        <v>55</v>
      </c>
      <c r="U74" s="2">
        <v>665</v>
      </c>
      <c r="V74" s="2">
        <v>1008</v>
      </c>
      <c r="W74" s="3">
        <v>65.970001220703125</v>
      </c>
      <c r="X74" s="11">
        <f t="shared" si="7"/>
        <v>261</v>
      </c>
      <c r="Y74" s="11">
        <f t="shared" si="8"/>
        <v>306</v>
      </c>
      <c r="Z74" t="str">
        <f t="shared" si="9"/>
        <v>松隆里</v>
      </c>
      <c r="AA74" s="8" t="str">
        <f t="shared" si="10"/>
        <v/>
      </c>
      <c r="AB74" s="8" t="str">
        <f t="shared" si="11"/>
        <v/>
      </c>
      <c r="AC74" s="8" t="str">
        <f t="shared" si="12"/>
        <v/>
      </c>
    </row>
    <row r="75" spans="1:29" x14ac:dyDescent="0.25">
      <c r="A75" s="1" t="s">
        <v>2</v>
      </c>
      <c r="B75" s="1" t="s">
        <v>93</v>
      </c>
      <c r="C75" s="1" t="s">
        <v>94</v>
      </c>
      <c r="D75" s="2">
        <v>42</v>
      </c>
      <c r="E75" s="2">
        <v>97</v>
      </c>
      <c r="F75" s="2">
        <v>37</v>
      </c>
      <c r="G75" s="2">
        <v>85</v>
      </c>
      <c r="H75" s="2">
        <v>2</v>
      </c>
      <c r="I75" s="2">
        <v>93</v>
      </c>
      <c r="J75" s="2">
        <v>71</v>
      </c>
      <c r="K75" s="2">
        <v>30</v>
      </c>
      <c r="L75" s="2">
        <v>14</v>
      </c>
      <c r="M75" s="2">
        <v>159</v>
      </c>
      <c r="N75" s="2">
        <v>6</v>
      </c>
      <c r="O75" s="2">
        <v>35</v>
      </c>
      <c r="P75" s="2">
        <v>100</v>
      </c>
      <c r="Q75" s="2">
        <v>28</v>
      </c>
      <c r="R75" s="2">
        <v>68</v>
      </c>
      <c r="S75" s="2">
        <v>81</v>
      </c>
      <c r="T75" s="2">
        <v>45</v>
      </c>
      <c r="U75" s="2">
        <v>1030</v>
      </c>
      <c r="V75" s="2">
        <v>1527</v>
      </c>
      <c r="W75" s="3">
        <v>67.449996948242188</v>
      </c>
      <c r="X75" s="11">
        <f t="shared" si="7"/>
        <v>478</v>
      </c>
      <c r="Y75" s="11">
        <f t="shared" si="8"/>
        <v>418</v>
      </c>
      <c r="Z75" t="str">
        <f t="shared" si="9"/>
        <v>松友里</v>
      </c>
      <c r="AA75" s="8">
        <f t="shared" si="10"/>
        <v>2015</v>
      </c>
      <c r="AB75" s="8">
        <f t="shared" si="11"/>
        <v>1459</v>
      </c>
      <c r="AC75" s="8">
        <f t="shared" si="12"/>
        <v>3996</v>
      </c>
    </row>
    <row r="76" spans="1:29" x14ac:dyDescent="0.25">
      <c r="A76" s="1" t="s">
        <v>2</v>
      </c>
      <c r="B76" s="1" t="s">
        <v>93</v>
      </c>
      <c r="C76" s="1" t="s">
        <v>95</v>
      </c>
      <c r="D76" s="2">
        <v>37</v>
      </c>
      <c r="E76" s="2">
        <v>98</v>
      </c>
      <c r="F76" s="2">
        <v>39</v>
      </c>
      <c r="G76" s="2">
        <v>79</v>
      </c>
      <c r="H76" s="2">
        <v>3</v>
      </c>
      <c r="I76" s="2">
        <v>78</v>
      </c>
      <c r="J76" s="2">
        <v>130</v>
      </c>
      <c r="K76" s="2">
        <v>43</v>
      </c>
      <c r="L76" s="2">
        <v>15</v>
      </c>
      <c r="M76" s="2">
        <v>83</v>
      </c>
      <c r="N76" s="2">
        <v>9</v>
      </c>
      <c r="O76" s="2">
        <v>36</v>
      </c>
      <c r="P76" s="2">
        <v>68</v>
      </c>
      <c r="Q76" s="2">
        <v>39</v>
      </c>
      <c r="R76" s="2">
        <v>66</v>
      </c>
      <c r="S76" s="2">
        <v>84</v>
      </c>
      <c r="T76" s="2">
        <v>37</v>
      </c>
      <c r="U76" s="2">
        <v>963</v>
      </c>
      <c r="V76" s="2">
        <v>1378</v>
      </c>
      <c r="W76" s="3">
        <v>69.879997253417969</v>
      </c>
      <c r="X76" s="11">
        <f t="shared" si="7"/>
        <v>537</v>
      </c>
      <c r="Y76" s="11">
        <f t="shared" si="8"/>
        <v>305</v>
      </c>
      <c r="Z76" t="str">
        <f t="shared" si="9"/>
        <v>松友里</v>
      </c>
      <c r="AA76" s="8" t="str">
        <f t="shared" si="10"/>
        <v/>
      </c>
      <c r="AB76" s="8" t="str">
        <f t="shared" si="11"/>
        <v/>
      </c>
      <c r="AC76" s="8" t="str">
        <f t="shared" si="12"/>
        <v/>
      </c>
    </row>
    <row r="77" spans="1:29" x14ac:dyDescent="0.25">
      <c r="A77" s="1" t="s">
        <v>2</v>
      </c>
      <c r="B77" s="1" t="s">
        <v>93</v>
      </c>
      <c r="C77" s="1" t="s">
        <v>96</v>
      </c>
      <c r="D77" s="2">
        <v>41</v>
      </c>
      <c r="E77" s="2">
        <v>77</v>
      </c>
      <c r="F77" s="2">
        <v>41</v>
      </c>
      <c r="G77" s="2">
        <v>88</v>
      </c>
      <c r="H77" s="2">
        <v>1</v>
      </c>
      <c r="I77" s="2">
        <v>62</v>
      </c>
      <c r="J77" s="2">
        <v>164</v>
      </c>
      <c r="K77" s="2">
        <v>35</v>
      </c>
      <c r="L77" s="2">
        <v>27</v>
      </c>
      <c r="M77" s="2">
        <v>99</v>
      </c>
      <c r="N77" s="2">
        <v>15</v>
      </c>
      <c r="O77" s="2">
        <v>38</v>
      </c>
      <c r="P77" s="2">
        <v>82</v>
      </c>
      <c r="Q77" s="2">
        <v>34</v>
      </c>
      <c r="R77" s="2">
        <v>79</v>
      </c>
      <c r="S77" s="2">
        <v>95</v>
      </c>
      <c r="T77" s="2">
        <v>25</v>
      </c>
      <c r="U77" s="2">
        <v>1022</v>
      </c>
      <c r="V77" s="2">
        <v>1375</v>
      </c>
      <c r="W77" s="3">
        <v>74.330001831054688</v>
      </c>
      <c r="X77" s="11">
        <f t="shared" si="7"/>
        <v>517</v>
      </c>
      <c r="Y77" s="11">
        <f t="shared" si="8"/>
        <v>363</v>
      </c>
      <c r="Z77" t="str">
        <f t="shared" si="9"/>
        <v>松友里</v>
      </c>
      <c r="AA77" s="8" t="str">
        <f t="shared" si="10"/>
        <v/>
      </c>
      <c r="AB77" s="8" t="str">
        <f t="shared" si="11"/>
        <v/>
      </c>
      <c r="AC77" s="8" t="str">
        <f t="shared" si="12"/>
        <v/>
      </c>
    </row>
    <row r="78" spans="1:29" x14ac:dyDescent="0.25">
      <c r="A78" s="1" t="s">
        <v>2</v>
      </c>
      <c r="B78" s="1" t="s">
        <v>93</v>
      </c>
      <c r="C78" s="1" t="s">
        <v>97</v>
      </c>
      <c r="D78" s="2">
        <v>27</v>
      </c>
      <c r="E78" s="2">
        <v>75</v>
      </c>
      <c r="F78" s="2">
        <v>43</v>
      </c>
      <c r="G78" s="2">
        <v>100</v>
      </c>
      <c r="H78" s="2">
        <v>2</v>
      </c>
      <c r="I78" s="2">
        <v>67</v>
      </c>
      <c r="J78" s="2">
        <v>130</v>
      </c>
      <c r="K78" s="2">
        <v>36</v>
      </c>
      <c r="L78" s="2">
        <v>22</v>
      </c>
      <c r="M78" s="2">
        <v>103</v>
      </c>
      <c r="N78" s="2">
        <v>12</v>
      </c>
      <c r="O78" s="2">
        <v>31</v>
      </c>
      <c r="P78" s="2">
        <v>89</v>
      </c>
      <c r="Q78" s="2">
        <v>27</v>
      </c>
      <c r="R78" s="2">
        <v>69</v>
      </c>
      <c r="S78" s="2">
        <v>85</v>
      </c>
      <c r="T78" s="2">
        <v>47</v>
      </c>
      <c r="U78" s="2">
        <v>981</v>
      </c>
      <c r="V78" s="2">
        <v>1365</v>
      </c>
      <c r="W78" s="3">
        <v>71.870002746582031</v>
      </c>
      <c r="X78" s="11">
        <f t="shared" si="7"/>
        <v>483</v>
      </c>
      <c r="Y78" s="11">
        <f t="shared" si="8"/>
        <v>373</v>
      </c>
      <c r="Z78" t="str">
        <f t="shared" si="9"/>
        <v>松友里</v>
      </c>
      <c r="AA78" s="8" t="str">
        <f t="shared" si="10"/>
        <v/>
      </c>
      <c r="AB78" s="8" t="str">
        <f t="shared" si="11"/>
        <v/>
      </c>
      <c r="AC78" s="8" t="str">
        <f t="shared" si="12"/>
        <v/>
      </c>
    </row>
    <row r="79" spans="1:29" x14ac:dyDescent="0.25">
      <c r="A79" s="1" t="s">
        <v>2</v>
      </c>
      <c r="B79" s="1" t="s">
        <v>98</v>
      </c>
      <c r="C79" s="1" t="s">
        <v>99</v>
      </c>
      <c r="D79" s="2">
        <v>41</v>
      </c>
      <c r="E79" s="2">
        <v>79</v>
      </c>
      <c r="F79" s="2">
        <v>37</v>
      </c>
      <c r="G79" s="2">
        <v>116</v>
      </c>
      <c r="H79" s="2">
        <v>1</v>
      </c>
      <c r="I79" s="2">
        <v>68</v>
      </c>
      <c r="J79" s="2">
        <v>37</v>
      </c>
      <c r="K79" s="2">
        <v>51</v>
      </c>
      <c r="L79" s="2">
        <v>14</v>
      </c>
      <c r="M79" s="2">
        <v>100</v>
      </c>
      <c r="N79" s="2">
        <v>24</v>
      </c>
      <c r="O79" s="2">
        <v>40</v>
      </c>
      <c r="P79" s="2">
        <v>133</v>
      </c>
      <c r="Q79" s="2">
        <v>30</v>
      </c>
      <c r="R79" s="2">
        <v>83</v>
      </c>
      <c r="S79" s="2">
        <v>85</v>
      </c>
      <c r="T79" s="2">
        <v>48</v>
      </c>
      <c r="U79" s="2">
        <v>1012</v>
      </c>
      <c r="V79" s="2">
        <v>1428</v>
      </c>
      <c r="W79" s="3">
        <v>70.870002746582031</v>
      </c>
      <c r="X79" s="11">
        <f t="shared" si="7"/>
        <v>431</v>
      </c>
      <c r="Y79" s="11">
        <f t="shared" si="8"/>
        <v>456</v>
      </c>
      <c r="Z79" t="str">
        <f t="shared" si="9"/>
        <v>松光里</v>
      </c>
      <c r="AA79" s="8">
        <f t="shared" si="10"/>
        <v>1370</v>
      </c>
      <c r="AB79" s="8">
        <f t="shared" si="11"/>
        <v>1322</v>
      </c>
      <c r="AC79" s="8">
        <f t="shared" si="12"/>
        <v>3083</v>
      </c>
    </row>
    <row r="80" spans="1:29" x14ac:dyDescent="0.25">
      <c r="A80" s="1" t="s">
        <v>2</v>
      </c>
      <c r="B80" s="1" t="s">
        <v>98</v>
      </c>
      <c r="C80" s="1" t="s">
        <v>100</v>
      </c>
      <c r="D80" s="2">
        <v>47</v>
      </c>
      <c r="E80" s="2">
        <v>68</v>
      </c>
      <c r="F80" s="2">
        <v>47</v>
      </c>
      <c r="G80" s="2">
        <v>114</v>
      </c>
      <c r="H80" s="2">
        <v>1</v>
      </c>
      <c r="I80" s="2">
        <v>74</v>
      </c>
      <c r="J80" s="2">
        <v>55</v>
      </c>
      <c r="K80" s="2">
        <v>63</v>
      </c>
      <c r="L80" s="2">
        <v>15</v>
      </c>
      <c r="M80" s="2">
        <v>84</v>
      </c>
      <c r="N80" s="2">
        <v>16</v>
      </c>
      <c r="O80" s="2">
        <v>63</v>
      </c>
      <c r="P80" s="2">
        <v>129</v>
      </c>
      <c r="Q80" s="2">
        <v>28</v>
      </c>
      <c r="R80" s="2">
        <v>61</v>
      </c>
      <c r="S80" s="2">
        <v>100</v>
      </c>
      <c r="T80" s="2">
        <v>44</v>
      </c>
      <c r="U80" s="2">
        <v>1023</v>
      </c>
      <c r="V80" s="2">
        <v>1438</v>
      </c>
      <c r="W80" s="3">
        <v>71.139999389648438</v>
      </c>
      <c r="X80" s="11">
        <f t="shared" si="7"/>
        <v>489</v>
      </c>
      <c r="Y80" s="11">
        <f t="shared" si="8"/>
        <v>404</v>
      </c>
      <c r="Z80" t="str">
        <f t="shared" si="9"/>
        <v>松光里</v>
      </c>
      <c r="AA80" s="8" t="str">
        <f t="shared" si="10"/>
        <v/>
      </c>
      <c r="AB80" s="8" t="str">
        <f t="shared" si="11"/>
        <v/>
      </c>
      <c r="AC80" s="8" t="str">
        <f t="shared" si="12"/>
        <v/>
      </c>
    </row>
    <row r="81" spans="1:29" x14ac:dyDescent="0.25">
      <c r="A81" s="1" t="s">
        <v>2</v>
      </c>
      <c r="B81" s="1" t="s">
        <v>98</v>
      </c>
      <c r="C81" s="1" t="s">
        <v>101</v>
      </c>
      <c r="D81" s="2">
        <v>55</v>
      </c>
      <c r="E81" s="2">
        <v>77</v>
      </c>
      <c r="F81" s="2">
        <v>33</v>
      </c>
      <c r="G81" s="2">
        <v>105</v>
      </c>
      <c r="H81" s="2">
        <v>0</v>
      </c>
      <c r="I81" s="2">
        <v>69</v>
      </c>
      <c r="J81" s="2">
        <v>56</v>
      </c>
      <c r="K81" s="2">
        <v>52</v>
      </c>
      <c r="L81" s="2">
        <v>17</v>
      </c>
      <c r="M81" s="2">
        <v>126</v>
      </c>
      <c r="N81" s="2">
        <v>12</v>
      </c>
      <c r="O81" s="2">
        <v>45</v>
      </c>
      <c r="P81" s="2">
        <v>139</v>
      </c>
      <c r="Q81" s="2">
        <v>25</v>
      </c>
      <c r="R81" s="2">
        <v>80</v>
      </c>
      <c r="S81" s="2">
        <v>104</v>
      </c>
      <c r="T81" s="2">
        <v>38</v>
      </c>
      <c r="U81" s="2">
        <v>1048</v>
      </c>
      <c r="V81" s="2">
        <v>1468</v>
      </c>
      <c r="W81" s="3">
        <v>71.389999389648438</v>
      </c>
      <c r="X81" s="11">
        <f t="shared" si="7"/>
        <v>450</v>
      </c>
      <c r="Y81" s="11">
        <f t="shared" si="8"/>
        <v>462</v>
      </c>
      <c r="Z81" t="str">
        <f t="shared" si="9"/>
        <v>松光里</v>
      </c>
      <c r="AA81" s="8" t="str">
        <f t="shared" si="10"/>
        <v/>
      </c>
      <c r="AB81" s="8" t="str">
        <f t="shared" si="11"/>
        <v/>
      </c>
      <c r="AC81" s="8" t="str">
        <f t="shared" si="12"/>
        <v/>
      </c>
    </row>
    <row r="82" spans="1:29" x14ac:dyDescent="0.25">
      <c r="A82" s="1" t="s">
        <v>2</v>
      </c>
      <c r="B82" s="1" t="s">
        <v>102</v>
      </c>
      <c r="C82" s="1" t="s">
        <v>103</v>
      </c>
      <c r="D82" s="2">
        <v>22</v>
      </c>
      <c r="E82" s="2">
        <v>42</v>
      </c>
      <c r="F82" s="2">
        <v>19</v>
      </c>
      <c r="G82" s="2">
        <v>76</v>
      </c>
      <c r="H82" s="2">
        <v>1</v>
      </c>
      <c r="I82" s="2">
        <v>42</v>
      </c>
      <c r="J82" s="2">
        <v>115</v>
      </c>
      <c r="K82" s="2">
        <v>43</v>
      </c>
      <c r="L82" s="2">
        <v>15</v>
      </c>
      <c r="M82" s="2">
        <v>51</v>
      </c>
      <c r="N82" s="2">
        <v>14</v>
      </c>
      <c r="O82" s="2">
        <v>27</v>
      </c>
      <c r="P82" s="2">
        <v>52</v>
      </c>
      <c r="Q82" s="2">
        <v>12</v>
      </c>
      <c r="R82" s="2">
        <v>83</v>
      </c>
      <c r="S82" s="2">
        <v>47</v>
      </c>
      <c r="T82" s="2">
        <v>68</v>
      </c>
      <c r="U82" s="2">
        <v>746</v>
      </c>
      <c r="V82" s="2">
        <v>994</v>
      </c>
      <c r="W82" s="3">
        <v>75.050003051757813</v>
      </c>
      <c r="X82" s="11">
        <f t="shared" si="7"/>
        <v>390</v>
      </c>
      <c r="Y82" s="11">
        <f t="shared" si="8"/>
        <v>276</v>
      </c>
      <c r="Z82" t="str">
        <f t="shared" si="9"/>
        <v>中坡里</v>
      </c>
      <c r="AA82" s="8">
        <f t="shared" si="10"/>
        <v>1377</v>
      </c>
      <c r="AB82" s="8">
        <f t="shared" si="11"/>
        <v>1219</v>
      </c>
      <c r="AC82" s="8">
        <f t="shared" si="12"/>
        <v>2912</v>
      </c>
    </row>
    <row r="83" spans="1:29" x14ac:dyDescent="0.25">
      <c r="A83" s="1" t="s">
        <v>2</v>
      </c>
      <c r="B83" s="1" t="s">
        <v>102</v>
      </c>
      <c r="C83" s="1" t="s">
        <v>104</v>
      </c>
      <c r="D83" s="2">
        <v>28</v>
      </c>
      <c r="E83" s="2">
        <v>31</v>
      </c>
      <c r="F83" s="2">
        <v>27</v>
      </c>
      <c r="G83" s="2">
        <v>79</v>
      </c>
      <c r="H83" s="2">
        <v>0</v>
      </c>
      <c r="I83" s="2">
        <v>28</v>
      </c>
      <c r="J83" s="2">
        <v>47</v>
      </c>
      <c r="K83" s="2">
        <v>42</v>
      </c>
      <c r="L83" s="2">
        <v>11</v>
      </c>
      <c r="M83" s="2">
        <v>63</v>
      </c>
      <c r="N83" s="2">
        <v>12</v>
      </c>
      <c r="O83" s="2">
        <v>28</v>
      </c>
      <c r="P83" s="2">
        <v>57</v>
      </c>
      <c r="Q83" s="2">
        <v>33</v>
      </c>
      <c r="R83" s="2">
        <v>81</v>
      </c>
      <c r="S83" s="2">
        <v>59</v>
      </c>
      <c r="T83" s="2">
        <v>36</v>
      </c>
      <c r="U83" s="2">
        <v>683</v>
      </c>
      <c r="V83" s="2">
        <v>896</v>
      </c>
      <c r="W83" s="3">
        <v>76.230003356933594</v>
      </c>
      <c r="X83" s="11">
        <f t="shared" si="7"/>
        <v>300</v>
      </c>
      <c r="Y83" s="11">
        <f t="shared" si="8"/>
        <v>292</v>
      </c>
      <c r="Z83" t="str">
        <f t="shared" si="9"/>
        <v>中坡里</v>
      </c>
      <c r="AA83" s="8" t="str">
        <f t="shared" si="10"/>
        <v/>
      </c>
      <c r="AB83" s="8" t="str">
        <f t="shared" si="11"/>
        <v/>
      </c>
      <c r="AC83" s="8" t="str">
        <f t="shared" si="12"/>
        <v/>
      </c>
    </row>
    <row r="84" spans="1:29" x14ac:dyDescent="0.25">
      <c r="A84" s="1" t="s">
        <v>2</v>
      </c>
      <c r="B84" s="1" t="s">
        <v>102</v>
      </c>
      <c r="C84" s="1" t="s">
        <v>105</v>
      </c>
      <c r="D84" s="2">
        <v>45</v>
      </c>
      <c r="E84" s="2">
        <v>51</v>
      </c>
      <c r="F84" s="2">
        <v>18</v>
      </c>
      <c r="G84" s="2">
        <v>50</v>
      </c>
      <c r="H84" s="2">
        <v>0</v>
      </c>
      <c r="I84" s="2">
        <v>40</v>
      </c>
      <c r="J84" s="2">
        <v>45</v>
      </c>
      <c r="K84" s="2">
        <v>44</v>
      </c>
      <c r="L84" s="2">
        <v>4</v>
      </c>
      <c r="M84" s="2">
        <v>41</v>
      </c>
      <c r="N84" s="2">
        <v>8</v>
      </c>
      <c r="O84" s="2">
        <v>28</v>
      </c>
      <c r="P84" s="2">
        <v>66</v>
      </c>
      <c r="Q84" s="2">
        <v>15</v>
      </c>
      <c r="R84" s="2">
        <v>144</v>
      </c>
      <c r="S84" s="2">
        <v>48</v>
      </c>
      <c r="T84" s="2">
        <v>51</v>
      </c>
      <c r="U84" s="2">
        <v>712</v>
      </c>
      <c r="V84" s="2">
        <v>960</v>
      </c>
      <c r="W84" s="3">
        <v>74.169998168945313</v>
      </c>
      <c r="X84" s="11">
        <f t="shared" si="7"/>
        <v>337</v>
      </c>
      <c r="Y84" s="11">
        <f t="shared" si="8"/>
        <v>309</v>
      </c>
      <c r="Z84" t="str">
        <f t="shared" si="9"/>
        <v>中坡里</v>
      </c>
      <c r="AA84" s="8" t="str">
        <f t="shared" si="10"/>
        <v/>
      </c>
      <c r="AB84" s="8" t="str">
        <f t="shared" si="11"/>
        <v/>
      </c>
      <c r="AC84" s="8" t="str">
        <f t="shared" si="12"/>
        <v/>
      </c>
    </row>
    <row r="85" spans="1:29" x14ac:dyDescent="0.25">
      <c r="A85" s="1" t="s">
        <v>2</v>
      </c>
      <c r="B85" s="1" t="s">
        <v>102</v>
      </c>
      <c r="C85" s="1" t="s">
        <v>106</v>
      </c>
      <c r="D85" s="2">
        <v>49</v>
      </c>
      <c r="E85" s="2">
        <v>38</v>
      </c>
      <c r="F85" s="2">
        <v>29</v>
      </c>
      <c r="G85" s="2">
        <v>89</v>
      </c>
      <c r="H85" s="2">
        <v>1</v>
      </c>
      <c r="I85" s="2">
        <v>33</v>
      </c>
      <c r="J85" s="2">
        <v>50</v>
      </c>
      <c r="K85" s="2">
        <v>58</v>
      </c>
      <c r="L85" s="2">
        <v>8</v>
      </c>
      <c r="M85" s="2">
        <v>66</v>
      </c>
      <c r="N85" s="2">
        <v>10</v>
      </c>
      <c r="O85" s="2">
        <v>19</v>
      </c>
      <c r="P85" s="2">
        <v>82</v>
      </c>
      <c r="Q85" s="2">
        <v>21</v>
      </c>
      <c r="R85" s="2">
        <v>95</v>
      </c>
      <c r="S85" s="2">
        <v>55</v>
      </c>
      <c r="T85" s="2">
        <v>53</v>
      </c>
      <c r="U85" s="2">
        <v>771</v>
      </c>
      <c r="V85" s="2">
        <v>1052</v>
      </c>
      <c r="W85" s="3">
        <v>73.290000915527344</v>
      </c>
      <c r="X85" s="11">
        <f t="shared" si="7"/>
        <v>350</v>
      </c>
      <c r="Y85" s="11">
        <f t="shared" si="8"/>
        <v>342</v>
      </c>
      <c r="Z85" t="str">
        <f t="shared" si="9"/>
        <v>中坡里</v>
      </c>
      <c r="AA85" s="8" t="str">
        <f t="shared" si="10"/>
        <v/>
      </c>
      <c r="AB85" s="8" t="str">
        <f t="shared" si="11"/>
        <v/>
      </c>
      <c r="AC85" s="8" t="str">
        <f t="shared" si="12"/>
        <v/>
      </c>
    </row>
    <row r="86" spans="1:29" x14ac:dyDescent="0.25">
      <c r="A86" s="1" t="s">
        <v>2</v>
      </c>
      <c r="B86" s="1" t="s">
        <v>107</v>
      </c>
      <c r="C86" s="1" t="s">
        <v>108</v>
      </c>
      <c r="D86" s="2">
        <v>62</v>
      </c>
      <c r="E86" s="2">
        <v>57</v>
      </c>
      <c r="F86" s="2">
        <v>54</v>
      </c>
      <c r="G86" s="2">
        <v>128</v>
      </c>
      <c r="H86" s="2">
        <v>4</v>
      </c>
      <c r="I86" s="2">
        <v>34</v>
      </c>
      <c r="J86" s="2">
        <v>24</v>
      </c>
      <c r="K86" s="2">
        <v>46</v>
      </c>
      <c r="L86" s="2">
        <v>28</v>
      </c>
      <c r="M86" s="2">
        <v>109</v>
      </c>
      <c r="N86" s="2">
        <v>34</v>
      </c>
      <c r="O86" s="2">
        <v>43</v>
      </c>
      <c r="P86" s="2">
        <v>104</v>
      </c>
      <c r="Q86" s="2">
        <v>39</v>
      </c>
      <c r="R86" s="2">
        <v>119</v>
      </c>
      <c r="S86" s="2">
        <v>70</v>
      </c>
      <c r="T86" s="2">
        <v>36</v>
      </c>
      <c r="U86" s="2">
        <v>1015</v>
      </c>
      <c r="V86" s="2">
        <v>1400</v>
      </c>
      <c r="W86" s="3">
        <v>72.5</v>
      </c>
      <c r="X86" s="11">
        <f t="shared" si="7"/>
        <v>395</v>
      </c>
      <c r="Y86" s="11">
        <f t="shared" si="8"/>
        <v>494</v>
      </c>
      <c r="Z86" t="str">
        <f t="shared" si="9"/>
        <v>中行里</v>
      </c>
      <c r="AA86" s="8">
        <f t="shared" si="10"/>
        <v>2078</v>
      </c>
      <c r="AB86" s="8">
        <f t="shared" si="11"/>
        <v>2256</v>
      </c>
      <c r="AC86" s="8">
        <f t="shared" si="12"/>
        <v>4945</v>
      </c>
    </row>
    <row r="87" spans="1:29" x14ac:dyDescent="0.25">
      <c r="A87" s="1" t="s">
        <v>2</v>
      </c>
      <c r="B87" s="1" t="s">
        <v>107</v>
      </c>
      <c r="C87" s="1" t="s">
        <v>109</v>
      </c>
      <c r="D87" s="2">
        <v>75</v>
      </c>
      <c r="E87" s="2">
        <v>62</v>
      </c>
      <c r="F87" s="2">
        <v>32</v>
      </c>
      <c r="G87" s="2">
        <v>128</v>
      </c>
      <c r="H87" s="2">
        <v>0</v>
      </c>
      <c r="I87" s="2">
        <v>46</v>
      </c>
      <c r="J87" s="2">
        <v>32</v>
      </c>
      <c r="K87" s="2">
        <v>37</v>
      </c>
      <c r="L87" s="2">
        <v>28</v>
      </c>
      <c r="M87" s="2">
        <v>92</v>
      </c>
      <c r="N87" s="2">
        <v>22</v>
      </c>
      <c r="O87" s="2">
        <v>41</v>
      </c>
      <c r="P87" s="2">
        <v>86</v>
      </c>
      <c r="Q87" s="2">
        <v>22</v>
      </c>
      <c r="R87" s="2">
        <v>123</v>
      </c>
      <c r="S87" s="2">
        <v>55</v>
      </c>
      <c r="T87" s="2">
        <v>38</v>
      </c>
      <c r="U87" s="2">
        <v>943</v>
      </c>
      <c r="V87" s="2">
        <v>1291</v>
      </c>
      <c r="W87" s="3">
        <v>73.040000915527344</v>
      </c>
      <c r="X87" s="11">
        <f t="shared" si="7"/>
        <v>385</v>
      </c>
      <c r="Y87" s="11">
        <f t="shared" si="8"/>
        <v>451</v>
      </c>
      <c r="Z87" t="str">
        <f t="shared" si="9"/>
        <v>中行里</v>
      </c>
      <c r="AA87" s="8" t="str">
        <f t="shared" si="10"/>
        <v/>
      </c>
      <c r="AB87" s="8" t="str">
        <f t="shared" si="11"/>
        <v/>
      </c>
      <c r="AC87" s="8" t="str">
        <f t="shared" si="12"/>
        <v/>
      </c>
    </row>
    <row r="88" spans="1:29" x14ac:dyDescent="0.25">
      <c r="A88" s="1" t="s">
        <v>2</v>
      </c>
      <c r="B88" s="1" t="s">
        <v>107</v>
      </c>
      <c r="C88" s="1" t="s">
        <v>110</v>
      </c>
      <c r="D88" s="2">
        <v>84</v>
      </c>
      <c r="E88" s="2">
        <v>92</v>
      </c>
      <c r="F88" s="2">
        <v>31</v>
      </c>
      <c r="G88" s="2">
        <v>119</v>
      </c>
      <c r="H88" s="2">
        <v>3</v>
      </c>
      <c r="I88" s="2">
        <v>44</v>
      </c>
      <c r="J88" s="2">
        <v>35</v>
      </c>
      <c r="K88" s="2">
        <v>52</v>
      </c>
      <c r="L88" s="2">
        <v>21</v>
      </c>
      <c r="M88" s="2">
        <v>106</v>
      </c>
      <c r="N88" s="2">
        <v>14</v>
      </c>
      <c r="O88" s="2">
        <v>31</v>
      </c>
      <c r="P88" s="2">
        <v>90</v>
      </c>
      <c r="Q88" s="2">
        <v>34</v>
      </c>
      <c r="R88" s="2">
        <v>121</v>
      </c>
      <c r="S88" s="2">
        <v>104</v>
      </c>
      <c r="T88" s="2">
        <v>42</v>
      </c>
      <c r="U88" s="2">
        <v>1049</v>
      </c>
      <c r="V88" s="2">
        <v>1464</v>
      </c>
      <c r="W88" s="3">
        <v>71.650001525878906</v>
      </c>
      <c r="X88" s="11">
        <f t="shared" si="7"/>
        <v>445</v>
      </c>
      <c r="Y88" s="11">
        <f t="shared" si="8"/>
        <v>450</v>
      </c>
      <c r="Z88" t="str">
        <f t="shared" si="9"/>
        <v>中行里</v>
      </c>
      <c r="AA88" s="8" t="str">
        <f t="shared" si="10"/>
        <v/>
      </c>
      <c r="AB88" s="8" t="str">
        <f t="shared" si="11"/>
        <v/>
      </c>
      <c r="AC88" s="8" t="str">
        <f t="shared" si="12"/>
        <v/>
      </c>
    </row>
    <row r="89" spans="1:29" x14ac:dyDescent="0.25">
      <c r="A89" s="1" t="s">
        <v>2</v>
      </c>
      <c r="B89" s="1" t="s">
        <v>107</v>
      </c>
      <c r="C89" s="1" t="s">
        <v>111</v>
      </c>
      <c r="D89" s="2">
        <v>83</v>
      </c>
      <c r="E89" s="2">
        <v>64</v>
      </c>
      <c r="F89" s="2">
        <v>45</v>
      </c>
      <c r="G89" s="2">
        <v>98</v>
      </c>
      <c r="H89" s="2">
        <v>2</v>
      </c>
      <c r="I89" s="2">
        <v>24</v>
      </c>
      <c r="J89" s="2">
        <v>34</v>
      </c>
      <c r="K89" s="2">
        <v>54</v>
      </c>
      <c r="L89" s="2">
        <v>10</v>
      </c>
      <c r="M89" s="2">
        <v>113</v>
      </c>
      <c r="N89" s="2">
        <v>14</v>
      </c>
      <c r="O89" s="2">
        <v>30</v>
      </c>
      <c r="P89" s="2">
        <v>97</v>
      </c>
      <c r="Q89" s="2">
        <v>22</v>
      </c>
      <c r="R89" s="2">
        <v>84</v>
      </c>
      <c r="S89" s="2">
        <v>89</v>
      </c>
      <c r="T89" s="2">
        <v>48</v>
      </c>
      <c r="U89" s="2">
        <v>932</v>
      </c>
      <c r="V89" s="2">
        <v>1305</v>
      </c>
      <c r="W89" s="3">
        <v>71.419998168945313</v>
      </c>
      <c r="X89" s="11">
        <f t="shared" si="7"/>
        <v>404</v>
      </c>
      <c r="Y89" s="11">
        <f t="shared" si="8"/>
        <v>406</v>
      </c>
      <c r="Z89" t="str">
        <f t="shared" si="9"/>
        <v>中行里</v>
      </c>
      <c r="AA89" s="8" t="str">
        <f t="shared" si="10"/>
        <v/>
      </c>
      <c r="AB89" s="8" t="str">
        <f t="shared" si="11"/>
        <v/>
      </c>
      <c r="AC89" s="8" t="str">
        <f t="shared" si="12"/>
        <v/>
      </c>
    </row>
    <row r="90" spans="1:29" x14ac:dyDescent="0.25">
      <c r="A90" s="1" t="s">
        <v>2</v>
      </c>
      <c r="B90" s="1" t="s">
        <v>107</v>
      </c>
      <c r="C90" s="1" t="s">
        <v>112</v>
      </c>
      <c r="D90" s="2">
        <v>90</v>
      </c>
      <c r="E90" s="2">
        <v>66</v>
      </c>
      <c r="F90" s="2">
        <v>54</v>
      </c>
      <c r="G90" s="2">
        <v>119</v>
      </c>
      <c r="H90" s="2">
        <v>0</v>
      </c>
      <c r="I90" s="2">
        <v>51</v>
      </c>
      <c r="J90" s="2">
        <v>32</v>
      </c>
      <c r="K90" s="2">
        <v>52</v>
      </c>
      <c r="L90" s="2">
        <v>11</v>
      </c>
      <c r="M90" s="2">
        <v>109</v>
      </c>
      <c r="N90" s="2">
        <v>17</v>
      </c>
      <c r="O90" s="2">
        <v>48</v>
      </c>
      <c r="P90" s="2">
        <v>106</v>
      </c>
      <c r="Q90" s="2">
        <v>26</v>
      </c>
      <c r="R90" s="2">
        <v>104</v>
      </c>
      <c r="S90" s="2">
        <v>67</v>
      </c>
      <c r="T90" s="2">
        <v>30</v>
      </c>
      <c r="U90" s="2">
        <v>1006</v>
      </c>
      <c r="V90" s="2">
        <v>1378</v>
      </c>
      <c r="W90" s="3">
        <v>73</v>
      </c>
      <c r="X90" s="11">
        <f t="shared" si="7"/>
        <v>449</v>
      </c>
      <c r="Y90" s="11">
        <f t="shared" si="8"/>
        <v>455</v>
      </c>
      <c r="Z90" t="str">
        <f t="shared" si="9"/>
        <v>中行里</v>
      </c>
      <c r="AA90" s="8" t="str">
        <f t="shared" si="10"/>
        <v/>
      </c>
      <c r="AB90" s="8" t="str">
        <f t="shared" si="11"/>
        <v/>
      </c>
      <c r="AC90" s="8" t="str">
        <f t="shared" si="12"/>
        <v/>
      </c>
    </row>
    <row r="91" spans="1:29" x14ac:dyDescent="0.25">
      <c r="A91" s="1" t="s">
        <v>2</v>
      </c>
      <c r="B91" s="1" t="s">
        <v>113</v>
      </c>
      <c r="C91" s="1" t="s">
        <v>114</v>
      </c>
      <c r="D91" s="2">
        <v>32</v>
      </c>
      <c r="E91" s="2">
        <v>72</v>
      </c>
      <c r="F91" s="2">
        <v>30</v>
      </c>
      <c r="G91" s="2">
        <v>94</v>
      </c>
      <c r="H91" s="2">
        <v>1</v>
      </c>
      <c r="I91" s="2">
        <v>60</v>
      </c>
      <c r="J91" s="2">
        <v>66</v>
      </c>
      <c r="K91" s="2">
        <v>32</v>
      </c>
      <c r="L91" s="2">
        <v>25</v>
      </c>
      <c r="M91" s="2">
        <v>113</v>
      </c>
      <c r="N91" s="2">
        <v>24</v>
      </c>
      <c r="O91" s="2">
        <v>47</v>
      </c>
      <c r="P91" s="2">
        <v>106</v>
      </c>
      <c r="Q91" s="2">
        <v>46</v>
      </c>
      <c r="R91" s="2">
        <v>77</v>
      </c>
      <c r="S91" s="2">
        <v>81</v>
      </c>
      <c r="T91" s="2">
        <v>55</v>
      </c>
      <c r="U91" s="2">
        <v>980</v>
      </c>
      <c r="V91" s="2">
        <v>1341</v>
      </c>
      <c r="W91" s="3">
        <v>73.080001831054688</v>
      </c>
      <c r="X91" s="11">
        <f t="shared" si="7"/>
        <v>440</v>
      </c>
      <c r="Y91" s="11">
        <f t="shared" si="8"/>
        <v>414</v>
      </c>
      <c r="Z91" t="str">
        <f t="shared" si="9"/>
        <v>大道里</v>
      </c>
      <c r="AA91" s="8">
        <f t="shared" si="10"/>
        <v>1707</v>
      </c>
      <c r="AB91" s="8">
        <f t="shared" si="11"/>
        <v>1681</v>
      </c>
      <c r="AC91" s="8">
        <f t="shared" si="12"/>
        <v>3902</v>
      </c>
    </row>
    <row r="92" spans="1:29" x14ac:dyDescent="0.25">
      <c r="A92" s="1" t="s">
        <v>2</v>
      </c>
      <c r="B92" s="1" t="s">
        <v>113</v>
      </c>
      <c r="C92" s="1" t="s">
        <v>115</v>
      </c>
      <c r="D92" s="2">
        <v>42</v>
      </c>
      <c r="E92" s="2">
        <v>67</v>
      </c>
      <c r="F92" s="2">
        <v>35</v>
      </c>
      <c r="G92" s="2">
        <v>105</v>
      </c>
      <c r="H92" s="2">
        <v>0</v>
      </c>
      <c r="I92" s="2">
        <v>48</v>
      </c>
      <c r="J92" s="2">
        <v>51</v>
      </c>
      <c r="K92" s="2">
        <v>78</v>
      </c>
      <c r="L92" s="2">
        <v>9</v>
      </c>
      <c r="M92" s="2">
        <v>79</v>
      </c>
      <c r="N92" s="2">
        <v>20</v>
      </c>
      <c r="O92" s="2">
        <v>33</v>
      </c>
      <c r="P92" s="2">
        <v>113</v>
      </c>
      <c r="Q92" s="2">
        <v>25</v>
      </c>
      <c r="R92" s="2">
        <v>95</v>
      </c>
      <c r="S92" s="2">
        <v>88</v>
      </c>
      <c r="T92" s="2">
        <v>29</v>
      </c>
      <c r="U92" s="2">
        <v>933</v>
      </c>
      <c r="V92" s="2">
        <v>1289</v>
      </c>
      <c r="W92" s="3">
        <v>72.379997253417969</v>
      </c>
      <c r="X92" s="11">
        <f t="shared" si="7"/>
        <v>408</v>
      </c>
      <c r="Y92" s="11">
        <f t="shared" si="8"/>
        <v>412</v>
      </c>
      <c r="Z92" t="str">
        <f t="shared" si="9"/>
        <v>大道里</v>
      </c>
      <c r="AA92" s="8" t="str">
        <f t="shared" si="10"/>
        <v/>
      </c>
      <c r="AB92" s="8" t="str">
        <f t="shared" si="11"/>
        <v/>
      </c>
      <c r="AC92" s="8" t="str">
        <f t="shared" si="12"/>
        <v/>
      </c>
    </row>
    <row r="93" spans="1:29" x14ac:dyDescent="0.25">
      <c r="A93" s="1" t="s">
        <v>2</v>
      </c>
      <c r="B93" s="1" t="s">
        <v>113</v>
      </c>
      <c r="C93" s="1" t="s">
        <v>116</v>
      </c>
      <c r="D93" s="2">
        <v>28</v>
      </c>
      <c r="E93" s="2">
        <v>73</v>
      </c>
      <c r="F93" s="2">
        <v>40</v>
      </c>
      <c r="G93" s="2">
        <v>105</v>
      </c>
      <c r="H93" s="2">
        <v>3</v>
      </c>
      <c r="I93" s="2">
        <v>54</v>
      </c>
      <c r="J93" s="2">
        <v>46</v>
      </c>
      <c r="K93" s="2">
        <v>52</v>
      </c>
      <c r="L93" s="2">
        <v>15</v>
      </c>
      <c r="M93" s="2">
        <v>123</v>
      </c>
      <c r="N93" s="2">
        <v>18</v>
      </c>
      <c r="O93" s="2">
        <v>37</v>
      </c>
      <c r="P93" s="2">
        <v>127</v>
      </c>
      <c r="Q93" s="2">
        <v>56</v>
      </c>
      <c r="R93" s="2">
        <v>87</v>
      </c>
      <c r="S93" s="2">
        <v>82</v>
      </c>
      <c r="T93" s="2">
        <v>38</v>
      </c>
      <c r="U93" s="2">
        <v>1010</v>
      </c>
      <c r="V93" s="2">
        <v>1370</v>
      </c>
      <c r="W93" s="3">
        <v>73.720001220703125</v>
      </c>
      <c r="X93" s="11">
        <f t="shared" si="7"/>
        <v>424</v>
      </c>
      <c r="Y93" s="11">
        <f t="shared" si="8"/>
        <v>460</v>
      </c>
      <c r="Z93" t="str">
        <f t="shared" si="9"/>
        <v>大道里</v>
      </c>
      <c r="AA93" s="8" t="str">
        <f t="shared" si="10"/>
        <v/>
      </c>
      <c r="AB93" s="8" t="str">
        <f t="shared" si="11"/>
        <v/>
      </c>
      <c r="AC93" s="8" t="str">
        <f t="shared" si="12"/>
        <v/>
      </c>
    </row>
    <row r="94" spans="1:29" x14ac:dyDescent="0.25">
      <c r="A94" s="1" t="s">
        <v>2</v>
      </c>
      <c r="B94" s="1" t="s">
        <v>113</v>
      </c>
      <c r="C94" s="1" t="s">
        <v>117</v>
      </c>
      <c r="D94" s="2">
        <v>38</v>
      </c>
      <c r="E94" s="2">
        <v>83</v>
      </c>
      <c r="F94" s="2">
        <v>36</v>
      </c>
      <c r="G94" s="2">
        <v>91</v>
      </c>
      <c r="H94" s="2">
        <v>4</v>
      </c>
      <c r="I94" s="2">
        <v>58</v>
      </c>
      <c r="J94" s="2">
        <v>36</v>
      </c>
      <c r="K94" s="2">
        <v>57</v>
      </c>
      <c r="L94" s="2">
        <v>18</v>
      </c>
      <c r="M94" s="2">
        <v>107</v>
      </c>
      <c r="N94" s="2">
        <v>23</v>
      </c>
      <c r="O94" s="2">
        <v>57</v>
      </c>
      <c r="P94" s="2">
        <v>88</v>
      </c>
      <c r="Q94" s="2">
        <v>40</v>
      </c>
      <c r="R94" s="2">
        <v>86</v>
      </c>
      <c r="S94" s="2">
        <v>105</v>
      </c>
      <c r="T94" s="2">
        <v>30</v>
      </c>
      <c r="U94" s="2">
        <v>979</v>
      </c>
      <c r="V94" s="2">
        <v>1366</v>
      </c>
      <c r="W94" s="3">
        <v>71.669998168945313</v>
      </c>
      <c r="X94" s="11">
        <f t="shared" si="7"/>
        <v>435</v>
      </c>
      <c r="Y94" s="11">
        <f t="shared" si="8"/>
        <v>395</v>
      </c>
      <c r="Z94" t="str">
        <f t="shared" si="9"/>
        <v>大道里</v>
      </c>
      <c r="AA94" s="8" t="str">
        <f t="shared" si="10"/>
        <v/>
      </c>
      <c r="AB94" s="8" t="str">
        <f t="shared" si="11"/>
        <v/>
      </c>
      <c r="AC94" s="8" t="str">
        <f t="shared" si="12"/>
        <v/>
      </c>
    </row>
    <row r="95" spans="1:29" x14ac:dyDescent="0.25">
      <c r="A95" s="1" t="s">
        <v>2</v>
      </c>
      <c r="B95" s="1" t="s">
        <v>118</v>
      </c>
      <c r="C95" s="1" t="s">
        <v>119</v>
      </c>
      <c r="D95" s="2">
        <v>20</v>
      </c>
      <c r="E95" s="2">
        <v>84</v>
      </c>
      <c r="F95" s="2">
        <v>21</v>
      </c>
      <c r="G95" s="2">
        <v>61</v>
      </c>
      <c r="H95" s="2">
        <v>2</v>
      </c>
      <c r="I95" s="2">
        <v>34</v>
      </c>
      <c r="J95" s="2">
        <v>118</v>
      </c>
      <c r="K95" s="2">
        <v>44</v>
      </c>
      <c r="L95" s="2">
        <v>14</v>
      </c>
      <c r="M95" s="2">
        <v>65</v>
      </c>
      <c r="N95" s="2">
        <v>19</v>
      </c>
      <c r="O95" s="2">
        <v>40</v>
      </c>
      <c r="P95" s="2">
        <v>92</v>
      </c>
      <c r="Q95" s="2">
        <v>34</v>
      </c>
      <c r="R95" s="2">
        <v>92</v>
      </c>
      <c r="S95" s="2">
        <v>64</v>
      </c>
      <c r="T95" s="2">
        <v>39</v>
      </c>
      <c r="U95" s="2">
        <v>860</v>
      </c>
      <c r="V95" s="2">
        <v>1187</v>
      </c>
      <c r="W95" s="3">
        <v>72.449996948242188</v>
      </c>
      <c r="X95" s="11">
        <f t="shared" si="7"/>
        <v>434</v>
      </c>
      <c r="Y95" s="11">
        <f t="shared" si="8"/>
        <v>329</v>
      </c>
      <c r="Z95" t="str">
        <f t="shared" si="9"/>
        <v>大仁里</v>
      </c>
      <c r="AA95" s="8">
        <f t="shared" si="10"/>
        <v>1265</v>
      </c>
      <c r="AB95" s="8">
        <f t="shared" si="11"/>
        <v>1063</v>
      </c>
      <c r="AC95" s="8">
        <f t="shared" si="12"/>
        <v>2628</v>
      </c>
    </row>
    <row r="96" spans="1:29" x14ac:dyDescent="0.25">
      <c r="A96" s="1" t="s">
        <v>2</v>
      </c>
      <c r="B96" s="1" t="s">
        <v>118</v>
      </c>
      <c r="C96" s="1" t="s">
        <v>120</v>
      </c>
      <c r="D96" s="2">
        <v>33</v>
      </c>
      <c r="E96" s="2">
        <v>67</v>
      </c>
      <c r="F96" s="2">
        <v>22</v>
      </c>
      <c r="G96" s="2">
        <v>96</v>
      </c>
      <c r="H96" s="2">
        <v>0</v>
      </c>
      <c r="I96" s="2">
        <v>38</v>
      </c>
      <c r="J96" s="2">
        <v>114</v>
      </c>
      <c r="K96" s="2">
        <v>62</v>
      </c>
      <c r="L96" s="2">
        <v>22</v>
      </c>
      <c r="M96" s="2">
        <v>94</v>
      </c>
      <c r="N96" s="2">
        <v>6</v>
      </c>
      <c r="O96" s="2">
        <v>46</v>
      </c>
      <c r="P96" s="2">
        <v>78</v>
      </c>
      <c r="Q96" s="2">
        <v>22</v>
      </c>
      <c r="R96" s="2">
        <v>92</v>
      </c>
      <c r="S96" s="2">
        <v>70</v>
      </c>
      <c r="T96" s="2">
        <v>35</v>
      </c>
      <c r="U96" s="2">
        <v>914</v>
      </c>
      <c r="V96" s="2">
        <v>1200</v>
      </c>
      <c r="W96" s="3">
        <v>76.169998168945313</v>
      </c>
      <c r="X96" s="11">
        <f t="shared" si="7"/>
        <v>439</v>
      </c>
      <c r="Y96" s="11">
        <f t="shared" si="8"/>
        <v>366</v>
      </c>
      <c r="Z96" t="str">
        <f t="shared" si="9"/>
        <v>大仁里</v>
      </c>
      <c r="AA96" s="8" t="str">
        <f t="shared" si="10"/>
        <v/>
      </c>
      <c r="AB96" s="8" t="str">
        <f t="shared" si="11"/>
        <v/>
      </c>
      <c r="AC96" s="8" t="str">
        <f t="shared" si="12"/>
        <v/>
      </c>
    </row>
    <row r="97" spans="1:29" x14ac:dyDescent="0.25">
      <c r="A97" s="1" t="s">
        <v>2</v>
      </c>
      <c r="B97" s="1" t="s">
        <v>118</v>
      </c>
      <c r="C97" s="1" t="s">
        <v>121</v>
      </c>
      <c r="D97" s="2">
        <v>31</v>
      </c>
      <c r="E97" s="2">
        <v>65</v>
      </c>
      <c r="F97" s="2">
        <v>14</v>
      </c>
      <c r="G97" s="2">
        <v>73</v>
      </c>
      <c r="H97" s="2">
        <v>0</v>
      </c>
      <c r="I97" s="2">
        <v>41</v>
      </c>
      <c r="J97" s="2">
        <v>131</v>
      </c>
      <c r="K97" s="2">
        <v>39</v>
      </c>
      <c r="L97" s="2">
        <v>9</v>
      </c>
      <c r="M97" s="2">
        <v>92</v>
      </c>
      <c r="N97" s="2">
        <v>13</v>
      </c>
      <c r="O97" s="2">
        <v>19</v>
      </c>
      <c r="P97" s="2">
        <v>84</v>
      </c>
      <c r="Q97" s="2">
        <v>28</v>
      </c>
      <c r="R97" s="2">
        <v>106</v>
      </c>
      <c r="S97" s="2">
        <v>63</v>
      </c>
      <c r="T97" s="2">
        <v>24</v>
      </c>
      <c r="U97" s="2">
        <v>854</v>
      </c>
      <c r="V97" s="2">
        <v>1150</v>
      </c>
      <c r="W97" s="3">
        <v>74.260002136230469</v>
      </c>
      <c r="X97" s="11">
        <f t="shared" si="7"/>
        <v>392</v>
      </c>
      <c r="Y97" s="11">
        <f t="shared" si="8"/>
        <v>368</v>
      </c>
      <c r="Z97" t="str">
        <f t="shared" si="9"/>
        <v>大仁里</v>
      </c>
      <c r="AA97" s="8" t="str">
        <f t="shared" si="10"/>
        <v/>
      </c>
      <c r="AB97" s="8" t="str">
        <f t="shared" si="11"/>
        <v/>
      </c>
      <c r="AC97" s="8" t="str">
        <f t="shared" si="12"/>
        <v/>
      </c>
    </row>
    <row r="98" spans="1:29" x14ac:dyDescent="0.25">
      <c r="A98" s="1" t="s">
        <v>2</v>
      </c>
      <c r="B98" s="1" t="s">
        <v>122</v>
      </c>
      <c r="C98" s="1" t="s">
        <v>123</v>
      </c>
      <c r="D98" s="2">
        <v>49</v>
      </c>
      <c r="E98" s="2">
        <v>90</v>
      </c>
      <c r="F98" s="2">
        <v>56</v>
      </c>
      <c r="G98" s="2">
        <v>134</v>
      </c>
      <c r="H98" s="2">
        <v>2</v>
      </c>
      <c r="I98" s="2">
        <v>28</v>
      </c>
      <c r="J98" s="2">
        <v>32</v>
      </c>
      <c r="K98" s="2">
        <v>41</v>
      </c>
      <c r="L98" s="2">
        <v>11</v>
      </c>
      <c r="M98" s="2">
        <v>161</v>
      </c>
      <c r="N98" s="2">
        <v>10</v>
      </c>
      <c r="O98" s="2">
        <v>76</v>
      </c>
      <c r="P98" s="2">
        <v>65</v>
      </c>
      <c r="Q98" s="2">
        <v>24</v>
      </c>
      <c r="R98" s="2">
        <v>65</v>
      </c>
      <c r="S98" s="2">
        <v>82</v>
      </c>
      <c r="T98" s="2">
        <v>63</v>
      </c>
      <c r="U98" s="2">
        <v>1005</v>
      </c>
      <c r="V98" s="2">
        <v>1413</v>
      </c>
      <c r="W98" s="3">
        <v>71.129997253417969</v>
      </c>
      <c r="X98" s="11">
        <f t="shared" si="7"/>
        <v>459</v>
      </c>
      <c r="Y98" s="11">
        <f t="shared" si="8"/>
        <v>435</v>
      </c>
      <c r="Z98" t="str">
        <f t="shared" si="9"/>
        <v>景新里</v>
      </c>
      <c r="AA98" s="8">
        <f t="shared" si="10"/>
        <v>1616</v>
      </c>
      <c r="AB98" s="8">
        <f t="shared" si="11"/>
        <v>1002</v>
      </c>
      <c r="AC98" s="8">
        <f t="shared" si="12"/>
        <v>2976</v>
      </c>
    </row>
    <row r="99" spans="1:29" x14ac:dyDescent="0.25">
      <c r="A99" s="1" t="s">
        <v>2</v>
      </c>
      <c r="B99" s="1" t="s">
        <v>122</v>
      </c>
      <c r="C99" s="1" t="s">
        <v>124</v>
      </c>
      <c r="D99" s="2">
        <v>61</v>
      </c>
      <c r="E99" s="2">
        <v>98</v>
      </c>
      <c r="F99" s="2">
        <v>89</v>
      </c>
      <c r="G99" s="2">
        <v>84</v>
      </c>
      <c r="H99" s="2">
        <v>2</v>
      </c>
      <c r="I99" s="2">
        <v>29</v>
      </c>
      <c r="J99" s="2">
        <v>39</v>
      </c>
      <c r="K99" s="2">
        <v>32</v>
      </c>
      <c r="L99" s="2">
        <v>22</v>
      </c>
      <c r="M99" s="2">
        <v>143</v>
      </c>
      <c r="N99" s="2">
        <v>8</v>
      </c>
      <c r="O99" s="2">
        <v>101</v>
      </c>
      <c r="P99" s="2">
        <v>41</v>
      </c>
      <c r="Q99" s="2">
        <v>30</v>
      </c>
      <c r="R99" s="2">
        <v>41</v>
      </c>
      <c r="S99" s="2">
        <v>83</v>
      </c>
      <c r="T99" s="2">
        <v>70</v>
      </c>
      <c r="U99" s="2">
        <v>998</v>
      </c>
      <c r="V99" s="2">
        <v>1404</v>
      </c>
      <c r="W99" s="3">
        <v>71.080001831054688</v>
      </c>
      <c r="X99" s="11">
        <f t="shared" si="7"/>
        <v>549</v>
      </c>
      <c r="Y99" s="11">
        <f t="shared" si="8"/>
        <v>317</v>
      </c>
      <c r="Z99" t="str">
        <f t="shared" si="9"/>
        <v>景新里</v>
      </c>
      <c r="AA99" s="8" t="str">
        <f t="shared" si="10"/>
        <v/>
      </c>
      <c r="AB99" s="8" t="str">
        <f t="shared" si="11"/>
        <v/>
      </c>
      <c r="AC99" s="8" t="str">
        <f t="shared" si="12"/>
        <v/>
      </c>
    </row>
    <row r="100" spans="1:29" x14ac:dyDescent="0.25">
      <c r="A100" s="1" t="s">
        <v>2</v>
      </c>
      <c r="B100" s="1" t="s">
        <v>122</v>
      </c>
      <c r="C100" s="1" t="s">
        <v>125</v>
      </c>
      <c r="D100" s="2">
        <v>30</v>
      </c>
      <c r="E100" s="2">
        <v>100</v>
      </c>
      <c r="F100" s="2">
        <v>75</v>
      </c>
      <c r="G100" s="2">
        <v>72</v>
      </c>
      <c r="H100" s="2">
        <v>1</v>
      </c>
      <c r="I100" s="2">
        <v>49</v>
      </c>
      <c r="J100" s="2">
        <v>40</v>
      </c>
      <c r="K100" s="2">
        <v>51</v>
      </c>
      <c r="L100" s="2">
        <v>19</v>
      </c>
      <c r="M100" s="2">
        <v>97</v>
      </c>
      <c r="N100" s="2">
        <v>19</v>
      </c>
      <c r="O100" s="2">
        <v>120</v>
      </c>
      <c r="P100" s="2">
        <v>46</v>
      </c>
      <c r="Q100" s="2">
        <v>29</v>
      </c>
      <c r="R100" s="2">
        <v>16</v>
      </c>
      <c r="S100" s="2">
        <v>61</v>
      </c>
      <c r="T100" s="2">
        <v>114</v>
      </c>
      <c r="U100" s="2">
        <v>973</v>
      </c>
      <c r="V100" s="2">
        <v>1490</v>
      </c>
      <c r="W100" s="3">
        <v>65.300003051757813</v>
      </c>
      <c r="X100" s="11">
        <f t="shared" si="7"/>
        <v>608</v>
      </c>
      <c r="Y100" s="11">
        <f t="shared" si="8"/>
        <v>250</v>
      </c>
      <c r="Z100" t="str">
        <f t="shared" si="9"/>
        <v>景新里</v>
      </c>
      <c r="AA100" s="8" t="str">
        <f t="shared" si="10"/>
        <v/>
      </c>
      <c r="AB100" s="8" t="str">
        <f t="shared" si="11"/>
        <v/>
      </c>
      <c r="AC100" s="8" t="str">
        <f t="shared" si="12"/>
        <v/>
      </c>
    </row>
    <row r="101" spans="1:29" x14ac:dyDescent="0.25">
      <c r="A101" s="1" t="s">
        <v>2</v>
      </c>
      <c r="B101" s="1" t="s">
        <v>126</v>
      </c>
      <c r="C101" s="1" t="s">
        <v>127</v>
      </c>
      <c r="D101" s="2">
        <v>115</v>
      </c>
      <c r="E101" s="2">
        <v>48</v>
      </c>
      <c r="F101" s="2">
        <v>75</v>
      </c>
      <c r="G101" s="2">
        <v>75</v>
      </c>
      <c r="H101" s="2">
        <v>1</v>
      </c>
      <c r="I101" s="2">
        <v>24</v>
      </c>
      <c r="J101" s="2">
        <v>20</v>
      </c>
      <c r="K101" s="2">
        <v>42</v>
      </c>
      <c r="L101" s="2">
        <v>8</v>
      </c>
      <c r="M101" s="2">
        <v>109</v>
      </c>
      <c r="N101" s="2">
        <v>16</v>
      </c>
      <c r="O101" s="2">
        <v>60</v>
      </c>
      <c r="P101" s="2">
        <v>38</v>
      </c>
      <c r="Q101" s="2">
        <v>23</v>
      </c>
      <c r="R101" s="2">
        <v>41</v>
      </c>
      <c r="S101" s="2">
        <v>49</v>
      </c>
      <c r="T101" s="2">
        <v>141</v>
      </c>
      <c r="U101" s="2">
        <v>904</v>
      </c>
      <c r="V101" s="2">
        <v>1332</v>
      </c>
      <c r="W101" s="3">
        <v>67.870002746582031</v>
      </c>
      <c r="X101" s="11">
        <f t="shared" si="7"/>
        <v>548</v>
      </c>
      <c r="Y101" s="11">
        <f t="shared" si="8"/>
        <v>279</v>
      </c>
      <c r="Z101" t="str">
        <f t="shared" si="9"/>
        <v>惠安里</v>
      </c>
      <c r="AA101" s="8">
        <f t="shared" si="10"/>
        <v>2334</v>
      </c>
      <c r="AB101" s="8">
        <f t="shared" si="11"/>
        <v>1187</v>
      </c>
      <c r="AC101" s="8">
        <f t="shared" si="12"/>
        <v>3933</v>
      </c>
    </row>
    <row r="102" spans="1:29" x14ac:dyDescent="0.25">
      <c r="A102" s="1" t="s">
        <v>2</v>
      </c>
      <c r="B102" s="1" t="s">
        <v>126</v>
      </c>
      <c r="C102" s="1" t="s">
        <v>128</v>
      </c>
      <c r="D102" s="2">
        <v>67</v>
      </c>
      <c r="E102" s="2">
        <v>67</v>
      </c>
      <c r="F102" s="2">
        <v>56</v>
      </c>
      <c r="G102" s="2">
        <v>85</v>
      </c>
      <c r="H102" s="2">
        <v>0</v>
      </c>
      <c r="I102" s="2">
        <v>23</v>
      </c>
      <c r="J102" s="2">
        <v>26</v>
      </c>
      <c r="K102" s="2">
        <v>69</v>
      </c>
      <c r="L102" s="2">
        <v>22</v>
      </c>
      <c r="M102" s="2">
        <v>107</v>
      </c>
      <c r="N102" s="2">
        <v>4</v>
      </c>
      <c r="O102" s="2">
        <v>75</v>
      </c>
      <c r="P102" s="2">
        <v>57</v>
      </c>
      <c r="Q102" s="2">
        <v>38</v>
      </c>
      <c r="R102" s="2">
        <v>43</v>
      </c>
      <c r="S102" s="2">
        <v>72</v>
      </c>
      <c r="T102" s="2">
        <v>172</v>
      </c>
      <c r="U102" s="2">
        <v>1005</v>
      </c>
      <c r="V102" s="2">
        <v>1460</v>
      </c>
      <c r="W102" s="3">
        <v>68.839996337890625</v>
      </c>
      <c r="X102" s="11">
        <f t="shared" si="7"/>
        <v>593</v>
      </c>
      <c r="Y102" s="11">
        <f t="shared" si="8"/>
        <v>296</v>
      </c>
      <c r="Z102" t="str">
        <f t="shared" si="9"/>
        <v>惠安里</v>
      </c>
      <c r="AA102" s="8" t="str">
        <f t="shared" si="10"/>
        <v/>
      </c>
      <c r="AB102" s="8" t="str">
        <f t="shared" si="11"/>
        <v/>
      </c>
      <c r="AC102" s="8" t="str">
        <f t="shared" si="12"/>
        <v/>
      </c>
    </row>
    <row r="103" spans="1:29" x14ac:dyDescent="0.25">
      <c r="A103" s="1" t="s">
        <v>2</v>
      </c>
      <c r="B103" s="1" t="s">
        <v>126</v>
      </c>
      <c r="C103" s="1" t="s">
        <v>129</v>
      </c>
      <c r="D103" s="2">
        <v>120</v>
      </c>
      <c r="E103" s="2">
        <v>69</v>
      </c>
      <c r="F103" s="2">
        <v>54</v>
      </c>
      <c r="G103" s="2">
        <v>67</v>
      </c>
      <c r="H103" s="2">
        <v>0</v>
      </c>
      <c r="I103" s="2">
        <v>37</v>
      </c>
      <c r="J103" s="2">
        <v>18</v>
      </c>
      <c r="K103" s="2">
        <v>72</v>
      </c>
      <c r="L103" s="2">
        <v>19</v>
      </c>
      <c r="M103" s="2">
        <v>89</v>
      </c>
      <c r="N103" s="2">
        <v>6</v>
      </c>
      <c r="O103" s="2">
        <v>56</v>
      </c>
      <c r="P103" s="2">
        <v>71</v>
      </c>
      <c r="Q103" s="2">
        <v>33</v>
      </c>
      <c r="R103" s="2">
        <v>41</v>
      </c>
      <c r="S103" s="2">
        <v>66</v>
      </c>
      <c r="T103" s="2">
        <v>99</v>
      </c>
      <c r="U103" s="2">
        <v>946</v>
      </c>
      <c r="V103" s="2">
        <v>1359</v>
      </c>
      <c r="W103" s="3">
        <v>69.610000610351563</v>
      </c>
      <c r="X103" s="11">
        <f t="shared" si="7"/>
        <v>558</v>
      </c>
      <c r="Y103" s="11">
        <f t="shared" si="8"/>
        <v>274</v>
      </c>
      <c r="Z103" t="str">
        <f t="shared" si="9"/>
        <v>惠安里</v>
      </c>
      <c r="AA103" s="8" t="str">
        <f t="shared" si="10"/>
        <v/>
      </c>
      <c r="AB103" s="8" t="str">
        <f t="shared" si="11"/>
        <v/>
      </c>
      <c r="AC103" s="8" t="str">
        <f t="shared" si="12"/>
        <v/>
      </c>
    </row>
    <row r="104" spans="1:29" x14ac:dyDescent="0.25">
      <c r="A104" s="1" t="s">
        <v>2</v>
      </c>
      <c r="B104" s="1" t="s">
        <v>126</v>
      </c>
      <c r="C104" s="1" t="s">
        <v>130</v>
      </c>
      <c r="D104" s="2">
        <v>84</v>
      </c>
      <c r="E104" s="2">
        <v>83</v>
      </c>
      <c r="F104" s="2">
        <v>69</v>
      </c>
      <c r="G104" s="2">
        <v>97</v>
      </c>
      <c r="H104" s="2">
        <v>2</v>
      </c>
      <c r="I104" s="2">
        <v>32</v>
      </c>
      <c r="J104" s="2">
        <v>34</v>
      </c>
      <c r="K104" s="2">
        <v>90</v>
      </c>
      <c r="L104" s="2">
        <v>20</v>
      </c>
      <c r="M104" s="2">
        <v>108</v>
      </c>
      <c r="N104" s="2">
        <v>1</v>
      </c>
      <c r="O104" s="2">
        <v>96</v>
      </c>
      <c r="P104" s="2">
        <v>58</v>
      </c>
      <c r="Q104" s="2">
        <v>29</v>
      </c>
      <c r="R104" s="2">
        <v>74</v>
      </c>
      <c r="S104" s="2">
        <v>59</v>
      </c>
      <c r="T104" s="2">
        <v>118</v>
      </c>
      <c r="U104" s="2">
        <v>1078</v>
      </c>
      <c r="V104" s="2">
        <v>1479</v>
      </c>
      <c r="W104" s="3">
        <v>72.889999389648438</v>
      </c>
      <c r="X104" s="11">
        <f t="shared" si="7"/>
        <v>635</v>
      </c>
      <c r="Y104" s="11">
        <f t="shared" si="8"/>
        <v>338</v>
      </c>
      <c r="Z104" t="str">
        <f t="shared" si="9"/>
        <v>惠安里</v>
      </c>
      <c r="AA104" s="8" t="str">
        <f t="shared" si="10"/>
        <v/>
      </c>
      <c r="AB104" s="8" t="str">
        <f t="shared" si="11"/>
        <v/>
      </c>
      <c r="AC104" s="8" t="str">
        <f t="shared" si="12"/>
        <v/>
      </c>
    </row>
    <row r="105" spans="1:29" x14ac:dyDescent="0.25">
      <c r="A105" s="1" t="s">
        <v>2</v>
      </c>
      <c r="B105" s="1" t="s">
        <v>131</v>
      </c>
      <c r="C105" s="1" t="s">
        <v>132</v>
      </c>
      <c r="D105" s="2">
        <v>118</v>
      </c>
      <c r="E105" s="2">
        <v>85</v>
      </c>
      <c r="F105" s="2">
        <v>79</v>
      </c>
      <c r="G105" s="2">
        <v>78</v>
      </c>
      <c r="H105" s="2">
        <v>4</v>
      </c>
      <c r="I105" s="2">
        <v>43</v>
      </c>
      <c r="J105" s="2">
        <v>23</v>
      </c>
      <c r="K105" s="2">
        <v>47</v>
      </c>
      <c r="L105" s="2">
        <v>14</v>
      </c>
      <c r="M105" s="2">
        <v>148</v>
      </c>
      <c r="N105" s="2">
        <v>12</v>
      </c>
      <c r="O105" s="2">
        <v>56</v>
      </c>
      <c r="P105" s="2">
        <v>71</v>
      </c>
      <c r="Q105" s="2">
        <v>39</v>
      </c>
      <c r="R105" s="2">
        <v>46</v>
      </c>
      <c r="S105" s="2">
        <v>73</v>
      </c>
      <c r="T105" s="2">
        <v>69</v>
      </c>
      <c r="U105" s="2">
        <v>1016</v>
      </c>
      <c r="V105" s="2">
        <v>1353</v>
      </c>
      <c r="W105" s="3">
        <v>75.089996337890625</v>
      </c>
      <c r="X105" s="11">
        <f t="shared" si="7"/>
        <v>559</v>
      </c>
      <c r="Y105" s="11">
        <f t="shared" si="8"/>
        <v>355</v>
      </c>
      <c r="Z105" t="str">
        <f t="shared" si="9"/>
        <v>三張里</v>
      </c>
      <c r="AA105" s="8">
        <f t="shared" si="10"/>
        <v>3176</v>
      </c>
      <c r="AB105" s="8">
        <f t="shared" si="11"/>
        <v>1779</v>
      </c>
      <c r="AC105" s="8">
        <f t="shared" si="12"/>
        <v>5539</v>
      </c>
    </row>
    <row r="106" spans="1:29" x14ac:dyDescent="0.25">
      <c r="A106" s="1" t="s">
        <v>2</v>
      </c>
      <c r="B106" s="1" t="s">
        <v>131</v>
      </c>
      <c r="C106" s="1" t="s">
        <v>133</v>
      </c>
      <c r="D106" s="2">
        <v>97</v>
      </c>
      <c r="E106" s="2">
        <v>60</v>
      </c>
      <c r="F106" s="2">
        <v>54</v>
      </c>
      <c r="G106" s="2">
        <v>71</v>
      </c>
      <c r="H106" s="2">
        <v>1</v>
      </c>
      <c r="I106" s="2">
        <v>23</v>
      </c>
      <c r="J106" s="2">
        <v>22</v>
      </c>
      <c r="K106" s="2">
        <v>31</v>
      </c>
      <c r="L106" s="2">
        <v>15</v>
      </c>
      <c r="M106" s="2">
        <v>129</v>
      </c>
      <c r="N106" s="2">
        <v>8</v>
      </c>
      <c r="O106" s="2">
        <v>47</v>
      </c>
      <c r="P106" s="2">
        <v>35</v>
      </c>
      <c r="Q106" s="2">
        <v>23</v>
      </c>
      <c r="R106" s="2">
        <v>50</v>
      </c>
      <c r="S106" s="2">
        <v>38</v>
      </c>
      <c r="T106" s="2">
        <v>99</v>
      </c>
      <c r="U106" s="2">
        <v>820</v>
      </c>
      <c r="V106" s="2">
        <v>1122</v>
      </c>
      <c r="W106" s="3">
        <v>73.080001831054688</v>
      </c>
      <c r="X106" s="11">
        <f t="shared" si="7"/>
        <v>456</v>
      </c>
      <c r="Y106" s="11">
        <f t="shared" si="8"/>
        <v>293</v>
      </c>
      <c r="Z106" t="str">
        <f t="shared" si="9"/>
        <v>三張里</v>
      </c>
      <c r="AA106" s="8" t="str">
        <f t="shared" si="10"/>
        <v/>
      </c>
      <c r="AB106" s="8" t="str">
        <f t="shared" si="11"/>
        <v/>
      </c>
      <c r="AC106" s="8" t="str">
        <f t="shared" si="12"/>
        <v/>
      </c>
    </row>
    <row r="107" spans="1:29" x14ac:dyDescent="0.25">
      <c r="A107" s="1" t="s">
        <v>2</v>
      </c>
      <c r="B107" s="1" t="s">
        <v>131</v>
      </c>
      <c r="C107" s="1" t="s">
        <v>134</v>
      </c>
      <c r="D107" s="2">
        <v>73</v>
      </c>
      <c r="E107" s="2">
        <v>82</v>
      </c>
      <c r="F107" s="2">
        <v>65</v>
      </c>
      <c r="G107" s="2">
        <v>108</v>
      </c>
      <c r="H107" s="2">
        <v>1</v>
      </c>
      <c r="I107" s="2">
        <v>50</v>
      </c>
      <c r="J107" s="2">
        <v>30</v>
      </c>
      <c r="K107" s="2">
        <v>44</v>
      </c>
      <c r="L107" s="2">
        <v>19</v>
      </c>
      <c r="M107" s="2">
        <v>115</v>
      </c>
      <c r="N107" s="2">
        <v>15</v>
      </c>
      <c r="O107" s="2">
        <v>73</v>
      </c>
      <c r="P107" s="2">
        <v>53</v>
      </c>
      <c r="Q107" s="2">
        <v>36</v>
      </c>
      <c r="R107" s="2">
        <v>43</v>
      </c>
      <c r="S107" s="2">
        <v>75</v>
      </c>
      <c r="T107" s="2">
        <v>81</v>
      </c>
      <c r="U107" s="2">
        <v>985</v>
      </c>
      <c r="V107" s="2">
        <v>1364</v>
      </c>
      <c r="W107" s="3">
        <v>72.209999084472656</v>
      </c>
      <c r="X107" s="11">
        <f t="shared" si="7"/>
        <v>534</v>
      </c>
      <c r="Y107" s="11">
        <f t="shared" si="8"/>
        <v>334</v>
      </c>
      <c r="Z107" t="str">
        <f t="shared" si="9"/>
        <v>三張里</v>
      </c>
      <c r="AA107" s="8" t="str">
        <f t="shared" si="10"/>
        <v/>
      </c>
      <c r="AB107" s="8" t="str">
        <f t="shared" si="11"/>
        <v/>
      </c>
      <c r="AC107" s="8" t="str">
        <f t="shared" si="12"/>
        <v/>
      </c>
    </row>
    <row r="108" spans="1:29" x14ac:dyDescent="0.25">
      <c r="A108" s="1" t="s">
        <v>2</v>
      </c>
      <c r="B108" s="1" t="s">
        <v>131</v>
      </c>
      <c r="C108" s="1" t="s">
        <v>135</v>
      </c>
      <c r="D108" s="2">
        <v>109</v>
      </c>
      <c r="E108" s="2">
        <v>57</v>
      </c>
      <c r="F108" s="2">
        <v>104</v>
      </c>
      <c r="G108" s="2">
        <v>62</v>
      </c>
      <c r="H108" s="2">
        <v>1</v>
      </c>
      <c r="I108" s="2">
        <v>51</v>
      </c>
      <c r="J108" s="2">
        <v>26</v>
      </c>
      <c r="K108" s="2">
        <v>50</v>
      </c>
      <c r="L108" s="2">
        <v>16</v>
      </c>
      <c r="M108" s="2">
        <v>112</v>
      </c>
      <c r="N108" s="2">
        <v>22</v>
      </c>
      <c r="O108" s="2">
        <v>73</v>
      </c>
      <c r="P108" s="2">
        <v>52</v>
      </c>
      <c r="Q108" s="2">
        <v>23</v>
      </c>
      <c r="R108" s="2">
        <v>45</v>
      </c>
      <c r="S108" s="2">
        <v>67</v>
      </c>
      <c r="T108" s="2">
        <v>72</v>
      </c>
      <c r="U108" s="2">
        <v>962</v>
      </c>
      <c r="V108" s="2">
        <v>1368</v>
      </c>
      <c r="W108" s="3">
        <v>70.319999694824219</v>
      </c>
      <c r="X108" s="11">
        <f t="shared" si="7"/>
        <v>565</v>
      </c>
      <c r="Y108" s="11">
        <f t="shared" si="8"/>
        <v>293</v>
      </c>
      <c r="Z108" t="str">
        <f t="shared" si="9"/>
        <v>三張里</v>
      </c>
      <c r="AA108" s="8" t="str">
        <f t="shared" si="10"/>
        <v/>
      </c>
      <c r="AB108" s="8" t="str">
        <f t="shared" si="11"/>
        <v/>
      </c>
      <c r="AC108" s="8" t="str">
        <f t="shared" si="12"/>
        <v/>
      </c>
    </row>
    <row r="109" spans="1:29" x14ac:dyDescent="0.25">
      <c r="A109" s="1" t="s">
        <v>2</v>
      </c>
      <c r="B109" s="1" t="s">
        <v>131</v>
      </c>
      <c r="C109" s="1" t="s">
        <v>136</v>
      </c>
      <c r="D109" s="2">
        <v>100</v>
      </c>
      <c r="E109" s="2">
        <v>66</v>
      </c>
      <c r="F109" s="2">
        <v>78</v>
      </c>
      <c r="G109" s="2">
        <v>70</v>
      </c>
      <c r="H109" s="2">
        <v>0</v>
      </c>
      <c r="I109" s="2">
        <v>32</v>
      </c>
      <c r="J109" s="2">
        <v>26</v>
      </c>
      <c r="K109" s="2">
        <v>32</v>
      </c>
      <c r="L109" s="2">
        <v>13</v>
      </c>
      <c r="M109" s="2">
        <v>82</v>
      </c>
      <c r="N109" s="2">
        <v>7</v>
      </c>
      <c r="O109" s="2">
        <v>101</v>
      </c>
      <c r="P109" s="2">
        <v>35</v>
      </c>
      <c r="Q109" s="2">
        <v>49</v>
      </c>
      <c r="R109" s="2">
        <v>23</v>
      </c>
      <c r="S109" s="2">
        <v>68</v>
      </c>
      <c r="T109" s="2">
        <v>88</v>
      </c>
      <c r="U109" s="2">
        <v>890</v>
      </c>
      <c r="V109" s="2">
        <v>1284</v>
      </c>
      <c r="W109" s="3">
        <v>69.30999755859375</v>
      </c>
      <c r="X109" s="11">
        <f t="shared" si="7"/>
        <v>572</v>
      </c>
      <c r="Y109" s="11">
        <f t="shared" si="8"/>
        <v>217</v>
      </c>
      <c r="Z109" t="str">
        <f t="shared" si="9"/>
        <v>三張里</v>
      </c>
      <c r="AA109" s="8" t="str">
        <f t="shared" si="10"/>
        <v/>
      </c>
      <c r="AB109" s="8" t="str">
        <f t="shared" si="11"/>
        <v/>
      </c>
      <c r="AC109" s="8" t="str">
        <f t="shared" si="12"/>
        <v/>
      </c>
    </row>
    <row r="110" spans="1:29" x14ac:dyDescent="0.25">
      <c r="A110" s="1" t="s">
        <v>2</v>
      </c>
      <c r="B110" s="1" t="s">
        <v>131</v>
      </c>
      <c r="C110" s="1" t="s">
        <v>137</v>
      </c>
      <c r="D110" s="2">
        <v>57</v>
      </c>
      <c r="E110" s="2">
        <v>58</v>
      </c>
      <c r="F110" s="2">
        <v>48</v>
      </c>
      <c r="G110" s="2">
        <v>108</v>
      </c>
      <c r="H110" s="2">
        <v>1</v>
      </c>
      <c r="I110" s="2">
        <v>46</v>
      </c>
      <c r="J110" s="2">
        <v>18</v>
      </c>
      <c r="K110" s="2">
        <v>60</v>
      </c>
      <c r="L110" s="2">
        <v>14</v>
      </c>
      <c r="M110" s="2">
        <v>82</v>
      </c>
      <c r="N110" s="2">
        <v>12</v>
      </c>
      <c r="O110" s="2">
        <v>61</v>
      </c>
      <c r="P110" s="2">
        <v>46</v>
      </c>
      <c r="Q110" s="2">
        <v>36</v>
      </c>
      <c r="R110" s="2">
        <v>39</v>
      </c>
      <c r="S110" s="2">
        <v>54</v>
      </c>
      <c r="T110" s="2">
        <v>106</v>
      </c>
      <c r="U110" s="2">
        <v>866</v>
      </c>
      <c r="V110" s="2">
        <v>1213</v>
      </c>
      <c r="W110" s="3">
        <v>71.389999389648438</v>
      </c>
      <c r="X110" s="11">
        <f t="shared" si="7"/>
        <v>490</v>
      </c>
      <c r="Y110" s="11">
        <f t="shared" si="8"/>
        <v>287</v>
      </c>
      <c r="Z110" t="str">
        <f t="shared" si="9"/>
        <v>三張里</v>
      </c>
      <c r="AA110" s="8" t="str">
        <f t="shared" si="10"/>
        <v/>
      </c>
      <c r="AB110" s="8" t="str">
        <f t="shared" si="11"/>
        <v/>
      </c>
      <c r="AC110" s="8" t="str">
        <f t="shared" si="12"/>
        <v/>
      </c>
    </row>
    <row r="111" spans="1:29" x14ac:dyDescent="0.25">
      <c r="A111" s="1" t="s">
        <v>2</v>
      </c>
      <c r="B111" s="1" t="s">
        <v>138</v>
      </c>
      <c r="C111" s="1" t="s">
        <v>139</v>
      </c>
      <c r="D111" s="2">
        <v>52</v>
      </c>
      <c r="E111" s="2">
        <v>78</v>
      </c>
      <c r="F111" s="2">
        <v>61</v>
      </c>
      <c r="G111" s="2">
        <v>82</v>
      </c>
      <c r="H111" s="2">
        <v>2</v>
      </c>
      <c r="I111" s="2">
        <v>126</v>
      </c>
      <c r="J111" s="2">
        <v>22</v>
      </c>
      <c r="K111" s="2">
        <v>75</v>
      </c>
      <c r="L111" s="2">
        <v>24</v>
      </c>
      <c r="M111" s="2">
        <v>127</v>
      </c>
      <c r="N111" s="2">
        <v>12</v>
      </c>
      <c r="O111" s="2">
        <v>81</v>
      </c>
      <c r="P111" s="2">
        <v>73</v>
      </c>
      <c r="Q111" s="2">
        <v>38</v>
      </c>
      <c r="R111" s="2">
        <v>36</v>
      </c>
      <c r="S111" s="2">
        <v>80</v>
      </c>
      <c r="T111" s="2">
        <v>67</v>
      </c>
      <c r="U111" s="2">
        <v>1059</v>
      </c>
      <c r="V111" s="2">
        <v>1526</v>
      </c>
      <c r="W111" s="3">
        <v>69.400001525878906</v>
      </c>
      <c r="X111" s="11">
        <f t="shared" si="7"/>
        <v>600</v>
      </c>
      <c r="Y111" s="11">
        <f t="shared" si="8"/>
        <v>330</v>
      </c>
      <c r="Z111" t="str">
        <f t="shared" si="9"/>
        <v>三犁里</v>
      </c>
      <c r="AA111" s="8">
        <f t="shared" si="10"/>
        <v>1719</v>
      </c>
      <c r="AB111" s="8">
        <f t="shared" si="11"/>
        <v>1013</v>
      </c>
      <c r="AC111" s="8">
        <f t="shared" si="12"/>
        <v>3079</v>
      </c>
    </row>
    <row r="112" spans="1:29" x14ac:dyDescent="0.25">
      <c r="A112" s="1" t="s">
        <v>2</v>
      </c>
      <c r="B112" s="1" t="s">
        <v>138</v>
      </c>
      <c r="C112" s="1" t="s">
        <v>140</v>
      </c>
      <c r="D112" s="2">
        <v>101</v>
      </c>
      <c r="E112" s="2">
        <v>52</v>
      </c>
      <c r="F112" s="2">
        <v>68</v>
      </c>
      <c r="G112" s="2">
        <v>70</v>
      </c>
      <c r="H112" s="2">
        <v>1</v>
      </c>
      <c r="I112" s="2">
        <v>115</v>
      </c>
      <c r="J112" s="2">
        <v>16</v>
      </c>
      <c r="K112" s="2">
        <v>56</v>
      </c>
      <c r="L112" s="2">
        <v>18</v>
      </c>
      <c r="M112" s="2">
        <v>111</v>
      </c>
      <c r="N112" s="2">
        <v>18</v>
      </c>
      <c r="O112" s="2">
        <v>72</v>
      </c>
      <c r="P112" s="2">
        <v>74</v>
      </c>
      <c r="Q112" s="2">
        <v>27</v>
      </c>
      <c r="R112" s="2">
        <v>46</v>
      </c>
      <c r="S112" s="2">
        <v>53</v>
      </c>
      <c r="T112" s="2">
        <v>54</v>
      </c>
      <c r="U112" s="2">
        <v>972</v>
      </c>
      <c r="V112" s="2">
        <v>1400</v>
      </c>
      <c r="W112" s="3">
        <v>69.430000305175781</v>
      </c>
      <c r="X112" s="11">
        <f t="shared" si="7"/>
        <v>561</v>
      </c>
      <c r="Y112" s="11">
        <f t="shared" si="8"/>
        <v>319</v>
      </c>
      <c r="Z112" t="str">
        <f t="shared" si="9"/>
        <v>三犁里</v>
      </c>
      <c r="AA112" s="8" t="str">
        <f t="shared" si="10"/>
        <v/>
      </c>
      <c r="AB112" s="8" t="str">
        <f t="shared" si="11"/>
        <v/>
      </c>
      <c r="AC112" s="8" t="str">
        <f t="shared" si="12"/>
        <v/>
      </c>
    </row>
    <row r="113" spans="1:29" x14ac:dyDescent="0.25">
      <c r="A113" s="1" t="s">
        <v>2</v>
      </c>
      <c r="B113" s="1" t="s">
        <v>138</v>
      </c>
      <c r="C113" s="1" t="s">
        <v>141</v>
      </c>
      <c r="D113" s="2">
        <v>73</v>
      </c>
      <c r="E113" s="2">
        <v>62</v>
      </c>
      <c r="F113" s="2">
        <v>55</v>
      </c>
      <c r="G113" s="2">
        <v>88</v>
      </c>
      <c r="H113" s="2">
        <v>2</v>
      </c>
      <c r="I113" s="2">
        <v>96</v>
      </c>
      <c r="J113" s="2">
        <v>28</v>
      </c>
      <c r="K113" s="2">
        <v>74</v>
      </c>
      <c r="L113" s="2">
        <v>15</v>
      </c>
      <c r="M113" s="2">
        <v>106</v>
      </c>
      <c r="N113" s="2">
        <v>6</v>
      </c>
      <c r="O113" s="2">
        <v>79</v>
      </c>
      <c r="P113" s="2">
        <v>117</v>
      </c>
      <c r="Q113" s="2">
        <v>28</v>
      </c>
      <c r="R113" s="2">
        <v>47</v>
      </c>
      <c r="S113" s="2">
        <v>85</v>
      </c>
      <c r="T113" s="2">
        <v>63</v>
      </c>
      <c r="U113" s="2">
        <v>1048</v>
      </c>
      <c r="V113" s="2">
        <v>1506</v>
      </c>
      <c r="W113" s="3">
        <v>69.589996337890625</v>
      </c>
      <c r="X113" s="11">
        <f t="shared" si="7"/>
        <v>558</v>
      </c>
      <c r="Y113" s="11">
        <f t="shared" si="8"/>
        <v>364</v>
      </c>
      <c r="Z113" t="str">
        <f t="shared" si="9"/>
        <v>三犁里</v>
      </c>
      <c r="AA113" s="8" t="str">
        <f t="shared" si="10"/>
        <v/>
      </c>
      <c r="AB113" s="8" t="str">
        <f t="shared" si="11"/>
        <v/>
      </c>
      <c r="AC113" s="8" t="str">
        <f t="shared" si="12"/>
        <v/>
      </c>
    </row>
    <row r="114" spans="1:29" x14ac:dyDescent="0.25">
      <c r="A114" s="1" t="s">
        <v>2</v>
      </c>
      <c r="B114" s="1" t="s">
        <v>142</v>
      </c>
      <c r="C114" s="1" t="s">
        <v>143</v>
      </c>
      <c r="D114" s="2">
        <v>63</v>
      </c>
      <c r="E114" s="2">
        <v>102</v>
      </c>
      <c r="F114" s="2">
        <v>108</v>
      </c>
      <c r="G114" s="2">
        <v>68</v>
      </c>
      <c r="H114" s="2">
        <v>0</v>
      </c>
      <c r="I114" s="2">
        <v>50</v>
      </c>
      <c r="J114" s="2">
        <v>37</v>
      </c>
      <c r="K114" s="2">
        <v>101</v>
      </c>
      <c r="L114" s="2">
        <v>12</v>
      </c>
      <c r="M114" s="2">
        <v>96</v>
      </c>
      <c r="N114" s="2">
        <v>12</v>
      </c>
      <c r="O114" s="2">
        <v>117</v>
      </c>
      <c r="P114" s="2">
        <v>45</v>
      </c>
      <c r="Q114" s="2">
        <v>50</v>
      </c>
      <c r="R114" s="2">
        <v>35</v>
      </c>
      <c r="S114" s="2">
        <v>71</v>
      </c>
      <c r="T114" s="2">
        <v>90</v>
      </c>
      <c r="U114" s="2">
        <v>1082</v>
      </c>
      <c r="V114" s="2">
        <v>1543</v>
      </c>
      <c r="W114" s="3">
        <v>70.120002746582031</v>
      </c>
      <c r="X114" s="11">
        <f t="shared" si="7"/>
        <v>718</v>
      </c>
      <c r="Y114" s="11">
        <f t="shared" si="8"/>
        <v>256</v>
      </c>
      <c r="Z114" t="str">
        <f t="shared" si="9"/>
        <v>六合里</v>
      </c>
      <c r="AA114" s="8">
        <f t="shared" si="10"/>
        <v>2471</v>
      </c>
      <c r="AB114" s="8">
        <f t="shared" si="11"/>
        <v>1091</v>
      </c>
      <c r="AC114" s="8">
        <f t="shared" si="12"/>
        <v>3959</v>
      </c>
    </row>
    <row r="115" spans="1:29" x14ac:dyDescent="0.25">
      <c r="A115" s="1" t="s">
        <v>2</v>
      </c>
      <c r="B115" s="1" t="s">
        <v>142</v>
      </c>
      <c r="C115" s="1" t="s">
        <v>144</v>
      </c>
      <c r="D115" s="2">
        <v>63</v>
      </c>
      <c r="E115" s="2">
        <v>75</v>
      </c>
      <c r="F115" s="2">
        <v>123</v>
      </c>
      <c r="G115" s="2">
        <v>66</v>
      </c>
      <c r="H115" s="2">
        <v>4</v>
      </c>
      <c r="I115" s="2">
        <v>46</v>
      </c>
      <c r="J115" s="2">
        <v>18</v>
      </c>
      <c r="K115" s="2">
        <v>96</v>
      </c>
      <c r="L115" s="2">
        <v>18</v>
      </c>
      <c r="M115" s="2">
        <v>100</v>
      </c>
      <c r="N115" s="2">
        <v>9</v>
      </c>
      <c r="O115" s="2">
        <v>97</v>
      </c>
      <c r="P115" s="2">
        <v>52</v>
      </c>
      <c r="Q115" s="2">
        <v>39</v>
      </c>
      <c r="R115" s="2">
        <v>33</v>
      </c>
      <c r="S115" s="2">
        <v>74</v>
      </c>
      <c r="T115" s="2">
        <v>104</v>
      </c>
      <c r="U115" s="2">
        <v>1040</v>
      </c>
      <c r="V115" s="2">
        <v>1541</v>
      </c>
      <c r="W115" s="3">
        <v>67.489997863769531</v>
      </c>
      <c r="X115" s="11">
        <f t="shared" si="7"/>
        <v>661</v>
      </c>
      <c r="Y115" s="11">
        <f t="shared" si="8"/>
        <v>260</v>
      </c>
      <c r="Z115" t="str">
        <f t="shared" si="9"/>
        <v>六合里</v>
      </c>
      <c r="AA115" s="8" t="str">
        <f t="shared" si="10"/>
        <v/>
      </c>
      <c r="AB115" s="8" t="str">
        <f t="shared" si="11"/>
        <v/>
      </c>
      <c r="AC115" s="8" t="str">
        <f t="shared" si="12"/>
        <v/>
      </c>
    </row>
    <row r="116" spans="1:29" x14ac:dyDescent="0.25">
      <c r="A116" s="1" t="s">
        <v>2</v>
      </c>
      <c r="B116" s="1" t="s">
        <v>142</v>
      </c>
      <c r="C116" s="1" t="s">
        <v>145</v>
      </c>
      <c r="D116" s="2">
        <v>124</v>
      </c>
      <c r="E116" s="2">
        <v>73</v>
      </c>
      <c r="F116" s="2">
        <v>48</v>
      </c>
      <c r="G116" s="2">
        <v>86</v>
      </c>
      <c r="H116" s="2">
        <v>1</v>
      </c>
      <c r="I116" s="2">
        <v>25</v>
      </c>
      <c r="J116" s="2">
        <v>21</v>
      </c>
      <c r="K116" s="2">
        <v>88</v>
      </c>
      <c r="L116" s="2">
        <v>9</v>
      </c>
      <c r="M116" s="2">
        <v>119</v>
      </c>
      <c r="N116" s="2">
        <v>14</v>
      </c>
      <c r="O116" s="2">
        <v>61</v>
      </c>
      <c r="P116" s="2">
        <v>56</v>
      </c>
      <c r="Q116" s="2">
        <v>39</v>
      </c>
      <c r="R116" s="2">
        <v>70</v>
      </c>
      <c r="S116" s="2">
        <v>53</v>
      </c>
      <c r="T116" s="2">
        <v>68</v>
      </c>
      <c r="U116" s="2">
        <v>977</v>
      </c>
      <c r="V116" s="2">
        <v>1521</v>
      </c>
      <c r="W116" s="3">
        <v>64.230003356933594</v>
      </c>
      <c r="X116" s="11">
        <f t="shared" si="7"/>
        <v>547</v>
      </c>
      <c r="Y116" s="11">
        <f t="shared" si="8"/>
        <v>345</v>
      </c>
      <c r="Z116" t="str">
        <f t="shared" si="9"/>
        <v>六合里</v>
      </c>
      <c r="AA116" s="8" t="str">
        <f t="shared" si="10"/>
        <v/>
      </c>
      <c r="AB116" s="8" t="str">
        <f t="shared" si="11"/>
        <v/>
      </c>
      <c r="AC116" s="8" t="str">
        <f t="shared" si="12"/>
        <v/>
      </c>
    </row>
    <row r="117" spans="1:29" x14ac:dyDescent="0.25">
      <c r="A117" s="1" t="s">
        <v>2</v>
      </c>
      <c r="B117" s="1" t="s">
        <v>142</v>
      </c>
      <c r="C117" s="1" t="s">
        <v>146</v>
      </c>
      <c r="D117" s="2">
        <v>46</v>
      </c>
      <c r="E117" s="2">
        <v>53</v>
      </c>
      <c r="F117" s="2">
        <v>90</v>
      </c>
      <c r="G117" s="2">
        <v>44</v>
      </c>
      <c r="H117" s="2">
        <v>1</v>
      </c>
      <c r="I117" s="2">
        <v>39</v>
      </c>
      <c r="J117" s="2">
        <v>15</v>
      </c>
      <c r="K117" s="2">
        <v>61</v>
      </c>
      <c r="L117" s="2">
        <v>18</v>
      </c>
      <c r="M117" s="2">
        <v>57</v>
      </c>
      <c r="N117" s="2">
        <v>8</v>
      </c>
      <c r="O117" s="2">
        <v>102</v>
      </c>
      <c r="P117" s="2">
        <v>49</v>
      </c>
      <c r="Q117" s="2">
        <v>93</v>
      </c>
      <c r="R117" s="2">
        <v>72</v>
      </c>
      <c r="S117" s="2">
        <v>47</v>
      </c>
      <c r="T117" s="2">
        <v>46</v>
      </c>
      <c r="U117" s="2">
        <v>860</v>
      </c>
      <c r="V117" s="2">
        <v>1279</v>
      </c>
      <c r="W117" s="3">
        <v>67.239997863769531</v>
      </c>
      <c r="X117" s="11">
        <f t="shared" si="7"/>
        <v>545</v>
      </c>
      <c r="Y117" s="11">
        <f t="shared" si="8"/>
        <v>230</v>
      </c>
      <c r="Z117" t="str">
        <f t="shared" si="9"/>
        <v>六合里</v>
      </c>
      <c r="AA117" s="8" t="str">
        <f t="shared" si="10"/>
        <v/>
      </c>
      <c r="AB117" s="8" t="str">
        <f t="shared" si="11"/>
        <v/>
      </c>
      <c r="AC117" s="8" t="str">
        <f t="shared" si="12"/>
        <v/>
      </c>
    </row>
    <row r="118" spans="1:29" x14ac:dyDescent="0.25">
      <c r="A118" s="1" t="s">
        <v>2</v>
      </c>
      <c r="B118" s="1" t="s">
        <v>147</v>
      </c>
      <c r="C118" s="1" t="s">
        <v>148</v>
      </c>
      <c r="D118" s="2">
        <v>113</v>
      </c>
      <c r="E118" s="2">
        <v>62</v>
      </c>
      <c r="F118" s="2">
        <v>59</v>
      </c>
      <c r="G118" s="2">
        <v>87</v>
      </c>
      <c r="H118" s="2">
        <v>1</v>
      </c>
      <c r="I118" s="2">
        <v>25</v>
      </c>
      <c r="J118" s="2">
        <v>18</v>
      </c>
      <c r="K118" s="2">
        <v>77</v>
      </c>
      <c r="L118" s="2">
        <v>7</v>
      </c>
      <c r="M118" s="2">
        <v>95</v>
      </c>
      <c r="N118" s="2">
        <v>10</v>
      </c>
      <c r="O118" s="2">
        <v>47</v>
      </c>
      <c r="P118" s="2">
        <v>55</v>
      </c>
      <c r="Q118" s="2">
        <v>27</v>
      </c>
      <c r="R118" s="2">
        <v>64</v>
      </c>
      <c r="S118" s="2">
        <v>51</v>
      </c>
      <c r="T118" s="2">
        <v>79</v>
      </c>
      <c r="U118" s="2">
        <v>899</v>
      </c>
      <c r="V118" s="2">
        <v>1341</v>
      </c>
      <c r="W118" s="3">
        <v>67.040000915527344</v>
      </c>
      <c r="X118" s="11">
        <f t="shared" si="7"/>
        <v>507</v>
      </c>
      <c r="Y118" s="11">
        <f t="shared" si="8"/>
        <v>311</v>
      </c>
      <c r="Z118" t="str">
        <f t="shared" si="9"/>
        <v>泰和里</v>
      </c>
      <c r="AA118" s="8">
        <f t="shared" si="10"/>
        <v>2588</v>
      </c>
      <c r="AB118" s="8">
        <f t="shared" si="11"/>
        <v>1578</v>
      </c>
      <c r="AC118" s="8">
        <f t="shared" si="12"/>
        <v>4640</v>
      </c>
    </row>
    <row r="119" spans="1:29" x14ac:dyDescent="0.25">
      <c r="A119" s="1" t="s">
        <v>2</v>
      </c>
      <c r="B119" s="1" t="s">
        <v>147</v>
      </c>
      <c r="C119" s="1" t="s">
        <v>149</v>
      </c>
      <c r="D119" s="2">
        <v>154</v>
      </c>
      <c r="E119" s="2">
        <v>70</v>
      </c>
      <c r="F119" s="2">
        <v>55</v>
      </c>
      <c r="G119" s="2">
        <v>99</v>
      </c>
      <c r="H119" s="2">
        <v>1</v>
      </c>
      <c r="I119" s="2">
        <v>24</v>
      </c>
      <c r="J119" s="2">
        <v>40</v>
      </c>
      <c r="K119" s="2">
        <v>73</v>
      </c>
      <c r="L119" s="2">
        <v>23</v>
      </c>
      <c r="M119" s="2">
        <v>112</v>
      </c>
      <c r="N119" s="2">
        <v>8</v>
      </c>
      <c r="O119" s="2">
        <v>69</v>
      </c>
      <c r="P119" s="2">
        <v>51</v>
      </c>
      <c r="Q119" s="2">
        <v>31</v>
      </c>
      <c r="R119" s="2">
        <v>88</v>
      </c>
      <c r="S119" s="2">
        <v>73</v>
      </c>
      <c r="T119" s="2">
        <v>76</v>
      </c>
      <c r="U119" s="2">
        <v>1069</v>
      </c>
      <c r="V119" s="2">
        <v>1525</v>
      </c>
      <c r="W119" s="3">
        <v>70.099998474121094</v>
      </c>
      <c r="X119" s="11">
        <f t="shared" si="7"/>
        <v>592</v>
      </c>
      <c r="Y119" s="11">
        <f t="shared" si="8"/>
        <v>358</v>
      </c>
      <c r="Z119" t="str">
        <f t="shared" si="9"/>
        <v>泰和里</v>
      </c>
      <c r="AA119" s="8" t="str">
        <f t="shared" si="10"/>
        <v/>
      </c>
      <c r="AB119" s="8" t="str">
        <f t="shared" si="11"/>
        <v/>
      </c>
      <c r="AC119" s="8" t="str">
        <f t="shared" si="12"/>
        <v/>
      </c>
    </row>
    <row r="120" spans="1:29" x14ac:dyDescent="0.25">
      <c r="A120" s="1" t="s">
        <v>2</v>
      </c>
      <c r="B120" s="1" t="s">
        <v>147</v>
      </c>
      <c r="C120" s="1" t="s">
        <v>150</v>
      </c>
      <c r="D120" s="2">
        <v>78</v>
      </c>
      <c r="E120" s="2">
        <v>52</v>
      </c>
      <c r="F120" s="2">
        <v>71</v>
      </c>
      <c r="G120" s="2">
        <v>81</v>
      </c>
      <c r="H120" s="2">
        <v>1</v>
      </c>
      <c r="I120" s="2">
        <v>28</v>
      </c>
      <c r="J120" s="2">
        <v>36</v>
      </c>
      <c r="K120" s="2">
        <v>68</v>
      </c>
      <c r="L120" s="2">
        <v>29</v>
      </c>
      <c r="M120" s="2">
        <v>94</v>
      </c>
      <c r="N120" s="2">
        <v>11</v>
      </c>
      <c r="O120" s="2">
        <v>53</v>
      </c>
      <c r="P120" s="2">
        <v>55</v>
      </c>
      <c r="Q120" s="2">
        <v>45</v>
      </c>
      <c r="R120" s="2">
        <v>67</v>
      </c>
      <c r="S120" s="2">
        <v>55</v>
      </c>
      <c r="T120" s="2">
        <v>81</v>
      </c>
      <c r="U120" s="2">
        <v>923</v>
      </c>
      <c r="V120" s="2">
        <v>1326</v>
      </c>
      <c r="W120" s="3">
        <v>69.610000610351563</v>
      </c>
      <c r="X120" s="11">
        <f t="shared" si="7"/>
        <v>512</v>
      </c>
      <c r="Y120" s="11">
        <f t="shared" si="8"/>
        <v>308</v>
      </c>
      <c r="Z120" t="str">
        <f t="shared" si="9"/>
        <v>泰和里</v>
      </c>
      <c r="AA120" s="8" t="str">
        <f t="shared" si="10"/>
        <v/>
      </c>
      <c r="AB120" s="8" t="str">
        <f t="shared" si="11"/>
        <v/>
      </c>
      <c r="AC120" s="8" t="str">
        <f t="shared" si="12"/>
        <v/>
      </c>
    </row>
    <row r="121" spans="1:29" x14ac:dyDescent="0.25">
      <c r="A121" s="1" t="s">
        <v>2</v>
      </c>
      <c r="B121" s="1" t="s">
        <v>147</v>
      </c>
      <c r="C121" s="1" t="s">
        <v>151</v>
      </c>
      <c r="D121" s="2">
        <v>78</v>
      </c>
      <c r="E121" s="2">
        <v>52</v>
      </c>
      <c r="F121" s="2">
        <v>40</v>
      </c>
      <c r="G121" s="2">
        <v>52</v>
      </c>
      <c r="H121" s="2">
        <v>1</v>
      </c>
      <c r="I121" s="2">
        <v>43</v>
      </c>
      <c r="J121" s="2">
        <v>24</v>
      </c>
      <c r="K121" s="2">
        <v>54</v>
      </c>
      <c r="L121" s="2">
        <v>17</v>
      </c>
      <c r="M121" s="2">
        <v>78</v>
      </c>
      <c r="N121" s="2">
        <v>5</v>
      </c>
      <c r="O121" s="2">
        <v>73</v>
      </c>
      <c r="P121" s="2">
        <v>82</v>
      </c>
      <c r="Q121" s="2">
        <v>19</v>
      </c>
      <c r="R121" s="2">
        <v>75</v>
      </c>
      <c r="S121" s="2">
        <v>41</v>
      </c>
      <c r="T121" s="2">
        <v>77</v>
      </c>
      <c r="U121" s="2">
        <v>836</v>
      </c>
      <c r="V121" s="2">
        <v>1204</v>
      </c>
      <c r="W121" s="3">
        <v>69.44000244140625</v>
      </c>
      <c r="X121" s="11">
        <f t="shared" si="7"/>
        <v>460</v>
      </c>
      <c r="Y121" s="11">
        <f t="shared" si="8"/>
        <v>292</v>
      </c>
      <c r="Z121" t="str">
        <f t="shared" si="9"/>
        <v>泰和里</v>
      </c>
      <c r="AA121" s="8" t="str">
        <f t="shared" si="10"/>
        <v/>
      </c>
      <c r="AB121" s="8" t="str">
        <f t="shared" si="11"/>
        <v/>
      </c>
      <c r="AC121" s="8" t="str">
        <f t="shared" si="12"/>
        <v/>
      </c>
    </row>
    <row r="122" spans="1:29" x14ac:dyDescent="0.25">
      <c r="A122" s="1" t="s">
        <v>2</v>
      </c>
      <c r="B122" s="1" t="s">
        <v>147</v>
      </c>
      <c r="C122" s="1" t="s">
        <v>152</v>
      </c>
      <c r="D122" s="2">
        <v>98</v>
      </c>
      <c r="E122" s="2">
        <v>47</v>
      </c>
      <c r="F122" s="2">
        <v>73</v>
      </c>
      <c r="G122" s="2">
        <v>70</v>
      </c>
      <c r="H122" s="2">
        <v>2</v>
      </c>
      <c r="I122" s="2">
        <v>29</v>
      </c>
      <c r="J122" s="2">
        <v>27</v>
      </c>
      <c r="K122" s="2">
        <v>80</v>
      </c>
      <c r="L122" s="2">
        <v>16</v>
      </c>
      <c r="M122" s="2">
        <v>98</v>
      </c>
      <c r="N122" s="2">
        <v>10</v>
      </c>
      <c r="O122" s="2">
        <v>59</v>
      </c>
      <c r="P122" s="2">
        <v>74</v>
      </c>
      <c r="Q122" s="2">
        <v>30</v>
      </c>
      <c r="R122" s="2">
        <v>57</v>
      </c>
      <c r="S122" s="2">
        <v>55</v>
      </c>
      <c r="T122" s="2">
        <v>74</v>
      </c>
      <c r="U122" s="2">
        <v>913</v>
      </c>
      <c r="V122" s="2">
        <v>1365</v>
      </c>
      <c r="W122" s="3">
        <v>66.889999389648438</v>
      </c>
      <c r="X122" s="11">
        <f t="shared" si="7"/>
        <v>517</v>
      </c>
      <c r="Y122" s="11">
        <f t="shared" si="8"/>
        <v>309</v>
      </c>
      <c r="Z122" t="str">
        <f t="shared" si="9"/>
        <v>泰和里</v>
      </c>
      <c r="AA122" s="8" t="str">
        <f t="shared" si="10"/>
        <v/>
      </c>
      <c r="AB122" s="8" t="str">
        <f t="shared" si="11"/>
        <v/>
      </c>
      <c r="AC122" s="8" t="str">
        <f t="shared" si="12"/>
        <v/>
      </c>
    </row>
    <row r="123" spans="1:29" x14ac:dyDescent="0.25">
      <c r="A123" s="1" t="s">
        <v>2</v>
      </c>
      <c r="B123" s="1" t="s">
        <v>153</v>
      </c>
      <c r="C123" s="1" t="s">
        <v>154</v>
      </c>
      <c r="D123" s="2">
        <v>63</v>
      </c>
      <c r="E123" s="2">
        <v>72</v>
      </c>
      <c r="F123" s="2">
        <v>49</v>
      </c>
      <c r="G123" s="2">
        <v>97</v>
      </c>
      <c r="H123" s="2">
        <v>3</v>
      </c>
      <c r="I123" s="2">
        <v>40</v>
      </c>
      <c r="J123" s="2">
        <v>41</v>
      </c>
      <c r="K123" s="2">
        <v>39</v>
      </c>
      <c r="L123" s="2">
        <v>30</v>
      </c>
      <c r="M123" s="2">
        <v>114</v>
      </c>
      <c r="N123" s="2">
        <v>14</v>
      </c>
      <c r="O123" s="2">
        <v>64</v>
      </c>
      <c r="P123" s="2">
        <v>87</v>
      </c>
      <c r="Q123" s="2">
        <v>39</v>
      </c>
      <c r="R123" s="2">
        <v>41</v>
      </c>
      <c r="S123" s="2">
        <v>58</v>
      </c>
      <c r="T123" s="2">
        <v>33</v>
      </c>
      <c r="U123" s="2">
        <v>907</v>
      </c>
      <c r="V123" s="2">
        <v>1300</v>
      </c>
      <c r="W123" s="3">
        <v>69.769996643066406</v>
      </c>
      <c r="X123" s="11">
        <f t="shared" si="7"/>
        <v>440</v>
      </c>
      <c r="Y123" s="11">
        <f t="shared" si="8"/>
        <v>353</v>
      </c>
      <c r="Z123" t="str">
        <f t="shared" si="9"/>
        <v>景聯里</v>
      </c>
      <c r="AA123" s="8">
        <f t="shared" si="10"/>
        <v>1453</v>
      </c>
      <c r="AB123" s="8">
        <f t="shared" si="11"/>
        <v>1055</v>
      </c>
      <c r="AC123" s="8">
        <f t="shared" si="12"/>
        <v>2866</v>
      </c>
    </row>
    <row r="124" spans="1:29" x14ac:dyDescent="0.25">
      <c r="A124" s="1" t="s">
        <v>2</v>
      </c>
      <c r="B124" s="1" t="s">
        <v>153</v>
      </c>
      <c r="C124" s="1" t="s">
        <v>155</v>
      </c>
      <c r="D124" s="2">
        <v>93</v>
      </c>
      <c r="E124" s="2">
        <v>79</v>
      </c>
      <c r="F124" s="2">
        <v>61</v>
      </c>
      <c r="G124" s="2">
        <v>124</v>
      </c>
      <c r="H124" s="2">
        <v>1</v>
      </c>
      <c r="I124" s="2">
        <v>39</v>
      </c>
      <c r="J124" s="2">
        <v>38</v>
      </c>
      <c r="K124" s="2">
        <v>44</v>
      </c>
      <c r="L124" s="2">
        <v>16</v>
      </c>
      <c r="M124" s="2">
        <v>113</v>
      </c>
      <c r="N124" s="2">
        <v>11</v>
      </c>
      <c r="O124" s="2">
        <v>72</v>
      </c>
      <c r="P124" s="2">
        <v>56</v>
      </c>
      <c r="Q124" s="2">
        <v>38</v>
      </c>
      <c r="R124" s="2">
        <v>40</v>
      </c>
      <c r="S124" s="2">
        <v>82</v>
      </c>
      <c r="T124" s="2">
        <v>59</v>
      </c>
      <c r="U124" s="2">
        <v>992</v>
      </c>
      <c r="V124" s="2">
        <v>1353</v>
      </c>
      <c r="W124" s="3">
        <v>73.319999694824219</v>
      </c>
      <c r="X124" s="11">
        <f t="shared" si="7"/>
        <v>523</v>
      </c>
      <c r="Y124" s="11">
        <f t="shared" si="8"/>
        <v>344</v>
      </c>
      <c r="Z124" t="str">
        <f t="shared" si="9"/>
        <v>景聯里</v>
      </c>
      <c r="AA124" s="8" t="str">
        <f t="shared" si="10"/>
        <v/>
      </c>
      <c r="AB124" s="8" t="str">
        <f t="shared" si="11"/>
        <v/>
      </c>
      <c r="AC124" s="8" t="str">
        <f t="shared" si="12"/>
        <v/>
      </c>
    </row>
    <row r="125" spans="1:29" x14ac:dyDescent="0.25">
      <c r="A125" s="1" t="s">
        <v>2</v>
      </c>
      <c r="B125" s="1" t="s">
        <v>153</v>
      </c>
      <c r="C125" s="1" t="s">
        <v>156</v>
      </c>
      <c r="D125" s="2">
        <v>101</v>
      </c>
      <c r="E125" s="2">
        <v>74</v>
      </c>
      <c r="F125" s="2">
        <v>52</v>
      </c>
      <c r="G125" s="2">
        <v>121</v>
      </c>
      <c r="H125" s="2">
        <v>1</v>
      </c>
      <c r="I125" s="2">
        <v>22</v>
      </c>
      <c r="J125" s="2">
        <v>28</v>
      </c>
      <c r="K125" s="2">
        <v>27</v>
      </c>
      <c r="L125" s="2">
        <v>11</v>
      </c>
      <c r="M125" s="2">
        <v>121</v>
      </c>
      <c r="N125" s="2">
        <v>15</v>
      </c>
      <c r="O125" s="2">
        <v>68</v>
      </c>
      <c r="P125" s="2">
        <v>51</v>
      </c>
      <c r="Q125" s="2">
        <v>43</v>
      </c>
      <c r="R125" s="2">
        <v>50</v>
      </c>
      <c r="S125" s="2">
        <v>76</v>
      </c>
      <c r="T125" s="2">
        <v>75</v>
      </c>
      <c r="U125" s="2">
        <v>967</v>
      </c>
      <c r="V125" s="2">
        <v>1345</v>
      </c>
      <c r="W125" s="3">
        <v>71.900001525878906</v>
      </c>
      <c r="X125" s="11">
        <f t="shared" si="7"/>
        <v>490</v>
      </c>
      <c r="Y125" s="11">
        <f t="shared" si="8"/>
        <v>358</v>
      </c>
      <c r="Z125" t="str">
        <f t="shared" si="9"/>
        <v>景聯里</v>
      </c>
      <c r="AA125" s="8" t="str">
        <f t="shared" si="10"/>
        <v/>
      </c>
      <c r="AB125" s="8" t="str">
        <f t="shared" si="11"/>
        <v/>
      </c>
      <c r="AC125" s="8" t="str">
        <f t="shared" si="12"/>
        <v/>
      </c>
    </row>
    <row r="126" spans="1:29" x14ac:dyDescent="0.25">
      <c r="A126" s="1" t="s">
        <v>2</v>
      </c>
      <c r="B126" s="1" t="s">
        <v>157</v>
      </c>
      <c r="C126" s="1" t="s">
        <v>158</v>
      </c>
      <c r="D126" s="2">
        <v>52</v>
      </c>
      <c r="E126" s="2">
        <v>48</v>
      </c>
      <c r="F126" s="2">
        <v>32</v>
      </c>
      <c r="G126" s="2">
        <v>112</v>
      </c>
      <c r="H126" s="2">
        <v>3</v>
      </c>
      <c r="I126" s="2">
        <v>23</v>
      </c>
      <c r="J126" s="2">
        <v>72</v>
      </c>
      <c r="K126" s="2">
        <v>41</v>
      </c>
      <c r="L126" s="2">
        <v>11</v>
      </c>
      <c r="M126" s="2">
        <v>97</v>
      </c>
      <c r="N126" s="2">
        <v>11</v>
      </c>
      <c r="O126" s="2">
        <v>60</v>
      </c>
      <c r="P126" s="2">
        <v>27</v>
      </c>
      <c r="Q126" s="2">
        <v>32</v>
      </c>
      <c r="R126" s="2">
        <v>45</v>
      </c>
      <c r="S126" s="2">
        <v>47</v>
      </c>
      <c r="T126" s="2">
        <v>41</v>
      </c>
      <c r="U126" s="2">
        <v>765</v>
      </c>
      <c r="V126" s="2">
        <v>1092</v>
      </c>
      <c r="W126" s="3">
        <v>70.050003051757813</v>
      </c>
      <c r="X126" s="11">
        <f t="shared" si="7"/>
        <v>401</v>
      </c>
      <c r="Y126" s="11">
        <f t="shared" si="8"/>
        <v>292</v>
      </c>
      <c r="Z126" t="str">
        <f t="shared" si="9"/>
        <v>景勤里</v>
      </c>
      <c r="AA126" s="8">
        <f t="shared" si="10"/>
        <v>1414</v>
      </c>
      <c r="AB126" s="8">
        <f t="shared" si="11"/>
        <v>898</v>
      </c>
      <c r="AC126" s="8">
        <f t="shared" si="12"/>
        <v>2598</v>
      </c>
    </row>
    <row r="127" spans="1:29" x14ac:dyDescent="0.25">
      <c r="A127" s="1" t="s">
        <v>2</v>
      </c>
      <c r="B127" s="1" t="s">
        <v>157</v>
      </c>
      <c r="C127" s="1" t="s">
        <v>159</v>
      </c>
      <c r="D127" s="2">
        <v>31</v>
      </c>
      <c r="E127" s="2">
        <v>53</v>
      </c>
      <c r="F127" s="2">
        <v>30</v>
      </c>
      <c r="G127" s="2">
        <v>124</v>
      </c>
      <c r="H127" s="2">
        <v>1</v>
      </c>
      <c r="I127" s="2">
        <v>33</v>
      </c>
      <c r="J127" s="2">
        <v>108</v>
      </c>
      <c r="K127" s="2">
        <v>34</v>
      </c>
      <c r="L127" s="2">
        <v>13</v>
      </c>
      <c r="M127" s="2">
        <v>93</v>
      </c>
      <c r="N127" s="2">
        <v>11</v>
      </c>
      <c r="O127" s="2">
        <v>55</v>
      </c>
      <c r="P127" s="2">
        <v>66</v>
      </c>
      <c r="Q127" s="2">
        <v>37</v>
      </c>
      <c r="R127" s="2">
        <v>69</v>
      </c>
      <c r="S127" s="2">
        <v>91</v>
      </c>
      <c r="T127" s="2">
        <v>23</v>
      </c>
      <c r="U127" s="2">
        <v>889</v>
      </c>
      <c r="V127" s="2">
        <v>1238</v>
      </c>
      <c r="W127" s="3">
        <v>71.80999755859375</v>
      </c>
      <c r="X127" s="11">
        <f t="shared" si="7"/>
        <v>404</v>
      </c>
      <c r="Y127" s="11">
        <f t="shared" si="8"/>
        <v>363</v>
      </c>
      <c r="Z127" t="str">
        <f t="shared" si="9"/>
        <v>景勤里</v>
      </c>
      <c r="AA127" s="8" t="str">
        <f t="shared" si="10"/>
        <v/>
      </c>
      <c r="AB127" s="8" t="str">
        <f t="shared" si="11"/>
        <v/>
      </c>
      <c r="AC127" s="8" t="str">
        <f t="shared" si="12"/>
        <v/>
      </c>
    </row>
    <row r="128" spans="1:29" x14ac:dyDescent="0.25">
      <c r="A128" s="1" t="s">
        <v>2</v>
      </c>
      <c r="B128" s="1" t="s">
        <v>157</v>
      </c>
      <c r="C128" s="1" t="s">
        <v>160</v>
      </c>
      <c r="D128" s="2">
        <v>39</v>
      </c>
      <c r="E128" s="2">
        <v>135</v>
      </c>
      <c r="F128" s="2">
        <v>49</v>
      </c>
      <c r="G128" s="2">
        <v>76</v>
      </c>
      <c r="H128" s="2">
        <v>1</v>
      </c>
      <c r="I128" s="2">
        <v>31</v>
      </c>
      <c r="J128" s="2">
        <v>167</v>
      </c>
      <c r="K128" s="2">
        <v>33</v>
      </c>
      <c r="L128" s="2">
        <v>16</v>
      </c>
      <c r="M128" s="2">
        <v>79</v>
      </c>
      <c r="N128" s="2">
        <v>5</v>
      </c>
      <c r="O128" s="2">
        <v>68</v>
      </c>
      <c r="P128" s="2">
        <v>40</v>
      </c>
      <c r="Q128" s="2">
        <v>41</v>
      </c>
      <c r="R128" s="2">
        <v>43</v>
      </c>
      <c r="S128" s="2">
        <v>50</v>
      </c>
      <c r="T128" s="2">
        <v>46</v>
      </c>
      <c r="U128" s="2">
        <v>944</v>
      </c>
      <c r="V128" s="2">
        <v>1284</v>
      </c>
      <c r="W128" s="3">
        <v>73.519996643066406</v>
      </c>
      <c r="X128" s="11">
        <f t="shared" si="7"/>
        <v>609</v>
      </c>
      <c r="Y128" s="11">
        <f t="shared" si="8"/>
        <v>243</v>
      </c>
      <c r="Z128" t="str">
        <f t="shared" si="9"/>
        <v>景勤里</v>
      </c>
      <c r="AA128" s="8" t="str">
        <f t="shared" si="10"/>
        <v/>
      </c>
      <c r="AB128" s="8" t="str">
        <f t="shared" si="11"/>
        <v/>
      </c>
      <c r="AC128" s="8" t="str">
        <f t="shared" si="12"/>
        <v/>
      </c>
    </row>
    <row r="129" spans="1:29" x14ac:dyDescent="0.25">
      <c r="A129" s="1" t="s">
        <v>2</v>
      </c>
      <c r="B129" s="1" t="s">
        <v>161</v>
      </c>
      <c r="C129" s="1" t="s">
        <v>162</v>
      </c>
      <c r="D129" s="2">
        <v>72</v>
      </c>
      <c r="E129" s="2">
        <v>83</v>
      </c>
      <c r="F129" s="2">
        <v>78</v>
      </c>
      <c r="G129" s="2">
        <v>109</v>
      </c>
      <c r="H129" s="2">
        <v>1</v>
      </c>
      <c r="I129" s="2">
        <v>31</v>
      </c>
      <c r="J129" s="2">
        <v>33</v>
      </c>
      <c r="K129" s="2">
        <v>55</v>
      </c>
      <c r="L129" s="2">
        <v>13</v>
      </c>
      <c r="M129" s="2">
        <v>118</v>
      </c>
      <c r="N129" s="2">
        <v>8</v>
      </c>
      <c r="O129" s="2">
        <v>101</v>
      </c>
      <c r="P129" s="2">
        <v>35</v>
      </c>
      <c r="Q129" s="2">
        <v>48</v>
      </c>
      <c r="R129" s="2">
        <v>42</v>
      </c>
      <c r="S129" s="2">
        <v>107</v>
      </c>
      <c r="T129" s="2">
        <v>108</v>
      </c>
      <c r="U129" s="2">
        <v>1061</v>
      </c>
      <c r="V129" s="2">
        <v>1463</v>
      </c>
      <c r="W129" s="3">
        <v>72.519996643066406</v>
      </c>
      <c r="X129" s="11">
        <f t="shared" si="7"/>
        <v>609</v>
      </c>
      <c r="Y129" s="11">
        <f t="shared" si="8"/>
        <v>312</v>
      </c>
      <c r="Z129" t="str">
        <f t="shared" si="9"/>
        <v>雙和里</v>
      </c>
      <c r="AA129" s="8">
        <f t="shared" si="10"/>
        <v>2320</v>
      </c>
      <c r="AB129" s="8">
        <f t="shared" si="11"/>
        <v>1469</v>
      </c>
      <c r="AC129" s="8">
        <f t="shared" si="12"/>
        <v>4401</v>
      </c>
    </row>
    <row r="130" spans="1:29" x14ac:dyDescent="0.25">
      <c r="A130" s="1" t="s">
        <v>2</v>
      </c>
      <c r="B130" s="1" t="s">
        <v>161</v>
      </c>
      <c r="C130" s="1" t="s">
        <v>163</v>
      </c>
      <c r="D130" s="2">
        <v>53</v>
      </c>
      <c r="E130" s="2">
        <v>56</v>
      </c>
      <c r="F130" s="2">
        <v>70</v>
      </c>
      <c r="G130" s="2">
        <v>136</v>
      </c>
      <c r="H130" s="2">
        <v>1</v>
      </c>
      <c r="I130" s="2">
        <v>33</v>
      </c>
      <c r="J130" s="2">
        <v>40</v>
      </c>
      <c r="K130" s="2">
        <v>33</v>
      </c>
      <c r="L130" s="2">
        <v>21</v>
      </c>
      <c r="M130" s="2">
        <v>114</v>
      </c>
      <c r="N130" s="2">
        <v>10</v>
      </c>
      <c r="O130" s="2">
        <v>82</v>
      </c>
      <c r="P130" s="2">
        <v>52</v>
      </c>
      <c r="Q130" s="2">
        <v>40</v>
      </c>
      <c r="R130" s="2">
        <v>54</v>
      </c>
      <c r="S130" s="2">
        <v>87</v>
      </c>
      <c r="T130" s="2">
        <v>100</v>
      </c>
      <c r="U130" s="2">
        <v>1005</v>
      </c>
      <c r="V130" s="2">
        <v>1393</v>
      </c>
      <c r="W130" s="3">
        <v>72.150001525878906</v>
      </c>
      <c r="X130" s="11">
        <f t="shared" si="7"/>
        <v>507</v>
      </c>
      <c r="Y130" s="11">
        <f t="shared" si="8"/>
        <v>366</v>
      </c>
      <c r="Z130" t="str">
        <f t="shared" si="9"/>
        <v>雙和里</v>
      </c>
      <c r="AA130" s="8" t="str">
        <f t="shared" si="10"/>
        <v/>
      </c>
      <c r="AB130" s="8" t="str">
        <f t="shared" si="11"/>
        <v/>
      </c>
      <c r="AC130" s="8" t="str">
        <f t="shared" si="12"/>
        <v/>
      </c>
    </row>
    <row r="131" spans="1:29" x14ac:dyDescent="0.25">
      <c r="A131" s="1" t="s">
        <v>2</v>
      </c>
      <c r="B131" s="1" t="s">
        <v>161</v>
      </c>
      <c r="C131" s="1" t="s">
        <v>164</v>
      </c>
      <c r="D131" s="2">
        <v>54</v>
      </c>
      <c r="E131" s="2">
        <v>90</v>
      </c>
      <c r="F131" s="2">
        <v>74</v>
      </c>
      <c r="G131" s="2">
        <v>103</v>
      </c>
      <c r="H131" s="2">
        <v>0</v>
      </c>
      <c r="I131" s="2">
        <v>54</v>
      </c>
      <c r="J131" s="2">
        <v>40</v>
      </c>
      <c r="K131" s="2">
        <v>67</v>
      </c>
      <c r="L131" s="2">
        <v>35</v>
      </c>
      <c r="M131" s="2">
        <v>165</v>
      </c>
      <c r="N131" s="2">
        <v>17</v>
      </c>
      <c r="O131" s="2">
        <v>95</v>
      </c>
      <c r="P131" s="2">
        <v>69</v>
      </c>
      <c r="Q131" s="2">
        <v>23</v>
      </c>
      <c r="R131" s="2">
        <v>61</v>
      </c>
      <c r="S131" s="2">
        <v>116</v>
      </c>
      <c r="T131" s="2">
        <v>101</v>
      </c>
      <c r="U131" s="2">
        <v>1195</v>
      </c>
      <c r="V131" s="2">
        <v>1613</v>
      </c>
      <c r="W131" s="3">
        <v>74.089996337890625</v>
      </c>
      <c r="X131" s="11">
        <f t="shared" si="7"/>
        <v>598</v>
      </c>
      <c r="Y131" s="11">
        <f t="shared" si="8"/>
        <v>415</v>
      </c>
      <c r="Z131" t="str">
        <f t="shared" si="9"/>
        <v>雙和里</v>
      </c>
      <c r="AA131" s="8" t="str">
        <f t="shared" si="10"/>
        <v/>
      </c>
      <c r="AB131" s="8" t="str">
        <f t="shared" si="11"/>
        <v/>
      </c>
      <c r="AC131" s="8" t="str">
        <f t="shared" si="12"/>
        <v/>
      </c>
    </row>
    <row r="132" spans="1:29" x14ac:dyDescent="0.25">
      <c r="A132" s="1" t="s">
        <v>2</v>
      </c>
      <c r="B132" s="1" t="s">
        <v>161</v>
      </c>
      <c r="C132" s="1" t="s">
        <v>165</v>
      </c>
      <c r="D132" s="2">
        <v>64</v>
      </c>
      <c r="E132" s="2">
        <v>64</v>
      </c>
      <c r="F132" s="2">
        <v>73</v>
      </c>
      <c r="G132" s="2">
        <v>95</v>
      </c>
      <c r="H132" s="2">
        <v>3</v>
      </c>
      <c r="I132" s="2">
        <v>29</v>
      </c>
      <c r="J132" s="2">
        <v>74</v>
      </c>
      <c r="K132" s="2">
        <v>54</v>
      </c>
      <c r="L132" s="2">
        <v>19</v>
      </c>
      <c r="M132" s="2">
        <v>147</v>
      </c>
      <c r="N132" s="2">
        <v>15</v>
      </c>
      <c r="O132" s="2">
        <v>114</v>
      </c>
      <c r="P132" s="2">
        <v>58</v>
      </c>
      <c r="Q132" s="2">
        <v>44</v>
      </c>
      <c r="R132" s="2">
        <v>61</v>
      </c>
      <c r="S132" s="2">
        <v>113</v>
      </c>
      <c r="T132" s="2">
        <v>90</v>
      </c>
      <c r="U132" s="2">
        <v>1140</v>
      </c>
      <c r="V132" s="2">
        <v>1570</v>
      </c>
      <c r="W132" s="3">
        <v>72.610000610351563</v>
      </c>
      <c r="X132" s="11">
        <f t="shared" si="7"/>
        <v>606</v>
      </c>
      <c r="Y132" s="11">
        <f t="shared" si="8"/>
        <v>376</v>
      </c>
      <c r="Z132" t="str">
        <f t="shared" si="9"/>
        <v>雙和里</v>
      </c>
      <c r="AA132" s="8" t="str">
        <f t="shared" si="10"/>
        <v/>
      </c>
      <c r="AB132" s="8" t="str">
        <f t="shared" si="11"/>
        <v/>
      </c>
      <c r="AC132" s="8" t="str">
        <f t="shared" si="12"/>
        <v/>
      </c>
    </row>
    <row r="133" spans="1:29" x14ac:dyDescent="0.25">
      <c r="A133" s="1" t="s">
        <v>2</v>
      </c>
      <c r="B133" s="1" t="s">
        <v>166</v>
      </c>
      <c r="C133" s="1" t="s">
        <v>167</v>
      </c>
      <c r="D133" s="2">
        <v>112</v>
      </c>
      <c r="E133" s="2">
        <v>106</v>
      </c>
      <c r="F133" s="2">
        <v>52</v>
      </c>
      <c r="G133" s="2">
        <v>113</v>
      </c>
      <c r="H133" s="2">
        <v>2</v>
      </c>
      <c r="I133" s="2">
        <v>47</v>
      </c>
      <c r="J133" s="2">
        <v>36</v>
      </c>
      <c r="K133" s="2">
        <v>34</v>
      </c>
      <c r="L133" s="2">
        <v>21</v>
      </c>
      <c r="M133" s="2">
        <v>148</v>
      </c>
      <c r="N133" s="2">
        <v>14</v>
      </c>
      <c r="O133" s="2">
        <v>68</v>
      </c>
      <c r="P133" s="2">
        <v>81</v>
      </c>
      <c r="Q133" s="2">
        <v>59</v>
      </c>
      <c r="R133" s="2">
        <v>77</v>
      </c>
      <c r="S133" s="2">
        <v>78</v>
      </c>
      <c r="T133" s="2">
        <v>42</v>
      </c>
      <c r="U133" s="2">
        <v>1110</v>
      </c>
      <c r="V133" s="2">
        <v>1518</v>
      </c>
      <c r="W133" s="3">
        <v>73.120002746582031</v>
      </c>
      <c r="X133" s="11">
        <f t="shared" si="7"/>
        <v>556</v>
      </c>
      <c r="Y133" s="11">
        <f t="shared" si="8"/>
        <v>433</v>
      </c>
      <c r="Z133" t="str">
        <f t="shared" si="9"/>
        <v>嘉興里</v>
      </c>
      <c r="AA133" s="8">
        <f t="shared" si="10"/>
        <v>1011</v>
      </c>
      <c r="AB133" s="8">
        <f t="shared" si="11"/>
        <v>781</v>
      </c>
      <c r="AC133" s="8">
        <f t="shared" si="12"/>
        <v>2019</v>
      </c>
    </row>
    <row r="134" spans="1:29" x14ac:dyDescent="0.25">
      <c r="A134" s="1" t="s">
        <v>2</v>
      </c>
      <c r="B134" s="1" t="s">
        <v>166</v>
      </c>
      <c r="C134" s="1" t="s">
        <v>168</v>
      </c>
      <c r="D134" s="2">
        <v>70</v>
      </c>
      <c r="E134" s="2">
        <v>78</v>
      </c>
      <c r="F134" s="2">
        <v>61</v>
      </c>
      <c r="G134" s="2">
        <v>79</v>
      </c>
      <c r="H134" s="2">
        <v>0</v>
      </c>
      <c r="I134" s="2">
        <v>36</v>
      </c>
      <c r="J134" s="2">
        <v>33</v>
      </c>
      <c r="K134" s="2">
        <v>33</v>
      </c>
      <c r="L134" s="2">
        <v>27</v>
      </c>
      <c r="M134" s="2">
        <v>148</v>
      </c>
      <c r="N134" s="2">
        <v>5</v>
      </c>
      <c r="O134" s="2">
        <v>59</v>
      </c>
      <c r="P134" s="2">
        <v>50</v>
      </c>
      <c r="Q134" s="2">
        <v>52</v>
      </c>
      <c r="R134" s="2">
        <v>66</v>
      </c>
      <c r="S134" s="2">
        <v>65</v>
      </c>
      <c r="T134" s="2">
        <v>33</v>
      </c>
      <c r="U134" s="2">
        <v>909</v>
      </c>
      <c r="V134" s="2">
        <v>1278</v>
      </c>
      <c r="W134" s="3">
        <v>71.129997253417969</v>
      </c>
      <c r="X134" s="11">
        <f t="shared" si="7"/>
        <v>455</v>
      </c>
      <c r="Y134" s="11">
        <f t="shared" si="8"/>
        <v>348</v>
      </c>
      <c r="Z134" t="str">
        <f t="shared" si="9"/>
        <v>嘉興里</v>
      </c>
      <c r="AA134" s="8" t="str">
        <f t="shared" si="10"/>
        <v/>
      </c>
      <c r="AB134" s="8" t="str">
        <f t="shared" si="11"/>
        <v/>
      </c>
      <c r="AC134" s="8" t="str">
        <f t="shared" si="12"/>
        <v/>
      </c>
    </row>
    <row r="135" spans="1:29" x14ac:dyDescent="0.25">
      <c r="A135" s="1" t="s">
        <v>2</v>
      </c>
      <c r="B135" s="1" t="s">
        <v>169</v>
      </c>
      <c r="C135" s="1" t="s">
        <v>170</v>
      </c>
      <c r="D135" s="2">
        <v>80</v>
      </c>
      <c r="E135" s="2">
        <v>51</v>
      </c>
      <c r="F135" s="2">
        <v>22</v>
      </c>
      <c r="G135" s="2">
        <v>68</v>
      </c>
      <c r="H135" s="2">
        <v>0</v>
      </c>
      <c r="I135" s="2">
        <v>27</v>
      </c>
      <c r="J135" s="2">
        <v>21</v>
      </c>
      <c r="K135" s="2">
        <v>28</v>
      </c>
      <c r="L135" s="2">
        <v>9</v>
      </c>
      <c r="M135" s="2">
        <v>98</v>
      </c>
      <c r="N135" s="2">
        <v>8</v>
      </c>
      <c r="O135" s="2">
        <v>37</v>
      </c>
      <c r="P135" s="2">
        <v>71</v>
      </c>
      <c r="Q135" s="2">
        <v>23</v>
      </c>
      <c r="R135" s="2">
        <v>38</v>
      </c>
      <c r="S135" s="2">
        <v>55</v>
      </c>
      <c r="T135" s="2">
        <v>37</v>
      </c>
      <c r="U135" s="2">
        <v>705</v>
      </c>
      <c r="V135" s="2">
        <v>1090</v>
      </c>
      <c r="W135" s="3">
        <v>64.680000305175781</v>
      </c>
      <c r="X135" s="11">
        <f t="shared" ref="X135:X146" si="13">SUM(D135,E135,F135,I135,J135,K135,O135,Q135,T135)</f>
        <v>326</v>
      </c>
      <c r="Y135" s="11">
        <f t="shared" ref="Y135:Y146" si="14">SUM(G135,M135,N135,P135,R135)</f>
        <v>283</v>
      </c>
      <c r="Z135" t="str">
        <f t="shared" ref="Z135:Z146" si="15">$B135</f>
        <v>黎順里</v>
      </c>
      <c r="AA135" s="8">
        <f t="shared" ref="AA135:AA146" si="16">IF($B135=$B134,"",SUMPRODUCT(($B$6:$B$168=$B135)*X$6:X$168))</f>
        <v>1216</v>
      </c>
      <c r="AB135" s="8">
        <f t="shared" ref="AB135:AB146" si="17">IF($B135=$B134,"",SUMPRODUCT(($B$6:$B$168=$B135)*Y$6:Y$168))</f>
        <v>877</v>
      </c>
      <c r="AC135" s="8">
        <f t="shared" ref="AC135:AC146" si="18">IF($B135=$B134,"",SUMPRODUCT(($B$6:$B$168=$B135)*U$6:U$168))</f>
        <v>2421</v>
      </c>
    </row>
    <row r="136" spans="1:29" x14ac:dyDescent="0.25">
      <c r="A136" s="1" t="s">
        <v>2</v>
      </c>
      <c r="B136" s="1" t="s">
        <v>169</v>
      </c>
      <c r="C136" s="1" t="s">
        <v>171</v>
      </c>
      <c r="D136" s="2">
        <v>36</v>
      </c>
      <c r="E136" s="2">
        <v>82</v>
      </c>
      <c r="F136" s="2">
        <v>32</v>
      </c>
      <c r="G136" s="2">
        <v>75</v>
      </c>
      <c r="H136" s="2">
        <v>0</v>
      </c>
      <c r="I136" s="2">
        <v>44</v>
      </c>
      <c r="J136" s="2">
        <v>43</v>
      </c>
      <c r="K136" s="2">
        <v>25</v>
      </c>
      <c r="L136" s="2">
        <v>23</v>
      </c>
      <c r="M136" s="2">
        <v>99</v>
      </c>
      <c r="N136" s="2">
        <v>16</v>
      </c>
      <c r="O136" s="2">
        <v>73</v>
      </c>
      <c r="P136" s="2">
        <v>95</v>
      </c>
      <c r="Q136" s="2">
        <v>28</v>
      </c>
      <c r="R136" s="2">
        <v>49</v>
      </c>
      <c r="S136" s="2">
        <v>64</v>
      </c>
      <c r="T136" s="2">
        <v>68</v>
      </c>
      <c r="U136" s="2">
        <v>877</v>
      </c>
      <c r="V136" s="2">
        <v>1281</v>
      </c>
      <c r="W136" s="3">
        <v>68.459999084472656</v>
      </c>
      <c r="X136" s="11">
        <f t="shared" si="13"/>
        <v>431</v>
      </c>
      <c r="Y136" s="11">
        <f t="shared" si="14"/>
        <v>334</v>
      </c>
      <c r="Z136" t="str">
        <f t="shared" si="15"/>
        <v>黎順里</v>
      </c>
      <c r="AA136" s="8" t="str">
        <f t="shared" si="16"/>
        <v/>
      </c>
      <c r="AB136" s="8" t="str">
        <f t="shared" si="17"/>
        <v/>
      </c>
      <c r="AC136" s="8" t="str">
        <f t="shared" si="18"/>
        <v/>
      </c>
    </row>
    <row r="137" spans="1:29" x14ac:dyDescent="0.25">
      <c r="A137" s="1" t="s">
        <v>2</v>
      </c>
      <c r="B137" s="1" t="s">
        <v>169</v>
      </c>
      <c r="C137" s="1" t="s">
        <v>172</v>
      </c>
      <c r="D137" s="2">
        <v>31</v>
      </c>
      <c r="E137" s="2">
        <v>95</v>
      </c>
      <c r="F137" s="2">
        <v>41</v>
      </c>
      <c r="G137" s="2">
        <v>57</v>
      </c>
      <c r="H137" s="2">
        <v>1</v>
      </c>
      <c r="I137" s="2">
        <v>45</v>
      </c>
      <c r="J137" s="2">
        <v>32</v>
      </c>
      <c r="K137" s="2">
        <v>43</v>
      </c>
      <c r="L137" s="2">
        <v>18</v>
      </c>
      <c r="M137" s="2">
        <v>96</v>
      </c>
      <c r="N137" s="2">
        <v>11</v>
      </c>
      <c r="O137" s="2">
        <v>71</v>
      </c>
      <c r="P137" s="2">
        <v>57</v>
      </c>
      <c r="Q137" s="2">
        <v>33</v>
      </c>
      <c r="R137" s="2">
        <v>39</v>
      </c>
      <c r="S137" s="2">
        <v>73</v>
      </c>
      <c r="T137" s="2">
        <v>68</v>
      </c>
      <c r="U137" s="2">
        <v>839</v>
      </c>
      <c r="V137" s="2">
        <v>1204</v>
      </c>
      <c r="W137" s="3">
        <v>69.680000305175781</v>
      </c>
      <c r="X137" s="11">
        <f t="shared" si="13"/>
        <v>459</v>
      </c>
      <c r="Y137" s="11">
        <f t="shared" si="14"/>
        <v>260</v>
      </c>
      <c r="Z137" t="str">
        <f t="shared" si="15"/>
        <v>黎順里</v>
      </c>
      <c r="AA137" s="8" t="str">
        <f t="shared" si="16"/>
        <v/>
      </c>
      <c r="AB137" s="8" t="str">
        <f t="shared" si="17"/>
        <v/>
      </c>
      <c r="AC137" s="8" t="str">
        <f t="shared" si="18"/>
        <v/>
      </c>
    </row>
    <row r="138" spans="1:29" x14ac:dyDescent="0.25">
      <c r="A138" s="1" t="s">
        <v>2</v>
      </c>
      <c r="B138" s="1" t="s">
        <v>173</v>
      </c>
      <c r="C138" s="1" t="s">
        <v>174</v>
      </c>
      <c r="D138" s="2">
        <v>85</v>
      </c>
      <c r="E138" s="2">
        <v>134</v>
      </c>
      <c r="F138" s="2">
        <v>58</v>
      </c>
      <c r="G138" s="2">
        <v>75</v>
      </c>
      <c r="H138" s="2">
        <v>1</v>
      </c>
      <c r="I138" s="2">
        <v>28</v>
      </c>
      <c r="J138" s="2">
        <v>57</v>
      </c>
      <c r="K138" s="2">
        <v>47</v>
      </c>
      <c r="L138" s="2">
        <v>24</v>
      </c>
      <c r="M138" s="2">
        <v>196</v>
      </c>
      <c r="N138" s="2">
        <v>9</v>
      </c>
      <c r="O138" s="2">
        <v>91</v>
      </c>
      <c r="P138" s="2">
        <v>83</v>
      </c>
      <c r="Q138" s="2">
        <v>56</v>
      </c>
      <c r="R138" s="2">
        <v>60</v>
      </c>
      <c r="S138" s="2">
        <v>93</v>
      </c>
      <c r="T138" s="2">
        <v>27</v>
      </c>
      <c r="U138" s="2">
        <v>1154</v>
      </c>
      <c r="V138" s="2">
        <v>1609</v>
      </c>
      <c r="W138" s="3">
        <v>71.720001220703125</v>
      </c>
      <c r="X138" s="11">
        <f t="shared" si="13"/>
        <v>583</v>
      </c>
      <c r="Y138" s="11">
        <f t="shared" si="14"/>
        <v>423</v>
      </c>
      <c r="Z138" t="str">
        <f t="shared" si="15"/>
        <v>黎平里</v>
      </c>
      <c r="AA138" s="8">
        <f t="shared" si="16"/>
        <v>2126</v>
      </c>
      <c r="AB138" s="8">
        <f t="shared" si="17"/>
        <v>1648</v>
      </c>
      <c r="AC138" s="8">
        <f t="shared" si="18"/>
        <v>4298</v>
      </c>
    </row>
    <row r="139" spans="1:29" x14ac:dyDescent="0.25">
      <c r="A139" s="1" t="s">
        <v>2</v>
      </c>
      <c r="B139" s="1" t="s">
        <v>173</v>
      </c>
      <c r="C139" s="1" t="s">
        <v>175</v>
      </c>
      <c r="D139" s="2">
        <v>45</v>
      </c>
      <c r="E139" s="2">
        <v>102</v>
      </c>
      <c r="F139" s="2">
        <v>49</v>
      </c>
      <c r="G139" s="2">
        <v>100</v>
      </c>
      <c r="H139" s="2">
        <v>3</v>
      </c>
      <c r="I139" s="2">
        <v>58</v>
      </c>
      <c r="J139" s="2">
        <v>85</v>
      </c>
      <c r="K139" s="2">
        <v>33</v>
      </c>
      <c r="L139" s="2">
        <v>20</v>
      </c>
      <c r="M139" s="2">
        <v>155</v>
      </c>
      <c r="N139" s="2">
        <v>15</v>
      </c>
      <c r="O139" s="2">
        <v>88</v>
      </c>
      <c r="P139" s="2">
        <v>105</v>
      </c>
      <c r="Q139" s="2">
        <v>49</v>
      </c>
      <c r="R139" s="2">
        <v>48</v>
      </c>
      <c r="S139" s="2">
        <v>77</v>
      </c>
      <c r="T139" s="2">
        <v>34</v>
      </c>
      <c r="U139" s="2">
        <v>1096</v>
      </c>
      <c r="V139" s="2">
        <v>1559</v>
      </c>
      <c r="W139" s="3">
        <v>70.300003051757813</v>
      </c>
      <c r="X139" s="11">
        <f t="shared" si="13"/>
        <v>543</v>
      </c>
      <c r="Y139" s="11">
        <f t="shared" si="14"/>
        <v>423</v>
      </c>
      <c r="Z139" t="str">
        <f t="shared" si="15"/>
        <v>黎平里</v>
      </c>
      <c r="AA139" s="8" t="str">
        <f t="shared" si="16"/>
        <v/>
      </c>
      <c r="AB139" s="8" t="str">
        <f t="shared" si="17"/>
        <v/>
      </c>
      <c r="AC139" s="8" t="str">
        <f t="shared" si="18"/>
        <v/>
      </c>
    </row>
    <row r="140" spans="1:29" x14ac:dyDescent="0.25">
      <c r="A140" s="1" t="s">
        <v>2</v>
      </c>
      <c r="B140" s="1" t="s">
        <v>173</v>
      </c>
      <c r="C140" s="1" t="s">
        <v>176</v>
      </c>
      <c r="D140" s="2">
        <v>46</v>
      </c>
      <c r="E140" s="2">
        <v>103</v>
      </c>
      <c r="F140" s="2">
        <v>46</v>
      </c>
      <c r="G140" s="2">
        <v>82</v>
      </c>
      <c r="H140" s="2">
        <v>2</v>
      </c>
      <c r="I140" s="2">
        <v>30</v>
      </c>
      <c r="J140" s="2">
        <v>81</v>
      </c>
      <c r="K140" s="2">
        <v>36</v>
      </c>
      <c r="L140" s="2">
        <v>13</v>
      </c>
      <c r="M140" s="2">
        <v>114</v>
      </c>
      <c r="N140" s="2">
        <v>16</v>
      </c>
      <c r="O140" s="2">
        <v>67</v>
      </c>
      <c r="P140" s="2">
        <v>129</v>
      </c>
      <c r="Q140" s="2">
        <v>38</v>
      </c>
      <c r="R140" s="2">
        <v>53</v>
      </c>
      <c r="S140" s="2">
        <v>73</v>
      </c>
      <c r="T140" s="2">
        <v>29</v>
      </c>
      <c r="U140" s="2">
        <v>984</v>
      </c>
      <c r="V140" s="2">
        <v>1391</v>
      </c>
      <c r="W140" s="3">
        <v>70.739997863769531</v>
      </c>
      <c r="X140" s="11">
        <f t="shared" si="13"/>
        <v>476</v>
      </c>
      <c r="Y140" s="11">
        <f t="shared" si="14"/>
        <v>394</v>
      </c>
      <c r="Z140" t="str">
        <f t="shared" si="15"/>
        <v>黎平里</v>
      </c>
      <c r="AA140" s="8" t="str">
        <f t="shared" si="16"/>
        <v/>
      </c>
      <c r="AB140" s="8" t="str">
        <f t="shared" si="17"/>
        <v/>
      </c>
      <c r="AC140" s="8" t="str">
        <f t="shared" si="18"/>
        <v/>
      </c>
    </row>
    <row r="141" spans="1:29" x14ac:dyDescent="0.25">
      <c r="A141" s="1" t="s">
        <v>2</v>
      </c>
      <c r="B141" s="1" t="s">
        <v>173</v>
      </c>
      <c r="C141" s="1" t="s">
        <v>177</v>
      </c>
      <c r="D141" s="2">
        <v>57</v>
      </c>
      <c r="E141" s="2">
        <v>109</v>
      </c>
      <c r="F141" s="2">
        <v>63</v>
      </c>
      <c r="G141" s="2">
        <v>83</v>
      </c>
      <c r="H141" s="2">
        <v>1</v>
      </c>
      <c r="I141" s="2">
        <v>35</v>
      </c>
      <c r="J141" s="2">
        <v>47</v>
      </c>
      <c r="K141" s="2">
        <v>28</v>
      </c>
      <c r="L141" s="2">
        <v>22</v>
      </c>
      <c r="M141" s="2">
        <v>106</v>
      </c>
      <c r="N141" s="2">
        <v>4</v>
      </c>
      <c r="O141" s="2">
        <v>87</v>
      </c>
      <c r="P141" s="2">
        <v>145</v>
      </c>
      <c r="Q141" s="2">
        <v>52</v>
      </c>
      <c r="R141" s="2">
        <v>70</v>
      </c>
      <c r="S141" s="2">
        <v>82</v>
      </c>
      <c r="T141" s="2">
        <v>46</v>
      </c>
      <c r="U141" s="2">
        <v>1064</v>
      </c>
      <c r="V141" s="2">
        <v>1525</v>
      </c>
      <c r="W141" s="3">
        <v>69.769996643066406</v>
      </c>
      <c r="X141" s="11">
        <f t="shared" si="13"/>
        <v>524</v>
      </c>
      <c r="Y141" s="11">
        <f t="shared" si="14"/>
        <v>408</v>
      </c>
      <c r="Z141" t="str">
        <f t="shared" si="15"/>
        <v>黎平里</v>
      </c>
      <c r="AA141" s="8" t="str">
        <f t="shared" si="16"/>
        <v/>
      </c>
      <c r="AB141" s="8" t="str">
        <f t="shared" si="17"/>
        <v/>
      </c>
      <c r="AC141" s="8" t="str">
        <f t="shared" si="18"/>
        <v/>
      </c>
    </row>
    <row r="142" spans="1:29" x14ac:dyDescent="0.25">
      <c r="A142" s="1" t="s">
        <v>2</v>
      </c>
      <c r="B142" s="1" t="s">
        <v>178</v>
      </c>
      <c r="C142" s="1" t="s">
        <v>179</v>
      </c>
      <c r="D142" s="2">
        <v>53</v>
      </c>
      <c r="E142" s="2">
        <v>125</v>
      </c>
      <c r="F142" s="2">
        <v>48</v>
      </c>
      <c r="G142" s="2">
        <v>88</v>
      </c>
      <c r="H142" s="2">
        <v>0</v>
      </c>
      <c r="I142" s="2">
        <v>32</v>
      </c>
      <c r="J142" s="2">
        <v>35</v>
      </c>
      <c r="K142" s="2">
        <v>45</v>
      </c>
      <c r="L142" s="2">
        <v>25</v>
      </c>
      <c r="M142" s="2">
        <v>86</v>
      </c>
      <c r="N142" s="2">
        <v>5</v>
      </c>
      <c r="O142" s="2">
        <v>97</v>
      </c>
      <c r="P142" s="2">
        <v>92</v>
      </c>
      <c r="Q142" s="2">
        <v>35</v>
      </c>
      <c r="R142" s="2">
        <v>96</v>
      </c>
      <c r="S142" s="2">
        <v>59</v>
      </c>
      <c r="T142" s="2">
        <v>57</v>
      </c>
      <c r="U142" s="2">
        <v>1019</v>
      </c>
      <c r="V142" s="2">
        <v>1442</v>
      </c>
      <c r="W142" s="3">
        <v>70.669998168945313</v>
      </c>
      <c r="X142" s="11">
        <f t="shared" si="13"/>
        <v>527</v>
      </c>
      <c r="Y142" s="11">
        <f t="shared" si="14"/>
        <v>367</v>
      </c>
      <c r="Z142" t="str">
        <f t="shared" si="15"/>
        <v>黎忠里</v>
      </c>
      <c r="AA142" s="8">
        <f t="shared" si="16"/>
        <v>1422</v>
      </c>
      <c r="AB142" s="8">
        <f t="shared" si="17"/>
        <v>1172</v>
      </c>
      <c r="AC142" s="8">
        <f t="shared" si="18"/>
        <v>2929</v>
      </c>
    </row>
    <row r="143" spans="1:29" x14ac:dyDescent="0.25">
      <c r="A143" s="1" t="s">
        <v>2</v>
      </c>
      <c r="B143" s="1" t="s">
        <v>178</v>
      </c>
      <c r="C143" s="1" t="s">
        <v>180</v>
      </c>
      <c r="D143" s="2">
        <v>68</v>
      </c>
      <c r="E143" s="2">
        <v>118</v>
      </c>
      <c r="F143" s="2">
        <v>51</v>
      </c>
      <c r="G143" s="2">
        <v>69</v>
      </c>
      <c r="H143" s="2">
        <v>0</v>
      </c>
      <c r="I143" s="2">
        <v>17</v>
      </c>
      <c r="J143" s="2">
        <v>40</v>
      </c>
      <c r="K143" s="2">
        <v>31</v>
      </c>
      <c r="L143" s="2">
        <v>27</v>
      </c>
      <c r="M143" s="2">
        <v>131</v>
      </c>
      <c r="N143" s="2">
        <v>16</v>
      </c>
      <c r="O143" s="2">
        <v>87</v>
      </c>
      <c r="P143" s="2">
        <v>87</v>
      </c>
      <c r="Q143" s="2">
        <v>38</v>
      </c>
      <c r="R143" s="2">
        <v>87</v>
      </c>
      <c r="S143" s="2">
        <v>51</v>
      </c>
      <c r="T143" s="2">
        <v>33</v>
      </c>
      <c r="U143" s="2">
        <v>980</v>
      </c>
      <c r="V143" s="2">
        <v>1429</v>
      </c>
      <c r="W143" s="3">
        <v>68.580001831054688</v>
      </c>
      <c r="X143" s="11">
        <f t="shared" si="13"/>
        <v>483</v>
      </c>
      <c r="Y143" s="11">
        <f t="shared" si="14"/>
        <v>390</v>
      </c>
      <c r="Z143" t="str">
        <f t="shared" si="15"/>
        <v>黎忠里</v>
      </c>
      <c r="AA143" s="8" t="str">
        <f t="shared" si="16"/>
        <v/>
      </c>
      <c r="AB143" s="8" t="str">
        <f t="shared" si="17"/>
        <v/>
      </c>
      <c r="AC143" s="8" t="str">
        <f t="shared" si="18"/>
        <v/>
      </c>
    </row>
    <row r="144" spans="1:29" x14ac:dyDescent="0.25">
      <c r="A144" s="1" t="s">
        <v>2</v>
      </c>
      <c r="B144" s="1" t="s">
        <v>178</v>
      </c>
      <c r="C144" s="1" t="s">
        <v>181</v>
      </c>
      <c r="D144" s="2">
        <v>82</v>
      </c>
      <c r="E144" s="2">
        <v>80</v>
      </c>
      <c r="F144" s="2">
        <v>34</v>
      </c>
      <c r="G144" s="2">
        <v>83</v>
      </c>
      <c r="H144" s="2">
        <v>3</v>
      </c>
      <c r="I144" s="2">
        <v>27</v>
      </c>
      <c r="J144" s="2">
        <v>42</v>
      </c>
      <c r="K144" s="2">
        <v>20</v>
      </c>
      <c r="L144" s="2">
        <v>14</v>
      </c>
      <c r="M144" s="2">
        <v>111</v>
      </c>
      <c r="N144" s="2">
        <v>9</v>
      </c>
      <c r="O144" s="2">
        <v>64</v>
      </c>
      <c r="P144" s="2">
        <v>90</v>
      </c>
      <c r="Q144" s="2">
        <v>34</v>
      </c>
      <c r="R144" s="2">
        <v>122</v>
      </c>
      <c r="S144" s="2">
        <v>58</v>
      </c>
      <c r="T144" s="2">
        <v>29</v>
      </c>
      <c r="U144" s="2">
        <v>930</v>
      </c>
      <c r="V144" s="2">
        <v>1253</v>
      </c>
      <c r="W144" s="3">
        <v>74.220001220703125</v>
      </c>
      <c r="X144" s="11">
        <f t="shared" si="13"/>
        <v>412</v>
      </c>
      <c r="Y144" s="11">
        <f t="shared" si="14"/>
        <v>415</v>
      </c>
      <c r="Z144" t="str">
        <f t="shared" si="15"/>
        <v>黎忠里</v>
      </c>
      <c r="AA144" s="8" t="str">
        <f t="shared" si="16"/>
        <v/>
      </c>
      <c r="AB144" s="8" t="str">
        <f t="shared" si="17"/>
        <v/>
      </c>
      <c r="AC144" s="8" t="str">
        <f t="shared" si="18"/>
        <v/>
      </c>
    </row>
    <row r="145" spans="1:29" x14ac:dyDescent="0.25">
      <c r="A145" s="1" t="s">
        <v>2</v>
      </c>
      <c r="B145" s="1" t="s">
        <v>182</v>
      </c>
      <c r="C145" s="1" t="s">
        <v>183</v>
      </c>
      <c r="D145" s="2">
        <v>62</v>
      </c>
      <c r="E145" s="2">
        <v>111</v>
      </c>
      <c r="F145" s="2">
        <v>15</v>
      </c>
      <c r="G145" s="2">
        <v>36</v>
      </c>
      <c r="H145" s="2">
        <v>0</v>
      </c>
      <c r="I145" s="2">
        <v>17</v>
      </c>
      <c r="J145" s="2">
        <v>24</v>
      </c>
      <c r="K145" s="2">
        <v>36</v>
      </c>
      <c r="L145" s="2">
        <v>1</v>
      </c>
      <c r="M145" s="2">
        <v>58</v>
      </c>
      <c r="N145" s="2">
        <v>2</v>
      </c>
      <c r="O145" s="2">
        <v>121</v>
      </c>
      <c r="P145" s="2">
        <v>45</v>
      </c>
      <c r="Q145" s="2">
        <v>13</v>
      </c>
      <c r="R145" s="2">
        <v>81</v>
      </c>
      <c r="S145" s="2">
        <v>45</v>
      </c>
      <c r="T145" s="2">
        <v>72</v>
      </c>
      <c r="U145" s="2">
        <v>769</v>
      </c>
      <c r="V145" s="2">
        <v>1069</v>
      </c>
      <c r="W145" s="3">
        <v>71.94000244140625</v>
      </c>
      <c r="X145" s="11">
        <f t="shared" si="13"/>
        <v>471</v>
      </c>
      <c r="Y145" s="11">
        <f t="shared" si="14"/>
        <v>222</v>
      </c>
      <c r="Z145" t="str">
        <f t="shared" si="15"/>
        <v>黎安里</v>
      </c>
      <c r="AA145" s="8">
        <f t="shared" si="16"/>
        <v>925</v>
      </c>
      <c r="AB145" s="8">
        <f t="shared" si="17"/>
        <v>328</v>
      </c>
      <c r="AC145" s="8">
        <f t="shared" si="18"/>
        <v>1406</v>
      </c>
    </row>
    <row r="146" spans="1:29" x14ac:dyDescent="0.25">
      <c r="A146" s="1" t="s">
        <v>2</v>
      </c>
      <c r="B146" s="1" t="s">
        <v>182</v>
      </c>
      <c r="C146" s="1" t="s">
        <v>184</v>
      </c>
      <c r="D146" s="2">
        <v>71</v>
      </c>
      <c r="E146" s="2">
        <v>150</v>
      </c>
      <c r="F146" s="2">
        <v>11</v>
      </c>
      <c r="G146" s="2">
        <v>15</v>
      </c>
      <c r="H146" s="2">
        <v>1</v>
      </c>
      <c r="I146" s="2">
        <v>15</v>
      </c>
      <c r="J146" s="2">
        <v>24</v>
      </c>
      <c r="K146" s="2">
        <v>11</v>
      </c>
      <c r="L146" s="2">
        <v>4</v>
      </c>
      <c r="M146" s="2">
        <v>25</v>
      </c>
      <c r="N146" s="2">
        <v>1</v>
      </c>
      <c r="O146" s="2">
        <v>96</v>
      </c>
      <c r="P146" s="2">
        <v>21</v>
      </c>
      <c r="Q146" s="2">
        <v>8</v>
      </c>
      <c r="R146" s="2">
        <v>44</v>
      </c>
      <c r="S146" s="2">
        <v>51</v>
      </c>
      <c r="T146" s="2">
        <v>68</v>
      </c>
      <c r="U146" s="2">
        <v>637</v>
      </c>
      <c r="V146" s="2">
        <v>863</v>
      </c>
      <c r="W146" s="3">
        <v>73.80999755859375</v>
      </c>
      <c r="X146" s="11">
        <f t="shared" si="13"/>
        <v>454</v>
      </c>
      <c r="Y146" s="11">
        <f t="shared" si="14"/>
        <v>106</v>
      </c>
      <c r="Z146" t="str">
        <f t="shared" si="15"/>
        <v>黎安里</v>
      </c>
      <c r="AA146" s="8" t="str">
        <f t="shared" si="16"/>
        <v/>
      </c>
      <c r="AB146" s="8" t="str">
        <f t="shared" si="17"/>
        <v/>
      </c>
      <c r="AC146" s="8" t="str">
        <f t="shared" si="18"/>
        <v/>
      </c>
    </row>
  </sheetData>
  <mergeCells count="24">
    <mergeCell ref="V1:V4"/>
    <mergeCell ref="U1:U4"/>
    <mergeCell ref="W1:W4"/>
    <mergeCell ref="Q2:Q4"/>
    <mergeCell ref="R2:R4"/>
    <mergeCell ref="S2:S4"/>
    <mergeCell ref="T2:T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A1:A4"/>
    <mergeCell ref="B1:B4"/>
    <mergeCell ref="C1:C4"/>
    <mergeCell ref="D1:T1"/>
    <mergeCell ref="M2:M4"/>
    <mergeCell ref="N2:N4"/>
    <mergeCell ref="O2:O4"/>
    <mergeCell ref="P2:P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信義區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vincentpo</dc:creator>
  <cp:lastModifiedBy>vincentpo</cp:lastModifiedBy>
  <dcterms:created xsi:type="dcterms:W3CDTF">2016-07-19T07:10:05Z</dcterms:created>
  <dcterms:modified xsi:type="dcterms:W3CDTF">2016-07-19T07:42:46Z</dcterms:modified>
</cp:coreProperties>
</file>