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ncentpo\Desktop\"/>
    </mc:Choice>
  </mc:AlternateContent>
  <bookViews>
    <workbookView xWindow="0" yWindow="0" windowWidth="24000" windowHeight="9600" activeTab="1"/>
  </bookViews>
  <sheets>
    <sheet name="工作表1" sheetId="1" r:id="rId1"/>
    <sheet name="南港區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" i="3" l="1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5" i="3"/>
  <c r="W6" i="3" l="1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5" i="3"/>
  <c r="I1" i="3" l="1"/>
  <c r="J1" i="3"/>
  <c r="K1" i="3"/>
  <c r="L1" i="3"/>
  <c r="M1" i="3"/>
  <c r="N1" i="3"/>
  <c r="O1" i="3"/>
  <c r="P1" i="3"/>
  <c r="Q1" i="3"/>
  <c r="R1" i="3"/>
  <c r="S1" i="3"/>
  <c r="T1" i="3"/>
  <c r="U1" i="3"/>
  <c r="V1" i="3"/>
  <c r="H1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H2" i="3"/>
  <c r="H6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G5" i="3"/>
  <c r="G6" i="3"/>
  <c r="F5" i="3"/>
  <c r="F6" i="3"/>
  <c r="E5" i="3"/>
  <c r="E6" i="3"/>
  <c r="S8" i="3" l="1"/>
  <c r="T8" i="3"/>
  <c r="U8" i="3"/>
  <c r="V8" i="3"/>
  <c r="S9" i="3"/>
  <c r="T9" i="3"/>
  <c r="U9" i="3"/>
  <c r="V9" i="3"/>
  <c r="S10" i="3"/>
  <c r="T10" i="3"/>
  <c r="U10" i="3"/>
  <c r="V10" i="3"/>
  <c r="S11" i="3"/>
  <c r="T11" i="3"/>
  <c r="U11" i="3"/>
  <c r="V11" i="3"/>
  <c r="S12" i="3"/>
  <c r="T12" i="3"/>
  <c r="U12" i="3"/>
  <c r="V12" i="3"/>
  <c r="S13" i="3"/>
  <c r="T13" i="3"/>
  <c r="U13" i="3"/>
  <c r="V13" i="3"/>
  <c r="S14" i="3"/>
  <c r="T14" i="3"/>
  <c r="U14" i="3"/>
  <c r="V14" i="3"/>
  <c r="S15" i="3"/>
  <c r="T15" i="3"/>
  <c r="U15" i="3"/>
  <c r="V15" i="3"/>
  <c r="S16" i="3"/>
  <c r="T16" i="3"/>
  <c r="U16" i="3"/>
  <c r="V16" i="3"/>
  <c r="S17" i="3"/>
  <c r="T17" i="3"/>
  <c r="U17" i="3"/>
  <c r="V17" i="3"/>
  <c r="S18" i="3"/>
  <c r="T18" i="3"/>
  <c r="U18" i="3"/>
  <c r="V18" i="3"/>
  <c r="S19" i="3"/>
  <c r="T19" i="3"/>
  <c r="U19" i="3"/>
  <c r="V19" i="3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S7" i="3"/>
  <c r="T7" i="3"/>
  <c r="U7" i="3"/>
  <c r="V7" i="3"/>
  <c r="H8" i="3"/>
  <c r="I8" i="3"/>
  <c r="J8" i="3"/>
  <c r="K8" i="3"/>
  <c r="L8" i="3"/>
  <c r="M8" i="3"/>
  <c r="N8" i="3"/>
  <c r="O8" i="3"/>
  <c r="P8" i="3"/>
  <c r="Q8" i="3"/>
  <c r="R8" i="3"/>
  <c r="H9" i="3"/>
  <c r="I9" i="3"/>
  <c r="J9" i="3"/>
  <c r="K9" i="3"/>
  <c r="L9" i="3"/>
  <c r="M9" i="3"/>
  <c r="N9" i="3"/>
  <c r="O9" i="3"/>
  <c r="P9" i="3"/>
  <c r="Q9" i="3"/>
  <c r="R9" i="3"/>
  <c r="H10" i="3"/>
  <c r="I10" i="3"/>
  <c r="J10" i="3"/>
  <c r="K10" i="3"/>
  <c r="L10" i="3"/>
  <c r="M10" i="3"/>
  <c r="N10" i="3"/>
  <c r="O10" i="3"/>
  <c r="P10" i="3"/>
  <c r="Q10" i="3"/>
  <c r="R10" i="3"/>
  <c r="H11" i="3"/>
  <c r="I11" i="3"/>
  <c r="J11" i="3"/>
  <c r="K11" i="3"/>
  <c r="L11" i="3"/>
  <c r="M11" i="3"/>
  <c r="N11" i="3"/>
  <c r="O11" i="3"/>
  <c r="P11" i="3"/>
  <c r="Q11" i="3"/>
  <c r="R11" i="3"/>
  <c r="H12" i="3"/>
  <c r="I12" i="3"/>
  <c r="J12" i="3"/>
  <c r="K12" i="3"/>
  <c r="L12" i="3"/>
  <c r="M12" i="3"/>
  <c r="N12" i="3"/>
  <c r="O12" i="3"/>
  <c r="P12" i="3"/>
  <c r="Q12" i="3"/>
  <c r="R12" i="3"/>
  <c r="H13" i="3"/>
  <c r="I13" i="3"/>
  <c r="J13" i="3"/>
  <c r="K13" i="3"/>
  <c r="L13" i="3"/>
  <c r="M13" i="3"/>
  <c r="N13" i="3"/>
  <c r="O13" i="3"/>
  <c r="P13" i="3"/>
  <c r="Q13" i="3"/>
  <c r="R13" i="3"/>
  <c r="H14" i="3"/>
  <c r="I14" i="3"/>
  <c r="J14" i="3"/>
  <c r="K14" i="3"/>
  <c r="L14" i="3"/>
  <c r="M14" i="3"/>
  <c r="N14" i="3"/>
  <c r="O14" i="3"/>
  <c r="P14" i="3"/>
  <c r="Q14" i="3"/>
  <c r="R14" i="3"/>
  <c r="H15" i="3"/>
  <c r="I15" i="3"/>
  <c r="J15" i="3"/>
  <c r="K15" i="3"/>
  <c r="L15" i="3"/>
  <c r="M15" i="3"/>
  <c r="N15" i="3"/>
  <c r="O15" i="3"/>
  <c r="P15" i="3"/>
  <c r="Q15" i="3"/>
  <c r="R15" i="3"/>
  <c r="H16" i="3"/>
  <c r="I16" i="3"/>
  <c r="J16" i="3"/>
  <c r="K16" i="3"/>
  <c r="L16" i="3"/>
  <c r="M16" i="3"/>
  <c r="N16" i="3"/>
  <c r="O16" i="3"/>
  <c r="P16" i="3"/>
  <c r="Q16" i="3"/>
  <c r="R16" i="3"/>
  <c r="H17" i="3"/>
  <c r="I17" i="3"/>
  <c r="J17" i="3"/>
  <c r="K17" i="3"/>
  <c r="L17" i="3"/>
  <c r="M17" i="3"/>
  <c r="N17" i="3"/>
  <c r="O17" i="3"/>
  <c r="P17" i="3"/>
  <c r="Q17" i="3"/>
  <c r="R17" i="3"/>
  <c r="H18" i="3"/>
  <c r="I18" i="3"/>
  <c r="J18" i="3"/>
  <c r="K18" i="3"/>
  <c r="L18" i="3"/>
  <c r="M18" i="3"/>
  <c r="N18" i="3"/>
  <c r="O18" i="3"/>
  <c r="P18" i="3"/>
  <c r="Q18" i="3"/>
  <c r="R18" i="3"/>
  <c r="H19" i="3"/>
  <c r="I19" i="3"/>
  <c r="J19" i="3"/>
  <c r="K19" i="3"/>
  <c r="L19" i="3"/>
  <c r="M19" i="3"/>
  <c r="N19" i="3"/>
  <c r="O19" i="3"/>
  <c r="P19" i="3"/>
  <c r="Q19" i="3"/>
  <c r="R19" i="3"/>
  <c r="H20" i="3"/>
  <c r="I20" i="3"/>
  <c r="J20" i="3"/>
  <c r="K20" i="3"/>
  <c r="L20" i="3"/>
  <c r="M20" i="3"/>
  <c r="N20" i="3"/>
  <c r="O20" i="3"/>
  <c r="P20" i="3"/>
  <c r="Q20" i="3"/>
  <c r="R20" i="3"/>
  <c r="H21" i="3"/>
  <c r="I21" i="3"/>
  <c r="J21" i="3"/>
  <c r="K21" i="3"/>
  <c r="L21" i="3"/>
  <c r="M21" i="3"/>
  <c r="N21" i="3"/>
  <c r="O21" i="3"/>
  <c r="P21" i="3"/>
  <c r="Q21" i="3"/>
  <c r="R21" i="3"/>
  <c r="H22" i="3"/>
  <c r="I22" i="3"/>
  <c r="J22" i="3"/>
  <c r="K22" i="3"/>
  <c r="L22" i="3"/>
  <c r="M22" i="3"/>
  <c r="N22" i="3"/>
  <c r="O22" i="3"/>
  <c r="P22" i="3"/>
  <c r="Q22" i="3"/>
  <c r="R22" i="3"/>
  <c r="H23" i="3"/>
  <c r="I23" i="3"/>
  <c r="J23" i="3"/>
  <c r="K23" i="3"/>
  <c r="L23" i="3"/>
  <c r="M23" i="3"/>
  <c r="N23" i="3"/>
  <c r="O23" i="3"/>
  <c r="P23" i="3"/>
  <c r="Q23" i="3"/>
  <c r="R23" i="3"/>
  <c r="I7" i="3"/>
  <c r="J7" i="3"/>
  <c r="K7" i="3"/>
  <c r="L7" i="3"/>
  <c r="M7" i="3"/>
  <c r="N7" i="3"/>
  <c r="O7" i="3"/>
  <c r="P7" i="3"/>
  <c r="Q7" i="3"/>
  <c r="R7" i="3"/>
  <c r="H7" i="3"/>
  <c r="D8" i="3"/>
  <c r="E8" i="3" s="1"/>
  <c r="D9" i="3"/>
  <c r="F9" i="3" s="1"/>
  <c r="D10" i="3"/>
  <c r="E10" i="3" s="1"/>
  <c r="D11" i="3"/>
  <c r="F11" i="3" s="1"/>
  <c r="D12" i="3"/>
  <c r="E12" i="3" s="1"/>
  <c r="D13" i="3"/>
  <c r="F13" i="3" s="1"/>
  <c r="D14" i="3"/>
  <c r="E14" i="3" s="1"/>
  <c r="D15" i="3"/>
  <c r="F15" i="3" s="1"/>
  <c r="D16" i="3"/>
  <c r="E16" i="3" s="1"/>
  <c r="D17" i="3"/>
  <c r="F17" i="3" s="1"/>
  <c r="D18" i="3"/>
  <c r="E18" i="3" s="1"/>
  <c r="D19" i="3"/>
  <c r="F19" i="3" s="1"/>
  <c r="D20" i="3"/>
  <c r="E20" i="3" s="1"/>
  <c r="D21" i="3"/>
  <c r="F21" i="3" s="1"/>
  <c r="D22" i="3"/>
  <c r="E22" i="3" s="1"/>
  <c r="D23" i="3"/>
  <c r="F23" i="3" s="1"/>
  <c r="D7" i="3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" i="1"/>
  <c r="Z8" i="1"/>
  <c r="Z9" i="1"/>
  <c r="Z10" i="1"/>
  <c r="Z11" i="1"/>
  <c r="Z12" i="1"/>
  <c r="Z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Y6" i="1"/>
  <c r="X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V6" i="1"/>
  <c r="U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6" i="1"/>
  <c r="E7" i="3" l="1"/>
  <c r="F7" i="3"/>
  <c r="E17" i="3"/>
  <c r="G17" i="3" s="1"/>
  <c r="E13" i="3"/>
  <c r="G13" i="3" s="1"/>
  <c r="F18" i="3"/>
  <c r="G18" i="3" s="1"/>
  <c r="E23" i="3"/>
  <c r="G23" i="3" s="1"/>
  <c r="F22" i="3"/>
  <c r="G22" i="3" s="1"/>
  <c r="E11" i="3"/>
  <c r="G11" i="3" s="1"/>
  <c r="E21" i="3"/>
  <c r="G21" i="3" s="1"/>
  <c r="E15" i="3"/>
  <c r="G15" i="3" s="1"/>
  <c r="F10" i="3"/>
  <c r="G10" i="3" s="1"/>
  <c r="E19" i="3"/>
  <c r="F14" i="3"/>
  <c r="G14" i="3" s="1"/>
  <c r="E9" i="3"/>
  <c r="G9" i="3" s="1"/>
  <c r="G19" i="3"/>
  <c r="F20" i="3"/>
  <c r="G20" i="3" s="1"/>
  <c r="F16" i="3"/>
  <c r="G16" i="3" s="1"/>
  <c r="F12" i="3"/>
  <c r="G12" i="3" s="1"/>
  <c r="F8" i="3"/>
  <c r="G8" i="3" s="1"/>
  <c r="G7" i="3" l="1"/>
  <c r="J3" i="3"/>
  <c r="N3" i="3"/>
  <c r="R3" i="3"/>
  <c r="V3" i="3"/>
  <c r="K3" i="3"/>
  <c r="O3" i="3"/>
  <c r="S3" i="3"/>
  <c r="L3" i="3"/>
  <c r="P3" i="3"/>
  <c r="T3" i="3"/>
  <c r="I3" i="3"/>
  <c r="M3" i="3"/>
  <c r="Q3" i="3"/>
  <c r="U3" i="3"/>
  <c r="H3" i="3"/>
</calcChain>
</file>

<file path=xl/sharedStrings.xml><?xml version="1.0" encoding="utf-8"?>
<sst xmlns="http://schemas.openxmlformats.org/spreadsheetml/2006/main" count="311" uniqueCount="129">
  <si>
    <t>　南港區</t>
  </si>
  <si>
    <t/>
  </si>
  <si>
    <t>　　</t>
  </si>
  <si>
    <t>南港里</t>
  </si>
  <si>
    <t>450</t>
  </si>
  <si>
    <t>451</t>
  </si>
  <si>
    <t>452</t>
  </si>
  <si>
    <t>453</t>
  </si>
  <si>
    <t>中南里</t>
  </si>
  <si>
    <t>454</t>
  </si>
  <si>
    <t>455</t>
  </si>
  <si>
    <t>三重里</t>
  </si>
  <si>
    <t>456</t>
  </si>
  <si>
    <t>457</t>
  </si>
  <si>
    <t>458</t>
  </si>
  <si>
    <t>459</t>
  </si>
  <si>
    <t>新富里</t>
  </si>
  <si>
    <t>460</t>
  </si>
  <si>
    <t>461</t>
  </si>
  <si>
    <t>462</t>
  </si>
  <si>
    <t>中研里</t>
  </si>
  <si>
    <t>463</t>
  </si>
  <si>
    <t>464</t>
  </si>
  <si>
    <t>465</t>
  </si>
  <si>
    <t>466</t>
  </si>
  <si>
    <t>467</t>
  </si>
  <si>
    <t>九如里</t>
  </si>
  <si>
    <t>468</t>
  </si>
  <si>
    <t>469</t>
  </si>
  <si>
    <t>470</t>
  </si>
  <si>
    <t>471</t>
  </si>
  <si>
    <t>舊莊里</t>
  </si>
  <si>
    <t>472</t>
  </si>
  <si>
    <t>473</t>
  </si>
  <si>
    <t>474</t>
  </si>
  <si>
    <t>475</t>
  </si>
  <si>
    <t>476</t>
  </si>
  <si>
    <t>東新里</t>
  </si>
  <si>
    <t>477</t>
  </si>
  <si>
    <t>478</t>
  </si>
  <si>
    <t>479</t>
  </si>
  <si>
    <t>480</t>
  </si>
  <si>
    <t>重陽里</t>
  </si>
  <si>
    <t>481</t>
  </si>
  <si>
    <t>482</t>
  </si>
  <si>
    <t>483</t>
  </si>
  <si>
    <t>東明里</t>
  </si>
  <si>
    <t>484</t>
  </si>
  <si>
    <t>485</t>
  </si>
  <si>
    <t>486</t>
  </si>
  <si>
    <t>西新里</t>
  </si>
  <si>
    <t>487</t>
  </si>
  <si>
    <t>488</t>
  </si>
  <si>
    <t>489</t>
  </si>
  <si>
    <t>玉成里</t>
  </si>
  <si>
    <t>490</t>
  </si>
  <si>
    <t>491</t>
  </si>
  <si>
    <t>492</t>
  </si>
  <si>
    <t>合成里</t>
  </si>
  <si>
    <t>493</t>
  </si>
  <si>
    <t>494</t>
  </si>
  <si>
    <t>495</t>
  </si>
  <si>
    <t>496</t>
  </si>
  <si>
    <t>497</t>
  </si>
  <si>
    <t>新光里</t>
  </si>
  <si>
    <t>498</t>
  </si>
  <si>
    <t>499</t>
  </si>
  <si>
    <t>聯成里</t>
  </si>
  <si>
    <t>500</t>
  </si>
  <si>
    <t>501</t>
  </si>
  <si>
    <t>502</t>
  </si>
  <si>
    <t>503</t>
  </si>
  <si>
    <t>萬福里</t>
  </si>
  <si>
    <t>504</t>
  </si>
  <si>
    <t>505</t>
  </si>
  <si>
    <t>506</t>
  </si>
  <si>
    <t>鴻福里</t>
  </si>
  <si>
    <t>507</t>
  </si>
  <si>
    <t>508</t>
  </si>
  <si>
    <t>509</t>
  </si>
  <si>
    <t>百福里</t>
  </si>
  <si>
    <t>510</t>
  </si>
  <si>
    <t>511</t>
  </si>
  <si>
    <t>512</t>
  </si>
  <si>
    <t>成福里</t>
  </si>
  <si>
    <t>513</t>
  </si>
  <si>
    <t>514</t>
  </si>
  <si>
    <t>515</t>
  </si>
  <si>
    <t>516</t>
  </si>
  <si>
    <t>517</t>
  </si>
  <si>
    <t>仁福里</t>
  </si>
  <si>
    <t>518</t>
  </si>
  <si>
    <t>519</t>
  </si>
  <si>
    <t>520</t>
  </si>
  <si>
    <t>521</t>
  </si>
  <si>
    <t>行政區別</t>
  </si>
  <si>
    <t>村里別</t>
  </si>
  <si>
    <t>投開票所別</t>
  </si>
  <si>
    <t>各候選人得票情形</t>
  </si>
  <si>
    <t>C
投票數
C=A+B</t>
  </si>
  <si>
    <t>G
選舉人數
(原領票數)
G=E+F</t>
  </si>
  <si>
    <t>H
投票率
H=C/G
(%)</t>
  </si>
  <si>
    <t xml:space="preserve">1
許明偉
 </t>
  </si>
  <si>
    <t>2
陳義洲
中國國民黨</t>
  </si>
  <si>
    <t>3
趙家蓉
新黨</t>
  </si>
  <si>
    <t>4
黃子哲
中國國民黨</t>
  </si>
  <si>
    <t>5
黃珊珊
親民黨</t>
  </si>
  <si>
    <t>6
王孝維
民主進步黨</t>
  </si>
  <si>
    <t>7
李彥秀
中國國民黨</t>
  </si>
  <si>
    <t>8
陳嘉霖
台灣團結聯盟</t>
  </si>
  <si>
    <t>9
余筱菁
樹黨</t>
  </si>
  <si>
    <t>10
闕枚莎
中國國民黨</t>
  </si>
  <si>
    <t>11
江志銘
民主進步黨</t>
  </si>
  <si>
    <t>12
吳世正
中國國民黨</t>
  </si>
  <si>
    <t>13
李建昌
民主進步黨</t>
  </si>
  <si>
    <t>14
高嘉瑜
民主進步黨</t>
  </si>
  <si>
    <t>藍得票數</t>
    <phoneticPr fontId="1" type="noConversion"/>
  </si>
  <si>
    <t>綠得票數</t>
    <phoneticPr fontId="1" type="noConversion"/>
  </si>
  <si>
    <t>投票數</t>
    <phoneticPr fontId="1" type="noConversion"/>
  </si>
  <si>
    <t>藍得票率</t>
    <phoneticPr fontId="1" type="noConversion"/>
  </si>
  <si>
    <t>綠得票率</t>
    <phoneticPr fontId="1" type="noConversion"/>
  </si>
  <si>
    <t>藍-綠</t>
    <phoneticPr fontId="1" type="noConversion"/>
  </si>
  <si>
    <t>南港區</t>
  </si>
  <si>
    <t>與藍綠差相關</t>
    <phoneticPr fontId="1" type="noConversion"/>
  </si>
  <si>
    <t>藍相關係數</t>
    <phoneticPr fontId="1" type="noConversion"/>
  </si>
  <si>
    <t>綠相關係數</t>
    <phoneticPr fontId="1" type="noConversion"/>
  </si>
  <si>
    <t>g</t>
    <phoneticPr fontId="1" type="noConversion"/>
  </si>
  <si>
    <t>b</t>
    <phoneticPr fontId="1" type="noConversion"/>
  </si>
  <si>
    <t>b-g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</si>
</sst>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#.00"/>
    <numFmt numFmtId="177" formatCode="##"/>
    <numFmt numFmtId="178" formatCode="0.0000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ont="0" applyFill="0" applyBorder="0" applyAlignment="0" applyProtection="0"/>
  </cellStyleXfs>
  <cellXfs count="16">
    <xf numFmtId="0" fontId="0" fillId="0" borderId="0" xfId="0">
      <alignment vertical="center"/>
    </xf>
    <xf numFmtId="0" fontId="0" fillId="0" borderId="1" xfId="0" applyBorder="1" applyAlignment="1"/>
    <xf numFmtId="3" fontId="0" fillId="0" borderId="1" xfId="0" applyNumberFormat="1" applyBorder="1" applyAlignment="1"/>
    <xf numFmtId="176" fontId="0" fillId="0" borderId="1" xfId="0" applyNumberFormat="1" applyBorder="1" applyAlignment="1"/>
    <xf numFmtId="0" fontId="0" fillId="0" borderId="0" xfId="0" applyNumberFormat="1" applyFont="1" applyFill="1" applyBorder="1" applyAlignment="1"/>
    <xf numFmtId="0" fontId="0" fillId="0" borderId="0" xfId="0" applyBorder="1" applyAlignment="1">
      <alignment horizontal="center" wrapText="1"/>
    </xf>
    <xf numFmtId="176" fontId="0" fillId="0" borderId="0" xfId="0" applyNumberFormat="1" applyBorder="1" applyAlignment="1"/>
    <xf numFmtId="177" fontId="0" fillId="0" borderId="0" xfId="0" applyNumberFormat="1" applyBorder="1" applyAlignment="1"/>
    <xf numFmtId="0" fontId="0" fillId="2" borderId="0" xfId="0" applyFill="1">
      <alignment vertical="center"/>
    </xf>
    <xf numFmtId="178" fontId="0" fillId="0" borderId="0" xfId="0" applyNumberFormat="1">
      <alignment vertical="center"/>
    </xf>
    <xf numFmtId="0" fontId="0" fillId="0" borderId="2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colors>
    <mruColors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不同年齡層支持傾向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E75B6"/>
            </a:solidFill>
            <a:ln>
              <a:noFill/>
            </a:ln>
            <a:effectLst/>
          </c:spPr>
          <c:invertIfNegative val="1"/>
          <c:cat>
            <c:numRef>
              <c:f>南港區!$Y$22:$Y$36</c:f>
              <c:numCache>
                <c:formatCode>General</c:formatCode>
                <c:ptCount val="1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</c:numCache>
            </c:numRef>
          </c:cat>
          <c:val>
            <c:numRef>
              <c:f>南港區!$Z$22:$Z$36</c:f>
              <c:numCache>
                <c:formatCode>General</c:formatCode>
                <c:ptCount val="15"/>
                <c:pt idx="0">
                  <c:v>4.2325308595742087E-2</c:v>
                </c:pt>
                <c:pt idx="1">
                  <c:v>-0.32705599471792507</c:v>
                </c:pt>
                <c:pt idx="2">
                  <c:v>-0.37289437918606538</c:v>
                </c:pt>
                <c:pt idx="3">
                  <c:v>-0.39026691341345965</c:v>
                </c:pt>
                <c:pt idx="4">
                  <c:v>0.15381767082714248</c:v>
                </c:pt>
                <c:pt idx="5">
                  <c:v>0.28971502104700558</c:v>
                </c:pt>
                <c:pt idx="6">
                  <c:v>0.40856004452574013</c:v>
                </c:pt>
                <c:pt idx="7">
                  <c:v>0.25379008055333629</c:v>
                </c:pt>
                <c:pt idx="8">
                  <c:v>-9.7076582924507104E-2</c:v>
                </c:pt>
                <c:pt idx="9">
                  <c:v>0.12074793686519235</c:v>
                </c:pt>
                <c:pt idx="10">
                  <c:v>-0.36483142300994709</c:v>
                </c:pt>
                <c:pt idx="11">
                  <c:v>-0.41061344000917843</c:v>
                </c:pt>
                <c:pt idx="12">
                  <c:v>-9.7183900153760577E-2</c:v>
                </c:pt>
                <c:pt idx="13">
                  <c:v>0.49009232227435512</c:v>
                </c:pt>
                <c:pt idx="14">
                  <c:v>0.74151449564364491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63BE7B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62BB-4237-9B36-7674666C4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614272"/>
        <c:axId val="457614688"/>
      </c:barChart>
      <c:catAx>
        <c:axId val="45761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7614688"/>
        <c:crosses val="autoZero"/>
        <c:auto val="1"/>
        <c:lblAlgn val="ctr"/>
        <c:lblOffset val="100"/>
        <c:noMultiLvlLbl val="0"/>
      </c:catAx>
      <c:valAx>
        <c:axId val="4576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761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南港區!$W$5:$W$23</c:f>
              <c:numCache>
                <c:formatCode>General</c:formatCode>
                <c:ptCount val="19"/>
                <c:pt idx="0">
                  <c:v>45.907046476761622</c:v>
                </c:pt>
                <c:pt idx="1">
                  <c:v>45.173213733374581</c:v>
                </c:pt>
                <c:pt idx="2">
                  <c:v>45.26686217008799</c:v>
                </c:pt>
                <c:pt idx="3">
                  <c:v>45.001271779219131</c:v>
                </c:pt>
                <c:pt idx="4">
                  <c:v>46.179908675799091</c:v>
                </c:pt>
                <c:pt idx="5">
                  <c:v>44.192195245964157</c:v>
                </c:pt>
                <c:pt idx="6">
                  <c:v>44.819335937499993</c:v>
                </c:pt>
                <c:pt idx="7">
                  <c:v>42.850247233341186</c:v>
                </c:pt>
                <c:pt idx="8">
                  <c:v>45.291189646590347</c:v>
                </c:pt>
                <c:pt idx="9">
                  <c:v>44.463013025313352</c:v>
                </c:pt>
                <c:pt idx="10">
                  <c:v>45.225928554530398</c:v>
                </c:pt>
                <c:pt idx="11">
                  <c:v>46.268867142146291</c:v>
                </c:pt>
                <c:pt idx="12">
                  <c:v>45.732191990217061</c:v>
                </c:pt>
                <c:pt idx="13">
                  <c:v>46.20865428183054</c:v>
                </c:pt>
                <c:pt idx="14">
                  <c:v>46.706381813201865</c:v>
                </c:pt>
                <c:pt idx="15">
                  <c:v>45.647365805168988</c:v>
                </c:pt>
                <c:pt idx="16">
                  <c:v>44.960146488582517</c:v>
                </c:pt>
                <c:pt idx="17">
                  <c:v>45.371219065077909</c:v>
                </c:pt>
                <c:pt idx="18">
                  <c:v>45.714731585518102</c:v>
                </c:pt>
              </c:numCache>
            </c:numRef>
          </c:xVal>
          <c:yVal>
            <c:numRef>
              <c:f>南港區!$X$5:$X$23</c:f>
              <c:numCache>
                <c:formatCode>0.0000</c:formatCode>
                <c:ptCount val="19"/>
                <c:pt idx="0">
                  <c:v>0.22350295192578012</c:v>
                </c:pt>
                <c:pt idx="1">
                  <c:v>0.18090909090909091</c:v>
                </c:pt>
                <c:pt idx="2">
                  <c:v>0.15827338129496404</c:v>
                </c:pt>
                <c:pt idx="3">
                  <c:v>0.20377002827521207</c:v>
                </c:pt>
                <c:pt idx="4">
                  <c:v>0.38680465717981888</c:v>
                </c:pt>
                <c:pt idx="5">
                  <c:v>0.14155165982842227</c:v>
                </c:pt>
                <c:pt idx="6">
                  <c:v>0.17682056163731563</c:v>
                </c:pt>
                <c:pt idx="7">
                  <c:v>0.26753434562545192</c:v>
                </c:pt>
                <c:pt idx="8">
                  <c:v>0.27478134110787172</c:v>
                </c:pt>
                <c:pt idx="9">
                  <c:v>-5.2361396303901464E-2</c:v>
                </c:pt>
                <c:pt idx="10">
                  <c:v>6.188925081433222E-2</c:v>
                </c:pt>
                <c:pt idx="11">
                  <c:v>9.801102324466815E-2</c:v>
                </c:pt>
                <c:pt idx="12">
                  <c:v>0.26901827454313637</c:v>
                </c:pt>
                <c:pt idx="13">
                  <c:v>0.23360148514851481</c:v>
                </c:pt>
                <c:pt idx="14">
                  <c:v>0.25807692307692309</c:v>
                </c:pt>
                <c:pt idx="15">
                  <c:v>0.13369713506139153</c:v>
                </c:pt>
                <c:pt idx="16">
                  <c:v>0.13305412371134018</c:v>
                </c:pt>
                <c:pt idx="17">
                  <c:v>0.26316921092238232</c:v>
                </c:pt>
                <c:pt idx="18">
                  <c:v>0.31827826614125493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4-4824-8E55-674CE89BA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815744"/>
        <c:axId val="396532240"/>
      </c:scatterChart>
      <c:valAx>
        <c:axId val="51881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6532240"/>
        <c:crosses val="autoZero"/>
        <c:crossBetween val="midCat"/>
      </c:valAx>
      <c:valAx>
        <c:axId val="3965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881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204787</xdr:colOff>
      <xdr:row>22</xdr:row>
      <xdr:rowOff>85725</xdr:rowOff>
    </xdr:from>
    <xdr:to>
      <xdr:col>32</xdr:col>
      <xdr:colOff>661987</xdr:colOff>
      <xdr:row>35</xdr:row>
      <xdr:rowOff>104775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676275</xdr:colOff>
      <xdr:row>4</xdr:row>
      <xdr:rowOff>152400</xdr:rowOff>
    </xdr:from>
    <xdr:to>
      <xdr:col>33</xdr:col>
      <xdr:colOff>447675</xdr:colOff>
      <xdr:row>17</xdr:row>
      <xdr:rowOff>171450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topLeftCell="J1" workbookViewId="0">
      <selection activeCell="X17" sqref="X17"/>
    </sheetView>
  </sheetViews>
  <sheetFormatPr defaultRowHeight="16.5" x14ac:dyDescent="0.25"/>
  <sheetData>
    <row r="1" spans="1:26" s="4" customFormat="1" ht="16.5" customHeight="1" x14ac:dyDescent="0.25">
      <c r="A1" s="10" t="s">
        <v>95</v>
      </c>
      <c r="B1" s="10" t="s">
        <v>96</v>
      </c>
      <c r="C1" s="10" t="s">
        <v>97</v>
      </c>
      <c r="D1" s="13" t="s">
        <v>98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5"/>
      <c r="R1" s="10" t="s">
        <v>99</v>
      </c>
      <c r="S1" s="10" t="s">
        <v>100</v>
      </c>
      <c r="T1" s="10" t="s">
        <v>101</v>
      </c>
      <c r="U1" s="5"/>
      <c r="V1" s="5"/>
    </row>
    <row r="2" spans="1:26" s="4" customFormat="1" x14ac:dyDescent="0.25">
      <c r="A2" s="11"/>
      <c r="B2" s="11"/>
      <c r="C2" s="11"/>
      <c r="D2" s="10" t="s">
        <v>102</v>
      </c>
      <c r="E2" s="10" t="s">
        <v>103</v>
      </c>
      <c r="F2" s="10" t="s">
        <v>104</v>
      </c>
      <c r="G2" s="10" t="s">
        <v>105</v>
      </c>
      <c r="H2" s="10" t="s">
        <v>106</v>
      </c>
      <c r="I2" s="10" t="s">
        <v>107</v>
      </c>
      <c r="J2" s="10" t="s">
        <v>108</v>
      </c>
      <c r="K2" s="10" t="s">
        <v>109</v>
      </c>
      <c r="L2" s="10" t="s">
        <v>110</v>
      </c>
      <c r="M2" s="10" t="s">
        <v>111</v>
      </c>
      <c r="N2" s="10" t="s">
        <v>112</v>
      </c>
      <c r="O2" s="10" t="s">
        <v>113</v>
      </c>
      <c r="P2" s="10" t="s">
        <v>114</v>
      </c>
      <c r="Q2" s="10" t="s">
        <v>115</v>
      </c>
      <c r="R2" s="11"/>
      <c r="S2" s="11"/>
      <c r="T2" s="11"/>
      <c r="U2" s="5"/>
      <c r="V2" s="5"/>
    </row>
    <row r="3" spans="1:26" s="4" customFormat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5"/>
      <c r="V3" s="5"/>
    </row>
    <row r="4" spans="1:26" s="4" customForma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5"/>
      <c r="V4" s="5"/>
    </row>
    <row r="5" spans="1:26" x14ac:dyDescent="0.25">
      <c r="A5" s="1" t="s">
        <v>0</v>
      </c>
      <c r="B5" s="1" t="s">
        <v>1</v>
      </c>
      <c r="C5" s="1" t="s">
        <v>1</v>
      </c>
      <c r="D5" s="2">
        <v>154</v>
      </c>
      <c r="E5" s="2">
        <v>1036</v>
      </c>
      <c r="F5" s="2">
        <v>2711</v>
      </c>
      <c r="G5" s="2">
        <v>1537</v>
      </c>
      <c r="H5" s="2">
        <v>6376</v>
      </c>
      <c r="I5" s="2">
        <v>5684</v>
      </c>
      <c r="J5" s="2">
        <v>14594</v>
      </c>
      <c r="K5" s="2">
        <v>693</v>
      </c>
      <c r="L5" s="2">
        <v>1050</v>
      </c>
      <c r="M5" s="2">
        <v>10214</v>
      </c>
      <c r="N5" s="2">
        <v>4893</v>
      </c>
      <c r="O5" s="2">
        <v>2870</v>
      </c>
      <c r="P5" s="2">
        <v>5470</v>
      </c>
      <c r="Q5" s="2">
        <v>9101</v>
      </c>
      <c r="R5" s="2">
        <v>68072</v>
      </c>
      <c r="S5" s="2">
        <v>95076</v>
      </c>
      <c r="T5" s="3">
        <v>71.599998474121094</v>
      </c>
      <c r="U5" s="6"/>
      <c r="V5" s="6"/>
    </row>
    <row r="6" spans="1:26" x14ac:dyDescent="0.25">
      <c r="A6" s="1" t="s">
        <v>2</v>
      </c>
      <c r="B6" s="1" t="s">
        <v>3</v>
      </c>
      <c r="C6" s="1" t="s">
        <v>4</v>
      </c>
      <c r="D6" s="2">
        <v>0</v>
      </c>
      <c r="E6" s="2">
        <v>5</v>
      </c>
      <c r="F6" s="2">
        <v>20</v>
      </c>
      <c r="G6" s="2">
        <v>9</v>
      </c>
      <c r="H6" s="2">
        <v>81</v>
      </c>
      <c r="I6" s="2">
        <v>81</v>
      </c>
      <c r="J6" s="2">
        <v>166</v>
      </c>
      <c r="K6" s="2">
        <v>3</v>
      </c>
      <c r="L6" s="2">
        <v>15</v>
      </c>
      <c r="M6" s="2">
        <v>176</v>
      </c>
      <c r="N6" s="2">
        <v>82</v>
      </c>
      <c r="O6" s="2">
        <v>38</v>
      </c>
      <c r="P6" s="2">
        <v>55</v>
      </c>
      <c r="Q6" s="2">
        <v>128</v>
      </c>
      <c r="R6" s="2">
        <v>873</v>
      </c>
      <c r="S6" s="2">
        <v>1249</v>
      </c>
      <c r="T6" s="3">
        <v>69.900001525878906</v>
      </c>
      <c r="U6" s="7">
        <f>SUM(E6+F6+G6+H6+J6+M6+O6)</f>
        <v>495</v>
      </c>
      <c r="V6" s="7">
        <f>SUM(I6+K6+N6+P6+Q6)</f>
        <v>349</v>
      </c>
      <c r="W6" t="str">
        <f>IF(B6=B5,"",B6)</f>
        <v>南港里</v>
      </c>
      <c r="X6">
        <f>IF($W6=$B6,SUMPRODUCT(($B$6:$B$77=W6)*$U$6:$U$77),"")</f>
        <v>2115</v>
      </c>
      <c r="Y6">
        <f>IF($W6=$B6,SUMPRODUCT(($B$6:$B$77=W6)*$V$6:$V$77),"")</f>
        <v>1320</v>
      </c>
      <c r="Z6">
        <f>IF($W6=$B6,SUMPRODUCT(($B$6:$B$77=W6)*$R$6:$R$77),"")</f>
        <v>3557</v>
      </c>
    </row>
    <row r="7" spans="1:26" x14ac:dyDescent="0.25">
      <c r="A7" s="1" t="s">
        <v>2</v>
      </c>
      <c r="B7" s="1" t="s">
        <v>3</v>
      </c>
      <c r="C7" s="1" t="s">
        <v>5</v>
      </c>
      <c r="D7" s="2">
        <v>2</v>
      </c>
      <c r="E7" s="2">
        <v>11</v>
      </c>
      <c r="F7" s="2">
        <v>28</v>
      </c>
      <c r="G7" s="2">
        <v>17</v>
      </c>
      <c r="H7" s="2">
        <v>95</v>
      </c>
      <c r="I7" s="2">
        <v>78</v>
      </c>
      <c r="J7" s="2">
        <v>213</v>
      </c>
      <c r="K7" s="2">
        <v>10</v>
      </c>
      <c r="L7" s="2">
        <v>13</v>
      </c>
      <c r="M7" s="2">
        <v>172</v>
      </c>
      <c r="N7" s="2">
        <v>53</v>
      </c>
      <c r="O7" s="2">
        <v>62</v>
      </c>
      <c r="P7" s="2">
        <v>79</v>
      </c>
      <c r="Q7" s="2">
        <v>123</v>
      </c>
      <c r="R7" s="2">
        <v>973</v>
      </c>
      <c r="S7" s="2">
        <v>1304</v>
      </c>
      <c r="T7" s="3">
        <v>74.620002746582031</v>
      </c>
      <c r="U7" s="7">
        <f t="shared" ref="U7:U70" si="0">SUM(E7+F7+G7+H7+J7+M7+O7)</f>
        <v>598</v>
      </c>
      <c r="V7" s="7">
        <f t="shared" ref="V7:V70" si="1">SUM(I7+K7+N7+P7+Q7)</f>
        <v>343</v>
      </c>
      <c r="W7" t="str">
        <f t="shared" ref="W7:W70" si="2">IF(B7=B6,"",B7)</f>
        <v/>
      </c>
      <c r="X7" t="str">
        <f t="shared" ref="X7:X70" si="3">IF($W7=$B7,SUMPRODUCT(($B$6:$B$77=W7)*$U$6:$U$77),"")</f>
        <v/>
      </c>
      <c r="Y7" t="str">
        <f t="shared" ref="Y7:Y70" si="4">IF($W7=$B7,SUMPRODUCT(($B$6:$B$77=W7)*$V$6:$V$77),"")</f>
        <v/>
      </c>
      <c r="Z7" t="str">
        <f t="shared" ref="Z7:Z70" si="5">IF($W7=$B7,SUMPRODUCT(($B$6:$B$77=W7)*$R$6:$R$77),"")</f>
        <v/>
      </c>
    </row>
    <row r="8" spans="1:26" x14ac:dyDescent="0.25">
      <c r="A8" s="1" t="s">
        <v>2</v>
      </c>
      <c r="B8" s="1" t="s">
        <v>3</v>
      </c>
      <c r="C8" s="1" t="s">
        <v>6</v>
      </c>
      <c r="D8" s="2">
        <v>2</v>
      </c>
      <c r="E8" s="2">
        <v>23</v>
      </c>
      <c r="F8" s="2">
        <v>23</v>
      </c>
      <c r="G8" s="2">
        <v>16</v>
      </c>
      <c r="H8" s="2">
        <v>96</v>
      </c>
      <c r="I8" s="2">
        <v>42</v>
      </c>
      <c r="J8" s="2">
        <v>155</v>
      </c>
      <c r="K8" s="2">
        <v>12</v>
      </c>
      <c r="L8" s="2">
        <v>10</v>
      </c>
      <c r="M8" s="2">
        <v>134</v>
      </c>
      <c r="N8" s="2">
        <v>35</v>
      </c>
      <c r="O8" s="2">
        <v>51</v>
      </c>
      <c r="P8" s="2">
        <v>36</v>
      </c>
      <c r="Q8" s="2">
        <v>107</v>
      </c>
      <c r="R8" s="2">
        <v>759</v>
      </c>
      <c r="S8" s="2">
        <v>1449</v>
      </c>
      <c r="T8" s="3">
        <v>52.380001068115234</v>
      </c>
      <c r="U8" s="7">
        <f t="shared" si="0"/>
        <v>498</v>
      </c>
      <c r="V8" s="7">
        <f t="shared" si="1"/>
        <v>232</v>
      </c>
      <c r="W8" t="str">
        <f t="shared" si="2"/>
        <v/>
      </c>
      <c r="X8" t="str">
        <f t="shared" si="3"/>
        <v/>
      </c>
      <c r="Y8" t="str">
        <f t="shared" si="4"/>
        <v/>
      </c>
      <c r="Z8" t="str">
        <f t="shared" si="5"/>
        <v/>
      </c>
    </row>
    <row r="9" spans="1:26" x14ac:dyDescent="0.25">
      <c r="A9" s="1" t="s">
        <v>2</v>
      </c>
      <c r="B9" s="1" t="s">
        <v>3</v>
      </c>
      <c r="C9" s="1" t="s">
        <v>7</v>
      </c>
      <c r="D9" s="2">
        <v>2</v>
      </c>
      <c r="E9" s="2">
        <v>13</v>
      </c>
      <c r="F9" s="2">
        <v>35</v>
      </c>
      <c r="G9" s="2">
        <v>23</v>
      </c>
      <c r="H9" s="2">
        <v>73</v>
      </c>
      <c r="I9" s="2">
        <v>80</v>
      </c>
      <c r="J9" s="2">
        <v>164</v>
      </c>
      <c r="K9" s="2">
        <v>14</v>
      </c>
      <c r="L9" s="2">
        <v>13</v>
      </c>
      <c r="M9" s="2">
        <v>175</v>
      </c>
      <c r="N9" s="2">
        <v>68</v>
      </c>
      <c r="O9" s="2">
        <v>41</v>
      </c>
      <c r="P9" s="2">
        <v>91</v>
      </c>
      <c r="Q9" s="2">
        <v>143</v>
      </c>
      <c r="R9" s="2">
        <v>952</v>
      </c>
      <c r="S9" s="2">
        <v>1309</v>
      </c>
      <c r="T9" s="3">
        <v>72.730003356933594</v>
      </c>
      <c r="U9" s="7">
        <f t="shared" si="0"/>
        <v>524</v>
      </c>
      <c r="V9" s="7">
        <f t="shared" si="1"/>
        <v>396</v>
      </c>
      <c r="W9" t="str">
        <f t="shared" si="2"/>
        <v/>
      </c>
      <c r="X9" t="str">
        <f t="shared" si="3"/>
        <v/>
      </c>
      <c r="Y9" t="str">
        <f t="shared" si="4"/>
        <v/>
      </c>
      <c r="Z9" t="str">
        <f t="shared" si="5"/>
        <v/>
      </c>
    </row>
    <row r="10" spans="1:26" x14ac:dyDescent="0.25">
      <c r="A10" s="1" t="s">
        <v>2</v>
      </c>
      <c r="B10" s="1" t="s">
        <v>8</v>
      </c>
      <c r="C10" s="1" t="s">
        <v>9</v>
      </c>
      <c r="D10" s="2">
        <v>1</v>
      </c>
      <c r="E10" s="2">
        <v>10</v>
      </c>
      <c r="F10" s="2">
        <v>10</v>
      </c>
      <c r="G10" s="2">
        <v>7</v>
      </c>
      <c r="H10" s="2">
        <v>71</v>
      </c>
      <c r="I10" s="2">
        <v>131</v>
      </c>
      <c r="J10" s="2">
        <v>152</v>
      </c>
      <c r="K10" s="2">
        <v>8</v>
      </c>
      <c r="L10" s="2">
        <v>14</v>
      </c>
      <c r="M10" s="2">
        <v>362</v>
      </c>
      <c r="N10" s="2">
        <v>73</v>
      </c>
      <c r="O10" s="2">
        <v>30</v>
      </c>
      <c r="P10" s="2">
        <v>104</v>
      </c>
      <c r="Q10" s="2">
        <v>144</v>
      </c>
      <c r="R10" s="2">
        <v>1136</v>
      </c>
      <c r="S10" s="2">
        <v>1603</v>
      </c>
      <c r="T10" s="3">
        <v>70.870002746582031</v>
      </c>
      <c r="U10" s="7">
        <f t="shared" si="0"/>
        <v>642</v>
      </c>
      <c r="V10" s="7">
        <f t="shared" si="1"/>
        <v>460</v>
      </c>
      <c r="W10" t="str">
        <f t="shared" si="2"/>
        <v>中南里</v>
      </c>
      <c r="X10">
        <f t="shared" si="3"/>
        <v>1266</v>
      </c>
      <c r="Y10">
        <f t="shared" si="4"/>
        <v>868</v>
      </c>
      <c r="Z10">
        <f t="shared" si="5"/>
        <v>2200</v>
      </c>
    </row>
    <row r="11" spans="1:26" x14ac:dyDescent="0.25">
      <c r="A11" s="1" t="s">
        <v>2</v>
      </c>
      <c r="B11" s="1" t="s">
        <v>8</v>
      </c>
      <c r="C11" s="1" t="s">
        <v>10</v>
      </c>
      <c r="D11" s="2">
        <v>3</v>
      </c>
      <c r="E11" s="2">
        <v>14</v>
      </c>
      <c r="F11" s="2">
        <v>26</v>
      </c>
      <c r="G11" s="2">
        <v>9</v>
      </c>
      <c r="H11" s="2">
        <v>68</v>
      </c>
      <c r="I11" s="2">
        <v>103</v>
      </c>
      <c r="J11" s="2">
        <v>151</v>
      </c>
      <c r="K11" s="2">
        <v>9</v>
      </c>
      <c r="L11" s="2">
        <v>6</v>
      </c>
      <c r="M11" s="2">
        <v>343</v>
      </c>
      <c r="N11" s="2">
        <v>78</v>
      </c>
      <c r="O11" s="2">
        <v>13</v>
      </c>
      <c r="P11" s="2">
        <v>89</v>
      </c>
      <c r="Q11" s="2">
        <v>129</v>
      </c>
      <c r="R11" s="2">
        <v>1064</v>
      </c>
      <c r="S11" s="2">
        <v>1571</v>
      </c>
      <c r="T11" s="3">
        <v>67.730003356933594</v>
      </c>
      <c r="U11" s="7">
        <f t="shared" si="0"/>
        <v>624</v>
      </c>
      <c r="V11" s="7">
        <f t="shared" si="1"/>
        <v>408</v>
      </c>
      <c r="W11" t="str">
        <f t="shared" si="2"/>
        <v/>
      </c>
      <c r="X11" t="str">
        <f t="shared" si="3"/>
        <v/>
      </c>
      <c r="Y11" t="str">
        <f t="shared" si="4"/>
        <v/>
      </c>
      <c r="Z11" t="str">
        <f t="shared" si="5"/>
        <v/>
      </c>
    </row>
    <row r="12" spans="1:26" x14ac:dyDescent="0.25">
      <c r="A12" s="1" t="s">
        <v>2</v>
      </c>
      <c r="B12" s="1" t="s">
        <v>11</v>
      </c>
      <c r="C12" s="1" t="s">
        <v>12</v>
      </c>
      <c r="D12" s="2">
        <v>2</v>
      </c>
      <c r="E12" s="2">
        <v>15</v>
      </c>
      <c r="F12" s="2">
        <v>19</v>
      </c>
      <c r="G12" s="2">
        <v>14</v>
      </c>
      <c r="H12" s="2">
        <v>62</v>
      </c>
      <c r="I12" s="2">
        <v>75</v>
      </c>
      <c r="J12" s="2">
        <v>140</v>
      </c>
      <c r="K12" s="2">
        <v>5</v>
      </c>
      <c r="L12" s="2">
        <v>6</v>
      </c>
      <c r="M12" s="2">
        <v>192</v>
      </c>
      <c r="N12" s="2">
        <v>81</v>
      </c>
      <c r="O12" s="2">
        <v>30</v>
      </c>
      <c r="P12" s="2">
        <v>78</v>
      </c>
      <c r="Q12" s="2">
        <v>158</v>
      </c>
      <c r="R12" s="2">
        <v>904</v>
      </c>
      <c r="S12" s="2">
        <v>1231</v>
      </c>
      <c r="T12" s="3">
        <v>73.44000244140625</v>
      </c>
      <c r="U12" s="7">
        <f t="shared" si="0"/>
        <v>472</v>
      </c>
      <c r="V12" s="7">
        <f t="shared" si="1"/>
        <v>397</v>
      </c>
      <c r="W12" t="str">
        <f t="shared" si="2"/>
        <v>三重里</v>
      </c>
      <c r="X12">
        <f t="shared" si="3"/>
        <v>1996</v>
      </c>
      <c r="Y12">
        <f t="shared" si="4"/>
        <v>1222</v>
      </c>
      <c r="Z12">
        <f t="shared" si="5"/>
        <v>3372</v>
      </c>
    </row>
    <row r="13" spans="1:26" x14ac:dyDescent="0.25">
      <c r="A13" s="1" t="s">
        <v>2</v>
      </c>
      <c r="B13" s="1" t="s">
        <v>11</v>
      </c>
      <c r="C13" s="1" t="s">
        <v>13</v>
      </c>
      <c r="D13" s="2">
        <v>0</v>
      </c>
      <c r="E13" s="2">
        <v>9</v>
      </c>
      <c r="F13" s="2">
        <v>48</v>
      </c>
      <c r="G13" s="2">
        <v>16</v>
      </c>
      <c r="H13" s="2">
        <v>98</v>
      </c>
      <c r="I13" s="2">
        <v>61</v>
      </c>
      <c r="J13" s="2">
        <v>92</v>
      </c>
      <c r="K13" s="2">
        <v>9</v>
      </c>
      <c r="L13" s="2">
        <v>24</v>
      </c>
      <c r="M13" s="2">
        <v>235</v>
      </c>
      <c r="N13" s="2">
        <v>29</v>
      </c>
      <c r="O13" s="2">
        <v>30</v>
      </c>
      <c r="P13" s="2">
        <v>43</v>
      </c>
      <c r="Q13" s="2">
        <v>128</v>
      </c>
      <c r="R13" s="2">
        <v>844</v>
      </c>
      <c r="S13" s="2">
        <v>1262</v>
      </c>
      <c r="T13" s="3">
        <v>66.879997253417969</v>
      </c>
      <c r="U13" s="7">
        <f t="shared" si="0"/>
        <v>528</v>
      </c>
      <c r="V13" s="7">
        <f t="shared" si="1"/>
        <v>270</v>
      </c>
      <c r="W13" t="str">
        <f t="shared" si="2"/>
        <v/>
      </c>
      <c r="X13" t="str">
        <f t="shared" si="3"/>
        <v/>
      </c>
      <c r="Y13" t="str">
        <f t="shared" si="4"/>
        <v/>
      </c>
      <c r="Z13" t="str">
        <f t="shared" si="5"/>
        <v/>
      </c>
    </row>
    <row r="14" spans="1:26" x14ac:dyDescent="0.25">
      <c r="A14" s="1" t="s">
        <v>2</v>
      </c>
      <c r="B14" s="1" t="s">
        <v>11</v>
      </c>
      <c r="C14" s="1" t="s">
        <v>14</v>
      </c>
      <c r="D14" s="2">
        <v>2</v>
      </c>
      <c r="E14" s="2">
        <v>6</v>
      </c>
      <c r="F14" s="2">
        <v>21</v>
      </c>
      <c r="G14" s="2">
        <v>13</v>
      </c>
      <c r="H14" s="2">
        <v>76</v>
      </c>
      <c r="I14" s="2">
        <v>73</v>
      </c>
      <c r="J14" s="2">
        <v>129</v>
      </c>
      <c r="K14" s="2">
        <v>9</v>
      </c>
      <c r="L14" s="2">
        <v>7</v>
      </c>
      <c r="M14" s="2">
        <v>188</v>
      </c>
      <c r="N14" s="2">
        <v>62</v>
      </c>
      <c r="O14" s="2">
        <v>29</v>
      </c>
      <c r="P14" s="2">
        <v>53</v>
      </c>
      <c r="Q14" s="2">
        <v>99</v>
      </c>
      <c r="R14" s="2">
        <v>790</v>
      </c>
      <c r="S14" s="2">
        <v>1118</v>
      </c>
      <c r="T14" s="3">
        <v>70.660003662109375</v>
      </c>
      <c r="U14" s="7">
        <f t="shared" si="0"/>
        <v>462</v>
      </c>
      <c r="V14" s="7">
        <f t="shared" si="1"/>
        <v>296</v>
      </c>
      <c r="W14" t="str">
        <f t="shared" si="2"/>
        <v/>
      </c>
      <c r="X14" t="str">
        <f t="shared" si="3"/>
        <v/>
      </c>
      <c r="Y14" t="str">
        <f t="shared" si="4"/>
        <v/>
      </c>
      <c r="Z14" t="str">
        <f t="shared" si="5"/>
        <v/>
      </c>
    </row>
    <row r="15" spans="1:26" x14ac:dyDescent="0.25">
      <c r="A15" s="1" t="s">
        <v>2</v>
      </c>
      <c r="B15" s="1" t="s">
        <v>11</v>
      </c>
      <c r="C15" s="1" t="s">
        <v>15</v>
      </c>
      <c r="D15" s="2">
        <v>1</v>
      </c>
      <c r="E15" s="2">
        <v>19</v>
      </c>
      <c r="F15" s="2">
        <v>35</v>
      </c>
      <c r="G15" s="2">
        <v>31</v>
      </c>
      <c r="H15" s="2">
        <v>161</v>
      </c>
      <c r="I15" s="2">
        <v>38</v>
      </c>
      <c r="J15" s="2">
        <v>104</v>
      </c>
      <c r="K15" s="2">
        <v>11</v>
      </c>
      <c r="L15" s="2">
        <v>18</v>
      </c>
      <c r="M15" s="2">
        <v>137</v>
      </c>
      <c r="N15" s="2">
        <v>30</v>
      </c>
      <c r="O15" s="2">
        <v>47</v>
      </c>
      <c r="P15" s="2">
        <v>37</v>
      </c>
      <c r="Q15" s="2">
        <v>143</v>
      </c>
      <c r="R15" s="2">
        <v>834</v>
      </c>
      <c r="S15" s="2">
        <v>1253</v>
      </c>
      <c r="T15" s="3">
        <v>66.55999755859375</v>
      </c>
      <c r="U15" s="7">
        <f t="shared" si="0"/>
        <v>534</v>
      </c>
      <c r="V15" s="7">
        <f t="shared" si="1"/>
        <v>259</v>
      </c>
      <c r="W15" t="str">
        <f t="shared" si="2"/>
        <v/>
      </c>
      <c r="X15" t="str">
        <f t="shared" si="3"/>
        <v/>
      </c>
      <c r="Y15" t="str">
        <f t="shared" si="4"/>
        <v/>
      </c>
      <c r="Z15" t="str">
        <f t="shared" si="5"/>
        <v/>
      </c>
    </row>
    <row r="16" spans="1:26" x14ac:dyDescent="0.25">
      <c r="A16" s="1" t="s">
        <v>2</v>
      </c>
      <c r="B16" s="1" t="s">
        <v>16</v>
      </c>
      <c r="C16" s="1" t="s">
        <v>17</v>
      </c>
      <c r="D16" s="2">
        <v>0</v>
      </c>
      <c r="E16" s="2">
        <v>10</v>
      </c>
      <c r="F16" s="2">
        <v>12</v>
      </c>
      <c r="G16" s="2">
        <v>11</v>
      </c>
      <c r="H16" s="2">
        <v>54</v>
      </c>
      <c r="I16" s="2">
        <v>63</v>
      </c>
      <c r="J16" s="2">
        <v>196</v>
      </c>
      <c r="K16" s="2">
        <v>6</v>
      </c>
      <c r="L16" s="2">
        <v>11</v>
      </c>
      <c r="M16" s="2">
        <v>109</v>
      </c>
      <c r="N16" s="2">
        <v>57</v>
      </c>
      <c r="O16" s="2">
        <v>38</v>
      </c>
      <c r="P16" s="2">
        <v>52</v>
      </c>
      <c r="Q16" s="2">
        <v>91</v>
      </c>
      <c r="R16" s="2">
        <v>721</v>
      </c>
      <c r="S16" s="2">
        <v>1007</v>
      </c>
      <c r="T16" s="3">
        <v>71.599998474121094</v>
      </c>
      <c r="U16" s="7">
        <f t="shared" si="0"/>
        <v>430</v>
      </c>
      <c r="V16" s="7">
        <f t="shared" si="1"/>
        <v>269</v>
      </c>
      <c r="W16" s="8" t="str">
        <f t="shared" si="2"/>
        <v>新富里</v>
      </c>
      <c r="X16">
        <f t="shared" si="3"/>
        <v>1314</v>
      </c>
      <c r="Y16">
        <f t="shared" si="4"/>
        <v>940</v>
      </c>
      <c r="Z16">
        <f t="shared" si="5"/>
        <v>2363</v>
      </c>
    </row>
    <row r="17" spans="1:26" x14ac:dyDescent="0.25">
      <c r="A17" s="1" t="s">
        <v>2</v>
      </c>
      <c r="B17" s="1" t="s">
        <v>16</v>
      </c>
      <c r="C17" s="1" t="s">
        <v>18</v>
      </c>
      <c r="D17" s="2">
        <v>1</v>
      </c>
      <c r="E17" s="2">
        <v>8</v>
      </c>
      <c r="F17" s="2">
        <v>9</v>
      </c>
      <c r="G17" s="2">
        <v>12</v>
      </c>
      <c r="H17" s="2">
        <v>72</v>
      </c>
      <c r="I17" s="2">
        <v>84</v>
      </c>
      <c r="J17" s="2">
        <v>180</v>
      </c>
      <c r="K17" s="2">
        <v>16</v>
      </c>
      <c r="L17" s="2">
        <v>17</v>
      </c>
      <c r="M17" s="2">
        <v>138</v>
      </c>
      <c r="N17" s="2">
        <v>63</v>
      </c>
      <c r="O17" s="2">
        <v>35</v>
      </c>
      <c r="P17" s="2">
        <v>78</v>
      </c>
      <c r="Q17" s="2">
        <v>94</v>
      </c>
      <c r="R17" s="2">
        <v>839</v>
      </c>
      <c r="S17" s="2">
        <v>1162</v>
      </c>
      <c r="T17" s="3">
        <v>72.199996948242188</v>
      </c>
      <c r="U17" s="7">
        <f t="shared" si="0"/>
        <v>454</v>
      </c>
      <c r="V17" s="7">
        <f t="shared" si="1"/>
        <v>335</v>
      </c>
      <c r="W17" t="str">
        <f t="shared" si="2"/>
        <v/>
      </c>
      <c r="X17" t="str">
        <f t="shared" si="3"/>
        <v/>
      </c>
      <c r="Y17" t="str">
        <f t="shared" si="4"/>
        <v/>
      </c>
      <c r="Z17" t="str">
        <f t="shared" si="5"/>
        <v/>
      </c>
    </row>
    <row r="18" spans="1:26" x14ac:dyDescent="0.25">
      <c r="A18" s="1" t="s">
        <v>2</v>
      </c>
      <c r="B18" s="1" t="s">
        <v>16</v>
      </c>
      <c r="C18" s="1" t="s">
        <v>19</v>
      </c>
      <c r="D18" s="2">
        <v>0</v>
      </c>
      <c r="E18" s="2">
        <v>7</v>
      </c>
      <c r="F18" s="2">
        <v>6</v>
      </c>
      <c r="G18" s="2">
        <v>17</v>
      </c>
      <c r="H18" s="2">
        <v>50</v>
      </c>
      <c r="I18" s="2">
        <v>86</v>
      </c>
      <c r="J18" s="2">
        <v>173</v>
      </c>
      <c r="K18" s="2">
        <v>7</v>
      </c>
      <c r="L18" s="2">
        <v>15</v>
      </c>
      <c r="M18" s="2">
        <v>150</v>
      </c>
      <c r="N18" s="2">
        <v>48</v>
      </c>
      <c r="O18" s="2">
        <v>27</v>
      </c>
      <c r="P18" s="2">
        <v>64</v>
      </c>
      <c r="Q18" s="2">
        <v>131</v>
      </c>
      <c r="R18" s="2">
        <v>803</v>
      </c>
      <c r="S18" s="2">
        <v>1138</v>
      </c>
      <c r="T18" s="3">
        <v>70.55999755859375</v>
      </c>
      <c r="U18" s="7">
        <f t="shared" si="0"/>
        <v>430</v>
      </c>
      <c r="V18" s="7">
        <f t="shared" si="1"/>
        <v>336</v>
      </c>
      <c r="W18" t="str">
        <f t="shared" si="2"/>
        <v/>
      </c>
      <c r="X18" t="str">
        <f t="shared" si="3"/>
        <v/>
      </c>
      <c r="Y18" t="str">
        <f t="shared" si="4"/>
        <v/>
      </c>
      <c r="Z18" t="str">
        <f t="shared" si="5"/>
        <v/>
      </c>
    </row>
    <row r="19" spans="1:26" x14ac:dyDescent="0.25">
      <c r="A19" s="1" t="s">
        <v>2</v>
      </c>
      <c r="B19" s="1" t="s">
        <v>20</v>
      </c>
      <c r="C19" s="1" t="s">
        <v>21</v>
      </c>
      <c r="D19" s="2">
        <v>3</v>
      </c>
      <c r="E19" s="2">
        <v>20</v>
      </c>
      <c r="F19" s="2">
        <v>22</v>
      </c>
      <c r="G19" s="2">
        <v>17</v>
      </c>
      <c r="H19" s="2">
        <v>85</v>
      </c>
      <c r="I19" s="2">
        <v>113</v>
      </c>
      <c r="J19" s="2">
        <v>251</v>
      </c>
      <c r="K19" s="2">
        <v>9</v>
      </c>
      <c r="L19" s="2">
        <v>17</v>
      </c>
      <c r="M19" s="2">
        <v>144</v>
      </c>
      <c r="N19" s="2">
        <v>52</v>
      </c>
      <c r="O19" s="2">
        <v>18</v>
      </c>
      <c r="P19" s="2">
        <v>115</v>
      </c>
      <c r="Q19" s="2">
        <v>104</v>
      </c>
      <c r="R19" s="2">
        <v>988</v>
      </c>
      <c r="S19" s="2">
        <v>1459</v>
      </c>
      <c r="T19" s="3">
        <v>67.720001220703125</v>
      </c>
      <c r="U19" s="7">
        <f t="shared" si="0"/>
        <v>557</v>
      </c>
      <c r="V19" s="7">
        <f t="shared" si="1"/>
        <v>393</v>
      </c>
      <c r="W19" s="8" t="str">
        <f t="shared" si="2"/>
        <v>中研里</v>
      </c>
      <c r="X19">
        <f t="shared" si="3"/>
        <v>3071</v>
      </c>
      <c r="Y19">
        <f t="shared" si="4"/>
        <v>1990</v>
      </c>
      <c r="Z19">
        <f t="shared" si="5"/>
        <v>5305</v>
      </c>
    </row>
    <row r="20" spans="1:26" x14ac:dyDescent="0.25">
      <c r="A20" s="1" t="s">
        <v>2</v>
      </c>
      <c r="B20" s="1" t="s">
        <v>20</v>
      </c>
      <c r="C20" s="1" t="s">
        <v>22</v>
      </c>
      <c r="D20" s="2">
        <v>0</v>
      </c>
      <c r="E20" s="2">
        <v>26</v>
      </c>
      <c r="F20" s="2">
        <v>37</v>
      </c>
      <c r="G20" s="2">
        <v>15</v>
      </c>
      <c r="H20" s="2">
        <v>115</v>
      </c>
      <c r="I20" s="2">
        <v>84</v>
      </c>
      <c r="J20" s="2">
        <v>232</v>
      </c>
      <c r="K20" s="2">
        <v>24</v>
      </c>
      <c r="L20" s="2">
        <v>20</v>
      </c>
      <c r="M20" s="2">
        <v>152</v>
      </c>
      <c r="N20" s="2">
        <v>56</v>
      </c>
      <c r="O20" s="2">
        <v>36</v>
      </c>
      <c r="P20" s="2">
        <v>83</v>
      </c>
      <c r="Q20" s="2">
        <v>143</v>
      </c>
      <c r="R20" s="2">
        <v>1047</v>
      </c>
      <c r="S20" s="2">
        <v>1481</v>
      </c>
      <c r="T20" s="3">
        <v>70.699996948242188</v>
      </c>
      <c r="U20" s="7">
        <f t="shared" si="0"/>
        <v>613</v>
      </c>
      <c r="V20" s="7">
        <f t="shared" si="1"/>
        <v>390</v>
      </c>
      <c r="W20" t="str">
        <f t="shared" si="2"/>
        <v/>
      </c>
      <c r="X20" t="str">
        <f t="shared" si="3"/>
        <v/>
      </c>
      <c r="Y20" t="str">
        <f t="shared" si="4"/>
        <v/>
      </c>
      <c r="Z20" t="str">
        <f t="shared" si="5"/>
        <v/>
      </c>
    </row>
    <row r="21" spans="1:26" x14ac:dyDescent="0.25">
      <c r="A21" s="1" t="s">
        <v>2</v>
      </c>
      <c r="B21" s="1" t="s">
        <v>20</v>
      </c>
      <c r="C21" s="1" t="s">
        <v>23</v>
      </c>
      <c r="D21" s="2">
        <v>0</v>
      </c>
      <c r="E21" s="2">
        <v>7</v>
      </c>
      <c r="F21" s="2">
        <v>40</v>
      </c>
      <c r="G21" s="2">
        <v>19</v>
      </c>
      <c r="H21" s="2">
        <v>106</v>
      </c>
      <c r="I21" s="2">
        <v>57</v>
      </c>
      <c r="J21" s="2">
        <v>317</v>
      </c>
      <c r="K21" s="2">
        <v>7</v>
      </c>
      <c r="L21" s="2">
        <v>24</v>
      </c>
      <c r="M21" s="2">
        <v>83</v>
      </c>
      <c r="N21" s="2">
        <v>49</v>
      </c>
      <c r="O21" s="2">
        <v>35</v>
      </c>
      <c r="P21" s="2">
        <v>102</v>
      </c>
      <c r="Q21" s="2">
        <v>147</v>
      </c>
      <c r="R21" s="2">
        <v>1024</v>
      </c>
      <c r="S21" s="2">
        <v>1467</v>
      </c>
      <c r="T21" s="3">
        <v>69.800003051757813</v>
      </c>
      <c r="U21" s="7">
        <f t="shared" si="0"/>
        <v>607</v>
      </c>
      <c r="V21" s="7">
        <f t="shared" si="1"/>
        <v>362</v>
      </c>
      <c r="W21" t="str">
        <f t="shared" si="2"/>
        <v/>
      </c>
      <c r="X21" t="str">
        <f t="shared" si="3"/>
        <v/>
      </c>
      <c r="Y21" t="str">
        <f t="shared" si="4"/>
        <v/>
      </c>
      <c r="Z21" t="str">
        <f t="shared" si="5"/>
        <v/>
      </c>
    </row>
    <row r="22" spans="1:26" x14ac:dyDescent="0.25">
      <c r="A22" s="1" t="s">
        <v>2</v>
      </c>
      <c r="B22" s="1" t="s">
        <v>20</v>
      </c>
      <c r="C22" s="1" t="s">
        <v>24</v>
      </c>
      <c r="D22" s="2">
        <v>0</v>
      </c>
      <c r="E22" s="2">
        <v>20</v>
      </c>
      <c r="F22" s="2">
        <v>24</v>
      </c>
      <c r="G22" s="2">
        <v>9</v>
      </c>
      <c r="H22" s="2">
        <v>94</v>
      </c>
      <c r="I22" s="2">
        <v>81</v>
      </c>
      <c r="J22" s="2">
        <v>295</v>
      </c>
      <c r="K22" s="2">
        <v>14</v>
      </c>
      <c r="L22" s="2">
        <v>30</v>
      </c>
      <c r="M22" s="2">
        <v>160</v>
      </c>
      <c r="N22" s="2">
        <v>68</v>
      </c>
      <c r="O22" s="2">
        <v>31</v>
      </c>
      <c r="P22" s="2">
        <v>130</v>
      </c>
      <c r="Q22" s="2">
        <v>176</v>
      </c>
      <c r="R22" s="2">
        <v>1159</v>
      </c>
      <c r="S22" s="2">
        <v>1574</v>
      </c>
      <c r="T22" s="3">
        <v>73.629997253417969</v>
      </c>
      <c r="U22" s="7">
        <f t="shared" si="0"/>
        <v>633</v>
      </c>
      <c r="V22" s="7">
        <f t="shared" si="1"/>
        <v>469</v>
      </c>
      <c r="W22" t="str">
        <f t="shared" si="2"/>
        <v/>
      </c>
      <c r="X22" t="str">
        <f t="shared" si="3"/>
        <v/>
      </c>
      <c r="Y22" t="str">
        <f t="shared" si="4"/>
        <v/>
      </c>
      <c r="Z22" t="str">
        <f t="shared" si="5"/>
        <v/>
      </c>
    </row>
    <row r="23" spans="1:26" x14ac:dyDescent="0.25">
      <c r="A23" s="1" t="s">
        <v>2</v>
      </c>
      <c r="B23" s="1" t="s">
        <v>20</v>
      </c>
      <c r="C23" s="1" t="s">
        <v>25</v>
      </c>
      <c r="D23" s="2">
        <v>1</v>
      </c>
      <c r="E23" s="2">
        <v>21</v>
      </c>
      <c r="F23" s="2">
        <v>28</v>
      </c>
      <c r="G23" s="2">
        <v>25</v>
      </c>
      <c r="H23" s="2">
        <v>107</v>
      </c>
      <c r="I23" s="2">
        <v>95</v>
      </c>
      <c r="J23" s="2">
        <v>303</v>
      </c>
      <c r="K23" s="2">
        <v>16</v>
      </c>
      <c r="L23" s="2">
        <v>19</v>
      </c>
      <c r="M23" s="2">
        <v>132</v>
      </c>
      <c r="N23" s="2">
        <v>56</v>
      </c>
      <c r="O23" s="2">
        <v>45</v>
      </c>
      <c r="P23" s="2">
        <v>87</v>
      </c>
      <c r="Q23" s="2">
        <v>122</v>
      </c>
      <c r="R23" s="2">
        <v>1087</v>
      </c>
      <c r="S23" s="2">
        <v>1530</v>
      </c>
      <c r="T23" s="3">
        <v>71.050003051757813</v>
      </c>
      <c r="U23" s="7">
        <f t="shared" si="0"/>
        <v>661</v>
      </c>
      <c r="V23" s="7">
        <f t="shared" si="1"/>
        <v>376</v>
      </c>
      <c r="W23" t="str">
        <f t="shared" si="2"/>
        <v/>
      </c>
      <c r="X23" t="str">
        <f t="shared" si="3"/>
        <v/>
      </c>
      <c r="Y23" t="str">
        <f t="shared" si="4"/>
        <v/>
      </c>
      <c r="Z23" t="str">
        <f t="shared" si="5"/>
        <v/>
      </c>
    </row>
    <row r="24" spans="1:26" x14ac:dyDescent="0.25">
      <c r="A24" s="1" t="s">
        <v>2</v>
      </c>
      <c r="B24" s="1" t="s">
        <v>26</v>
      </c>
      <c r="C24" s="1" t="s">
        <v>27</v>
      </c>
      <c r="D24" s="2">
        <v>4</v>
      </c>
      <c r="E24" s="2">
        <v>19</v>
      </c>
      <c r="F24" s="2">
        <v>36</v>
      </c>
      <c r="G24" s="2">
        <v>18</v>
      </c>
      <c r="H24" s="2">
        <v>76</v>
      </c>
      <c r="I24" s="2">
        <v>78</v>
      </c>
      <c r="J24" s="2">
        <v>269</v>
      </c>
      <c r="K24" s="2">
        <v>11</v>
      </c>
      <c r="L24" s="2">
        <v>8</v>
      </c>
      <c r="M24" s="2">
        <v>181</v>
      </c>
      <c r="N24" s="2">
        <v>49</v>
      </c>
      <c r="O24" s="2">
        <v>45</v>
      </c>
      <c r="P24" s="2">
        <v>77</v>
      </c>
      <c r="Q24" s="2">
        <v>128</v>
      </c>
      <c r="R24" s="2">
        <v>1018</v>
      </c>
      <c r="S24" s="2">
        <v>1376</v>
      </c>
      <c r="T24" s="3">
        <v>73.980003356933594</v>
      </c>
      <c r="U24" s="7">
        <f t="shared" si="0"/>
        <v>644</v>
      </c>
      <c r="V24" s="7">
        <f t="shared" si="1"/>
        <v>343</v>
      </c>
      <c r="W24" t="str">
        <f t="shared" si="2"/>
        <v>九如里</v>
      </c>
      <c r="X24">
        <f t="shared" si="3"/>
        <v>2614</v>
      </c>
      <c r="Y24">
        <f t="shared" si="4"/>
        <v>1119</v>
      </c>
      <c r="Z24">
        <f t="shared" si="5"/>
        <v>3865</v>
      </c>
    </row>
    <row r="25" spans="1:26" x14ac:dyDescent="0.25">
      <c r="A25" s="1" t="s">
        <v>2</v>
      </c>
      <c r="B25" s="1" t="s">
        <v>26</v>
      </c>
      <c r="C25" s="1" t="s">
        <v>28</v>
      </c>
      <c r="D25" s="2">
        <v>1</v>
      </c>
      <c r="E25" s="2">
        <v>11</v>
      </c>
      <c r="F25" s="2">
        <v>173</v>
      </c>
      <c r="G25" s="2">
        <v>27</v>
      </c>
      <c r="H25" s="2">
        <v>93</v>
      </c>
      <c r="I25" s="2">
        <v>50</v>
      </c>
      <c r="J25" s="2">
        <v>230</v>
      </c>
      <c r="K25" s="2">
        <v>5</v>
      </c>
      <c r="L25" s="2">
        <v>12</v>
      </c>
      <c r="M25" s="2">
        <v>183</v>
      </c>
      <c r="N25" s="2">
        <v>21</v>
      </c>
      <c r="O25" s="2">
        <v>52</v>
      </c>
      <c r="P25" s="2">
        <v>27</v>
      </c>
      <c r="Q25" s="2">
        <v>82</v>
      </c>
      <c r="R25" s="2">
        <v>988</v>
      </c>
      <c r="S25" s="2">
        <v>1372</v>
      </c>
      <c r="T25" s="3">
        <v>72.010002136230469</v>
      </c>
      <c r="U25" s="7">
        <f t="shared" si="0"/>
        <v>769</v>
      </c>
      <c r="V25" s="7">
        <f t="shared" si="1"/>
        <v>185</v>
      </c>
      <c r="W25" t="str">
        <f t="shared" si="2"/>
        <v/>
      </c>
      <c r="X25" t="str">
        <f t="shared" si="3"/>
        <v/>
      </c>
      <c r="Y25" t="str">
        <f t="shared" si="4"/>
        <v/>
      </c>
      <c r="Z25" t="str">
        <f t="shared" si="5"/>
        <v/>
      </c>
    </row>
    <row r="26" spans="1:26" x14ac:dyDescent="0.25">
      <c r="A26" s="1" t="s">
        <v>2</v>
      </c>
      <c r="B26" s="1" t="s">
        <v>26</v>
      </c>
      <c r="C26" s="1" t="s">
        <v>29</v>
      </c>
      <c r="D26" s="2">
        <v>2</v>
      </c>
      <c r="E26" s="2">
        <v>16</v>
      </c>
      <c r="F26" s="2">
        <v>41</v>
      </c>
      <c r="G26" s="2">
        <v>17</v>
      </c>
      <c r="H26" s="2">
        <v>120</v>
      </c>
      <c r="I26" s="2">
        <v>69</v>
      </c>
      <c r="J26" s="2">
        <v>226</v>
      </c>
      <c r="K26" s="2">
        <v>5</v>
      </c>
      <c r="L26" s="2">
        <v>11</v>
      </c>
      <c r="M26" s="2">
        <v>116</v>
      </c>
      <c r="N26" s="2">
        <v>39</v>
      </c>
      <c r="O26" s="2">
        <v>29</v>
      </c>
      <c r="P26" s="2">
        <v>58</v>
      </c>
      <c r="Q26" s="2">
        <v>71</v>
      </c>
      <c r="R26" s="2">
        <v>833</v>
      </c>
      <c r="S26" s="2">
        <v>1170</v>
      </c>
      <c r="T26" s="3">
        <v>71.199996948242188</v>
      </c>
      <c r="U26" s="7">
        <f t="shared" si="0"/>
        <v>565</v>
      </c>
      <c r="V26" s="7">
        <f t="shared" si="1"/>
        <v>242</v>
      </c>
      <c r="W26" t="str">
        <f t="shared" si="2"/>
        <v/>
      </c>
      <c r="X26" t="str">
        <f t="shared" si="3"/>
        <v/>
      </c>
      <c r="Y26" t="str">
        <f t="shared" si="4"/>
        <v/>
      </c>
      <c r="Z26" t="str">
        <f t="shared" si="5"/>
        <v/>
      </c>
    </row>
    <row r="27" spans="1:26" x14ac:dyDescent="0.25">
      <c r="A27" s="1" t="s">
        <v>2</v>
      </c>
      <c r="B27" s="1" t="s">
        <v>26</v>
      </c>
      <c r="C27" s="1" t="s">
        <v>30</v>
      </c>
      <c r="D27" s="2">
        <v>2</v>
      </c>
      <c r="E27" s="2">
        <v>47</v>
      </c>
      <c r="F27" s="2">
        <v>33</v>
      </c>
      <c r="G27" s="2">
        <v>9</v>
      </c>
      <c r="H27" s="2">
        <v>54</v>
      </c>
      <c r="I27" s="2">
        <v>110</v>
      </c>
      <c r="J27" s="2">
        <v>351</v>
      </c>
      <c r="K27" s="2">
        <v>5</v>
      </c>
      <c r="L27" s="2">
        <v>13</v>
      </c>
      <c r="M27" s="2">
        <v>118</v>
      </c>
      <c r="N27" s="2">
        <v>45</v>
      </c>
      <c r="O27" s="2">
        <v>24</v>
      </c>
      <c r="P27" s="2">
        <v>71</v>
      </c>
      <c r="Q27" s="2">
        <v>118</v>
      </c>
      <c r="R27" s="2">
        <v>1026</v>
      </c>
      <c r="S27" s="2">
        <v>1415</v>
      </c>
      <c r="T27" s="3">
        <v>72.510002136230469</v>
      </c>
      <c r="U27" s="7">
        <f t="shared" si="0"/>
        <v>636</v>
      </c>
      <c r="V27" s="7">
        <f t="shared" si="1"/>
        <v>349</v>
      </c>
      <c r="W27" t="str">
        <f t="shared" si="2"/>
        <v/>
      </c>
      <c r="X27" t="str">
        <f t="shared" si="3"/>
        <v/>
      </c>
      <c r="Y27" t="str">
        <f t="shared" si="4"/>
        <v/>
      </c>
      <c r="Z27" t="str">
        <f t="shared" si="5"/>
        <v/>
      </c>
    </row>
    <row r="28" spans="1:26" x14ac:dyDescent="0.25">
      <c r="A28" s="1" t="s">
        <v>2</v>
      </c>
      <c r="B28" s="1" t="s">
        <v>31</v>
      </c>
      <c r="C28" s="1" t="s">
        <v>32</v>
      </c>
      <c r="D28" s="2">
        <v>2</v>
      </c>
      <c r="E28" s="2">
        <v>19</v>
      </c>
      <c r="F28" s="2">
        <v>24</v>
      </c>
      <c r="G28" s="2">
        <v>14</v>
      </c>
      <c r="H28" s="2">
        <v>76</v>
      </c>
      <c r="I28" s="2">
        <v>145</v>
      </c>
      <c r="J28" s="2">
        <v>265</v>
      </c>
      <c r="K28" s="2">
        <v>15</v>
      </c>
      <c r="L28" s="2">
        <v>13</v>
      </c>
      <c r="M28" s="2">
        <v>181</v>
      </c>
      <c r="N28" s="2">
        <v>60</v>
      </c>
      <c r="O28" s="2">
        <v>14</v>
      </c>
      <c r="P28" s="2">
        <v>100</v>
      </c>
      <c r="Q28" s="2">
        <v>132</v>
      </c>
      <c r="R28" s="2">
        <v>1093</v>
      </c>
      <c r="S28" s="2">
        <v>1503</v>
      </c>
      <c r="T28" s="3">
        <v>72.720001220703125</v>
      </c>
      <c r="U28" s="7">
        <f t="shared" si="0"/>
        <v>593</v>
      </c>
      <c r="V28" s="7">
        <f t="shared" si="1"/>
        <v>452</v>
      </c>
      <c r="W28" t="str">
        <f t="shared" si="2"/>
        <v>舊莊里</v>
      </c>
      <c r="X28">
        <f t="shared" si="3"/>
        <v>2961</v>
      </c>
      <c r="Y28">
        <f t="shared" si="4"/>
        <v>2202</v>
      </c>
      <c r="Z28">
        <f t="shared" si="5"/>
        <v>5362</v>
      </c>
    </row>
    <row r="29" spans="1:26" x14ac:dyDescent="0.25">
      <c r="A29" s="1" t="s">
        <v>2</v>
      </c>
      <c r="B29" s="1" t="s">
        <v>31</v>
      </c>
      <c r="C29" s="1" t="s">
        <v>33</v>
      </c>
      <c r="D29" s="2">
        <v>2</v>
      </c>
      <c r="E29" s="2">
        <v>19</v>
      </c>
      <c r="F29" s="2">
        <v>22</v>
      </c>
      <c r="G29" s="2">
        <v>23</v>
      </c>
      <c r="H29" s="2">
        <v>79</v>
      </c>
      <c r="I29" s="2">
        <v>183</v>
      </c>
      <c r="J29" s="2">
        <v>277</v>
      </c>
      <c r="K29" s="2">
        <v>6</v>
      </c>
      <c r="L29" s="2">
        <v>10</v>
      </c>
      <c r="M29" s="2">
        <v>155</v>
      </c>
      <c r="N29" s="2">
        <v>60</v>
      </c>
      <c r="O29" s="2">
        <v>28</v>
      </c>
      <c r="P29" s="2">
        <v>119</v>
      </c>
      <c r="Q29" s="2">
        <v>130</v>
      </c>
      <c r="R29" s="2">
        <v>1132</v>
      </c>
      <c r="S29" s="2">
        <v>1567</v>
      </c>
      <c r="T29" s="3">
        <v>72.239997863769531</v>
      </c>
      <c r="U29" s="7">
        <f t="shared" si="0"/>
        <v>603</v>
      </c>
      <c r="V29" s="7">
        <f t="shared" si="1"/>
        <v>498</v>
      </c>
      <c r="W29" t="str">
        <f t="shared" si="2"/>
        <v/>
      </c>
      <c r="X29" t="str">
        <f t="shared" si="3"/>
        <v/>
      </c>
      <c r="Y29" t="str">
        <f t="shared" si="4"/>
        <v/>
      </c>
      <c r="Z29" t="str">
        <f t="shared" si="5"/>
        <v/>
      </c>
    </row>
    <row r="30" spans="1:26" x14ac:dyDescent="0.25">
      <c r="A30" s="1" t="s">
        <v>2</v>
      </c>
      <c r="B30" s="1" t="s">
        <v>31</v>
      </c>
      <c r="C30" s="1" t="s">
        <v>34</v>
      </c>
      <c r="D30" s="2">
        <v>4</v>
      </c>
      <c r="E30" s="2">
        <v>38</v>
      </c>
      <c r="F30" s="2">
        <v>11</v>
      </c>
      <c r="G30" s="2">
        <v>7</v>
      </c>
      <c r="H30" s="2">
        <v>61</v>
      </c>
      <c r="I30" s="2">
        <v>183</v>
      </c>
      <c r="J30" s="2">
        <v>308</v>
      </c>
      <c r="K30" s="2">
        <v>5</v>
      </c>
      <c r="L30" s="2">
        <v>12</v>
      </c>
      <c r="M30" s="2">
        <v>142</v>
      </c>
      <c r="N30" s="2">
        <v>35</v>
      </c>
      <c r="O30" s="2">
        <v>15</v>
      </c>
      <c r="P30" s="2">
        <v>92</v>
      </c>
      <c r="Q30" s="2">
        <v>128</v>
      </c>
      <c r="R30" s="2">
        <v>1055</v>
      </c>
      <c r="S30" s="2">
        <v>1556</v>
      </c>
      <c r="T30" s="3">
        <v>67.800003051757813</v>
      </c>
      <c r="U30" s="7">
        <f t="shared" si="0"/>
        <v>582</v>
      </c>
      <c r="V30" s="7">
        <f t="shared" si="1"/>
        <v>443</v>
      </c>
      <c r="W30" t="str">
        <f t="shared" si="2"/>
        <v/>
      </c>
      <c r="X30" t="str">
        <f t="shared" si="3"/>
        <v/>
      </c>
      <c r="Y30" t="str">
        <f t="shared" si="4"/>
        <v/>
      </c>
      <c r="Z30" t="str">
        <f t="shared" si="5"/>
        <v/>
      </c>
    </row>
    <row r="31" spans="1:26" x14ac:dyDescent="0.25">
      <c r="A31" s="1" t="s">
        <v>2</v>
      </c>
      <c r="B31" s="1" t="s">
        <v>31</v>
      </c>
      <c r="C31" s="1" t="s">
        <v>35</v>
      </c>
      <c r="D31" s="2">
        <v>2</v>
      </c>
      <c r="E31" s="2">
        <v>30</v>
      </c>
      <c r="F31" s="2">
        <v>39</v>
      </c>
      <c r="G31" s="2">
        <v>17</v>
      </c>
      <c r="H31" s="2">
        <v>82</v>
      </c>
      <c r="I31" s="2">
        <v>160</v>
      </c>
      <c r="J31" s="2">
        <v>234</v>
      </c>
      <c r="K31" s="2">
        <v>9</v>
      </c>
      <c r="L31" s="2">
        <v>17</v>
      </c>
      <c r="M31" s="2">
        <v>148</v>
      </c>
      <c r="N31" s="2">
        <v>42</v>
      </c>
      <c r="O31" s="2">
        <v>31</v>
      </c>
      <c r="P31" s="2">
        <v>69</v>
      </c>
      <c r="Q31" s="2">
        <v>126</v>
      </c>
      <c r="R31" s="2">
        <v>1037</v>
      </c>
      <c r="S31" s="2">
        <v>1503</v>
      </c>
      <c r="T31" s="3">
        <v>69</v>
      </c>
      <c r="U31" s="7">
        <f t="shared" si="0"/>
        <v>581</v>
      </c>
      <c r="V31" s="7">
        <f t="shared" si="1"/>
        <v>406</v>
      </c>
      <c r="W31" t="str">
        <f t="shared" si="2"/>
        <v/>
      </c>
      <c r="X31" t="str">
        <f t="shared" si="3"/>
        <v/>
      </c>
      <c r="Y31" t="str">
        <f t="shared" si="4"/>
        <v/>
      </c>
      <c r="Z31" t="str">
        <f t="shared" si="5"/>
        <v/>
      </c>
    </row>
    <row r="32" spans="1:26" x14ac:dyDescent="0.25">
      <c r="A32" s="1" t="s">
        <v>2</v>
      </c>
      <c r="B32" s="1" t="s">
        <v>31</v>
      </c>
      <c r="C32" s="1" t="s">
        <v>36</v>
      </c>
      <c r="D32" s="2">
        <v>1</v>
      </c>
      <c r="E32" s="2">
        <v>18</v>
      </c>
      <c r="F32" s="2">
        <v>24</v>
      </c>
      <c r="G32" s="2">
        <v>17</v>
      </c>
      <c r="H32" s="2">
        <v>77</v>
      </c>
      <c r="I32" s="2">
        <v>106</v>
      </c>
      <c r="J32" s="2">
        <v>279</v>
      </c>
      <c r="K32" s="2">
        <v>12</v>
      </c>
      <c r="L32" s="2">
        <v>18</v>
      </c>
      <c r="M32" s="2">
        <v>148</v>
      </c>
      <c r="N32" s="2">
        <v>71</v>
      </c>
      <c r="O32" s="2">
        <v>39</v>
      </c>
      <c r="P32" s="2">
        <v>85</v>
      </c>
      <c r="Q32" s="2">
        <v>129</v>
      </c>
      <c r="R32" s="2">
        <v>1045</v>
      </c>
      <c r="S32" s="2">
        <v>1468</v>
      </c>
      <c r="T32" s="3">
        <v>71.19000244140625</v>
      </c>
      <c r="U32" s="7">
        <f t="shared" si="0"/>
        <v>602</v>
      </c>
      <c r="V32" s="7">
        <f t="shared" si="1"/>
        <v>403</v>
      </c>
      <c r="W32" t="str">
        <f t="shared" si="2"/>
        <v/>
      </c>
      <c r="X32" t="str">
        <f t="shared" si="3"/>
        <v/>
      </c>
      <c r="Y32" t="str">
        <f t="shared" si="4"/>
        <v/>
      </c>
      <c r="Z32" t="str">
        <f t="shared" si="5"/>
        <v/>
      </c>
    </row>
    <row r="33" spans="1:26" x14ac:dyDescent="0.25">
      <c r="A33" s="1" t="s">
        <v>2</v>
      </c>
      <c r="B33" s="1" t="s">
        <v>37</v>
      </c>
      <c r="C33" s="1" t="s">
        <v>38</v>
      </c>
      <c r="D33" s="2">
        <v>1</v>
      </c>
      <c r="E33" s="2">
        <v>20</v>
      </c>
      <c r="F33" s="2">
        <v>17</v>
      </c>
      <c r="G33" s="2">
        <v>17</v>
      </c>
      <c r="H33" s="2">
        <v>84</v>
      </c>
      <c r="I33" s="2">
        <v>112</v>
      </c>
      <c r="J33" s="2">
        <v>218</v>
      </c>
      <c r="K33" s="2">
        <v>11</v>
      </c>
      <c r="L33" s="2">
        <v>15</v>
      </c>
      <c r="M33" s="2">
        <v>212</v>
      </c>
      <c r="N33" s="2">
        <v>81</v>
      </c>
      <c r="O33" s="2">
        <v>39</v>
      </c>
      <c r="P33" s="2">
        <v>58</v>
      </c>
      <c r="Q33" s="2">
        <v>111</v>
      </c>
      <c r="R33" s="2">
        <v>1032</v>
      </c>
      <c r="S33" s="2">
        <v>1464</v>
      </c>
      <c r="T33" s="3">
        <v>70.489997863769531</v>
      </c>
      <c r="U33" s="7">
        <f t="shared" si="0"/>
        <v>607</v>
      </c>
      <c r="V33" s="7">
        <f t="shared" si="1"/>
        <v>373</v>
      </c>
      <c r="W33" t="str">
        <f t="shared" si="2"/>
        <v>東新里</v>
      </c>
      <c r="X33">
        <f t="shared" si="3"/>
        <v>2389</v>
      </c>
      <c r="Y33">
        <f t="shared" si="4"/>
        <v>1646</v>
      </c>
      <c r="Z33">
        <f t="shared" si="5"/>
        <v>4202</v>
      </c>
    </row>
    <row r="34" spans="1:26" x14ac:dyDescent="0.25">
      <c r="A34" s="1" t="s">
        <v>2</v>
      </c>
      <c r="B34" s="1" t="s">
        <v>37</v>
      </c>
      <c r="C34" s="1" t="s">
        <v>39</v>
      </c>
      <c r="D34" s="2">
        <v>0</v>
      </c>
      <c r="E34" s="2">
        <v>20</v>
      </c>
      <c r="F34" s="2">
        <v>33</v>
      </c>
      <c r="G34" s="2">
        <v>22</v>
      </c>
      <c r="H34" s="2">
        <v>106</v>
      </c>
      <c r="I34" s="2">
        <v>134</v>
      </c>
      <c r="J34" s="2">
        <v>212</v>
      </c>
      <c r="K34" s="2">
        <v>10</v>
      </c>
      <c r="L34" s="2">
        <v>12</v>
      </c>
      <c r="M34" s="2">
        <v>220</v>
      </c>
      <c r="N34" s="2">
        <v>130</v>
      </c>
      <c r="O34" s="2">
        <v>45</v>
      </c>
      <c r="P34" s="2">
        <v>66</v>
      </c>
      <c r="Q34" s="2">
        <v>151</v>
      </c>
      <c r="R34" s="2">
        <v>1191</v>
      </c>
      <c r="S34" s="2">
        <v>1673</v>
      </c>
      <c r="T34" s="3">
        <v>71.19000244140625</v>
      </c>
      <c r="U34" s="7">
        <f t="shared" si="0"/>
        <v>658</v>
      </c>
      <c r="V34" s="7">
        <f t="shared" si="1"/>
        <v>491</v>
      </c>
      <c r="W34" t="str">
        <f t="shared" si="2"/>
        <v/>
      </c>
      <c r="X34" t="str">
        <f t="shared" si="3"/>
        <v/>
      </c>
      <c r="Y34" t="str">
        <f t="shared" si="4"/>
        <v/>
      </c>
      <c r="Z34" t="str">
        <f t="shared" si="5"/>
        <v/>
      </c>
    </row>
    <row r="35" spans="1:26" x14ac:dyDescent="0.25">
      <c r="A35" s="1" t="s">
        <v>2</v>
      </c>
      <c r="B35" s="1" t="s">
        <v>37</v>
      </c>
      <c r="C35" s="1" t="s">
        <v>40</v>
      </c>
      <c r="D35" s="2">
        <v>5</v>
      </c>
      <c r="E35" s="2">
        <v>19</v>
      </c>
      <c r="F35" s="2">
        <v>29</v>
      </c>
      <c r="G35" s="2">
        <v>29</v>
      </c>
      <c r="H35" s="2">
        <v>100</v>
      </c>
      <c r="I35" s="2">
        <v>96</v>
      </c>
      <c r="J35" s="2">
        <v>162</v>
      </c>
      <c r="K35" s="2">
        <v>12</v>
      </c>
      <c r="L35" s="2">
        <v>17</v>
      </c>
      <c r="M35" s="2">
        <v>206</v>
      </c>
      <c r="N35" s="2">
        <v>112</v>
      </c>
      <c r="O35" s="2">
        <v>54</v>
      </c>
      <c r="P35" s="2">
        <v>73</v>
      </c>
      <c r="Q35" s="2">
        <v>130</v>
      </c>
      <c r="R35" s="2">
        <v>1055</v>
      </c>
      <c r="S35" s="2">
        <v>1432</v>
      </c>
      <c r="T35" s="3">
        <v>73.669998168945313</v>
      </c>
      <c r="U35" s="7">
        <f t="shared" si="0"/>
        <v>599</v>
      </c>
      <c r="V35" s="7">
        <f t="shared" si="1"/>
        <v>423</v>
      </c>
      <c r="W35" t="str">
        <f t="shared" si="2"/>
        <v/>
      </c>
      <c r="X35" t="str">
        <f t="shared" si="3"/>
        <v/>
      </c>
      <c r="Y35" t="str">
        <f t="shared" si="4"/>
        <v/>
      </c>
      <c r="Z35" t="str">
        <f t="shared" si="5"/>
        <v/>
      </c>
    </row>
    <row r="36" spans="1:26" x14ac:dyDescent="0.25">
      <c r="A36" s="1" t="s">
        <v>2</v>
      </c>
      <c r="B36" s="1" t="s">
        <v>37</v>
      </c>
      <c r="C36" s="1" t="s">
        <v>41</v>
      </c>
      <c r="D36" s="2">
        <v>6</v>
      </c>
      <c r="E36" s="2">
        <v>11</v>
      </c>
      <c r="F36" s="2">
        <v>35</v>
      </c>
      <c r="G36" s="2">
        <v>23</v>
      </c>
      <c r="H36" s="2">
        <v>74</v>
      </c>
      <c r="I36" s="2">
        <v>84</v>
      </c>
      <c r="J36" s="2">
        <v>162</v>
      </c>
      <c r="K36" s="2">
        <v>10</v>
      </c>
      <c r="L36" s="2">
        <v>10</v>
      </c>
      <c r="M36" s="2">
        <v>186</v>
      </c>
      <c r="N36" s="2">
        <v>106</v>
      </c>
      <c r="O36" s="2">
        <v>34</v>
      </c>
      <c r="P36" s="2">
        <v>73</v>
      </c>
      <c r="Q36" s="2">
        <v>86</v>
      </c>
      <c r="R36" s="2">
        <v>924</v>
      </c>
      <c r="S36" s="2">
        <v>1309</v>
      </c>
      <c r="T36" s="3">
        <v>70.589996337890625</v>
      </c>
      <c r="U36" s="7">
        <f t="shared" si="0"/>
        <v>525</v>
      </c>
      <c r="V36" s="7">
        <f t="shared" si="1"/>
        <v>359</v>
      </c>
      <c r="W36" t="str">
        <f t="shared" si="2"/>
        <v/>
      </c>
      <c r="X36" t="str">
        <f t="shared" si="3"/>
        <v/>
      </c>
      <c r="Y36" t="str">
        <f t="shared" si="4"/>
        <v/>
      </c>
      <c r="Z36" t="str">
        <f t="shared" si="5"/>
        <v/>
      </c>
    </row>
    <row r="37" spans="1:26" x14ac:dyDescent="0.25">
      <c r="A37" s="1" t="s">
        <v>2</v>
      </c>
      <c r="B37" s="1" t="s">
        <v>42</v>
      </c>
      <c r="C37" s="1" t="s">
        <v>43</v>
      </c>
      <c r="D37" s="2">
        <v>1</v>
      </c>
      <c r="E37" s="2">
        <v>17</v>
      </c>
      <c r="F37" s="2">
        <v>45</v>
      </c>
      <c r="G37" s="2">
        <v>14</v>
      </c>
      <c r="H37" s="2">
        <v>117</v>
      </c>
      <c r="I37" s="2">
        <v>76</v>
      </c>
      <c r="J37" s="2">
        <v>113</v>
      </c>
      <c r="K37" s="2">
        <v>9</v>
      </c>
      <c r="L37" s="2">
        <v>7</v>
      </c>
      <c r="M37" s="2">
        <v>162</v>
      </c>
      <c r="N37" s="2">
        <v>61</v>
      </c>
      <c r="O37" s="2">
        <v>25</v>
      </c>
      <c r="P37" s="2">
        <v>60</v>
      </c>
      <c r="Q37" s="2">
        <v>96</v>
      </c>
      <c r="R37" s="2">
        <v>820</v>
      </c>
      <c r="S37" s="2">
        <v>1213</v>
      </c>
      <c r="T37" s="3">
        <v>67.599998474121094</v>
      </c>
      <c r="U37" s="7">
        <f t="shared" si="0"/>
        <v>493</v>
      </c>
      <c r="V37" s="7">
        <f t="shared" si="1"/>
        <v>302</v>
      </c>
      <c r="W37" t="str">
        <f t="shared" si="2"/>
        <v>重陽里</v>
      </c>
      <c r="X37">
        <f t="shared" si="3"/>
        <v>1687</v>
      </c>
      <c r="Y37">
        <f t="shared" si="4"/>
        <v>947</v>
      </c>
      <c r="Z37">
        <f t="shared" si="5"/>
        <v>2766</v>
      </c>
    </row>
    <row r="38" spans="1:26" x14ac:dyDescent="0.25">
      <c r="A38" s="1" t="s">
        <v>2</v>
      </c>
      <c r="B38" s="1" t="s">
        <v>42</v>
      </c>
      <c r="C38" s="1" t="s">
        <v>44</v>
      </c>
      <c r="D38" s="2">
        <v>4</v>
      </c>
      <c r="E38" s="2">
        <v>32</v>
      </c>
      <c r="F38" s="2">
        <v>58</v>
      </c>
      <c r="G38" s="2">
        <v>25</v>
      </c>
      <c r="H38" s="2">
        <v>125</v>
      </c>
      <c r="I38" s="2">
        <v>62</v>
      </c>
      <c r="J38" s="2">
        <v>224</v>
      </c>
      <c r="K38" s="2">
        <v>6</v>
      </c>
      <c r="L38" s="2">
        <v>34</v>
      </c>
      <c r="M38" s="2">
        <v>131</v>
      </c>
      <c r="N38" s="2">
        <v>49</v>
      </c>
      <c r="O38" s="2">
        <v>44</v>
      </c>
      <c r="P38" s="2">
        <v>65</v>
      </c>
      <c r="Q38" s="2">
        <v>149</v>
      </c>
      <c r="R38" s="2">
        <v>1034</v>
      </c>
      <c r="S38" s="2">
        <v>1439</v>
      </c>
      <c r="T38" s="3">
        <v>71.860000610351563</v>
      </c>
      <c r="U38" s="7">
        <f t="shared" si="0"/>
        <v>639</v>
      </c>
      <c r="V38" s="7">
        <f t="shared" si="1"/>
        <v>331</v>
      </c>
      <c r="W38" t="str">
        <f t="shared" si="2"/>
        <v/>
      </c>
      <c r="X38" t="str">
        <f t="shared" si="3"/>
        <v/>
      </c>
      <c r="Y38" t="str">
        <f t="shared" si="4"/>
        <v/>
      </c>
      <c r="Z38" t="str">
        <f t="shared" si="5"/>
        <v/>
      </c>
    </row>
    <row r="39" spans="1:26" x14ac:dyDescent="0.25">
      <c r="A39" s="1" t="s">
        <v>2</v>
      </c>
      <c r="B39" s="1" t="s">
        <v>42</v>
      </c>
      <c r="C39" s="1" t="s">
        <v>45</v>
      </c>
      <c r="D39" s="2">
        <v>4</v>
      </c>
      <c r="E39" s="2">
        <v>29</v>
      </c>
      <c r="F39" s="2">
        <v>36</v>
      </c>
      <c r="G39" s="2">
        <v>23</v>
      </c>
      <c r="H39" s="2">
        <v>96</v>
      </c>
      <c r="I39" s="2">
        <v>52</v>
      </c>
      <c r="J39" s="2">
        <v>234</v>
      </c>
      <c r="K39" s="2">
        <v>6</v>
      </c>
      <c r="L39" s="2">
        <v>17</v>
      </c>
      <c r="M39" s="2">
        <v>107</v>
      </c>
      <c r="N39" s="2">
        <v>45</v>
      </c>
      <c r="O39" s="2">
        <v>30</v>
      </c>
      <c r="P39" s="2">
        <v>49</v>
      </c>
      <c r="Q39" s="2">
        <v>162</v>
      </c>
      <c r="R39" s="2">
        <v>912</v>
      </c>
      <c r="S39" s="2">
        <v>1269</v>
      </c>
      <c r="T39" s="3">
        <v>71.870002746582031</v>
      </c>
      <c r="U39" s="7">
        <f t="shared" si="0"/>
        <v>555</v>
      </c>
      <c r="V39" s="7">
        <f t="shared" si="1"/>
        <v>314</v>
      </c>
      <c r="W39" t="str">
        <f t="shared" si="2"/>
        <v/>
      </c>
      <c r="X39" t="str">
        <f t="shared" si="3"/>
        <v/>
      </c>
      <c r="Y39" t="str">
        <f t="shared" si="4"/>
        <v/>
      </c>
      <c r="Z39" t="str">
        <f t="shared" si="5"/>
        <v/>
      </c>
    </row>
    <row r="40" spans="1:26" x14ac:dyDescent="0.25">
      <c r="A40" s="1" t="s">
        <v>2</v>
      </c>
      <c r="B40" s="1" t="s">
        <v>46</v>
      </c>
      <c r="C40" s="1" t="s">
        <v>47</v>
      </c>
      <c r="D40" s="2">
        <v>2</v>
      </c>
      <c r="E40" s="2">
        <v>14</v>
      </c>
      <c r="F40" s="2">
        <v>26</v>
      </c>
      <c r="G40" s="2">
        <v>23</v>
      </c>
      <c r="H40" s="2">
        <v>122</v>
      </c>
      <c r="I40" s="2">
        <v>77</v>
      </c>
      <c r="J40" s="2">
        <v>168</v>
      </c>
      <c r="K40" s="2">
        <v>14</v>
      </c>
      <c r="L40" s="2">
        <v>13</v>
      </c>
      <c r="M40" s="2">
        <v>196</v>
      </c>
      <c r="N40" s="2">
        <v>84</v>
      </c>
      <c r="O40" s="2">
        <v>56</v>
      </c>
      <c r="P40" s="2">
        <v>63</v>
      </c>
      <c r="Q40" s="2">
        <v>135</v>
      </c>
      <c r="R40" s="2">
        <v>1018</v>
      </c>
      <c r="S40" s="2">
        <v>1372</v>
      </c>
      <c r="T40" s="3">
        <v>74.199996948242188</v>
      </c>
      <c r="U40" s="7">
        <f t="shared" si="0"/>
        <v>605</v>
      </c>
      <c r="V40" s="7">
        <f t="shared" si="1"/>
        <v>373</v>
      </c>
      <c r="W40" t="str">
        <f t="shared" si="2"/>
        <v>東明里</v>
      </c>
      <c r="X40">
        <f t="shared" si="3"/>
        <v>1697</v>
      </c>
      <c r="Y40">
        <f t="shared" si="4"/>
        <v>943</v>
      </c>
      <c r="Z40">
        <f t="shared" si="5"/>
        <v>2744</v>
      </c>
    </row>
    <row r="41" spans="1:26" x14ac:dyDescent="0.25">
      <c r="A41" s="1" t="s">
        <v>2</v>
      </c>
      <c r="B41" s="1" t="s">
        <v>46</v>
      </c>
      <c r="C41" s="1" t="s">
        <v>48</v>
      </c>
      <c r="D41" s="2">
        <v>3</v>
      </c>
      <c r="E41" s="2">
        <v>7</v>
      </c>
      <c r="F41" s="2">
        <v>29</v>
      </c>
      <c r="G41" s="2">
        <v>15</v>
      </c>
      <c r="H41" s="2">
        <v>77</v>
      </c>
      <c r="I41" s="2">
        <v>55</v>
      </c>
      <c r="J41" s="2">
        <v>260</v>
      </c>
      <c r="K41" s="2">
        <v>3</v>
      </c>
      <c r="L41" s="2">
        <v>14</v>
      </c>
      <c r="M41" s="2">
        <v>117</v>
      </c>
      <c r="N41" s="2">
        <v>56</v>
      </c>
      <c r="O41" s="2">
        <v>45</v>
      </c>
      <c r="P41" s="2">
        <v>47</v>
      </c>
      <c r="Q41" s="2">
        <v>103</v>
      </c>
      <c r="R41" s="2">
        <v>846</v>
      </c>
      <c r="S41" s="2">
        <v>1224</v>
      </c>
      <c r="T41" s="3">
        <v>69.120002746582031</v>
      </c>
      <c r="U41" s="7">
        <f t="shared" si="0"/>
        <v>550</v>
      </c>
      <c r="V41" s="7">
        <f t="shared" si="1"/>
        <v>264</v>
      </c>
      <c r="W41" t="str">
        <f t="shared" si="2"/>
        <v/>
      </c>
      <c r="X41" t="str">
        <f t="shared" si="3"/>
        <v/>
      </c>
      <c r="Y41" t="str">
        <f t="shared" si="4"/>
        <v/>
      </c>
      <c r="Z41" t="str">
        <f t="shared" si="5"/>
        <v/>
      </c>
    </row>
    <row r="42" spans="1:26" x14ac:dyDescent="0.25">
      <c r="A42" s="1" t="s">
        <v>2</v>
      </c>
      <c r="B42" s="1" t="s">
        <v>46</v>
      </c>
      <c r="C42" s="1" t="s">
        <v>49</v>
      </c>
      <c r="D42" s="2">
        <v>0</v>
      </c>
      <c r="E42" s="2">
        <v>11</v>
      </c>
      <c r="F42" s="2">
        <v>41</v>
      </c>
      <c r="G42" s="2">
        <v>15</v>
      </c>
      <c r="H42" s="2">
        <v>81</v>
      </c>
      <c r="I42" s="2">
        <v>53</v>
      </c>
      <c r="J42" s="2">
        <v>225</v>
      </c>
      <c r="K42" s="2">
        <v>11</v>
      </c>
      <c r="L42" s="2">
        <v>16</v>
      </c>
      <c r="M42" s="2">
        <v>137</v>
      </c>
      <c r="N42" s="2">
        <v>47</v>
      </c>
      <c r="O42" s="2">
        <v>32</v>
      </c>
      <c r="P42" s="2">
        <v>63</v>
      </c>
      <c r="Q42" s="2">
        <v>132</v>
      </c>
      <c r="R42" s="2">
        <v>880</v>
      </c>
      <c r="S42" s="2">
        <v>1238</v>
      </c>
      <c r="T42" s="3">
        <v>71.080001831054688</v>
      </c>
      <c r="U42" s="7">
        <f t="shared" si="0"/>
        <v>542</v>
      </c>
      <c r="V42" s="7">
        <f t="shared" si="1"/>
        <v>306</v>
      </c>
      <c r="W42" t="str">
        <f t="shared" si="2"/>
        <v/>
      </c>
      <c r="X42" t="str">
        <f t="shared" si="3"/>
        <v/>
      </c>
      <c r="Y42" t="str">
        <f t="shared" si="4"/>
        <v/>
      </c>
      <c r="Z42" t="str">
        <f t="shared" si="5"/>
        <v/>
      </c>
    </row>
    <row r="43" spans="1:26" x14ac:dyDescent="0.25">
      <c r="A43" s="1" t="s">
        <v>2</v>
      </c>
      <c r="B43" s="1" t="s">
        <v>50</v>
      </c>
      <c r="C43" s="1" t="s">
        <v>51</v>
      </c>
      <c r="D43" s="2">
        <v>1</v>
      </c>
      <c r="E43" s="2">
        <v>16</v>
      </c>
      <c r="F43" s="2">
        <v>29</v>
      </c>
      <c r="G43" s="2">
        <v>16</v>
      </c>
      <c r="H43" s="2">
        <v>67</v>
      </c>
      <c r="I43" s="2">
        <v>58</v>
      </c>
      <c r="J43" s="2">
        <v>133</v>
      </c>
      <c r="K43" s="2">
        <v>3</v>
      </c>
      <c r="L43" s="2">
        <v>2</v>
      </c>
      <c r="M43" s="2">
        <v>159</v>
      </c>
      <c r="N43" s="2">
        <v>144</v>
      </c>
      <c r="O43" s="2">
        <v>38</v>
      </c>
      <c r="P43" s="2">
        <v>128</v>
      </c>
      <c r="Q43" s="2">
        <v>151</v>
      </c>
      <c r="R43" s="2">
        <v>973</v>
      </c>
      <c r="S43" s="2">
        <v>1312</v>
      </c>
      <c r="T43" s="3">
        <v>74.160003662109375</v>
      </c>
      <c r="U43" s="7">
        <f t="shared" si="0"/>
        <v>458</v>
      </c>
      <c r="V43" s="7">
        <f t="shared" si="1"/>
        <v>484</v>
      </c>
      <c r="W43" t="str">
        <f t="shared" si="2"/>
        <v>西新里</v>
      </c>
      <c r="X43">
        <f t="shared" si="3"/>
        <v>1325</v>
      </c>
      <c r="Y43">
        <f t="shared" si="4"/>
        <v>1478</v>
      </c>
      <c r="Z43">
        <f t="shared" si="5"/>
        <v>2922</v>
      </c>
    </row>
    <row r="44" spans="1:26" x14ac:dyDescent="0.25">
      <c r="A44" s="1" t="s">
        <v>2</v>
      </c>
      <c r="B44" s="1" t="s">
        <v>50</v>
      </c>
      <c r="C44" s="1" t="s">
        <v>52</v>
      </c>
      <c r="D44" s="2">
        <v>1</v>
      </c>
      <c r="E44" s="2">
        <v>15</v>
      </c>
      <c r="F44" s="2">
        <v>24</v>
      </c>
      <c r="G44" s="2">
        <v>15</v>
      </c>
      <c r="H44" s="2">
        <v>104</v>
      </c>
      <c r="I44" s="2">
        <v>119</v>
      </c>
      <c r="J44" s="2">
        <v>99</v>
      </c>
      <c r="K44" s="2">
        <v>12</v>
      </c>
      <c r="L44" s="2">
        <v>17</v>
      </c>
      <c r="M44" s="2">
        <v>149</v>
      </c>
      <c r="N44" s="2">
        <v>102</v>
      </c>
      <c r="O44" s="2">
        <v>29</v>
      </c>
      <c r="P44" s="2">
        <v>84</v>
      </c>
      <c r="Q44" s="2">
        <v>179</v>
      </c>
      <c r="R44" s="2">
        <v>977</v>
      </c>
      <c r="S44" s="2">
        <v>1328</v>
      </c>
      <c r="T44" s="3">
        <v>73.569999694824219</v>
      </c>
      <c r="U44" s="7">
        <f t="shared" si="0"/>
        <v>435</v>
      </c>
      <c r="V44" s="7">
        <f t="shared" si="1"/>
        <v>496</v>
      </c>
      <c r="W44" t="str">
        <f t="shared" si="2"/>
        <v/>
      </c>
      <c r="X44" t="str">
        <f t="shared" si="3"/>
        <v/>
      </c>
      <c r="Y44" t="str">
        <f t="shared" si="4"/>
        <v/>
      </c>
      <c r="Z44" t="str">
        <f t="shared" si="5"/>
        <v/>
      </c>
    </row>
    <row r="45" spans="1:26" x14ac:dyDescent="0.25">
      <c r="A45" s="1" t="s">
        <v>2</v>
      </c>
      <c r="B45" s="1" t="s">
        <v>50</v>
      </c>
      <c r="C45" s="1" t="s">
        <v>53</v>
      </c>
      <c r="D45" s="2">
        <v>1</v>
      </c>
      <c r="E45" s="2">
        <v>14</v>
      </c>
      <c r="F45" s="2">
        <v>14</v>
      </c>
      <c r="G45" s="2">
        <v>18</v>
      </c>
      <c r="H45" s="2">
        <v>48</v>
      </c>
      <c r="I45" s="2">
        <v>79</v>
      </c>
      <c r="J45" s="2">
        <v>108</v>
      </c>
      <c r="K45" s="2">
        <v>11</v>
      </c>
      <c r="L45" s="2">
        <v>15</v>
      </c>
      <c r="M45" s="2">
        <v>203</v>
      </c>
      <c r="N45" s="2">
        <v>118</v>
      </c>
      <c r="O45" s="2">
        <v>27</v>
      </c>
      <c r="P45" s="2">
        <v>106</v>
      </c>
      <c r="Q45" s="2">
        <v>184</v>
      </c>
      <c r="R45" s="2">
        <v>972</v>
      </c>
      <c r="S45" s="2">
        <v>1302</v>
      </c>
      <c r="T45" s="3">
        <v>74.650001525878906</v>
      </c>
      <c r="U45" s="7">
        <f t="shared" si="0"/>
        <v>432</v>
      </c>
      <c r="V45" s="7">
        <f t="shared" si="1"/>
        <v>498</v>
      </c>
      <c r="W45" t="str">
        <f t="shared" si="2"/>
        <v/>
      </c>
      <c r="X45" t="str">
        <f t="shared" si="3"/>
        <v/>
      </c>
      <c r="Y45" t="str">
        <f t="shared" si="4"/>
        <v/>
      </c>
      <c r="Z45" t="str">
        <f t="shared" si="5"/>
        <v/>
      </c>
    </row>
    <row r="46" spans="1:26" x14ac:dyDescent="0.25">
      <c r="A46" s="1" t="s">
        <v>2</v>
      </c>
      <c r="B46" s="1" t="s">
        <v>54</v>
      </c>
      <c r="C46" s="1" t="s">
        <v>55</v>
      </c>
      <c r="D46" s="2">
        <v>1</v>
      </c>
      <c r="E46" s="2">
        <v>12</v>
      </c>
      <c r="F46" s="2">
        <v>27</v>
      </c>
      <c r="G46" s="2">
        <v>22</v>
      </c>
      <c r="H46" s="2">
        <v>65</v>
      </c>
      <c r="I46" s="2">
        <v>107</v>
      </c>
      <c r="J46" s="2">
        <v>215</v>
      </c>
      <c r="K46" s="2">
        <v>12</v>
      </c>
      <c r="L46" s="2">
        <v>11</v>
      </c>
      <c r="M46" s="2">
        <v>121</v>
      </c>
      <c r="N46" s="2">
        <v>138</v>
      </c>
      <c r="O46" s="2">
        <v>22</v>
      </c>
      <c r="P46" s="2">
        <v>126</v>
      </c>
      <c r="Q46" s="2">
        <v>188</v>
      </c>
      <c r="R46" s="2">
        <v>1085</v>
      </c>
      <c r="S46" s="2">
        <v>1512</v>
      </c>
      <c r="T46" s="3">
        <v>71.760002136230469</v>
      </c>
      <c r="U46" s="7">
        <f t="shared" si="0"/>
        <v>484</v>
      </c>
      <c r="V46" s="7">
        <f t="shared" si="1"/>
        <v>571</v>
      </c>
      <c r="W46" t="str">
        <f t="shared" si="2"/>
        <v>玉成里</v>
      </c>
      <c r="X46">
        <f t="shared" si="3"/>
        <v>1563</v>
      </c>
      <c r="Y46">
        <f t="shared" si="4"/>
        <v>1373</v>
      </c>
      <c r="Z46">
        <f t="shared" si="5"/>
        <v>3070</v>
      </c>
    </row>
    <row r="47" spans="1:26" x14ac:dyDescent="0.25">
      <c r="A47" s="1" t="s">
        <v>2</v>
      </c>
      <c r="B47" s="1" t="s">
        <v>54</v>
      </c>
      <c r="C47" s="1" t="s">
        <v>56</v>
      </c>
      <c r="D47" s="2">
        <v>5</v>
      </c>
      <c r="E47" s="2">
        <v>20</v>
      </c>
      <c r="F47" s="2">
        <v>39</v>
      </c>
      <c r="G47" s="2">
        <v>24</v>
      </c>
      <c r="H47" s="2">
        <v>91</v>
      </c>
      <c r="I47" s="2">
        <v>62</v>
      </c>
      <c r="J47" s="2">
        <v>211</v>
      </c>
      <c r="K47" s="2">
        <v>16</v>
      </c>
      <c r="L47" s="2">
        <v>24</v>
      </c>
      <c r="M47" s="2">
        <v>101</v>
      </c>
      <c r="N47" s="2">
        <v>70</v>
      </c>
      <c r="O47" s="2">
        <v>21</v>
      </c>
      <c r="P47" s="2">
        <v>106</v>
      </c>
      <c r="Q47" s="2">
        <v>163</v>
      </c>
      <c r="R47" s="2">
        <v>987</v>
      </c>
      <c r="S47" s="2">
        <v>1320</v>
      </c>
      <c r="T47" s="3">
        <v>74.769996643066406</v>
      </c>
      <c r="U47" s="7">
        <f t="shared" si="0"/>
        <v>507</v>
      </c>
      <c r="V47" s="7">
        <f t="shared" si="1"/>
        <v>417</v>
      </c>
      <c r="W47" t="str">
        <f t="shared" si="2"/>
        <v/>
      </c>
      <c r="X47" t="str">
        <f t="shared" si="3"/>
        <v/>
      </c>
      <c r="Y47" t="str">
        <f t="shared" si="4"/>
        <v/>
      </c>
      <c r="Z47" t="str">
        <f t="shared" si="5"/>
        <v/>
      </c>
    </row>
    <row r="48" spans="1:26" x14ac:dyDescent="0.25">
      <c r="A48" s="1" t="s">
        <v>2</v>
      </c>
      <c r="B48" s="1" t="s">
        <v>54</v>
      </c>
      <c r="C48" s="1" t="s">
        <v>57</v>
      </c>
      <c r="D48" s="2">
        <v>4</v>
      </c>
      <c r="E48" s="2">
        <v>29</v>
      </c>
      <c r="F48" s="2">
        <v>41</v>
      </c>
      <c r="G48" s="2">
        <v>28</v>
      </c>
      <c r="H48" s="2">
        <v>69</v>
      </c>
      <c r="I48" s="2">
        <v>75</v>
      </c>
      <c r="J48" s="2">
        <v>229</v>
      </c>
      <c r="K48" s="2">
        <v>18</v>
      </c>
      <c r="L48" s="2">
        <v>16</v>
      </c>
      <c r="M48" s="2">
        <v>125</v>
      </c>
      <c r="N48" s="2">
        <v>94</v>
      </c>
      <c r="O48" s="2">
        <v>51</v>
      </c>
      <c r="P48" s="2">
        <v>68</v>
      </c>
      <c r="Q48" s="2">
        <v>130</v>
      </c>
      <c r="R48" s="2">
        <v>998</v>
      </c>
      <c r="S48" s="2">
        <v>1317</v>
      </c>
      <c r="T48" s="3">
        <v>75.779998779296875</v>
      </c>
      <c r="U48" s="7">
        <f t="shared" si="0"/>
        <v>572</v>
      </c>
      <c r="V48" s="7">
        <f t="shared" si="1"/>
        <v>385</v>
      </c>
      <c r="W48" t="str">
        <f t="shared" si="2"/>
        <v/>
      </c>
      <c r="X48" t="str">
        <f t="shared" si="3"/>
        <v/>
      </c>
      <c r="Y48" t="str">
        <f t="shared" si="4"/>
        <v/>
      </c>
      <c r="Z48" t="str">
        <f t="shared" si="5"/>
        <v/>
      </c>
    </row>
    <row r="49" spans="1:26" x14ac:dyDescent="0.25">
      <c r="A49" s="1" t="s">
        <v>2</v>
      </c>
      <c r="B49" s="1" t="s">
        <v>58</v>
      </c>
      <c r="C49" s="1" t="s">
        <v>59</v>
      </c>
      <c r="D49" s="2">
        <v>2</v>
      </c>
      <c r="E49" s="2">
        <v>12</v>
      </c>
      <c r="F49" s="2">
        <v>46</v>
      </c>
      <c r="G49" s="2">
        <v>39</v>
      </c>
      <c r="H49" s="2">
        <v>71</v>
      </c>
      <c r="I49" s="2">
        <v>69</v>
      </c>
      <c r="J49" s="2">
        <v>190</v>
      </c>
      <c r="K49" s="2">
        <v>14</v>
      </c>
      <c r="L49" s="2">
        <v>17</v>
      </c>
      <c r="M49" s="2">
        <v>66</v>
      </c>
      <c r="N49" s="2">
        <v>81</v>
      </c>
      <c r="O49" s="2">
        <v>16</v>
      </c>
      <c r="P49" s="2">
        <v>83</v>
      </c>
      <c r="Q49" s="2">
        <v>127</v>
      </c>
      <c r="R49" s="2">
        <v>855</v>
      </c>
      <c r="S49" s="2">
        <v>1152</v>
      </c>
      <c r="T49" s="3">
        <v>74.220001220703125</v>
      </c>
      <c r="U49" s="7">
        <f t="shared" si="0"/>
        <v>440</v>
      </c>
      <c r="V49" s="7">
        <f t="shared" si="1"/>
        <v>374</v>
      </c>
      <c r="W49" t="str">
        <f t="shared" si="2"/>
        <v>合成里</v>
      </c>
      <c r="X49">
        <f t="shared" si="3"/>
        <v>2202</v>
      </c>
      <c r="Y49">
        <f t="shared" si="4"/>
        <v>1793</v>
      </c>
      <c r="Z49">
        <f t="shared" si="5"/>
        <v>4173</v>
      </c>
    </row>
    <row r="50" spans="1:26" x14ac:dyDescent="0.25">
      <c r="A50" s="1" t="s">
        <v>2</v>
      </c>
      <c r="B50" s="1" t="s">
        <v>58</v>
      </c>
      <c r="C50" s="1" t="s">
        <v>60</v>
      </c>
      <c r="D50" s="2">
        <v>2</v>
      </c>
      <c r="E50" s="2">
        <v>20</v>
      </c>
      <c r="F50" s="2">
        <v>38</v>
      </c>
      <c r="G50" s="2">
        <v>22</v>
      </c>
      <c r="H50" s="2">
        <v>113</v>
      </c>
      <c r="I50" s="2">
        <v>74</v>
      </c>
      <c r="J50" s="2">
        <v>234</v>
      </c>
      <c r="K50" s="2">
        <v>7</v>
      </c>
      <c r="L50" s="2">
        <v>17</v>
      </c>
      <c r="M50" s="2">
        <v>43</v>
      </c>
      <c r="N50" s="2">
        <v>39</v>
      </c>
      <c r="O50" s="2">
        <v>20</v>
      </c>
      <c r="P50" s="2">
        <v>62</v>
      </c>
      <c r="Q50" s="2">
        <v>109</v>
      </c>
      <c r="R50" s="2">
        <v>815</v>
      </c>
      <c r="S50" s="2">
        <v>1147</v>
      </c>
      <c r="T50" s="3">
        <v>71.050003051757813</v>
      </c>
      <c r="U50" s="7">
        <f t="shared" si="0"/>
        <v>490</v>
      </c>
      <c r="V50" s="7">
        <f t="shared" si="1"/>
        <v>291</v>
      </c>
      <c r="W50" t="str">
        <f t="shared" si="2"/>
        <v/>
      </c>
      <c r="X50" t="str">
        <f t="shared" si="3"/>
        <v/>
      </c>
      <c r="Y50" t="str">
        <f t="shared" si="4"/>
        <v/>
      </c>
      <c r="Z50" t="str">
        <f t="shared" si="5"/>
        <v/>
      </c>
    </row>
    <row r="51" spans="1:26" x14ac:dyDescent="0.25">
      <c r="A51" s="1" t="s">
        <v>2</v>
      </c>
      <c r="B51" s="1" t="s">
        <v>58</v>
      </c>
      <c r="C51" s="1" t="s">
        <v>61</v>
      </c>
      <c r="D51" s="2">
        <v>2</v>
      </c>
      <c r="E51" s="2">
        <v>22</v>
      </c>
      <c r="F51" s="2">
        <v>34</v>
      </c>
      <c r="G51" s="2">
        <v>22</v>
      </c>
      <c r="H51" s="2">
        <v>62</v>
      </c>
      <c r="I51" s="2">
        <v>80</v>
      </c>
      <c r="J51" s="2">
        <v>186</v>
      </c>
      <c r="K51" s="2">
        <v>7</v>
      </c>
      <c r="L51" s="2">
        <v>22</v>
      </c>
      <c r="M51" s="2">
        <v>83</v>
      </c>
      <c r="N51" s="2">
        <v>70</v>
      </c>
      <c r="O51" s="2">
        <v>29</v>
      </c>
      <c r="P51" s="2">
        <v>59</v>
      </c>
      <c r="Q51" s="2">
        <v>137</v>
      </c>
      <c r="R51" s="2">
        <v>842</v>
      </c>
      <c r="S51" s="2">
        <v>1203</v>
      </c>
      <c r="T51" s="3">
        <v>69.989997863769531</v>
      </c>
      <c r="U51" s="7">
        <f t="shared" si="0"/>
        <v>438</v>
      </c>
      <c r="V51" s="7">
        <f t="shared" si="1"/>
        <v>353</v>
      </c>
      <c r="W51" t="str">
        <f t="shared" si="2"/>
        <v/>
      </c>
      <c r="X51" t="str">
        <f t="shared" si="3"/>
        <v/>
      </c>
      <c r="Y51" t="str">
        <f t="shared" si="4"/>
        <v/>
      </c>
      <c r="Z51" t="str">
        <f t="shared" si="5"/>
        <v/>
      </c>
    </row>
    <row r="52" spans="1:26" x14ac:dyDescent="0.25">
      <c r="A52" s="1" t="s">
        <v>2</v>
      </c>
      <c r="B52" s="1" t="s">
        <v>58</v>
      </c>
      <c r="C52" s="1" t="s">
        <v>62</v>
      </c>
      <c r="D52" s="2">
        <v>1</v>
      </c>
      <c r="E52" s="2">
        <v>12</v>
      </c>
      <c r="F52" s="2">
        <v>15</v>
      </c>
      <c r="G52" s="2">
        <v>24</v>
      </c>
      <c r="H52" s="2">
        <v>57</v>
      </c>
      <c r="I52" s="2">
        <v>65</v>
      </c>
      <c r="J52" s="2">
        <v>167</v>
      </c>
      <c r="K52" s="2">
        <v>7</v>
      </c>
      <c r="L52" s="2">
        <v>7</v>
      </c>
      <c r="M52" s="2">
        <v>99</v>
      </c>
      <c r="N52" s="2">
        <v>81</v>
      </c>
      <c r="O52" s="2">
        <v>27</v>
      </c>
      <c r="P52" s="2">
        <v>116</v>
      </c>
      <c r="Q52" s="2">
        <v>106</v>
      </c>
      <c r="R52" s="2">
        <v>796</v>
      </c>
      <c r="S52" s="2">
        <v>1119</v>
      </c>
      <c r="T52" s="3">
        <v>71.129997253417969</v>
      </c>
      <c r="U52" s="7">
        <f t="shared" si="0"/>
        <v>401</v>
      </c>
      <c r="V52" s="7">
        <f t="shared" si="1"/>
        <v>375</v>
      </c>
      <c r="W52" t="str">
        <f t="shared" si="2"/>
        <v/>
      </c>
      <c r="X52" t="str">
        <f t="shared" si="3"/>
        <v/>
      </c>
      <c r="Y52" t="str">
        <f t="shared" si="4"/>
        <v/>
      </c>
      <c r="Z52" t="str">
        <f t="shared" si="5"/>
        <v/>
      </c>
    </row>
    <row r="53" spans="1:26" x14ac:dyDescent="0.25">
      <c r="A53" s="1" t="s">
        <v>2</v>
      </c>
      <c r="B53" s="1" t="s">
        <v>58</v>
      </c>
      <c r="C53" s="1" t="s">
        <v>63</v>
      </c>
      <c r="D53" s="2">
        <v>1</v>
      </c>
      <c r="E53" s="2">
        <v>15</v>
      </c>
      <c r="F53" s="2">
        <v>28</v>
      </c>
      <c r="G53" s="2">
        <v>19</v>
      </c>
      <c r="H53" s="2">
        <v>60</v>
      </c>
      <c r="I53" s="2">
        <v>46</v>
      </c>
      <c r="J53" s="2">
        <v>183</v>
      </c>
      <c r="K53" s="2">
        <v>7</v>
      </c>
      <c r="L53" s="2">
        <v>7</v>
      </c>
      <c r="M53" s="2">
        <v>98</v>
      </c>
      <c r="N53" s="2">
        <v>131</v>
      </c>
      <c r="O53" s="2">
        <v>30</v>
      </c>
      <c r="P53" s="2">
        <v>93</v>
      </c>
      <c r="Q53" s="2">
        <v>123</v>
      </c>
      <c r="R53" s="2">
        <v>865</v>
      </c>
      <c r="S53" s="2">
        <v>1195</v>
      </c>
      <c r="T53" s="3">
        <v>72.379997253417969</v>
      </c>
      <c r="U53" s="7">
        <f t="shared" si="0"/>
        <v>433</v>
      </c>
      <c r="V53" s="7">
        <f t="shared" si="1"/>
        <v>400</v>
      </c>
      <c r="W53" t="str">
        <f t="shared" si="2"/>
        <v/>
      </c>
      <c r="X53" t="str">
        <f t="shared" si="3"/>
        <v/>
      </c>
      <c r="Y53" t="str">
        <f t="shared" si="4"/>
        <v/>
      </c>
      <c r="Z53" t="str">
        <f t="shared" si="5"/>
        <v/>
      </c>
    </row>
    <row r="54" spans="1:26" x14ac:dyDescent="0.25">
      <c r="A54" s="1" t="s">
        <v>2</v>
      </c>
      <c r="B54" s="1" t="s">
        <v>64</v>
      </c>
      <c r="C54" s="1" t="s">
        <v>65</v>
      </c>
      <c r="D54" s="2">
        <v>3</v>
      </c>
      <c r="E54" s="2">
        <v>16</v>
      </c>
      <c r="F54" s="2">
        <v>37</v>
      </c>
      <c r="G54" s="2">
        <v>25</v>
      </c>
      <c r="H54" s="2">
        <v>96</v>
      </c>
      <c r="I54" s="2">
        <v>62</v>
      </c>
      <c r="J54" s="2">
        <v>213</v>
      </c>
      <c r="K54" s="2">
        <v>7</v>
      </c>
      <c r="L54" s="2">
        <v>17</v>
      </c>
      <c r="M54" s="2">
        <v>221</v>
      </c>
      <c r="N54" s="2">
        <v>85</v>
      </c>
      <c r="O54" s="2">
        <v>71</v>
      </c>
      <c r="P54" s="2">
        <v>99</v>
      </c>
      <c r="Q54" s="2">
        <v>132</v>
      </c>
      <c r="R54" s="2">
        <v>1110</v>
      </c>
      <c r="S54" s="2">
        <v>1568</v>
      </c>
      <c r="T54" s="3">
        <v>70.790000915527344</v>
      </c>
      <c r="U54" s="7">
        <f t="shared" si="0"/>
        <v>679</v>
      </c>
      <c r="V54" s="7">
        <f t="shared" si="1"/>
        <v>385</v>
      </c>
      <c r="W54" t="str">
        <f t="shared" si="2"/>
        <v>新光里</v>
      </c>
      <c r="X54">
        <f t="shared" si="3"/>
        <v>1441</v>
      </c>
      <c r="Y54">
        <f t="shared" si="4"/>
        <v>808</v>
      </c>
      <c r="Z54">
        <f t="shared" si="5"/>
        <v>2353</v>
      </c>
    </row>
    <row r="55" spans="1:26" x14ac:dyDescent="0.25">
      <c r="A55" s="1" t="s">
        <v>2</v>
      </c>
      <c r="B55" s="1" t="s">
        <v>64</v>
      </c>
      <c r="C55" s="1" t="s">
        <v>66</v>
      </c>
      <c r="D55" s="2">
        <v>2</v>
      </c>
      <c r="E55" s="2">
        <v>7</v>
      </c>
      <c r="F55" s="2">
        <v>38</v>
      </c>
      <c r="G55" s="2">
        <v>28</v>
      </c>
      <c r="H55" s="2">
        <v>114</v>
      </c>
      <c r="I55" s="2">
        <v>78</v>
      </c>
      <c r="J55" s="2">
        <v>303</v>
      </c>
      <c r="K55" s="2">
        <v>9</v>
      </c>
      <c r="L55" s="2">
        <v>22</v>
      </c>
      <c r="M55" s="2">
        <v>191</v>
      </c>
      <c r="N55" s="2">
        <v>94</v>
      </c>
      <c r="O55" s="2">
        <v>81</v>
      </c>
      <c r="P55" s="2">
        <v>96</v>
      </c>
      <c r="Q55" s="2">
        <v>146</v>
      </c>
      <c r="R55" s="2">
        <v>1243</v>
      </c>
      <c r="S55" s="2">
        <v>1632</v>
      </c>
      <c r="T55" s="3">
        <v>76.160003662109375</v>
      </c>
      <c r="U55" s="7">
        <f t="shared" si="0"/>
        <v>762</v>
      </c>
      <c r="V55" s="7">
        <f t="shared" si="1"/>
        <v>423</v>
      </c>
      <c r="W55" t="str">
        <f t="shared" si="2"/>
        <v/>
      </c>
      <c r="X55" t="str">
        <f t="shared" si="3"/>
        <v/>
      </c>
      <c r="Y55" t="str">
        <f t="shared" si="4"/>
        <v/>
      </c>
      <c r="Z55" t="str">
        <f t="shared" si="5"/>
        <v/>
      </c>
    </row>
    <row r="56" spans="1:26" x14ac:dyDescent="0.25">
      <c r="A56" s="1" t="s">
        <v>2</v>
      </c>
      <c r="B56" s="1" t="s">
        <v>67</v>
      </c>
      <c r="C56" s="1" t="s">
        <v>68</v>
      </c>
      <c r="D56" s="2">
        <v>2</v>
      </c>
      <c r="E56" s="2">
        <v>6</v>
      </c>
      <c r="F56" s="2">
        <v>69</v>
      </c>
      <c r="G56" s="2">
        <v>39</v>
      </c>
      <c r="H56" s="2">
        <v>83</v>
      </c>
      <c r="I56" s="2">
        <v>39</v>
      </c>
      <c r="J56" s="2">
        <v>155</v>
      </c>
      <c r="K56" s="2">
        <v>5</v>
      </c>
      <c r="L56" s="2">
        <v>5</v>
      </c>
      <c r="M56" s="2">
        <v>128</v>
      </c>
      <c r="N56" s="2">
        <v>41</v>
      </c>
      <c r="O56" s="2">
        <v>106</v>
      </c>
      <c r="P56" s="2">
        <v>56</v>
      </c>
      <c r="Q56" s="2">
        <v>79</v>
      </c>
      <c r="R56" s="2">
        <v>841</v>
      </c>
      <c r="S56" s="2">
        <v>1159</v>
      </c>
      <c r="T56" s="3">
        <v>72.55999755859375</v>
      </c>
      <c r="U56" s="7">
        <f t="shared" si="0"/>
        <v>586</v>
      </c>
      <c r="V56" s="7">
        <f t="shared" si="1"/>
        <v>220</v>
      </c>
      <c r="W56" t="str">
        <f t="shared" si="2"/>
        <v>聯成里</v>
      </c>
      <c r="X56">
        <f t="shared" si="3"/>
        <v>1929</v>
      </c>
      <c r="Y56">
        <f t="shared" si="4"/>
        <v>1174</v>
      </c>
      <c r="Z56">
        <f t="shared" si="5"/>
        <v>3232</v>
      </c>
    </row>
    <row r="57" spans="1:26" x14ac:dyDescent="0.25">
      <c r="A57" s="1" t="s">
        <v>2</v>
      </c>
      <c r="B57" s="1" t="s">
        <v>67</v>
      </c>
      <c r="C57" s="1" t="s">
        <v>69</v>
      </c>
      <c r="D57" s="2">
        <v>2</v>
      </c>
      <c r="E57" s="2">
        <v>2</v>
      </c>
      <c r="F57" s="2">
        <v>39</v>
      </c>
      <c r="G57" s="2">
        <v>22</v>
      </c>
      <c r="H57" s="2">
        <v>97</v>
      </c>
      <c r="I57" s="2">
        <v>54</v>
      </c>
      <c r="J57" s="2">
        <v>157</v>
      </c>
      <c r="K57" s="2">
        <v>6</v>
      </c>
      <c r="L57" s="2">
        <v>10</v>
      </c>
      <c r="M57" s="2">
        <v>112</v>
      </c>
      <c r="N57" s="2">
        <v>78</v>
      </c>
      <c r="O57" s="2">
        <v>40</v>
      </c>
      <c r="P57" s="2">
        <v>83</v>
      </c>
      <c r="Q57" s="2">
        <v>111</v>
      </c>
      <c r="R57" s="2">
        <v>830</v>
      </c>
      <c r="S57" s="2">
        <v>1133</v>
      </c>
      <c r="T57" s="3">
        <v>73.260002136230469</v>
      </c>
      <c r="U57" s="7">
        <f t="shared" si="0"/>
        <v>469</v>
      </c>
      <c r="V57" s="7">
        <f t="shared" si="1"/>
        <v>332</v>
      </c>
      <c r="W57" t="str">
        <f t="shared" si="2"/>
        <v/>
      </c>
      <c r="X57" t="str">
        <f t="shared" si="3"/>
        <v/>
      </c>
      <c r="Y57" t="str">
        <f t="shared" si="4"/>
        <v/>
      </c>
      <c r="Z57" t="str">
        <f t="shared" si="5"/>
        <v/>
      </c>
    </row>
    <row r="58" spans="1:26" x14ac:dyDescent="0.25">
      <c r="A58" s="1" t="s">
        <v>2</v>
      </c>
      <c r="B58" s="1" t="s">
        <v>67</v>
      </c>
      <c r="C58" s="1" t="s">
        <v>70</v>
      </c>
      <c r="D58" s="2">
        <v>4</v>
      </c>
      <c r="E58" s="2">
        <v>9</v>
      </c>
      <c r="F58" s="2">
        <v>32</v>
      </c>
      <c r="G58" s="2">
        <v>32</v>
      </c>
      <c r="H58" s="2">
        <v>72</v>
      </c>
      <c r="I58" s="2">
        <v>62</v>
      </c>
      <c r="J58" s="2">
        <v>112</v>
      </c>
      <c r="K58" s="2">
        <v>9</v>
      </c>
      <c r="L58" s="2">
        <v>10</v>
      </c>
      <c r="M58" s="2">
        <v>103</v>
      </c>
      <c r="N58" s="2">
        <v>64</v>
      </c>
      <c r="O58" s="2">
        <v>48</v>
      </c>
      <c r="P58" s="2">
        <v>79</v>
      </c>
      <c r="Q58" s="2">
        <v>109</v>
      </c>
      <c r="R58" s="2">
        <v>763</v>
      </c>
      <c r="S58" s="2">
        <v>1041</v>
      </c>
      <c r="T58" s="3">
        <v>73.290000915527344</v>
      </c>
      <c r="U58" s="7">
        <f t="shared" si="0"/>
        <v>408</v>
      </c>
      <c r="V58" s="7">
        <f t="shared" si="1"/>
        <v>323</v>
      </c>
      <c r="W58" t="str">
        <f t="shared" si="2"/>
        <v/>
      </c>
      <c r="X58" t="str">
        <f t="shared" si="3"/>
        <v/>
      </c>
      <c r="Y58" t="str">
        <f t="shared" si="4"/>
        <v/>
      </c>
      <c r="Z58" t="str">
        <f t="shared" si="5"/>
        <v/>
      </c>
    </row>
    <row r="59" spans="1:26" x14ac:dyDescent="0.25">
      <c r="A59" s="1" t="s">
        <v>2</v>
      </c>
      <c r="B59" s="1" t="s">
        <v>67</v>
      </c>
      <c r="C59" s="1" t="s">
        <v>71</v>
      </c>
      <c r="D59" s="2">
        <v>0</v>
      </c>
      <c r="E59" s="2">
        <v>5</v>
      </c>
      <c r="F59" s="2">
        <v>29</v>
      </c>
      <c r="G59" s="2">
        <v>25</v>
      </c>
      <c r="H59" s="2">
        <v>74</v>
      </c>
      <c r="I59" s="2">
        <v>54</v>
      </c>
      <c r="J59" s="2">
        <v>173</v>
      </c>
      <c r="K59" s="2">
        <v>1</v>
      </c>
      <c r="L59" s="2">
        <v>11</v>
      </c>
      <c r="M59" s="2">
        <v>116</v>
      </c>
      <c r="N59" s="2">
        <v>70</v>
      </c>
      <c r="O59" s="2">
        <v>44</v>
      </c>
      <c r="P59" s="2">
        <v>72</v>
      </c>
      <c r="Q59" s="2">
        <v>102</v>
      </c>
      <c r="R59" s="2">
        <v>798</v>
      </c>
      <c r="S59" s="2">
        <v>1038</v>
      </c>
      <c r="T59" s="3">
        <v>76.879997253417969</v>
      </c>
      <c r="U59" s="7">
        <f t="shared" si="0"/>
        <v>466</v>
      </c>
      <c r="V59" s="7">
        <f t="shared" si="1"/>
        <v>299</v>
      </c>
      <c r="W59" t="str">
        <f t="shared" si="2"/>
        <v/>
      </c>
      <c r="X59" t="str">
        <f t="shared" si="3"/>
        <v/>
      </c>
      <c r="Y59" t="str">
        <f t="shared" si="4"/>
        <v/>
      </c>
      <c r="Z59" t="str">
        <f t="shared" si="5"/>
        <v/>
      </c>
    </row>
    <row r="60" spans="1:26" x14ac:dyDescent="0.25">
      <c r="A60" s="1" t="s">
        <v>2</v>
      </c>
      <c r="B60" s="1" t="s">
        <v>72</v>
      </c>
      <c r="C60" s="1" t="s">
        <v>73</v>
      </c>
      <c r="D60" s="2">
        <v>3</v>
      </c>
      <c r="E60" s="2">
        <v>2</v>
      </c>
      <c r="F60" s="2">
        <v>43</v>
      </c>
      <c r="G60" s="2">
        <v>26</v>
      </c>
      <c r="H60" s="2">
        <v>78</v>
      </c>
      <c r="I60" s="2">
        <v>57</v>
      </c>
      <c r="J60" s="2">
        <v>214</v>
      </c>
      <c r="K60" s="2">
        <v>12</v>
      </c>
      <c r="L60" s="2">
        <v>11</v>
      </c>
      <c r="M60" s="2">
        <v>88</v>
      </c>
      <c r="N60" s="2">
        <v>54</v>
      </c>
      <c r="O60" s="2">
        <v>48</v>
      </c>
      <c r="P60" s="2">
        <v>67</v>
      </c>
      <c r="Q60" s="2">
        <v>95</v>
      </c>
      <c r="R60" s="2">
        <v>826</v>
      </c>
      <c r="S60" s="2">
        <v>1142</v>
      </c>
      <c r="T60" s="3">
        <v>72.330001831054688</v>
      </c>
      <c r="U60" s="7">
        <f t="shared" si="0"/>
        <v>499</v>
      </c>
      <c r="V60" s="7">
        <f t="shared" si="1"/>
        <v>285</v>
      </c>
      <c r="W60" t="str">
        <f t="shared" si="2"/>
        <v>萬福里</v>
      </c>
      <c r="X60">
        <f t="shared" si="3"/>
        <v>1566</v>
      </c>
      <c r="Y60">
        <f t="shared" si="4"/>
        <v>895</v>
      </c>
      <c r="Z60">
        <f t="shared" si="5"/>
        <v>2600</v>
      </c>
    </row>
    <row r="61" spans="1:26" x14ac:dyDescent="0.25">
      <c r="A61" s="1" t="s">
        <v>2</v>
      </c>
      <c r="B61" s="1" t="s">
        <v>72</v>
      </c>
      <c r="C61" s="1" t="s">
        <v>74</v>
      </c>
      <c r="D61" s="2">
        <v>3</v>
      </c>
      <c r="E61" s="2">
        <v>8</v>
      </c>
      <c r="F61" s="2">
        <v>26</v>
      </c>
      <c r="G61" s="2">
        <v>30</v>
      </c>
      <c r="H61" s="2">
        <v>80</v>
      </c>
      <c r="I61" s="2">
        <v>66</v>
      </c>
      <c r="J61" s="2">
        <v>203</v>
      </c>
      <c r="K61" s="2">
        <v>18</v>
      </c>
      <c r="L61" s="2">
        <v>19</v>
      </c>
      <c r="M61" s="2">
        <v>74</v>
      </c>
      <c r="N61" s="2">
        <v>58</v>
      </c>
      <c r="O61" s="2">
        <v>41</v>
      </c>
      <c r="P61" s="2">
        <v>95</v>
      </c>
      <c r="Q61" s="2">
        <v>166</v>
      </c>
      <c r="R61" s="2">
        <v>909</v>
      </c>
      <c r="S61" s="2">
        <v>1226</v>
      </c>
      <c r="T61" s="3">
        <v>74.139999389648438</v>
      </c>
      <c r="U61" s="7">
        <f t="shared" si="0"/>
        <v>462</v>
      </c>
      <c r="V61" s="7">
        <f t="shared" si="1"/>
        <v>403</v>
      </c>
      <c r="W61" t="str">
        <f t="shared" si="2"/>
        <v/>
      </c>
      <c r="X61" t="str">
        <f t="shared" si="3"/>
        <v/>
      </c>
      <c r="Y61" t="str">
        <f t="shared" si="4"/>
        <v/>
      </c>
      <c r="Z61" t="str">
        <f t="shared" si="5"/>
        <v/>
      </c>
    </row>
    <row r="62" spans="1:26" x14ac:dyDescent="0.25">
      <c r="A62" s="1" t="s">
        <v>2</v>
      </c>
      <c r="B62" s="1" t="s">
        <v>72</v>
      </c>
      <c r="C62" s="1" t="s">
        <v>75</v>
      </c>
      <c r="D62" s="2">
        <v>3</v>
      </c>
      <c r="E62" s="2">
        <v>6</v>
      </c>
      <c r="F62" s="2">
        <v>51</v>
      </c>
      <c r="G62" s="2">
        <v>30</v>
      </c>
      <c r="H62" s="2">
        <v>113</v>
      </c>
      <c r="I62" s="2">
        <v>43</v>
      </c>
      <c r="J62" s="2">
        <v>243</v>
      </c>
      <c r="K62" s="2">
        <v>5</v>
      </c>
      <c r="L62" s="2">
        <v>15</v>
      </c>
      <c r="M62" s="2">
        <v>84</v>
      </c>
      <c r="N62" s="2">
        <v>33</v>
      </c>
      <c r="O62" s="2">
        <v>78</v>
      </c>
      <c r="P62" s="2">
        <v>44</v>
      </c>
      <c r="Q62" s="2">
        <v>82</v>
      </c>
      <c r="R62" s="2">
        <v>865</v>
      </c>
      <c r="S62" s="2">
        <v>1194</v>
      </c>
      <c r="T62" s="3">
        <v>72.449996948242188</v>
      </c>
      <c r="U62" s="7">
        <f t="shared" si="0"/>
        <v>605</v>
      </c>
      <c r="V62" s="7">
        <f t="shared" si="1"/>
        <v>207</v>
      </c>
      <c r="W62" t="str">
        <f t="shared" si="2"/>
        <v/>
      </c>
      <c r="X62" t="str">
        <f t="shared" si="3"/>
        <v/>
      </c>
      <c r="Y62" t="str">
        <f t="shared" si="4"/>
        <v/>
      </c>
      <c r="Z62" t="str">
        <f t="shared" si="5"/>
        <v/>
      </c>
    </row>
    <row r="63" spans="1:26" x14ac:dyDescent="0.25">
      <c r="A63" s="1" t="s">
        <v>2</v>
      </c>
      <c r="B63" s="1" t="s">
        <v>76</v>
      </c>
      <c r="C63" s="1" t="s">
        <v>77</v>
      </c>
      <c r="D63" s="2">
        <v>4</v>
      </c>
      <c r="E63" s="2">
        <v>16</v>
      </c>
      <c r="F63" s="2">
        <v>40</v>
      </c>
      <c r="G63" s="2">
        <v>18</v>
      </c>
      <c r="H63" s="2">
        <v>65</v>
      </c>
      <c r="I63" s="2">
        <v>77</v>
      </c>
      <c r="J63" s="2">
        <v>216</v>
      </c>
      <c r="K63" s="2">
        <v>7</v>
      </c>
      <c r="L63" s="2">
        <v>13</v>
      </c>
      <c r="M63" s="2">
        <v>167</v>
      </c>
      <c r="N63" s="2">
        <v>68</v>
      </c>
      <c r="O63" s="2">
        <v>50</v>
      </c>
      <c r="P63" s="2">
        <v>99</v>
      </c>
      <c r="Q63" s="2">
        <v>146</v>
      </c>
      <c r="R63" s="2">
        <v>1010</v>
      </c>
      <c r="S63" s="2">
        <v>1343</v>
      </c>
      <c r="T63" s="3">
        <v>75.199996948242188</v>
      </c>
      <c r="U63" s="7">
        <f t="shared" si="0"/>
        <v>572</v>
      </c>
      <c r="V63" s="7">
        <f t="shared" si="1"/>
        <v>397</v>
      </c>
      <c r="W63" t="str">
        <f t="shared" si="2"/>
        <v>鴻福里</v>
      </c>
      <c r="X63">
        <f t="shared" si="3"/>
        <v>1598</v>
      </c>
      <c r="Y63">
        <f t="shared" si="4"/>
        <v>1206</v>
      </c>
      <c r="Z63">
        <f t="shared" si="5"/>
        <v>2932</v>
      </c>
    </row>
    <row r="64" spans="1:26" x14ac:dyDescent="0.25">
      <c r="A64" s="1" t="s">
        <v>2</v>
      </c>
      <c r="B64" s="1" t="s">
        <v>76</v>
      </c>
      <c r="C64" s="1" t="s">
        <v>78</v>
      </c>
      <c r="D64" s="2">
        <v>2</v>
      </c>
      <c r="E64" s="2">
        <v>17</v>
      </c>
      <c r="F64" s="2">
        <v>38</v>
      </c>
      <c r="G64" s="2">
        <v>41</v>
      </c>
      <c r="H64" s="2">
        <v>88</v>
      </c>
      <c r="I64" s="2">
        <v>71</v>
      </c>
      <c r="J64" s="2">
        <v>149</v>
      </c>
      <c r="K64" s="2">
        <v>15</v>
      </c>
      <c r="L64" s="2">
        <v>18</v>
      </c>
      <c r="M64" s="2">
        <v>132</v>
      </c>
      <c r="N64" s="2">
        <v>64</v>
      </c>
      <c r="O64" s="2">
        <v>36</v>
      </c>
      <c r="P64" s="2">
        <v>89</v>
      </c>
      <c r="Q64" s="2">
        <v>121</v>
      </c>
      <c r="R64" s="2">
        <v>909</v>
      </c>
      <c r="S64" s="2">
        <v>1272</v>
      </c>
      <c r="T64" s="3">
        <v>71.459999084472656</v>
      </c>
      <c r="U64" s="7">
        <f t="shared" si="0"/>
        <v>501</v>
      </c>
      <c r="V64" s="7">
        <f t="shared" si="1"/>
        <v>360</v>
      </c>
      <c r="W64" t="str">
        <f t="shared" si="2"/>
        <v/>
      </c>
      <c r="X64" t="str">
        <f t="shared" si="3"/>
        <v/>
      </c>
      <c r="Y64" t="str">
        <f t="shared" si="4"/>
        <v/>
      </c>
      <c r="Z64" t="str">
        <f t="shared" si="5"/>
        <v/>
      </c>
    </row>
    <row r="65" spans="1:26" x14ac:dyDescent="0.25">
      <c r="A65" s="1" t="s">
        <v>2</v>
      </c>
      <c r="B65" s="1" t="s">
        <v>76</v>
      </c>
      <c r="C65" s="1" t="s">
        <v>79</v>
      </c>
      <c r="D65" s="2">
        <v>3</v>
      </c>
      <c r="E65" s="2">
        <v>13</v>
      </c>
      <c r="F65" s="2">
        <v>49</v>
      </c>
      <c r="G65" s="2">
        <v>29</v>
      </c>
      <c r="H65" s="2">
        <v>82</v>
      </c>
      <c r="I65" s="2">
        <v>117</v>
      </c>
      <c r="J65" s="2">
        <v>187</v>
      </c>
      <c r="K65" s="2">
        <v>17</v>
      </c>
      <c r="L65" s="2">
        <v>14</v>
      </c>
      <c r="M65" s="2">
        <v>132</v>
      </c>
      <c r="N65" s="2">
        <v>73</v>
      </c>
      <c r="O65" s="2">
        <v>33</v>
      </c>
      <c r="P65" s="2">
        <v>86</v>
      </c>
      <c r="Q65" s="2">
        <v>156</v>
      </c>
      <c r="R65" s="2">
        <v>1013</v>
      </c>
      <c r="S65" s="2">
        <v>1318</v>
      </c>
      <c r="T65" s="3">
        <v>76.860000610351563</v>
      </c>
      <c r="U65" s="7">
        <f t="shared" si="0"/>
        <v>525</v>
      </c>
      <c r="V65" s="7">
        <f t="shared" si="1"/>
        <v>449</v>
      </c>
      <c r="W65" t="str">
        <f t="shared" si="2"/>
        <v/>
      </c>
      <c r="X65" t="str">
        <f t="shared" si="3"/>
        <v/>
      </c>
      <c r="Y65" t="str">
        <f t="shared" si="4"/>
        <v/>
      </c>
      <c r="Z65" t="str">
        <f t="shared" si="5"/>
        <v/>
      </c>
    </row>
    <row r="66" spans="1:26" x14ac:dyDescent="0.25">
      <c r="A66" s="1" t="s">
        <v>2</v>
      </c>
      <c r="B66" s="1" t="s">
        <v>80</v>
      </c>
      <c r="C66" s="1" t="s">
        <v>81</v>
      </c>
      <c r="D66" s="2">
        <v>2</v>
      </c>
      <c r="E66" s="2">
        <v>11</v>
      </c>
      <c r="F66" s="2">
        <v>41</v>
      </c>
      <c r="G66" s="2">
        <v>19</v>
      </c>
      <c r="H66" s="2">
        <v>76</v>
      </c>
      <c r="I66" s="2">
        <v>113</v>
      </c>
      <c r="J66" s="2">
        <v>223</v>
      </c>
      <c r="K66" s="2">
        <v>15</v>
      </c>
      <c r="L66" s="2">
        <v>20</v>
      </c>
      <c r="M66" s="2">
        <v>119</v>
      </c>
      <c r="N66" s="2">
        <v>93</v>
      </c>
      <c r="O66" s="2">
        <v>32</v>
      </c>
      <c r="P66" s="2">
        <v>80</v>
      </c>
      <c r="Q66" s="2">
        <v>131</v>
      </c>
      <c r="R66" s="2">
        <v>1028</v>
      </c>
      <c r="S66" s="2">
        <v>1456</v>
      </c>
      <c r="T66" s="3">
        <v>70.599998474121094</v>
      </c>
      <c r="U66" s="7">
        <f t="shared" si="0"/>
        <v>521</v>
      </c>
      <c r="V66" s="7">
        <f t="shared" si="1"/>
        <v>432</v>
      </c>
      <c r="W66" t="str">
        <f t="shared" si="2"/>
        <v>百福里</v>
      </c>
      <c r="X66">
        <f t="shared" si="3"/>
        <v>1668</v>
      </c>
      <c r="Y66">
        <f t="shared" si="4"/>
        <v>1255</v>
      </c>
      <c r="Z66">
        <f t="shared" si="5"/>
        <v>3104</v>
      </c>
    </row>
    <row r="67" spans="1:26" x14ac:dyDescent="0.25">
      <c r="A67" s="1" t="s">
        <v>2</v>
      </c>
      <c r="B67" s="1" t="s">
        <v>80</v>
      </c>
      <c r="C67" s="1" t="s">
        <v>82</v>
      </c>
      <c r="D67" s="2">
        <v>1</v>
      </c>
      <c r="E67" s="2">
        <v>5</v>
      </c>
      <c r="F67" s="2">
        <v>36</v>
      </c>
      <c r="G67" s="2">
        <v>35</v>
      </c>
      <c r="H67" s="2">
        <v>81</v>
      </c>
      <c r="I67" s="2">
        <v>88</v>
      </c>
      <c r="J67" s="2">
        <v>282</v>
      </c>
      <c r="K67" s="2">
        <v>9</v>
      </c>
      <c r="L67" s="2">
        <v>20</v>
      </c>
      <c r="M67" s="2">
        <v>85</v>
      </c>
      <c r="N67" s="2">
        <v>104</v>
      </c>
      <c r="O67" s="2">
        <v>30</v>
      </c>
      <c r="P67" s="2">
        <v>72</v>
      </c>
      <c r="Q67" s="2">
        <v>155</v>
      </c>
      <c r="R67" s="2">
        <v>1035</v>
      </c>
      <c r="S67" s="2">
        <v>1490</v>
      </c>
      <c r="T67" s="3">
        <v>69.459999084472656</v>
      </c>
      <c r="U67" s="7">
        <f t="shared" si="0"/>
        <v>554</v>
      </c>
      <c r="V67" s="7">
        <f t="shared" si="1"/>
        <v>428</v>
      </c>
      <c r="W67" t="str">
        <f t="shared" si="2"/>
        <v/>
      </c>
      <c r="X67" t="str">
        <f t="shared" si="3"/>
        <v/>
      </c>
      <c r="Y67" t="str">
        <f t="shared" si="4"/>
        <v/>
      </c>
      <c r="Z67" t="str">
        <f t="shared" si="5"/>
        <v/>
      </c>
    </row>
    <row r="68" spans="1:26" x14ac:dyDescent="0.25">
      <c r="A68" s="1" t="s">
        <v>2</v>
      </c>
      <c r="B68" s="1" t="s">
        <v>80</v>
      </c>
      <c r="C68" s="1" t="s">
        <v>83</v>
      </c>
      <c r="D68" s="2">
        <v>2</v>
      </c>
      <c r="E68" s="2">
        <v>9</v>
      </c>
      <c r="F68" s="2">
        <v>38</v>
      </c>
      <c r="G68" s="2">
        <v>13</v>
      </c>
      <c r="H68" s="2">
        <v>59</v>
      </c>
      <c r="I68" s="2">
        <v>86</v>
      </c>
      <c r="J68" s="2">
        <v>321</v>
      </c>
      <c r="K68" s="2">
        <v>12</v>
      </c>
      <c r="L68" s="2">
        <v>18</v>
      </c>
      <c r="M68" s="2">
        <v>131</v>
      </c>
      <c r="N68" s="2">
        <v>92</v>
      </c>
      <c r="O68" s="2">
        <v>22</v>
      </c>
      <c r="P68" s="2">
        <v>69</v>
      </c>
      <c r="Q68" s="2">
        <v>136</v>
      </c>
      <c r="R68" s="2">
        <v>1041</v>
      </c>
      <c r="S68" s="2">
        <v>1477</v>
      </c>
      <c r="T68" s="3">
        <v>70.480003356933594</v>
      </c>
      <c r="U68" s="7">
        <f t="shared" si="0"/>
        <v>593</v>
      </c>
      <c r="V68" s="7">
        <f t="shared" si="1"/>
        <v>395</v>
      </c>
      <c r="W68" t="str">
        <f t="shared" si="2"/>
        <v/>
      </c>
      <c r="X68" t="str">
        <f t="shared" si="3"/>
        <v/>
      </c>
      <c r="Y68" t="str">
        <f t="shared" si="4"/>
        <v/>
      </c>
      <c r="Z68" t="str">
        <f t="shared" si="5"/>
        <v/>
      </c>
    </row>
    <row r="69" spans="1:26" x14ac:dyDescent="0.25">
      <c r="A69" s="1" t="s">
        <v>2</v>
      </c>
      <c r="B69" s="1" t="s">
        <v>84</v>
      </c>
      <c r="C69" s="1" t="s">
        <v>85</v>
      </c>
      <c r="D69" s="2">
        <v>7</v>
      </c>
      <c r="E69" s="2">
        <v>6</v>
      </c>
      <c r="F69" s="2">
        <v>34</v>
      </c>
      <c r="G69" s="2">
        <v>25</v>
      </c>
      <c r="H69" s="2">
        <v>99</v>
      </c>
      <c r="I69" s="2">
        <v>43</v>
      </c>
      <c r="J69" s="2">
        <v>151</v>
      </c>
      <c r="K69" s="2">
        <v>3</v>
      </c>
      <c r="L69" s="2">
        <v>10</v>
      </c>
      <c r="M69" s="2">
        <v>86</v>
      </c>
      <c r="N69" s="2">
        <v>61</v>
      </c>
      <c r="O69" s="2">
        <v>60</v>
      </c>
      <c r="P69" s="2">
        <v>73</v>
      </c>
      <c r="Q69" s="2">
        <v>122</v>
      </c>
      <c r="R69" s="2">
        <v>791</v>
      </c>
      <c r="S69" s="2">
        <v>1052</v>
      </c>
      <c r="T69" s="3">
        <v>75.19000244140625</v>
      </c>
      <c r="U69" s="7">
        <f t="shared" si="0"/>
        <v>461</v>
      </c>
      <c r="V69" s="7">
        <f t="shared" si="1"/>
        <v>302</v>
      </c>
      <c r="W69" t="str">
        <f t="shared" si="2"/>
        <v>成福里</v>
      </c>
      <c r="X69">
        <f t="shared" si="3"/>
        <v>2841</v>
      </c>
      <c r="Y69">
        <f t="shared" si="4"/>
        <v>1617</v>
      </c>
      <c r="Z69">
        <f t="shared" si="5"/>
        <v>4651</v>
      </c>
    </row>
    <row r="70" spans="1:26" x14ac:dyDescent="0.25">
      <c r="A70" s="1" t="s">
        <v>2</v>
      </c>
      <c r="B70" s="1" t="s">
        <v>84</v>
      </c>
      <c r="C70" s="1" t="s">
        <v>86</v>
      </c>
      <c r="D70" s="2">
        <v>4</v>
      </c>
      <c r="E70" s="2">
        <v>4</v>
      </c>
      <c r="F70" s="2">
        <v>29</v>
      </c>
      <c r="G70" s="2">
        <v>20</v>
      </c>
      <c r="H70" s="2">
        <v>61</v>
      </c>
      <c r="I70" s="2">
        <v>49</v>
      </c>
      <c r="J70" s="2">
        <v>197</v>
      </c>
      <c r="K70" s="2">
        <v>8</v>
      </c>
      <c r="L70" s="2">
        <v>14</v>
      </c>
      <c r="M70" s="2">
        <v>128</v>
      </c>
      <c r="N70" s="2">
        <v>70</v>
      </c>
      <c r="O70" s="2">
        <v>22</v>
      </c>
      <c r="P70" s="2">
        <v>65</v>
      </c>
      <c r="Q70" s="2">
        <v>95</v>
      </c>
      <c r="R70" s="2">
        <v>782</v>
      </c>
      <c r="S70" s="2">
        <v>1080</v>
      </c>
      <c r="T70" s="3">
        <v>72.410003662109375</v>
      </c>
      <c r="U70" s="7">
        <f t="shared" si="0"/>
        <v>461</v>
      </c>
      <c r="V70" s="7">
        <f t="shared" si="1"/>
        <v>287</v>
      </c>
      <c r="W70" t="str">
        <f t="shared" si="2"/>
        <v/>
      </c>
      <c r="X70" t="str">
        <f t="shared" si="3"/>
        <v/>
      </c>
      <c r="Y70" t="str">
        <f t="shared" si="4"/>
        <v/>
      </c>
      <c r="Z70" t="str">
        <f t="shared" si="5"/>
        <v/>
      </c>
    </row>
    <row r="71" spans="1:26" x14ac:dyDescent="0.25">
      <c r="A71" s="1" t="s">
        <v>2</v>
      </c>
      <c r="B71" s="1" t="s">
        <v>84</v>
      </c>
      <c r="C71" s="1" t="s">
        <v>87</v>
      </c>
      <c r="D71" s="2">
        <v>3</v>
      </c>
      <c r="E71" s="2">
        <v>21</v>
      </c>
      <c r="F71" s="2">
        <v>83</v>
      </c>
      <c r="G71" s="2">
        <v>31</v>
      </c>
      <c r="H71" s="2">
        <v>125</v>
      </c>
      <c r="I71" s="2">
        <v>101</v>
      </c>
      <c r="J71" s="2">
        <v>309</v>
      </c>
      <c r="K71" s="2">
        <v>19</v>
      </c>
      <c r="L71" s="2">
        <v>17</v>
      </c>
      <c r="M71" s="2">
        <v>174</v>
      </c>
      <c r="N71" s="2">
        <v>100</v>
      </c>
      <c r="O71" s="2">
        <v>41</v>
      </c>
      <c r="P71" s="2">
        <v>85</v>
      </c>
      <c r="Q71" s="2">
        <v>154</v>
      </c>
      <c r="R71" s="2">
        <v>1299</v>
      </c>
      <c r="S71" s="2">
        <v>1809</v>
      </c>
      <c r="T71" s="3">
        <v>71.80999755859375</v>
      </c>
      <c r="U71" s="7">
        <f t="shared" ref="U71:U77" si="6">SUM(E71+F71+G71+H71+J71+M71+O71)</f>
        <v>784</v>
      </c>
      <c r="V71" s="7">
        <f t="shared" ref="V71:V77" si="7">SUM(I71+K71+N71+P71+Q71)</f>
        <v>459</v>
      </c>
      <c r="W71" t="str">
        <f t="shared" ref="W71:W77" si="8">IF(B71=B70,"",B71)</f>
        <v/>
      </c>
      <c r="X71" t="str">
        <f t="shared" ref="X71:X77" si="9">IF($W71=$B71,SUMPRODUCT(($B$6:$B$77=W71)*$U$6:$U$77),"")</f>
        <v/>
      </c>
      <c r="Y71" t="str">
        <f t="shared" ref="Y71:Y77" si="10">IF($W71=$B71,SUMPRODUCT(($B$6:$B$77=W71)*$V$6:$V$77),"")</f>
        <v/>
      </c>
      <c r="Z71" t="str">
        <f t="shared" ref="Z71:Z77" si="11">IF($W71=$B71,SUMPRODUCT(($B$6:$B$77=W71)*$R$6:$R$77),"")</f>
        <v/>
      </c>
    </row>
    <row r="72" spans="1:26" x14ac:dyDescent="0.25">
      <c r="A72" s="1" t="s">
        <v>2</v>
      </c>
      <c r="B72" s="1" t="s">
        <v>84</v>
      </c>
      <c r="C72" s="1" t="s">
        <v>88</v>
      </c>
      <c r="D72" s="2">
        <v>4</v>
      </c>
      <c r="E72" s="2">
        <v>5</v>
      </c>
      <c r="F72" s="2">
        <v>66</v>
      </c>
      <c r="G72" s="2">
        <v>26</v>
      </c>
      <c r="H72" s="2">
        <v>104</v>
      </c>
      <c r="I72" s="2">
        <v>37</v>
      </c>
      <c r="J72" s="2">
        <v>124</v>
      </c>
      <c r="K72" s="2">
        <v>13</v>
      </c>
      <c r="L72" s="2">
        <v>7</v>
      </c>
      <c r="M72" s="2">
        <v>65</v>
      </c>
      <c r="N72" s="2">
        <v>47</v>
      </c>
      <c r="O72" s="2">
        <v>164</v>
      </c>
      <c r="P72" s="2">
        <v>58</v>
      </c>
      <c r="Q72" s="2">
        <v>121</v>
      </c>
      <c r="R72" s="2">
        <v>858</v>
      </c>
      <c r="S72" s="2">
        <v>1141</v>
      </c>
      <c r="T72" s="3">
        <v>75.199996948242188</v>
      </c>
      <c r="U72" s="7">
        <f t="shared" si="6"/>
        <v>554</v>
      </c>
      <c r="V72" s="7">
        <f t="shared" si="7"/>
        <v>276</v>
      </c>
      <c r="W72" t="str">
        <f t="shared" si="8"/>
        <v/>
      </c>
      <c r="X72" t="str">
        <f t="shared" si="9"/>
        <v/>
      </c>
      <c r="Y72" t="str">
        <f t="shared" si="10"/>
        <v/>
      </c>
      <c r="Z72" t="str">
        <f t="shared" si="11"/>
        <v/>
      </c>
    </row>
    <row r="73" spans="1:26" x14ac:dyDescent="0.25">
      <c r="A73" s="1" t="s">
        <v>2</v>
      </c>
      <c r="B73" s="1" t="s">
        <v>84</v>
      </c>
      <c r="C73" s="1" t="s">
        <v>89</v>
      </c>
      <c r="D73" s="2">
        <v>3</v>
      </c>
      <c r="E73" s="2">
        <v>9</v>
      </c>
      <c r="F73" s="2">
        <v>64</v>
      </c>
      <c r="G73" s="2">
        <v>25</v>
      </c>
      <c r="H73" s="2">
        <v>126</v>
      </c>
      <c r="I73" s="2">
        <v>62</v>
      </c>
      <c r="J73" s="2">
        <v>207</v>
      </c>
      <c r="K73" s="2">
        <v>5</v>
      </c>
      <c r="L73" s="2">
        <v>21</v>
      </c>
      <c r="M73" s="2">
        <v>103</v>
      </c>
      <c r="N73" s="2">
        <v>50</v>
      </c>
      <c r="O73" s="2">
        <v>47</v>
      </c>
      <c r="P73" s="2">
        <v>58</v>
      </c>
      <c r="Q73" s="2">
        <v>118</v>
      </c>
      <c r="R73" s="2">
        <v>921</v>
      </c>
      <c r="S73" s="2">
        <v>1246</v>
      </c>
      <c r="T73" s="3">
        <v>73.919998168945313</v>
      </c>
      <c r="U73" s="7">
        <f t="shared" si="6"/>
        <v>581</v>
      </c>
      <c r="V73" s="7">
        <f t="shared" si="7"/>
        <v>293</v>
      </c>
      <c r="W73" t="str">
        <f t="shared" si="8"/>
        <v/>
      </c>
      <c r="X73" t="str">
        <f t="shared" si="9"/>
        <v/>
      </c>
      <c r="Y73" t="str">
        <f t="shared" si="10"/>
        <v/>
      </c>
      <c r="Z73" t="str">
        <f t="shared" si="11"/>
        <v/>
      </c>
    </row>
    <row r="74" spans="1:26" x14ac:dyDescent="0.25">
      <c r="A74" s="1" t="s">
        <v>2</v>
      </c>
      <c r="B74" s="1" t="s">
        <v>90</v>
      </c>
      <c r="C74" s="1" t="s">
        <v>91</v>
      </c>
      <c r="D74" s="2">
        <v>4</v>
      </c>
      <c r="E74" s="2">
        <v>5</v>
      </c>
      <c r="F74" s="2">
        <v>66</v>
      </c>
      <c r="G74" s="2">
        <v>17</v>
      </c>
      <c r="H74" s="2">
        <v>147</v>
      </c>
      <c r="I74" s="2">
        <v>39</v>
      </c>
      <c r="J74" s="2">
        <v>153</v>
      </c>
      <c r="K74" s="2">
        <v>8</v>
      </c>
      <c r="L74" s="2">
        <v>20</v>
      </c>
      <c r="M74" s="2">
        <v>68</v>
      </c>
      <c r="N74" s="2">
        <v>36</v>
      </c>
      <c r="O74" s="2">
        <v>37</v>
      </c>
      <c r="P74" s="2">
        <v>60</v>
      </c>
      <c r="Q74" s="2">
        <v>112</v>
      </c>
      <c r="R74" s="2">
        <v>791</v>
      </c>
      <c r="S74" s="2">
        <v>1110</v>
      </c>
      <c r="T74" s="3">
        <v>71.260002136230469</v>
      </c>
      <c r="U74" s="7">
        <f t="shared" si="6"/>
        <v>493</v>
      </c>
      <c r="V74" s="7">
        <f t="shared" si="7"/>
        <v>255</v>
      </c>
      <c r="W74" t="str">
        <f t="shared" si="8"/>
        <v>仁福里</v>
      </c>
      <c r="X74">
        <f t="shared" si="9"/>
        <v>2095</v>
      </c>
      <c r="Y74">
        <f t="shared" si="10"/>
        <v>1045</v>
      </c>
      <c r="Z74">
        <f t="shared" si="11"/>
        <v>3299</v>
      </c>
    </row>
    <row r="75" spans="1:26" x14ac:dyDescent="0.25">
      <c r="A75" s="1" t="s">
        <v>2</v>
      </c>
      <c r="B75" s="1" t="s">
        <v>90</v>
      </c>
      <c r="C75" s="1" t="s">
        <v>92</v>
      </c>
      <c r="D75" s="2">
        <v>3</v>
      </c>
      <c r="E75" s="2">
        <v>6</v>
      </c>
      <c r="F75" s="2">
        <v>111</v>
      </c>
      <c r="G75" s="2">
        <v>43</v>
      </c>
      <c r="H75" s="2">
        <v>140</v>
      </c>
      <c r="I75" s="2">
        <v>48</v>
      </c>
      <c r="J75" s="2">
        <v>166</v>
      </c>
      <c r="K75" s="2">
        <v>12</v>
      </c>
      <c r="L75" s="2">
        <v>11</v>
      </c>
      <c r="M75" s="2">
        <v>76</v>
      </c>
      <c r="N75" s="2">
        <v>39</v>
      </c>
      <c r="O75" s="2">
        <v>51</v>
      </c>
      <c r="P75" s="2">
        <v>49</v>
      </c>
      <c r="Q75" s="2">
        <v>103</v>
      </c>
      <c r="R75" s="2">
        <v>877</v>
      </c>
      <c r="S75" s="2">
        <v>1237</v>
      </c>
      <c r="T75" s="3">
        <v>70.900001525878906</v>
      </c>
      <c r="U75" s="7">
        <f t="shared" si="6"/>
        <v>593</v>
      </c>
      <c r="V75" s="7">
        <f t="shared" si="7"/>
        <v>251</v>
      </c>
      <c r="W75" t="str">
        <f t="shared" si="8"/>
        <v/>
      </c>
      <c r="X75" t="str">
        <f t="shared" si="9"/>
        <v/>
      </c>
      <c r="Y75" t="str">
        <f t="shared" si="10"/>
        <v/>
      </c>
      <c r="Z75" t="str">
        <f t="shared" si="11"/>
        <v/>
      </c>
    </row>
    <row r="76" spans="1:26" x14ac:dyDescent="0.25">
      <c r="A76" s="1" t="s">
        <v>2</v>
      </c>
      <c r="B76" s="1" t="s">
        <v>90</v>
      </c>
      <c r="C76" s="1" t="s">
        <v>93</v>
      </c>
      <c r="D76" s="2">
        <v>1</v>
      </c>
      <c r="E76" s="2">
        <v>13</v>
      </c>
      <c r="F76" s="2">
        <v>71</v>
      </c>
      <c r="G76" s="2">
        <v>37</v>
      </c>
      <c r="H76" s="2">
        <v>153</v>
      </c>
      <c r="I76" s="2">
        <v>56</v>
      </c>
      <c r="J76" s="2">
        <v>194</v>
      </c>
      <c r="K76" s="2">
        <v>6</v>
      </c>
      <c r="L76" s="2">
        <v>17</v>
      </c>
      <c r="M76" s="2">
        <v>79</v>
      </c>
      <c r="N76" s="2">
        <v>64</v>
      </c>
      <c r="O76" s="2">
        <v>34</v>
      </c>
      <c r="P76" s="2">
        <v>69</v>
      </c>
      <c r="Q76" s="2">
        <v>119</v>
      </c>
      <c r="R76" s="2">
        <v>950</v>
      </c>
      <c r="S76" s="2">
        <v>1279</v>
      </c>
      <c r="T76" s="3">
        <v>74.279998779296875</v>
      </c>
      <c r="U76" s="7">
        <f t="shared" si="6"/>
        <v>581</v>
      </c>
      <c r="V76" s="7">
        <f t="shared" si="7"/>
        <v>314</v>
      </c>
      <c r="W76" t="str">
        <f t="shared" si="8"/>
        <v/>
      </c>
      <c r="X76" t="str">
        <f t="shared" si="9"/>
        <v/>
      </c>
      <c r="Y76" t="str">
        <f t="shared" si="10"/>
        <v/>
      </c>
      <c r="Z76" t="str">
        <f t="shared" si="11"/>
        <v/>
      </c>
    </row>
    <row r="77" spans="1:26" x14ac:dyDescent="0.25">
      <c r="A77" s="1" t="s">
        <v>2</v>
      </c>
      <c r="B77" s="1" t="s">
        <v>90</v>
      </c>
      <c r="C77" s="1" t="s">
        <v>94</v>
      </c>
      <c r="D77" s="2">
        <v>2</v>
      </c>
      <c r="E77" s="2">
        <v>7</v>
      </c>
      <c r="F77" s="2">
        <v>51</v>
      </c>
      <c r="G77" s="2">
        <v>17</v>
      </c>
      <c r="H77" s="2">
        <v>92</v>
      </c>
      <c r="I77" s="2">
        <v>38</v>
      </c>
      <c r="J77" s="2">
        <v>157</v>
      </c>
      <c r="K77" s="2">
        <v>4</v>
      </c>
      <c r="L77" s="2">
        <v>7</v>
      </c>
      <c r="M77" s="2">
        <v>77</v>
      </c>
      <c r="N77" s="2">
        <v>54</v>
      </c>
      <c r="O77" s="2">
        <v>27</v>
      </c>
      <c r="P77" s="2">
        <v>45</v>
      </c>
      <c r="Q77" s="2">
        <v>84</v>
      </c>
      <c r="R77" s="2">
        <v>681</v>
      </c>
      <c r="S77" s="2">
        <v>996</v>
      </c>
      <c r="T77" s="3">
        <v>68.370002746582031</v>
      </c>
      <c r="U77" s="7">
        <f t="shared" si="6"/>
        <v>428</v>
      </c>
      <c r="V77" s="7">
        <f t="shared" si="7"/>
        <v>225</v>
      </c>
      <c r="W77" t="str">
        <f t="shared" si="8"/>
        <v/>
      </c>
      <c r="X77" t="str">
        <f t="shared" si="9"/>
        <v/>
      </c>
      <c r="Y77" t="str">
        <f t="shared" si="10"/>
        <v/>
      </c>
      <c r="Z77" t="str">
        <f t="shared" si="11"/>
        <v/>
      </c>
    </row>
  </sheetData>
  <mergeCells count="21">
    <mergeCell ref="I2:I4"/>
    <mergeCell ref="J2:J4"/>
    <mergeCell ref="K2:K4"/>
    <mergeCell ref="L2:L4"/>
    <mergeCell ref="M2:M4"/>
    <mergeCell ref="R1:R4"/>
    <mergeCell ref="S1:S4"/>
    <mergeCell ref="T1:T4"/>
    <mergeCell ref="A1:A4"/>
    <mergeCell ref="B1:B4"/>
    <mergeCell ref="C1:C4"/>
    <mergeCell ref="D1:Q1"/>
    <mergeCell ref="D2:D4"/>
    <mergeCell ref="E2:E4"/>
    <mergeCell ref="F2:F4"/>
    <mergeCell ref="G2:G4"/>
    <mergeCell ref="N2:N4"/>
    <mergeCell ref="O2:O4"/>
    <mergeCell ref="P2:P4"/>
    <mergeCell ref="Q2:Q4"/>
    <mergeCell ref="H2:H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8"/>
  <sheetViews>
    <sheetView tabSelected="1" topLeftCell="S1" workbookViewId="0">
      <selection activeCell="W5" sqref="W5:X23"/>
    </sheetView>
  </sheetViews>
  <sheetFormatPr defaultRowHeight="16.5" x14ac:dyDescent="0.25"/>
  <cols>
    <col min="7" max="7" width="13.875" bestFit="1" customWidth="1"/>
  </cols>
  <sheetData>
    <row r="1" spans="1:39" x14ac:dyDescent="0.25">
      <c r="G1" t="s">
        <v>125</v>
      </c>
      <c r="H1">
        <f>CORREL(H5:H23,$F$5:$F$23)</f>
        <v>-3.6544695150852131E-2</v>
      </c>
      <c r="I1">
        <f t="shared" ref="I1:V1" si="0">CORREL(I5:I23,$F$5:$F$23)</f>
        <v>0.33490265528573143</v>
      </c>
      <c r="J1">
        <f t="shared" si="0"/>
        <v>0.3665582502700131</v>
      </c>
      <c r="K1">
        <f t="shared" si="0"/>
        <v>0.38508851893993207</v>
      </c>
      <c r="L1">
        <f t="shared" si="0"/>
        <v>-0.16170948082886624</v>
      </c>
      <c r="M1">
        <f t="shared" si="0"/>
        <v>-0.28131703990978763</v>
      </c>
      <c r="N1">
        <f t="shared" si="0"/>
        <v>-0.38933705178120404</v>
      </c>
      <c r="O1">
        <f t="shared" si="0"/>
        <v>-0.2612889266572504</v>
      </c>
      <c r="P1">
        <f t="shared" si="0"/>
        <v>9.2215953861154887E-2</v>
      </c>
      <c r="Q1">
        <f t="shared" si="0"/>
        <v>-0.13091707187245369</v>
      </c>
      <c r="R1">
        <f t="shared" si="0"/>
        <v>0.36629640651073603</v>
      </c>
      <c r="S1">
        <f t="shared" si="0"/>
        <v>0.42639719340853288</v>
      </c>
      <c r="T1">
        <f t="shared" si="0"/>
        <v>0.10607742733360173</v>
      </c>
      <c r="U1">
        <f t="shared" si="0"/>
        <v>-0.48314857242379511</v>
      </c>
      <c r="V1">
        <f t="shared" si="0"/>
        <v>-0.74397134270398257</v>
      </c>
      <c r="Y1">
        <v>-3.6544695150852131E-2</v>
      </c>
      <c r="Z1">
        <v>0.33490265528573143</v>
      </c>
      <c r="AA1">
        <v>0.3665582502700131</v>
      </c>
      <c r="AB1">
        <v>0.38508851893993207</v>
      </c>
      <c r="AC1">
        <v>-0.16170948082886624</v>
      </c>
      <c r="AD1">
        <v>-0.28131703990978763</v>
      </c>
      <c r="AE1">
        <v>-0.38933705178120404</v>
      </c>
      <c r="AF1">
        <v>-0.2612889266572504</v>
      </c>
      <c r="AG1">
        <v>9.2215953861154887E-2</v>
      </c>
      <c r="AH1">
        <v>-0.13091707187245369</v>
      </c>
      <c r="AI1">
        <v>0.36629640651073603</v>
      </c>
      <c r="AJ1">
        <v>0.42639719340853288</v>
      </c>
      <c r="AK1">
        <v>0.10607742733360173</v>
      </c>
      <c r="AL1">
        <v>-0.48314857242379511</v>
      </c>
      <c r="AM1">
        <v>-0.74397134270398257</v>
      </c>
    </row>
    <row r="2" spans="1:39" x14ac:dyDescent="0.25">
      <c r="G2" t="s">
        <v>124</v>
      </c>
      <c r="H2">
        <f>CORREL(H5:H23,$E$5:$E$23)</f>
        <v>4.7862352399096128E-2</v>
      </c>
      <c r="I2">
        <f t="shared" ref="I2:V2" si="1">CORREL(I5:I23,$E$5:$E$23)</f>
        <v>-0.31781211797511505</v>
      </c>
      <c r="J2">
        <f t="shared" si="1"/>
        <v>-0.37749635419414651</v>
      </c>
      <c r="K2">
        <f t="shared" si="1"/>
        <v>-0.39364377820785468</v>
      </c>
      <c r="L2">
        <f t="shared" si="1"/>
        <v>0.1453075303695997</v>
      </c>
      <c r="M2">
        <f t="shared" si="1"/>
        <v>0.29673358734188959</v>
      </c>
      <c r="N2">
        <f t="shared" si="1"/>
        <v>0.42576962401022461</v>
      </c>
      <c r="O2">
        <f t="shared" si="1"/>
        <v>0.24522003659218039</v>
      </c>
      <c r="P2">
        <f t="shared" si="1"/>
        <v>-0.10145610509938849</v>
      </c>
      <c r="Q2">
        <f t="shared" si="1"/>
        <v>0.11013010224977997</v>
      </c>
      <c r="R2">
        <f t="shared" si="1"/>
        <v>-0.3617405492378522</v>
      </c>
      <c r="S2">
        <f t="shared" si="1"/>
        <v>-0.3931302815161849</v>
      </c>
      <c r="T2">
        <f t="shared" si="1"/>
        <v>-8.7935783068892784E-2</v>
      </c>
      <c r="U2">
        <f t="shared" si="1"/>
        <v>0.49476966361253766</v>
      </c>
      <c r="V2">
        <f t="shared" si="1"/>
        <v>0.73574824255837867</v>
      </c>
      <c r="Y2">
        <v>4.7862352399096128E-2</v>
      </c>
      <c r="Z2">
        <v>-0.31781211797511505</v>
      </c>
      <c r="AA2">
        <v>-0.37749635419414651</v>
      </c>
      <c r="AB2">
        <v>-0.39364377820785468</v>
      </c>
      <c r="AC2">
        <v>0.1453075303695997</v>
      </c>
      <c r="AD2">
        <v>0.29673358734188959</v>
      </c>
      <c r="AE2">
        <v>0.42576962401022461</v>
      </c>
      <c r="AF2">
        <v>0.24522003659218039</v>
      </c>
      <c r="AG2">
        <v>-0.10145610509938849</v>
      </c>
      <c r="AH2">
        <v>0.11013010224977997</v>
      </c>
      <c r="AI2">
        <v>-0.3617405492378522</v>
      </c>
      <c r="AJ2">
        <v>-0.3931302815161849</v>
      </c>
      <c r="AK2">
        <v>-8.7935783068892784E-2</v>
      </c>
      <c r="AL2">
        <v>0.49476966361253766</v>
      </c>
      <c r="AM2">
        <v>0.73574824255837867</v>
      </c>
    </row>
    <row r="3" spans="1:39" x14ac:dyDescent="0.25">
      <c r="G3" t="s">
        <v>123</v>
      </c>
      <c r="H3">
        <f>CORREL(H5:H23,$G5:$G23)</f>
        <v>4.2325308595742087E-2</v>
      </c>
      <c r="I3">
        <f t="shared" ref="I3:V3" si="2">CORREL(I5:I23,$G5:$G23)</f>
        <v>-0.32705599471792507</v>
      </c>
      <c r="J3">
        <f t="shared" si="2"/>
        <v>-0.37289437918606538</v>
      </c>
      <c r="K3">
        <f t="shared" si="2"/>
        <v>-0.39026691341345965</v>
      </c>
      <c r="L3">
        <f t="shared" si="2"/>
        <v>0.15381767082714248</v>
      </c>
      <c r="M3">
        <f t="shared" si="2"/>
        <v>0.28971502104700558</v>
      </c>
      <c r="N3">
        <f t="shared" si="2"/>
        <v>0.40856004452574013</v>
      </c>
      <c r="O3">
        <f t="shared" si="2"/>
        <v>0.25379008055333629</v>
      </c>
      <c r="P3">
        <f t="shared" si="2"/>
        <v>-9.7076582924507104E-2</v>
      </c>
      <c r="Q3">
        <f t="shared" si="2"/>
        <v>0.12074793686519235</v>
      </c>
      <c r="R3">
        <f t="shared" si="2"/>
        <v>-0.36483142300994709</v>
      </c>
      <c r="S3">
        <f t="shared" si="2"/>
        <v>-0.41061344000917843</v>
      </c>
      <c r="T3">
        <f t="shared" si="2"/>
        <v>-9.7183900153760577E-2</v>
      </c>
      <c r="U3">
        <f t="shared" si="2"/>
        <v>0.49009232227435512</v>
      </c>
      <c r="V3">
        <f t="shared" si="2"/>
        <v>0.74151449564364491</v>
      </c>
      <c r="Y3">
        <v>4.2325308595742087E-2</v>
      </c>
      <c r="Z3">
        <v>-0.32705599471792507</v>
      </c>
      <c r="AA3">
        <v>-0.37289437918606538</v>
      </c>
      <c r="AB3">
        <v>-0.39026691341345965</v>
      </c>
      <c r="AC3">
        <v>0.15381767082714248</v>
      </c>
      <c r="AD3">
        <v>0.28971502104700558</v>
      </c>
      <c r="AE3">
        <v>0.40856004452574013</v>
      </c>
      <c r="AF3">
        <v>0.25379008055333629</v>
      </c>
      <c r="AG3">
        <v>-9.7076582924507104E-2</v>
      </c>
      <c r="AH3">
        <v>0.12074793686519235</v>
      </c>
      <c r="AI3">
        <v>-0.36483142300994709</v>
      </c>
      <c r="AJ3">
        <v>-0.41061344000917843</v>
      </c>
      <c r="AK3">
        <v>-9.7183900153760577E-2</v>
      </c>
      <c r="AL3">
        <v>0.49009232227435512</v>
      </c>
      <c r="AM3">
        <v>0.74151449564364491</v>
      </c>
    </row>
    <row r="4" spans="1:39" x14ac:dyDescent="0.25">
      <c r="B4" t="s">
        <v>116</v>
      </c>
      <c r="C4" t="s">
        <v>117</v>
      </c>
      <c r="D4" t="s">
        <v>118</v>
      </c>
      <c r="E4" t="s">
        <v>119</v>
      </c>
      <c r="F4" t="s">
        <v>120</v>
      </c>
      <c r="G4" t="s">
        <v>121</v>
      </c>
      <c r="H4">
        <v>20</v>
      </c>
      <c r="I4">
        <v>25</v>
      </c>
      <c r="J4">
        <v>30</v>
      </c>
      <c r="K4">
        <v>35</v>
      </c>
      <c r="L4">
        <v>40</v>
      </c>
      <c r="M4">
        <v>45</v>
      </c>
      <c r="N4">
        <v>50</v>
      </c>
      <c r="O4">
        <v>55</v>
      </c>
      <c r="P4">
        <v>60</v>
      </c>
      <c r="Q4">
        <v>65</v>
      </c>
      <c r="R4">
        <v>70</v>
      </c>
      <c r="S4">
        <v>75</v>
      </c>
      <c r="T4">
        <v>80</v>
      </c>
      <c r="U4">
        <v>85</v>
      </c>
      <c r="V4">
        <v>90</v>
      </c>
      <c r="Z4" t="s">
        <v>126</v>
      </c>
      <c r="AA4" t="s">
        <v>127</v>
      </c>
      <c r="AB4" t="s">
        <v>128</v>
      </c>
    </row>
    <row r="5" spans="1:39" x14ac:dyDescent="0.25">
      <c r="A5" t="s">
        <v>3</v>
      </c>
      <c r="B5">
        <v>2115</v>
      </c>
      <c r="C5">
        <v>1320</v>
      </c>
      <c r="D5">
        <v>3557</v>
      </c>
      <c r="E5">
        <f t="shared" ref="E5:F7" si="3">B5/$D5</f>
        <v>0.59460219285915095</v>
      </c>
      <c r="F5">
        <f t="shared" si="3"/>
        <v>0.37109924093337082</v>
      </c>
      <c r="G5" s="9">
        <f t="shared" ref="G5:G7" si="4">E5-F5</f>
        <v>0.22350295192578012</v>
      </c>
      <c r="H5">
        <f>VLOOKUP($A5,$B$29:$Q$48,C$27,FALSE)</f>
        <v>6.5779610194902555E-2</v>
      </c>
      <c r="I5">
        <f t="shared" ref="I5:I6" si="5">VLOOKUP($A5,$B$29:$Q$48,D$27,FALSE)</f>
        <v>7.3088455772113939E-2</v>
      </c>
      <c r="J5">
        <f t="shared" ref="J5:J6" si="6">VLOOKUP($A5,$B$29:$Q$48,E$27,FALSE)</f>
        <v>9.7076461769115441E-2</v>
      </c>
      <c r="K5">
        <f t="shared" ref="K5:K6" si="7">VLOOKUP($A5,$B$29:$Q$48,F$27,FALSE)</f>
        <v>0.12762368815592204</v>
      </c>
      <c r="L5">
        <f t="shared" ref="L5:L6" si="8">VLOOKUP($A5,$B$29:$Q$48,G$27,FALSE)</f>
        <v>9.2016491754122937E-2</v>
      </c>
      <c r="M5">
        <f t="shared" ref="M5:M6" si="9">VLOOKUP($A5,$B$29:$Q$48,H$27,FALSE)</f>
        <v>0.10401049475262369</v>
      </c>
      <c r="N5">
        <f t="shared" ref="N5:N6" si="10">VLOOKUP($A5,$B$29:$Q$48,I$27,FALSE)</f>
        <v>9.5952023988005994E-2</v>
      </c>
      <c r="O5">
        <f t="shared" ref="O5:O6" si="11">VLOOKUP($A5,$B$29:$Q$48,J$27,FALSE)</f>
        <v>9.1641679160419792E-2</v>
      </c>
      <c r="P5">
        <f t="shared" ref="P5:P6" si="12">VLOOKUP($A5,$B$29:$Q$48,K$27,FALSE)</f>
        <v>8.7518740629685163E-2</v>
      </c>
      <c r="Q5">
        <f t="shared" ref="Q5:Q6" si="13">VLOOKUP($A5,$B$29:$Q$48,L$27,FALSE)</f>
        <v>5.8095952023988005E-2</v>
      </c>
      <c r="R5">
        <f t="shared" ref="R5:R6" si="14">VLOOKUP($A5,$B$29:$Q$48,M$27,FALSE)</f>
        <v>3.7856071964017989E-2</v>
      </c>
      <c r="S5">
        <f t="shared" ref="S5:S6" si="15">VLOOKUP($A5,$B$29:$Q$48,N$27,FALSE)</f>
        <v>3.1859070464767617E-2</v>
      </c>
      <c r="T5">
        <f t="shared" ref="T5:T6" si="16">VLOOKUP($A5,$B$29:$Q$48,O$27,FALSE)</f>
        <v>2.0052473763118441E-2</v>
      </c>
      <c r="U5">
        <f t="shared" ref="U5:U6" si="17">VLOOKUP($A5,$B$29:$Q$48,P$27,FALSE)</f>
        <v>1.068215892053973E-2</v>
      </c>
      <c r="V5">
        <f t="shared" ref="V5:V6" si="18">VLOOKUP($A5,$B$29:$Q$48,Q$27,FALSE)</f>
        <v>6.746626686656672E-3</v>
      </c>
      <c r="W5">
        <f>SUMPRODUCT(H$4:V$4,H5:V5)</f>
        <v>45.907046476761622</v>
      </c>
      <c r="X5" s="9">
        <f>G5</f>
        <v>0.22350295192578012</v>
      </c>
      <c r="Y5">
        <v>20</v>
      </c>
      <c r="Z5">
        <v>-3.6544695150852131E-2</v>
      </c>
      <c r="AA5">
        <v>4.7862352399096128E-2</v>
      </c>
      <c r="AB5">
        <v>4.2325308595742087E-2</v>
      </c>
    </row>
    <row r="6" spans="1:39" x14ac:dyDescent="0.25">
      <c r="A6" t="s">
        <v>8</v>
      </c>
      <c r="B6">
        <v>1266</v>
      </c>
      <c r="C6">
        <v>868</v>
      </c>
      <c r="D6">
        <v>2200</v>
      </c>
      <c r="E6">
        <f t="shared" si="3"/>
        <v>0.57545454545454544</v>
      </c>
      <c r="F6">
        <f t="shared" si="3"/>
        <v>0.39454545454545453</v>
      </c>
      <c r="G6" s="9">
        <f t="shared" si="4"/>
        <v>0.18090909090909091</v>
      </c>
      <c r="H6">
        <f>VLOOKUP($A6,$B$29:$Q$48,C$27,FALSE)</f>
        <v>7.5471698113207544E-2</v>
      </c>
      <c r="I6">
        <f t="shared" si="5"/>
        <v>8.103928240024745E-2</v>
      </c>
      <c r="J6">
        <f t="shared" si="6"/>
        <v>0.11258892669347355</v>
      </c>
      <c r="K6">
        <f t="shared" si="7"/>
        <v>0.11444478812248686</v>
      </c>
      <c r="L6">
        <f t="shared" si="8"/>
        <v>9.5267553356016083E-2</v>
      </c>
      <c r="M6">
        <f t="shared" si="9"/>
        <v>9.3102381688833905E-2</v>
      </c>
      <c r="N6">
        <f t="shared" si="10"/>
        <v>9.4339622641509441E-2</v>
      </c>
      <c r="O6">
        <f t="shared" si="11"/>
        <v>9.2174450974327249E-2</v>
      </c>
      <c r="P6">
        <f t="shared" si="12"/>
        <v>8.103928240024745E-2</v>
      </c>
      <c r="Q6">
        <f t="shared" si="13"/>
        <v>5.289205072687906E-2</v>
      </c>
      <c r="R6">
        <f t="shared" si="14"/>
        <v>3.8663779771110421E-2</v>
      </c>
      <c r="S6">
        <f t="shared" si="15"/>
        <v>3.3096195484070522E-2</v>
      </c>
      <c r="T6">
        <f t="shared" si="16"/>
        <v>1.917723476647077E-2</v>
      </c>
      <c r="U6">
        <f t="shared" si="17"/>
        <v>1.1753789050417568E-2</v>
      </c>
      <c r="V6">
        <f t="shared" si="18"/>
        <v>4.9489638107021346E-3</v>
      </c>
      <c r="W6">
        <f t="shared" ref="W6:W23" si="19">SUMPRODUCT(H$4:V$4,H6:V6)</f>
        <v>45.173213733374581</v>
      </c>
      <c r="X6" s="9">
        <f t="shared" ref="X6:X48" si="20">G6</f>
        <v>0.18090909090909091</v>
      </c>
      <c r="Y6">
        <v>25</v>
      </c>
      <c r="Z6">
        <v>0.33490265528573143</v>
      </c>
      <c r="AA6">
        <v>-0.31781211797511505</v>
      </c>
      <c r="AB6">
        <v>-0.32705599471792507</v>
      </c>
    </row>
    <row r="7" spans="1:39" x14ac:dyDescent="0.25">
      <c r="A7" t="s">
        <v>16</v>
      </c>
      <c r="B7">
        <v>1314</v>
      </c>
      <c r="C7">
        <v>940</v>
      </c>
      <c r="D7">
        <f>VLOOKUP(A7,工作表1!W6:Z77,4,FALSE)</f>
        <v>2363</v>
      </c>
      <c r="E7">
        <f t="shared" si="3"/>
        <v>0.55607278882776134</v>
      </c>
      <c r="F7">
        <f t="shared" si="3"/>
        <v>0.3977994075327973</v>
      </c>
      <c r="G7" s="9">
        <f t="shared" si="4"/>
        <v>0.15827338129496404</v>
      </c>
      <c r="H7">
        <f t="shared" ref="H7:H23" si="21">VLOOKUP($A7,$B$29:$Q$48,C$27,FALSE)</f>
        <v>7.6246334310850442E-2</v>
      </c>
      <c r="I7">
        <f t="shared" ref="I7:I23" si="22">VLOOKUP($A7,$B$29:$Q$48,D$27,FALSE)</f>
        <v>8.5337243401759535E-2</v>
      </c>
      <c r="J7">
        <f t="shared" ref="J7:J23" si="23">VLOOKUP($A7,$B$29:$Q$48,E$27,FALSE)</f>
        <v>0.10821114369501467</v>
      </c>
      <c r="K7">
        <f t="shared" ref="K7:K23" si="24">VLOOKUP($A7,$B$29:$Q$48,F$27,FALSE)</f>
        <v>0.12932551319648095</v>
      </c>
      <c r="L7">
        <f t="shared" ref="L7:L23" si="25">VLOOKUP($A7,$B$29:$Q$48,G$27,FALSE)</f>
        <v>8.6510263929618775E-2</v>
      </c>
      <c r="M7">
        <f t="shared" ref="M7:M23" si="26">VLOOKUP($A7,$B$29:$Q$48,H$27,FALSE)</f>
        <v>9.325513196480939E-2</v>
      </c>
      <c r="N7">
        <f t="shared" ref="N7:N23" si="27">VLOOKUP($A7,$B$29:$Q$48,I$27,FALSE)</f>
        <v>8.7683284457478E-2</v>
      </c>
      <c r="O7">
        <f t="shared" ref="O7:O23" si="28">VLOOKUP($A7,$B$29:$Q$48,J$27,FALSE)</f>
        <v>8.8563049853372433E-2</v>
      </c>
      <c r="P7">
        <f t="shared" ref="P7:P23" si="29">VLOOKUP($A7,$B$29:$Q$48,K$27,FALSE)</f>
        <v>7.0381231671554259E-2</v>
      </c>
      <c r="Q7">
        <f t="shared" ref="Q7:Q23" si="30">VLOOKUP($A7,$B$29:$Q$48,L$27,FALSE)</f>
        <v>5.3079178885630497E-2</v>
      </c>
      <c r="R7">
        <f t="shared" ref="R7:R23" si="31">VLOOKUP($A7,$B$29:$Q$48,M$27,FALSE)</f>
        <v>3.8123167155425221E-2</v>
      </c>
      <c r="S7">
        <f t="shared" ref="S7:S23" si="32">VLOOKUP($A7,$B$29:$Q$48,N$27,FALSE)</f>
        <v>3.8416422287390027E-2</v>
      </c>
      <c r="T7">
        <f t="shared" ref="T7:T23" si="33">VLOOKUP($A7,$B$29:$Q$48,O$27,FALSE)</f>
        <v>2.6099706744868036E-2</v>
      </c>
      <c r="U7">
        <f t="shared" ref="U7:U23" si="34">VLOOKUP($A7,$B$29:$Q$48,P$27,FALSE)</f>
        <v>1.5249266862170088E-2</v>
      </c>
      <c r="V7">
        <f t="shared" ref="V7:V23" si="35">VLOOKUP($A7,$B$29:$Q$48,Q$27,FALSE)</f>
        <v>3.5190615835777126E-3</v>
      </c>
      <c r="W7">
        <f t="shared" si="19"/>
        <v>45.26686217008799</v>
      </c>
      <c r="X7" s="9">
        <f t="shared" si="20"/>
        <v>0.15827338129496404</v>
      </c>
      <c r="Y7">
        <v>30</v>
      </c>
      <c r="Z7">
        <v>0.3665582502700131</v>
      </c>
      <c r="AA7">
        <v>-0.37749635419414651</v>
      </c>
      <c r="AB7">
        <v>-0.37289437918606538</v>
      </c>
    </row>
    <row r="8" spans="1:39" x14ac:dyDescent="0.25">
      <c r="A8" t="s">
        <v>20</v>
      </c>
      <c r="B8">
        <v>3071</v>
      </c>
      <c r="C8">
        <v>1990</v>
      </c>
      <c r="D8">
        <f>VLOOKUP(A8,工作表1!W7:Z78,4,FALSE)</f>
        <v>5305</v>
      </c>
      <c r="E8">
        <f t="shared" ref="E8:E23" si="36">B8/$D8</f>
        <v>0.57888784165881246</v>
      </c>
      <c r="F8">
        <f t="shared" ref="F8:F23" si="37">C8/$D8</f>
        <v>0.3751178133836004</v>
      </c>
      <c r="G8" s="9">
        <f t="shared" ref="G8:G23" si="38">E8-F8</f>
        <v>0.20377002827521207</v>
      </c>
      <c r="H8">
        <f t="shared" si="21"/>
        <v>8.0885158336512775E-2</v>
      </c>
      <c r="I8">
        <f t="shared" si="22"/>
        <v>9.271270507439909E-2</v>
      </c>
      <c r="J8">
        <f t="shared" si="23"/>
        <v>0.10759252193819153</v>
      </c>
      <c r="K8">
        <f t="shared" si="24"/>
        <v>0.1175123998473865</v>
      </c>
      <c r="L8">
        <f t="shared" si="25"/>
        <v>8.368307261859341E-2</v>
      </c>
      <c r="M8">
        <f t="shared" si="26"/>
        <v>8.2156937555640339E-2</v>
      </c>
      <c r="N8">
        <f t="shared" si="27"/>
        <v>9.1949637542922555E-2</v>
      </c>
      <c r="O8">
        <f t="shared" si="28"/>
        <v>9.9961846623426179E-2</v>
      </c>
      <c r="P8">
        <f t="shared" si="29"/>
        <v>8.3555894696680663E-2</v>
      </c>
      <c r="Q8">
        <f t="shared" si="30"/>
        <v>5.7738776548391199E-2</v>
      </c>
      <c r="R8">
        <f t="shared" si="31"/>
        <v>3.4338038916444102E-2</v>
      </c>
      <c r="S8">
        <f t="shared" si="32"/>
        <v>2.9632455805672135E-2</v>
      </c>
      <c r="T8">
        <f t="shared" si="33"/>
        <v>1.8440798677349612E-2</v>
      </c>
      <c r="U8">
        <f t="shared" si="34"/>
        <v>1.3608037644664886E-2</v>
      </c>
      <c r="V8">
        <f t="shared" si="35"/>
        <v>6.2317181737250411E-3</v>
      </c>
      <c r="W8">
        <f t="shared" si="19"/>
        <v>45.001271779219131</v>
      </c>
      <c r="X8" s="9">
        <f t="shared" si="20"/>
        <v>0.20377002827521207</v>
      </c>
      <c r="Y8">
        <v>35</v>
      </c>
      <c r="Z8">
        <v>0.38508851893993207</v>
      </c>
      <c r="AA8">
        <v>-0.39364377820785468</v>
      </c>
      <c r="AB8">
        <v>-0.39026691341345965</v>
      </c>
    </row>
    <row r="9" spans="1:39" x14ac:dyDescent="0.25">
      <c r="A9" t="s">
        <v>26</v>
      </c>
      <c r="B9">
        <v>2614</v>
      </c>
      <c r="C9">
        <v>1119</v>
      </c>
      <c r="D9">
        <f>VLOOKUP(A9,工作表1!W8:Z79,4,FALSE)</f>
        <v>3865</v>
      </c>
      <c r="E9">
        <f t="shared" si="36"/>
        <v>0.67632600258732212</v>
      </c>
      <c r="F9">
        <f t="shared" si="37"/>
        <v>0.28952134540750324</v>
      </c>
      <c r="G9" s="9">
        <f t="shared" si="38"/>
        <v>0.38680465717981888</v>
      </c>
      <c r="H9">
        <f t="shared" si="21"/>
        <v>6.9041095890410964E-2</v>
      </c>
      <c r="I9">
        <f t="shared" si="22"/>
        <v>8.0547945205479449E-2</v>
      </c>
      <c r="J9">
        <f t="shared" si="23"/>
        <v>0.10630136986301369</v>
      </c>
      <c r="K9">
        <f t="shared" si="24"/>
        <v>0.10831050228310503</v>
      </c>
      <c r="L9">
        <f t="shared" si="25"/>
        <v>9.552511415525114E-2</v>
      </c>
      <c r="M9">
        <f t="shared" si="26"/>
        <v>9.7351598173515977E-2</v>
      </c>
      <c r="N9">
        <f t="shared" si="27"/>
        <v>9.60730593607306E-2</v>
      </c>
      <c r="O9">
        <f t="shared" si="28"/>
        <v>8.9863013698630131E-2</v>
      </c>
      <c r="P9">
        <f t="shared" si="29"/>
        <v>7.7442922374429221E-2</v>
      </c>
      <c r="Q9">
        <f t="shared" si="30"/>
        <v>5.917808219178082E-2</v>
      </c>
      <c r="R9">
        <f t="shared" si="31"/>
        <v>3.5799086757990865E-2</v>
      </c>
      <c r="S9">
        <f t="shared" si="32"/>
        <v>2.8493150684931506E-2</v>
      </c>
      <c r="T9">
        <f t="shared" si="33"/>
        <v>2.1369863013698632E-2</v>
      </c>
      <c r="U9">
        <f t="shared" si="34"/>
        <v>2.2283105022831051E-2</v>
      </c>
      <c r="V9">
        <f t="shared" si="35"/>
        <v>1.2420091324200914E-2</v>
      </c>
      <c r="W9">
        <f t="shared" si="19"/>
        <v>46.179908675799091</v>
      </c>
      <c r="X9" s="9">
        <f t="shared" si="20"/>
        <v>0.38680465717981888</v>
      </c>
      <c r="Y9">
        <v>40</v>
      </c>
      <c r="Z9">
        <v>-0.16170948082886624</v>
      </c>
      <c r="AA9">
        <v>0.1453075303695997</v>
      </c>
      <c r="AB9">
        <v>0.15381767082714248</v>
      </c>
    </row>
    <row r="10" spans="1:39" x14ac:dyDescent="0.25">
      <c r="A10" t="s">
        <v>31</v>
      </c>
      <c r="B10">
        <v>2961</v>
      </c>
      <c r="C10">
        <v>2202</v>
      </c>
      <c r="D10">
        <f>VLOOKUP(A10,工作表1!W9:Z80,4,FALSE)</f>
        <v>5362</v>
      </c>
      <c r="E10">
        <f t="shared" si="36"/>
        <v>0.5522193211488251</v>
      </c>
      <c r="F10">
        <f t="shared" si="37"/>
        <v>0.41066766132040283</v>
      </c>
      <c r="G10" s="9">
        <f t="shared" si="38"/>
        <v>0.14155165982842227</v>
      </c>
      <c r="H10">
        <f t="shared" si="21"/>
        <v>8.2242277869581798E-2</v>
      </c>
      <c r="I10">
        <f t="shared" si="22"/>
        <v>8.5038769543663406E-2</v>
      </c>
      <c r="J10">
        <f t="shared" si="23"/>
        <v>0.11376636583195628</v>
      </c>
      <c r="K10">
        <f t="shared" si="24"/>
        <v>0.1262234651074107</v>
      </c>
      <c r="L10">
        <f t="shared" si="25"/>
        <v>9.7622982077030629E-2</v>
      </c>
      <c r="M10">
        <f t="shared" si="26"/>
        <v>0.10054658700902504</v>
      </c>
      <c r="N10">
        <f t="shared" si="27"/>
        <v>9.7750095334943429E-2</v>
      </c>
      <c r="O10">
        <f t="shared" si="28"/>
        <v>7.8810219905936188E-2</v>
      </c>
      <c r="P10">
        <f t="shared" si="29"/>
        <v>7.0802084657429765E-2</v>
      </c>
      <c r="Q10">
        <f t="shared" si="30"/>
        <v>4.5633659590695312E-2</v>
      </c>
      <c r="R10">
        <f t="shared" si="31"/>
        <v>3.7244184568450488E-2</v>
      </c>
      <c r="S10">
        <f t="shared" si="32"/>
        <v>2.7456463709164866E-2</v>
      </c>
      <c r="T10">
        <f t="shared" si="33"/>
        <v>1.9702554976484047E-2</v>
      </c>
      <c r="U10">
        <f t="shared" si="34"/>
        <v>1.2457099275454429E-2</v>
      </c>
      <c r="V10">
        <f t="shared" si="35"/>
        <v>4.7031905427736111E-3</v>
      </c>
      <c r="W10">
        <f t="shared" si="19"/>
        <v>44.192195245964157</v>
      </c>
      <c r="X10" s="9">
        <f t="shared" si="20"/>
        <v>0.14155165982842227</v>
      </c>
      <c r="Y10">
        <v>45</v>
      </c>
      <c r="Z10">
        <v>-0.28131703990978763</v>
      </c>
      <c r="AA10">
        <v>0.29673358734188959</v>
      </c>
      <c r="AB10">
        <v>0.28971502104700558</v>
      </c>
    </row>
    <row r="11" spans="1:39" x14ac:dyDescent="0.25">
      <c r="A11" t="s">
        <v>37</v>
      </c>
      <c r="B11">
        <v>2389</v>
      </c>
      <c r="C11">
        <v>1646</v>
      </c>
      <c r="D11">
        <f>VLOOKUP(A11,工作表1!W10:Z81,4,FALSE)</f>
        <v>4202</v>
      </c>
      <c r="E11">
        <f t="shared" si="36"/>
        <v>0.5685387910518801</v>
      </c>
      <c r="F11">
        <f t="shared" si="37"/>
        <v>0.39171822941456447</v>
      </c>
      <c r="G11" s="9">
        <f t="shared" si="38"/>
        <v>0.17682056163731563</v>
      </c>
      <c r="H11">
        <f t="shared" si="21"/>
        <v>7.5520833333333329E-2</v>
      </c>
      <c r="I11">
        <f t="shared" si="22"/>
        <v>8.30078125E-2</v>
      </c>
      <c r="J11">
        <f t="shared" si="23"/>
        <v>0.11442057291666667</v>
      </c>
      <c r="K11">
        <f t="shared" si="24"/>
        <v>0.11962890625</v>
      </c>
      <c r="L11">
        <f t="shared" si="25"/>
        <v>9.6028645833333329E-2</v>
      </c>
      <c r="M11">
        <f t="shared" si="26"/>
        <v>9.375E-2</v>
      </c>
      <c r="N11">
        <f t="shared" si="27"/>
        <v>8.740234375E-2</v>
      </c>
      <c r="O11">
        <f t="shared" si="28"/>
        <v>9.423828125E-2</v>
      </c>
      <c r="P11">
        <f t="shared" si="29"/>
        <v>8.1380208333333329E-2</v>
      </c>
      <c r="Q11">
        <f t="shared" si="30"/>
        <v>5.6477864583333336E-2</v>
      </c>
      <c r="R11">
        <f t="shared" si="31"/>
        <v>3.5319010416666664E-2</v>
      </c>
      <c r="S11">
        <f t="shared" si="32"/>
        <v>3.1412760416666664E-2</v>
      </c>
      <c r="T11">
        <f t="shared" si="33"/>
        <v>1.513671875E-2</v>
      </c>
      <c r="U11">
        <f t="shared" si="34"/>
        <v>1.1393229166666666E-2</v>
      </c>
      <c r="V11">
        <f t="shared" si="35"/>
        <v>4.8828125E-3</v>
      </c>
      <c r="W11">
        <f t="shared" si="19"/>
        <v>44.819335937499993</v>
      </c>
      <c r="X11" s="9">
        <f t="shared" si="20"/>
        <v>0.17682056163731563</v>
      </c>
      <c r="Y11">
        <v>50</v>
      </c>
      <c r="Z11">
        <v>-0.38933705178120404</v>
      </c>
      <c r="AA11">
        <v>0.42576962401022461</v>
      </c>
      <c r="AB11">
        <v>0.40856004452574013</v>
      </c>
    </row>
    <row r="12" spans="1:39" x14ac:dyDescent="0.25">
      <c r="A12" t="s">
        <v>42</v>
      </c>
      <c r="B12">
        <v>1687</v>
      </c>
      <c r="C12">
        <v>947</v>
      </c>
      <c r="D12">
        <f>VLOOKUP(A12,工作表1!W11:Z82,4,FALSE)</f>
        <v>2766</v>
      </c>
      <c r="E12">
        <f t="shared" si="36"/>
        <v>0.60990600144613161</v>
      </c>
      <c r="F12">
        <f t="shared" si="37"/>
        <v>0.34237165582067969</v>
      </c>
      <c r="G12" s="9">
        <f t="shared" si="38"/>
        <v>0.26753434562545192</v>
      </c>
      <c r="H12">
        <f t="shared" si="21"/>
        <v>7.0873557805509774E-2</v>
      </c>
      <c r="I12">
        <f t="shared" si="22"/>
        <v>6.7106192606545795E-2</v>
      </c>
      <c r="J12">
        <f t="shared" si="23"/>
        <v>0.11561101954320697</v>
      </c>
      <c r="K12">
        <f t="shared" si="24"/>
        <v>0.15399105250765246</v>
      </c>
      <c r="L12">
        <f t="shared" si="25"/>
        <v>0.14174711561101955</v>
      </c>
      <c r="M12">
        <f t="shared" si="26"/>
        <v>0.11961384506710619</v>
      </c>
      <c r="N12">
        <f t="shared" si="27"/>
        <v>8.8062161525782903E-2</v>
      </c>
      <c r="O12">
        <f t="shared" si="28"/>
        <v>7.6524605603955728E-2</v>
      </c>
      <c r="P12">
        <f t="shared" si="29"/>
        <v>5.9571462208617851E-2</v>
      </c>
      <c r="Q12">
        <f t="shared" si="30"/>
        <v>3.9086413939251233E-2</v>
      </c>
      <c r="R12">
        <f t="shared" si="31"/>
        <v>2.9668000941841299E-2</v>
      </c>
      <c r="S12">
        <f t="shared" si="32"/>
        <v>1.765952437014363E-2</v>
      </c>
      <c r="T12">
        <f t="shared" si="33"/>
        <v>9.4184129974099369E-3</v>
      </c>
      <c r="U12">
        <f t="shared" si="34"/>
        <v>6.5928890981869553E-3</v>
      </c>
      <c r="V12">
        <f t="shared" si="35"/>
        <v>4.4737461737697198E-3</v>
      </c>
      <c r="W12">
        <f t="shared" si="19"/>
        <v>42.850247233341186</v>
      </c>
      <c r="X12" s="9">
        <f t="shared" si="20"/>
        <v>0.26753434562545192</v>
      </c>
      <c r="Y12">
        <v>55</v>
      </c>
      <c r="Z12">
        <v>-0.2612889266572504</v>
      </c>
      <c r="AA12">
        <v>0.24522003659218039</v>
      </c>
      <c r="AB12">
        <v>0.25379008055333629</v>
      </c>
    </row>
    <row r="13" spans="1:39" x14ac:dyDescent="0.25">
      <c r="A13" t="s">
        <v>46</v>
      </c>
      <c r="B13">
        <v>1697</v>
      </c>
      <c r="C13">
        <v>943</v>
      </c>
      <c r="D13">
        <f>VLOOKUP(A13,工作表1!W12:Z83,4,FALSE)</f>
        <v>2744</v>
      </c>
      <c r="E13">
        <f t="shared" si="36"/>
        <v>0.6184402332361516</v>
      </c>
      <c r="F13">
        <f t="shared" si="37"/>
        <v>0.34365889212827988</v>
      </c>
      <c r="G13" s="9">
        <f t="shared" si="38"/>
        <v>0.27478134110787172</v>
      </c>
      <c r="H13">
        <f t="shared" si="21"/>
        <v>7.8894972623195614E-2</v>
      </c>
      <c r="I13">
        <f t="shared" si="22"/>
        <v>7.715281234444997E-2</v>
      </c>
      <c r="J13">
        <f t="shared" si="23"/>
        <v>0.10204081632653061</v>
      </c>
      <c r="K13">
        <f t="shared" si="24"/>
        <v>0.11274265803882529</v>
      </c>
      <c r="L13">
        <f t="shared" si="25"/>
        <v>9.9800895968143358E-2</v>
      </c>
      <c r="M13">
        <f t="shared" si="26"/>
        <v>0.10253857640617223</v>
      </c>
      <c r="N13">
        <f t="shared" si="27"/>
        <v>0.10079641612742658</v>
      </c>
      <c r="O13">
        <f t="shared" si="28"/>
        <v>8.8352414136386268E-2</v>
      </c>
      <c r="P13">
        <f t="shared" si="29"/>
        <v>7.4912891986062713E-2</v>
      </c>
      <c r="Q13">
        <f t="shared" si="30"/>
        <v>5.7242409158785465E-2</v>
      </c>
      <c r="R13">
        <f t="shared" si="31"/>
        <v>3.758088601294176E-2</v>
      </c>
      <c r="S13">
        <f t="shared" si="32"/>
        <v>2.8870084619213539E-2</v>
      </c>
      <c r="T13">
        <f t="shared" si="33"/>
        <v>1.9163763066202089E-2</v>
      </c>
      <c r="U13">
        <f t="shared" si="34"/>
        <v>1.2941762070681932E-2</v>
      </c>
      <c r="V13">
        <f t="shared" si="35"/>
        <v>6.9686411149825784E-3</v>
      </c>
      <c r="W13">
        <f t="shared" si="19"/>
        <v>45.291189646590347</v>
      </c>
      <c r="X13" s="9">
        <f t="shared" si="20"/>
        <v>0.27478134110787172</v>
      </c>
      <c r="Y13">
        <v>60</v>
      </c>
      <c r="Z13">
        <v>9.2215953861154887E-2</v>
      </c>
      <c r="AA13">
        <v>-0.10145610509938849</v>
      </c>
      <c r="AB13">
        <v>-9.7076582924507104E-2</v>
      </c>
    </row>
    <row r="14" spans="1:39" x14ac:dyDescent="0.25">
      <c r="A14" t="s">
        <v>50</v>
      </c>
      <c r="B14">
        <v>1325</v>
      </c>
      <c r="C14">
        <v>1478</v>
      </c>
      <c r="D14">
        <f>VLOOKUP(A14,工作表1!W13:Z84,4,FALSE)</f>
        <v>2922</v>
      </c>
      <c r="E14">
        <f t="shared" si="36"/>
        <v>0.45345653661875429</v>
      </c>
      <c r="F14">
        <f t="shared" si="37"/>
        <v>0.50581793292265576</v>
      </c>
      <c r="G14" s="9">
        <f t="shared" si="38"/>
        <v>-5.2361396303901464E-2</v>
      </c>
      <c r="H14">
        <f t="shared" si="21"/>
        <v>6.8321454902924558E-2</v>
      </c>
      <c r="I14">
        <f t="shared" si="22"/>
        <v>8.405013516834603E-2</v>
      </c>
      <c r="J14">
        <f t="shared" si="23"/>
        <v>0.12607520275251904</v>
      </c>
      <c r="K14">
        <f t="shared" si="24"/>
        <v>0.13516834603096584</v>
      </c>
      <c r="L14">
        <f t="shared" si="25"/>
        <v>9.4617842221676088E-2</v>
      </c>
      <c r="M14">
        <f t="shared" si="26"/>
        <v>8.9948390267879083E-2</v>
      </c>
      <c r="N14">
        <f t="shared" si="27"/>
        <v>8.6999262718112563E-2</v>
      </c>
      <c r="O14">
        <f t="shared" si="28"/>
        <v>8.3067092651757185E-2</v>
      </c>
      <c r="P14">
        <f t="shared" si="29"/>
        <v>7.6923076923076927E-2</v>
      </c>
      <c r="Q14">
        <f t="shared" si="30"/>
        <v>5.2592774637503073E-2</v>
      </c>
      <c r="R14">
        <f t="shared" si="31"/>
        <v>3.9321700663553699E-2</v>
      </c>
      <c r="S14">
        <f t="shared" si="32"/>
        <v>3.1948881789137379E-2</v>
      </c>
      <c r="T14">
        <f t="shared" si="33"/>
        <v>1.966085033177685E-2</v>
      </c>
      <c r="U14">
        <f t="shared" si="34"/>
        <v>8.3558613910051614E-3</v>
      </c>
      <c r="V14">
        <f t="shared" si="35"/>
        <v>2.9491275497665276E-3</v>
      </c>
      <c r="W14">
        <f t="shared" si="19"/>
        <v>44.463013025313352</v>
      </c>
      <c r="X14" s="9">
        <f t="shared" si="20"/>
        <v>-5.2361396303901464E-2</v>
      </c>
      <c r="Y14">
        <v>65</v>
      </c>
      <c r="Z14">
        <v>-0.13091707187245369</v>
      </c>
      <c r="AA14">
        <v>0.11013010224977997</v>
      </c>
      <c r="AB14">
        <v>0.12074793686519235</v>
      </c>
    </row>
    <row r="15" spans="1:39" x14ac:dyDescent="0.25">
      <c r="A15" t="s">
        <v>54</v>
      </c>
      <c r="B15">
        <v>1563</v>
      </c>
      <c r="C15">
        <v>1373</v>
      </c>
      <c r="D15">
        <f>VLOOKUP(A15,工作表1!W14:Z85,4,FALSE)</f>
        <v>3070</v>
      </c>
      <c r="E15">
        <f t="shared" si="36"/>
        <v>0.5091205211726384</v>
      </c>
      <c r="F15">
        <f t="shared" si="37"/>
        <v>0.44723127035830618</v>
      </c>
      <c r="G15" s="9">
        <f t="shared" si="38"/>
        <v>6.188925081433222E-2</v>
      </c>
      <c r="H15">
        <f t="shared" si="21"/>
        <v>7.3101490418736689E-2</v>
      </c>
      <c r="I15">
        <f t="shared" si="22"/>
        <v>7.2628341613437425E-2</v>
      </c>
      <c r="J15">
        <f t="shared" si="23"/>
        <v>0.10858765081618169</v>
      </c>
      <c r="K15">
        <f t="shared" si="24"/>
        <v>0.12845990063875087</v>
      </c>
      <c r="L15">
        <f t="shared" si="25"/>
        <v>0.10527560917908682</v>
      </c>
      <c r="M15">
        <f t="shared" si="26"/>
        <v>9.7941802696948188E-2</v>
      </c>
      <c r="N15">
        <f t="shared" si="27"/>
        <v>8.3983912940619826E-2</v>
      </c>
      <c r="O15">
        <f t="shared" si="28"/>
        <v>8.7059380175065051E-2</v>
      </c>
      <c r="P15">
        <f t="shared" si="29"/>
        <v>7.9015850484977529E-2</v>
      </c>
      <c r="Q15">
        <f t="shared" si="30"/>
        <v>5.3229240596167494E-2</v>
      </c>
      <c r="R15">
        <f t="shared" si="31"/>
        <v>4.2110243671634733E-2</v>
      </c>
      <c r="S15">
        <f t="shared" si="32"/>
        <v>3.0518097941802696E-2</v>
      </c>
      <c r="T15">
        <f t="shared" si="33"/>
        <v>2.1764845043766263E-2</v>
      </c>
      <c r="U15">
        <f t="shared" si="34"/>
        <v>1.1828720132481665E-2</v>
      </c>
      <c r="V15">
        <f t="shared" si="35"/>
        <v>4.4949136503430326E-3</v>
      </c>
      <c r="W15">
        <f t="shared" si="19"/>
        <v>45.225928554530398</v>
      </c>
      <c r="X15" s="9">
        <f t="shared" si="20"/>
        <v>6.188925081433222E-2</v>
      </c>
      <c r="Y15">
        <v>70</v>
      </c>
      <c r="Z15">
        <v>0.36629640651073603</v>
      </c>
      <c r="AA15">
        <v>-0.3617405492378522</v>
      </c>
      <c r="AB15">
        <v>-0.36483142300994709</v>
      </c>
    </row>
    <row r="16" spans="1:39" x14ac:dyDescent="0.25">
      <c r="A16" t="s">
        <v>58</v>
      </c>
      <c r="B16">
        <v>2202</v>
      </c>
      <c r="C16">
        <v>1793</v>
      </c>
      <c r="D16">
        <f>VLOOKUP(A16,工作表1!W15:Z86,4,FALSE)</f>
        <v>4173</v>
      </c>
      <c r="E16">
        <f t="shared" si="36"/>
        <v>0.52767792954708848</v>
      </c>
      <c r="F16">
        <f t="shared" si="37"/>
        <v>0.42966690630242033</v>
      </c>
      <c r="G16" s="9">
        <f t="shared" si="38"/>
        <v>9.801102324466815E-2</v>
      </c>
      <c r="H16">
        <f t="shared" si="21"/>
        <v>6.5350804445181626E-2</v>
      </c>
      <c r="I16">
        <f t="shared" si="22"/>
        <v>7.6132028528777582E-2</v>
      </c>
      <c r="J16">
        <f t="shared" si="23"/>
        <v>0.10184110134350638</v>
      </c>
      <c r="K16">
        <f t="shared" si="24"/>
        <v>0.11842759993365401</v>
      </c>
      <c r="L16">
        <f t="shared" si="25"/>
        <v>9.8192071653673912E-2</v>
      </c>
      <c r="M16">
        <f t="shared" si="26"/>
        <v>8.6913252612373523E-2</v>
      </c>
      <c r="N16">
        <f t="shared" si="27"/>
        <v>9.0728147288107477E-2</v>
      </c>
      <c r="O16">
        <f t="shared" si="28"/>
        <v>8.6083927682866143E-2</v>
      </c>
      <c r="P16">
        <f t="shared" si="29"/>
        <v>9.6533421794659152E-2</v>
      </c>
      <c r="Q16">
        <f t="shared" si="30"/>
        <v>6.3526289600265379E-2</v>
      </c>
      <c r="R16">
        <f t="shared" si="31"/>
        <v>4.3954221263891195E-2</v>
      </c>
      <c r="S16">
        <f t="shared" si="32"/>
        <v>3.3007132194393766E-2</v>
      </c>
      <c r="T16">
        <f t="shared" si="33"/>
        <v>1.824514844916238E-2</v>
      </c>
      <c r="U16">
        <f t="shared" si="34"/>
        <v>1.608890363244319E-2</v>
      </c>
      <c r="V16">
        <f t="shared" si="35"/>
        <v>4.975949577044286E-3</v>
      </c>
      <c r="W16">
        <f t="shared" si="19"/>
        <v>46.268867142146291</v>
      </c>
      <c r="X16" s="9">
        <f t="shared" si="20"/>
        <v>9.801102324466815E-2</v>
      </c>
      <c r="Y16">
        <v>75</v>
      </c>
      <c r="Z16">
        <v>0.42639719340853288</v>
      </c>
      <c r="AA16">
        <v>-0.3931302815161849</v>
      </c>
      <c r="AB16">
        <v>-0.41061344000917843</v>
      </c>
    </row>
    <row r="17" spans="1:28" x14ac:dyDescent="0.25">
      <c r="A17" t="s">
        <v>64</v>
      </c>
      <c r="B17">
        <v>1441</v>
      </c>
      <c r="C17">
        <v>808</v>
      </c>
      <c r="D17">
        <f>VLOOKUP(A17,工作表1!W16:Z87,4,FALSE)</f>
        <v>2353</v>
      </c>
      <c r="E17">
        <f t="shared" si="36"/>
        <v>0.612409689757756</v>
      </c>
      <c r="F17">
        <f t="shared" si="37"/>
        <v>0.34339141521461963</v>
      </c>
      <c r="G17" s="9">
        <f t="shared" si="38"/>
        <v>0.26901827454313637</v>
      </c>
      <c r="H17">
        <f t="shared" si="21"/>
        <v>8.1320697034546016E-2</v>
      </c>
      <c r="I17">
        <f t="shared" si="22"/>
        <v>7.8263527973096908E-2</v>
      </c>
      <c r="J17">
        <f t="shared" si="23"/>
        <v>0.11433812289819627</v>
      </c>
      <c r="K17">
        <f t="shared" si="24"/>
        <v>0.11494955671048609</v>
      </c>
      <c r="L17">
        <f t="shared" si="25"/>
        <v>8.6212167532864564E-2</v>
      </c>
      <c r="M17">
        <f t="shared" si="26"/>
        <v>7.9180678691531642E-2</v>
      </c>
      <c r="N17">
        <f t="shared" si="27"/>
        <v>8.4072149189850204E-2</v>
      </c>
      <c r="O17">
        <f t="shared" si="28"/>
        <v>9.7829409966371142E-2</v>
      </c>
      <c r="P17">
        <f t="shared" si="29"/>
        <v>8.1932130846835829E-2</v>
      </c>
      <c r="Q17">
        <f t="shared" si="30"/>
        <v>7.0009171507184345E-2</v>
      </c>
      <c r="R17">
        <f t="shared" si="31"/>
        <v>3.3628859675940079E-2</v>
      </c>
      <c r="S17">
        <f t="shared" si="32"/>
        <v>2.9348822989911341E-2</v>
      </c>
      <c r="T17">
        <f t="shared" si="33"/>
        <v>2.5985937022317333E-2</v>
      </c>
      <c r="U17">
        <f t="shared" si="34"/>
        <v>1.2840110058086213E-2</v>
      </c>
      <c r="V17">
        <f t="shared" si="35"/>
        <v>1.0088657902782024E-2</v>
      </c>
      <c r="W17">
        <f t="shared" si="19"/>
        <v>45.732191990217061</v>
      </c>
      <c r="X17" s="9">
        <f t="shared" si="20"/>
        <v>0.26901827454313637</v>
      </c>
      <c r="Y17">
        <v>80</v>
      </c>
      <c r="Z17">
        <v>0.10607742733360173</v>
      </c>
      <c r="AA17">
        <v>-8.7935783068892784E-2</v>
      </c>
      <c r="AB17">
        <v>-9.7183900153760577E-2</v>
      </c>
    </row>
    <row r="18" spans="1:28" x14ac:dyDescent="0.25">
      <c r="A18" t="s">
        <v>67</v>
      </c>
      <c r="B18">
        <v>1929</v>
      </c>
      <c r="C18">
        <v>1174</v>
      </c>
      <c r="D18">
        <f>VLOOKUP(A18,工作表1!W17:Z88,4,FALSE)</f>
        <v>3232</v>
      </c>
      <c r="E18">
        <f t="shared" si="36"/>
        <v>0.59684405940594054</v>
      </c>
      <c r="F18">
        <f t="shared" si="37"/>
        <v>0.36324257425742573</v>
      </c>
      <c r="G18" s="9">
        <f t="shared" si="38"/>
        <v>0.23360148514851481</v>
      </c>
      <c r="H18">
        <f t="shared" si="21"/>
        <v>7.2496601721794285E-2</v>
      </c>
      <c r="I18">
        <f t="shared" si="22"/>
        <v>7.0684186678749428E-2</v>
      </c>
      <c r="J18">
        <f t="shared" si="23"/>
        <v>0.1073855913004078</v>
      </c>
      <c r="K18">
        <f t="shared" si="24"/>
        <v>0.11418214771182601</v>
      </c>
      <c r="L18">
        <f t="shared" si="25"/>
        <v>9.0394200271862263E-2</v>
      </c>
      <c r="M18">
        <f t="shared" si="26"/>
        <v>0.10262800181241505</v>
      </c>
      <c r="N18">
        <f t="shared" si="27"/>
        <v>8.4730403262347084E-2</v>
      </c>
      <c r="O18">
        <f t="shared" si="28"/>
        <v>8.2464884458540999E-2</v>
      </c>
      <c r="P18">
        <f t="shared" si="29"/>
        <v>9.1526959673765299E-2</v>
      </c>
      <c r="Q18">
        <f t="shared" si="30"/>
        <v>6.4340734028092428E-2</v>
      </c>
      <c r="R18">
        <f t="shared" si="31"/>
        <v>4.5536927956502042E-2</v>
      </c>
      <c r="S18">
        <f t="shared" si="32"/>
        <v>2.9451744449478932E-2</v>
      </c>
      <c r="T18">
        <f t="shared" si="33"/>
        <v>2.0842772995015857E-2</v>
      </c>
      <c r="U18">
        <f t="shared" si="34"/>
        <v>1.4046216583597644E-2</v>
      </c>
      <c r="V18">
        <f t="shared" si="35"/>
        <v>9.2886270956048927E-3</v>
      </c>
      <c r="W18">
        <f t="shared" si="19"/>
        <v>46.20865428183054</v>
      </c>
      <c r="X18" s="9">
        <f t="shared" si="20"/>
        <v>0.23360148514851481</v>
      </c>
      <c r="Y18">
        <v>85</v>
      </c>
      <c r="Z18">
        <v>-0.48314857242379511</v>
      </c>
      <c r="AA18">
        <v>0.49476966361253766</v>
      </c>
      <c r="AB18">
        <v>0.49009232227435512</v>
      </c>
    </row>
    <row r="19" spans="1:28" x14ac:dyDescent="0.25">
      <c r="A19" t="s">
        <v>72</v>
      </c>
      <c r="B19">
        <v>1566</v>
      </c>
      <c r="C19">
        <v>895</v>
      </c>
      <c r="D19">
        <f>VLOOKUP(A19,工作表1!W18:Z89,4,FALSE)</f>
        <v>2600</v>
      </c>
      <c r="E19">
        <f t="shared" si="36"/>
        <v>0.60230769230769232</v>
      </c>
      <c r="F19">
        <f t="shared" si="37"/>
        <v>0.34423076923076923</v>
      </c>
      <c r="G19" s="9">
        <f t="shared" si="38"/>
        <v>0.25807692307692309</v>
      </c>
      <c r="H19">
        <f t="shared" si="21"/>
        <v>7.4774034511092852E-2</v>
      </c>
      <c r="I19">
        <f t="shared" si="22"/>
        <v>7.5047932073404544E-2</v>
      </c>
      <c r="J19">
        <f t="shared" si="23"/>
        <v>0.11887154204327581</v>
      </c>
      <c r="K19">
        <f t="shared" si="24"/>
        <v>9.6959737058340184E-2</v>
      </c>
      <c r="L19">
        <f t="shared" si="25"/>
        <v>7.7786907696521496E-2</v>
      </c>
      <c r="M19">
        <f t="shared" si="26"/>
        <v>7.6143522322651327E-2</v>
      </c>
      <c r="N19">
        <f t="shared" si="27"/>
        <v>9.4768556559846617E-2</v>
      </c>
      <c r="O19">
        <f t="shared" si="28"/>
        <v>0.10298548342919749</v>
      </c>
      <c r="P19">
        <f t="shared" si="29"/>
        <v>9.0933990687482882E-2</v>
      </c>
      <c r="Q19">
        <f t="shared" si="30"/>
        <v>6.436592714324843E-2</v>
      </c>
      <c r="R19">
        <f t="shared" si="31"/>
        <v>4.4645302656806357E-2</v>
      </c>
      <c r="S19">
        <f t="shared" si="32"/>
        <v>3.1498219665844977E-2</v>
      </c>
      <c r="T19">
        <f t="shared" si="33"/>
        <v>2.3007395234182416E-2</v>
      </c>
      <c r="U19">
        <f t="shared" si="34"/>
        <v>1.4516570802519857E-2</v>
      </c>
      <c r="V19">
        <f t="shared" si="35"/>
        <v>1.3694878115584772E-2</v>
      </c>
      <c r="W19">
        <f t="shared" si="19"/>
        <v>46.706381813201865</v>
      </c>
      <c r="X19" s="9">
        <f t="shared" si="20"/>
        <v>0.25807692307692309</v>
      </c>
      <c r="Y19">
        <v>90</v>
      </c>
      <c r="Z19">
        <v>-0.74397134270398257</v>
      </c>
      <c r="AA19">
        <v>0.73574824255837867</v>
      </c>
      <c r="AB19">
        <v>0.74151449564364491</v>
      </c>
    </row>
    <row r="20" spans="1:28" x14ac:dyDescent="0.25">
      <c r="A20" t="s">
        <v>76</v>
      </c>
      <c r="B20">
        <v>1598</v>
      </c>
      <c r="C20">
        <v>1206</v>
      </c>
      <c r="D20">
        <f>VLOOKUP(A20,工作表1!W19:Z90,4,FALSE)</f>
        <v>2932</v>
      </c>
      <c r="E20">
        <f t="shared" si="36"/>
        <v>0.54502046384720326</v>
      </c>
      <c r="F20">
        <f t="shared" si="37"/>
        <v>0.41132332878581174</v>
      </c>
      <c r="G20" s="9">
        <f t="shared" si="38"/>
        <v>0.13369713506139153</v>
      </c>
      <c r="H20">
        <f t="shared" si="21"/>
        <v>6.5357852882703779E-2</v>
      </c>
      <c r="I20">
        <f t="shared" si="22"/>
        <v>8.2753479125248511E-2</v>
      </c>
      <c r="J20">
        <f t="shared" si="23"/>
        <v>0.11630218687872763</v>
      </c>
      <c r="K20">
        <f t="shared" si="24"/>
        <v>0.12102385685884692</v>
      </c>
      <c r="L20">
        <f t="shared" si="25"/>
        <v>8.9214711729622267E-2</v>
      </c>
      <c r="M20">
        <f t="shared" si="26"/>
        <v>8.3499005964214709E-2</v>
      </c>
      <c r="N20">
        <f t="shared" si="27"/>
        <v>8.7226640159045729E-2</v>
      </c>
      <c r="O20">
        <f t="shared" si="28"/>
        <v>9.1699801192842947E-2</v>
      </c>
      <c r="P20">
        <f t="shared" si="29"/>
        <v>9.2196819085487075E-2</v>
      </c>
      <c r="Q20">
        <f t="shared" si="30"/>
        <v>6.2624254473161028E-2</v>
      </c>
      <c r="R20">
        <f t="shared" si="31"/>
        <v>3.9264413518886682E-2</v>
      </c>
      <c r="S20">
        <f t="shared" si="32"/>
        <v>3.0815109343936383E-2</v>
      </c>
      <c r="T20">
        <f t="shared" si="33"/>
        <v>2.062624254473161E-2</v>
      </c>
      <c r="U20">
        <f t="shared" si="34"/>
        <v>1.2425447316103381E-2</v>
      </c>
      <c r="V20">
        <f t="shared" si="35"/>
        <v>4.970178926441352E-3</v>
      </c>
      <c r="W20">
        <f t="shared" si="19"/>
        <v>45.647365805168988</v>
      </c>
      <c r="X20" s="9">
        <f t="shared" si="20"/>
        <v>0.13369713506139153</v>
      </c>
    </row>
    <row r="21" spans="1:28" x14ac:dyDescent="0.25">
      <c r="A21" t="s">
        <v>80</v>
      </c>
      <c r="B21">
        <v>1668</v>
      </c>
      <c r="C21">
        <v>1255</v>
      </c>
      <c r="D21">
        <f>VLOOKUP(A21,工作表1!W20:Z91,4,FALSE)</f>
        <v>3104</v>
      </c>
      <c r="E21">
        <f t="shared" si="36"/>
        <v>0.53737113402061853</v>
      </c>
      <c r="F21">
        <f t="shared" si="37"/>
        <v>0.40431701030927836</v>
      </c>
      <c r="G21" s="9">
        <f t="shared" si="38"/>
        <v>0.13305412371134018</v>
      </c>
      <c r="H21">
        <f t="shared" si="21"/>
        <v>6.9151227919000427E-2</v>
      </c>
      <c r="I21">
        <f t="shared" si="22"/>
        <v>8.0568720379146919E-2</v>
      </c>
      <c r="J21">
        <f t="shared" si="23"/>
        <v>0.11632916846186989</v>
      </c>
      <c r="K21">
        <f t="shared" si="24"/>
        <v>0.12688496337785438</v>
      </c>
      <c r="L21">
        <f t="shared" si="25"/>
        <v>9.7802671262386898E-2</v>
      </c>
      <c r="M21">
        <f t="shared" si="26"/>
        <v>8.9616544592847916E-2</v>
      </c>
      <c r="N21">
        <f t="shared" si="27"/>
        <v>8.7677725118483416E-2</v>
      </c>
      <c r="O21">
        <f t="shared" si="28"/>
        <v>8.7031451960361911E-2</v>
      </c>
      <c r="P21">
        <f t="shared" si="29"/>
        <v>8.6169754416199909E-2</v>
      </c>
      <c r="Q21">
        <f t="shared" si="30"/>
        <v>6.2473071951744938E-2</v>
      </c>
      <c r="R21">
        <f t="shared" si="31"/>
        <v>3.726841878500646E-2</v>
      </c>
      <c r="S21">
        <f t="shared" si="32"/>
        <v>2.7574321413183972E-2</v>
      </c>
      <c r="T21">
        <f t="shared" si="33"/>
        <v>1.6156828953037484E-2</v>
      </c>
      <c r="U21">
        <f t="shared" si="34"/>
        <v>1.2063765618267988E-2</v>
      </c>
      <c r="V21">
        <f t="shared" si="35"/>
        <v>3.2313657906074969E-3</v>
      </c>
      <c r="W21">
        <f t="shared" si="19"/>
        <v>44.960146488582517</v>
      </c>
      <c r="X21" s="9">
        <f t="shared" si="20"/>
        <v>0.13305412371134018</v>
      </c>
    </row>
    <row r="22" spans="1:28" x14ac:dyDescent="0.25">
      <c r="A22" t="s">
        <v>84</v>
      </c>
      <c r="B22">
        <v>2841</v>
      </c>
      <c r="C22">
        <v>1617</v>
      </c>
      <c r="D22">
        <f>VLOOKUP(A22,工作表1!W21:Z92,4,FALSE)</f>
        <v>4651</v>
      </c>
      <c r="E22">
        <f t="shared" si="36"/>
        <v>0.61083637927327461</v>
      </c>
      <c r="F22">
        <f t="shared" si="37"/>
        <v>0.34766716835089229</v>
      </c>
      <c r="G22" s="9">
        <f t="shared" si="38"/>
        <v>0.26316921092238232</v>
      </c>
      <c r="H22">
        <f t="shared" si="21"/>
        <v>6.5383440268866486E-2</v>
      </c>
      <c r="I22">
        <f t="shared" si="22"/>
        <v>7.7910174152153983E-2</v>
      </c>
      <c r="J22">
        <f t="shared" si="23"/>
        <v>0.12664222425908953</v>
      </c>
      <c r="K22">
        <f t="shared" si="24"/>
        <v>0.1228230980751604</v>
      </c>
      <c r="L22">
        <f t="shared" si="25"/>
        <v>8.8756492514512675E-2</v>
      </c>
      <c r="M22">
        <f t="shared" si="26"/>
        <v>8.6312251756798047E-2</v>
      </c>
      <c r="N22">
        <f t="shared" si="27"/>
        <v>8.6465016804155206E-2</v>
      </c>
      <c r="O22">
        <f t="shared" si="28"/>
        <v>9.6394744882370917E-2</v>
      </c>
      <c r="P22">
        <f t="shared" si="29"/>
        <v>8.7381607088298202E-2</v>
      </c>
      <c r="Q22">
        <f t="shared" si="30"/>
        <v>6.0494958753437217E-2</v>
      </c>
      <c r="R22">
        <f t="shared" si="31"/>
        <v>3.5288725939505043E-2</v>
      </c>
      <c r="S22">
        <f t="shared" si="32"/>
        <v>2.6428353192789491E-2</v>
      </c>
      <c r="T22">
        <f t="shared" si="33"/>
        <v>1.5887564925145127E-2</v>
      </c>
      <c r="U22">
        <f t="shared" si="34"/>
        <v>1.6956920256645278E-2</v>
      </c>
      <c r="V22">
        <f t="shared" si="35"/>
        <v>6.8744271310724105E-3</v>
      </c>
      <c r="W22">
        <f t="shared" si="19"/>
        <v>45.371219065077909</v>
      </c>
      <c r="X22" s="9">
        <f t="shared" si="20"/>
        <v>0.26316921092238232</v>
      </c>
      <c r="Y22">
        <v>20</v>
      </c>
      <c r="Z22">
        <v>4.2325308595742087E-2</v>
      </c>
    </row>
    <row r="23" spans="1:28" x14ac:dyDescent="0.25">
      <c r="A23" t="s">
        <v>90</v>
      </c>
      <c r="B23">
        <v>2095</v>
      </c>
      <c r="C23">
        <v>1045</v>
      </c>
      <c r="D23">
        <f>VLOOKUP(A23,工作表1!W22:Z93,4,FALSE)</f>
        <v>3299</v>
      </c>
      <c r="E23">
        <f t="shared" si="36"/>
        <v>0.63504092149136104</v>
      </c>
      <c r="F23">
        <f t="shared" si="37"/>
        <v>0.31676265535010611</v>
      </c>
      <c r="G23" s="9">
        <f t="shared" si="38"/>
        <v>0.31827826614125493</v>
      </c>
      <c r="H23">
        <f t="shared" si="21"/>
        <v>6.4294631710362052E-2</v>
      </c>
      <c r="I23">
        <f t="shared" si="22"/>
        <v>6.9080316271327505E-2</v>
      </c>
      <c r="J23">
        <f t="shared" si="23"/>
        <v>8.1980857261756135E-2</v>
      </c>
      <c r="K23">
        <f t="shared" si="24"/>
        <v>0.11652101539741989</v>
      </c>
      <c r="L23">
        <f t="shared" si="25"/>
        <v>0.12838119017894298</v>
      </c>
      <c r="M23">
        <f t="shared" si="26"/>
        <v>0.12609238451935081</v>
      </c>
      <c r="N23">
        <f t="shared" si="27"/>
        <v>9.7586350395339153E-2</v>
      </c>
      <c r="O23">
        <f t="shared" si="28"/>
        <v>8.5934248855597167E-2</v>
      </c>
      <c r="P23">
        <f t="shared" si="29"/>
        <v>7.8859758635039537E-2</v>
      </c>
      <c r="Q23">
        <f t="shared" si="30"/>
        <v>5.1810237203495632E-2</v>
      </c>
      <c r="R23">
        <f t="shared" si="31"/>
        <v>3.537245110278818E-2</v>
      </c>
      <c r="S23">
        <f t="shared" si="32"/>
        <v>2.4760715771951727E-2</v>
      </c>
      <c r="T23">
        <f t="shared" si="33"/>
        <v>1.4981273408239701E-2</v>
      </c>
      <c r="U23">
        <f t="shared" si="34"/>
        <v>1.4565126924677487E-2</v>
      </c>
      <c r="V23">
        <f t="shared" si="35"/>
        <v>9.7794423637120268E-3</v>
      </c>
      <c r="W23">
        <f t="shared" si="19"/>
        <v>45.714731585518102</v>
      </c>
      <c r="X23" s="9">
        <f t="shared" si="20"/>
        <v>0.31827826614125493</v>
      </c>
      <c r="Y23">
        <v>25</v>
      </c>
      <c r="Z23">
        <v>-0.32705599471792507</v>
      </c>
    </row>
    <row r="24" spans="1:28" x14ac:dyDescent="0.25">
      <c r="X24" s="9"/>
      <c r="Y24">
        <v>30</v>
      </c>
      <c r="Z24">
        <v>-0.37289437918606538</v>
      </c>
    </row>
    <row r="25" spans="1:28" x14ac:dyDescent="0.25">
      <c r="X25" s="9"/>
      <c r="Y25">
        <v>35</v>
      </c>
      <c r="Z25">
        <v>-0.39026691341345965</v>
      </c>
    </row>
    <row r="26" spans="1:28" x14ac:dyDescent="0.25">
      <c r="X26" s="9"/>
      <c r="Y26">
        <v>40</v>
      </c>
      <c r="Z26">
        <v>0.15381767082714248</v>
      </c>
    </row>
    <row r="27" spans="1:28" x14ac:dyDescent="0.25"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X27" s="9"/>
      <c r="Y27">
        <v>45</v>
      </c>
      <c r="Z27">
        <v>0.28971502104700558</v>
      </c>
    </row>
    <row r="28" spans="1:28" x14ac:dyDescent="0.25">
      <c r="C28">
        <v>20</v>
      </c>
      <c r="D28">
        <v>25</v>
      </c>
      <c r="E28">
        <v>30</v>
      </c>
      <c r="F28">
        <v>35</v>
      </c>
      <c r="G28">
        <v>40</v>
      </c>
      <c r="H28">
        <v>45</v>
      </c>
      <c r="I28">
        <v>50</v>
      </c>
      <c r="J28">
        <v>55</v>
      </c>
      <c r="K28">
        <v>60</v>
      </c>
      <c r="L28">
        <v>65</v>
      </c>
      <c r="M28">
        <v>70</v>
      </c>
      <c r="N28">
        <v>75</v>
      </c>
      <c r="O28">
        <v>80</v>
      </c>
      <c r="P28">
        <v>85</v>
      </c>
      <c r="Q28">
        <v>90</v>
      </c>
      <c r="X28" s="9"/>
      <c r="Y28">
        <v>50</v>
      </c>
      <c r="Z28">
        <v>0.40856004452574013</v>
      </c>
    </row>
    <row r="29" spans="1:28" x14ac:dyDescent="0.25">
      <c r="A29" t="s">
        <v>122</v>
      </c>
      <c r="B29" t="s">
        <v>26</v>
      </c>
      <c r="C29">
        <v>6.9041095890410964E-2</v>
      </c>
      <c r="D29">
        <v>8.0547945205479449E-2</v>
      </c>
      <c r="E29">
        <v>0.10630136986301369</v>
      </c>
      <c r="F29">
        <v>0.10831050228310503</v>
      </c>
      <c r="G29">
        <v>9.552511415525114E-2</v>
      </c>
      <c r="H29">
        <v>9.7351598173515977E-2</v>
      </c>
      <c r="I29">
        <v>9.60730593607306E-2</v>
      </c>
      <c r="J29">
        <v>8.9863013698630131E-2</v>
      </c>
      <c r="K29">
        <v>7.7442922374429221E-2</v>
      </c>
      <c r="L29">
        <v>5.917808219178082E-2</v>
      </c>
      <c r="M29">
        <v>3.5799086757990865E-2</v>
      </c>
      <c r="N29">
        <v>2.8493150684931506E-2</v>
      </c>
      <c r="O29">
        <v>2.1369863013698632E-2</v>
      </c>
      <c r="P29">
        <v>2.2283105022831051E-2</v>
      </c>
      <c r="Q29">
        <v>1.2420091324200914E-2</v>
      </c>
      <c r="X29" s="9"/>
      <c r="Y29">
        <v>55</v>
      </c>
      <c r="Z29">
        <v>0.25379008055333629</v>
      </c>
    </row>
    <row r="30" spans="1:28" x14ac:dyDescent="0.25">
      <c r="A30" t="s">
        <v>122</v>
      </c>
      <c r="B30" t="s">
        <v>11</v>
      </c>
      <c r="C30">
        <v>6.5385306269085688E-2</v>
      </c>
      <c r="D30">
        <v>7.1672354948805458E-2</v>
      </c>
      <c r="E30">
        <v>0.12214837434884139</v>
      </c>
      <c r="F30">
        <v>0.14873360876594216</v>
      </c>
      <c r="G30">
        <v>0.12035207472606431</v>
      </c>
      <c r="H30">
        <v>0.10274833842284893</v>
      </c>
      <c r="I30">
        <v>9.0713130950242499E-2</v>
      </c>
      <c r="J30">
        <v>8.4246452308245012E-2</v>
      </c>
      <c r="K30">
        <v>7.4007544458415661E-2</v>
      </c>
      <c r="L30">
        <v>4.7063050116759472E-2</v>
      </c>
      <c r="M30">
        <v>2.3531525058379736E-2</v>
      </c>
      <c r="N30">
        <v>2.245374528471349E-2</v>
      </c>
      <c r="O30">
        <v>1.3292617208550387E-2</v>
      </c>
      <c r="P30">
        <v>8.8018681516076874E-3</v>
      </c>
      <c r="Q30">
        <v>4.850008981498114E-3</v>
      </c>
      <c r="X30" s="9"/>
      <c r="Y30">
        <v>60</v>
      </c>
      <c r="Z30">
        <v>-9.7076582924507104E-2</v>
      </c>
    </row>
    <row r="31" spans="1:28" x14ac:dyDescent="0.25">
      <c r="A31" t="s">
        <v>122</v>
      </c>
      <c r="B31" t="s">
        <v>8</v>
      </c>
      <c r="C31">
        <v>7.5471698113207544E-2</v>
      </c>
      <c r="D31">
        <v>8.103928240024745E-2</v>
      </c>
      <c r="E31">
        <v>0.11258892669347355</v>
      </c>
      <c r="F31">
        <v>0.11444478812248686</v>
      </c>
      <c r="G31">
        <v>9.5267553356016083E-2</v>
      </c>
      <c r="H31">
        <v>9.3102381688833905E-2</v>
      </c>
      <c r="I31">
        <v>9.4339622641509441E-2</v>
      </c>
      <c r="J31">
        <v>9.2174450974327249E-2</v>
      </c>
      <c r="K31">
        <v>8.103928240024745E-2</v>
      </c>
      <c r="L31">
        <v>5.289205072687906E-2</v>
      </c>
      <c r="M31">
        <v>3.8663779771110421E-2</v>
      </c>
      <c r="N31">
        <v>3.3096195484070522E-2</v>
      </c>
      <c r="O31">
        <v>1.917723476647077E-2</v>
      </c>
      <c r="P31">
        <v>1.1753789050417568E-2</v>
      </c>
      <c r="Q31">
        <v>4.9489638107021346E-3</v>
      </c>
      <c r="X31" s="9"/>
      <c r="Y31">
        <v>65</v>
      </c>
      <c r="Z31">
        <v>0.12074793686519235</v>
      </c>
    </row>
    <row r="32" spans="1:28" x14ac:dyDescent="0.25">
      <c r="A32" t="s">
        <v>122</v>
      </c>
      <c r="B32" t="s">
        <v>20</v>
      </c>
      <c r="C32">
        <v>8.0885158336512775E-2</v>
      </c>
      <c r="D32">
        <v>9.271270507439909E-2</v>
      </c>
      <c r="E32">
        <v>0.10759252193819153</v>
      </c>
      <c r="F32">
        <v>0.1175123998473865</v>
      </c>
      <c r="G32">
        <v>8.368307261859341E-2</v>
      </c>
      <c r="H32">
        <v>8.2156937555640339E-2</v>
      </c>
      <c r="I32">
        <v>9.1949637542922555E-2</v>
      </c>
      <c r="J32">
        <v>9.9961846623426179E-2</v>
      </c>
      <c r="K32">
        <v>8.3555894696680663E-2</v>
      </c>
      <c r="L32">
        <v>5.7738776548391199E-2</v>
      </c>
      <c r="M32">
        <v>3.4338038916444102E-2</v>
      </c>
      <c r="N32">
        <v>2.9632455805672135E-2</v>
      </c>
      <c r="O32">
        <v>1.8440798677349612E-2</v>
      </c>
      <c r="P32">
        <v>1.3608037644664886E-2</v>
      </c>
      <c r="Q32">
        <v>6.2317181737250411E-3</v>
      </c>
      <c r="X32" s="9"/>
      <c r="Y32">
        <v>70</v>
      </c>
      <c r="Z32">
        <v>-0.36483142300994709</v>
      </c>
    </row>
    <row r="33" spans="1:26" x14ac:dyDescent="0.25">
      <c r="A33" t="s">
        <v>122</v>
      </c>
      <c r="B33" t="s">
        <v>90</v>
      </c>
      <c r="C33">
        <v>6.4294631710362052E-2</v>
      </c>
      <c r="D33">
        <v>6.9080316271327505E-2</v>
      </c>
      <c r="E33">
        <v>8.1980857261756135E-2</v>
      </c>
      <c r="F33">
        <v>0.11652101539741989</v>
      </c>
      <c r="G33">
        <v>0.12838119017894298</v>
      </c>
      <c r="H33">
        <v>0.12609238451935081</v>
      </c>
      <c r="I33">
        <v>9.7586350395339153E-2</v>
      </c>
      <c r="J33">
        <v>8.5934248855597167E-2</v>
      </c>
      <c r="K33">
        <v>7.8859758635039537E-2</v>
      </c>
      <c r="L33">
        <v>5.1810237203495632E-2</v>
      </c>
      <c r="M33">
        <v>3.537245110278818E-2</v>
      </c>
      <c r="N33">
        <v>2.4760715771951727E-2</v>
      </c>
      <c r="O33">
        <v>1.4981273408239701E-2</v>
      </c>
      <c r="P33">
        <v>1.4565126924677487E-2</v>
      </c>
      <c r="Q33">
        <v>9.7794423637120268E-3</v>
      </c>
      <c r="X33" s="9"/>
      <c r="Y33">
        <v>75</v>
      </c>
      <c r="Z33">
        <v>-0.41061344000917843</v>
      </c>
    </row>
    <row r="34" spans="1:26" x14ac:dyDescent="0.25">
      <c r="A34" t="s">
        <v>122</v>
      </c>
      <c r="B34" t="s">
        <v>54</v>
      </c>
      <c r="C34">
        <v>7.3101490418736689E-2</v>
      </c>
      <c r="D34">
        <v>7.2628341613437425E-2</v>
      </c>
      <c r="E34">
        <v>0.10858765081618169</v>
      </c>
      <c r="F34">
        <v>0.12845990063875087</v>
      </c>
      <c r="G34">
        <v>0.10527560917908682</v>
      </c>
      <c r="H34">
        <v>9.7941802696948188E-2</v>
      </c>
      <c r="I34">
        <v>8.3983912940619826E-2</v>
      </c>
      <c r="J34">
        <v>8.7059380175065051E-2</v>
      </c>
      <c r="K34">
        <v>7.9015850484977529E-2</v>
      </c>
      <c r="L34">
        <v>5.3229240596167494E-2</v>
      </c>
      <c r="M34">
        <v>4.2110243671634733E-2</v>
      </c>
      <c r="N34">
        <v>3.0518097941802696E-2</v>
      </c>
      <c r="O34">
        <v>2.1764845043766263E-2</v>
      </c>
      <c r="P34">
        <v>1.1828720132481665E-2</v>
      </c>
      <c r="Q34">
        <v>4.4949136503430326E-3</v>
      </c>
      <c r="X34" s="9"/>
      <c r="Y34">
        <v>80</v>
      </c>
      <c r="Z34">
        <v>-9.7183900153760577E-2</v>
      </c>
    </row>
    <row r="35" spans="1:26" x14ac:dyDescent="0.25">
      <c r="A35" t="s">
        <v>122</v>
      </c>
      <c r="B35" t="s">
        <v>58</v>
      </c>
      <c r="C35">
        <v>6.5350804445181626E-2</v>
      </c>
      <c r="D35">
        <v>7.6132028528777582E-2</v>
      </c>
      <c r="E35">
        <v>0.10184110134350638</v>
      </c>
      <c r="F35">
        <v>0.11842759993365401</v>
      </c>
      <c r="G35">
        <v>9.8192071653673912E-2</v>
      </c>
      <c r="H35">
        <v>8.6913252612373523E-2</v>
      </c>
      <c r="I35">
        <v>9.0728147288107477E-2</v>
      </c>
      <c r="J35">
        <v>8.6083927682866143E-2</v>
      </c>
      <c r="K35">
        <v>9.6533421794659152E-2</v>
      </c>
      <c r="L35">
        <v>6.3526289600265379E-2</v>
      </c>
      <c r="M35">
        <v>4.3954221263891195E-2</v>
      </c>
      <c r="N35">
        <v>3.3007132194393766E-2</v>
      </c>
      <c r="O35">
        <v>1.824514844916238E-2</v>
      </c>
      <c r="P35">
        <v>1.608890363244319E-2</v>
      </c>
      <c r="Q35">
        <v>4.975949577044286E-3</v>
      </c>
      <c r="X35" s="9"/>
      <c r="Y35">
        <v>85</v>
      </c>
      <c r="Z35">
        <v>0.49009232227435512</v>
      </c>
    </row>
    <row r="36" spans="1:26" x14ac:dyDescent="0.25">
      <c r="A36" t="s">
        <v>122</v>
      </c>
      <c r="B36" t="s">
        <v>84</v>
      </c>
      <c r="C36">
        <v>6.5383440268866486E-2</v>
      </c>
      <c r="D36">
        <v>7.7910174152153983E-2</v>
      </c>
      <c r="E36">
        <v>0.12664222425908953</v>
      </c>
      <c r="F36">
        <v>0.1228230980751604</v>
      </c>
      <c r="G36">
        <v>8.8756492514512675E-2</v>
      </c>
      <c r="H36">
        <v>8.6312251756798047E-2</v>
      </c>
      <c r="I36">
        <v>8.6465016804155206E-2</v>
      </c>
      <c r="J36">
        <v>9.6394744882370917E-2</v>
      </c>
      <c r="K36">
        <v>8.7381607088298202E-2</v>
      </c>
      <c r="L36">
        <v>6.0494958753437217E-2</v>
      </c>
      <c r="M36">
        <v>3.5288725939505043E-2</v>
      </c>
      <c r="N36">
        <v>2.6428353192789491E-2</v>
      </c>
      <c r="O36">
        <v>1.5887564925145127E-2</v>
      </c>
      <c r="P36">
        <v>1.6956920256645278E-2</v>
      </c>
      <c r="Q36">
        <v>6.8744271310724105E-3</v>
      </c>
      <c r="X36" s="9"/>
      <c r="Y36">
        <v>90</v>
      </c>
      <c r="Z36">
        <v>0.74151449564364491</v>
      </c>
    </row>
    <row r="37" spans="1:26" x14ac:dyDescent="0.25">
      <c r="A37" t="s">
        <v>122</v>
      </c>
      <c r="B37" t="s">
        <v>80</v>
      </c>
      <c r="C37">
        <v>6.9151227919000427E-2</v>
      </c>
      <c r="D37">
        <v>8.0568720379146919E-2</v>
      </c>
      <c r="E37">
        <v>0.11632916846186989</v>
      </c>
      <c r="F37">
        <v>0.12688496337785438</v>
      </c>
      <c r="G37">
        <v>9.7802671262386898E-2</v>
      </c>
      <c r="H37">
        <v>8.9616544592847916E-2</v>
      </c>
      <c r="I37">
        <v>8.7677725118483416E-2</v>
      </c>
      <c r="J37">
        <v>8.7031451960361911E-2</v>
      </c>
      <c r="K37">
        <v>8.6169754416199909E-2</v>
      </c>
      <c r="L37">
        <v>6.2473071951744938E-2</v>
      </c>
      <c r="M37">
        <v>3.726841878500646E-2</v>
      </c>
      <c r="N37">
        <v>2.7574321413183972E-2</v>
      </c>
      <c r="O37">
        <v>1.6156828953037484E-2</v>
      </c>
      <c r="P37">
        <v>1.2063765618267988E-2</v>
      </c>
      <c r="Q37">
        <v>3.2313657906074969E-3</v>
      </c>
      <c r="X37" s="9"/>
    </row>
    <row r="38" spans="1:26" x14ac:dyDescent="0.25">
      <c r="A38" t="s">
        <v>122</v>
      </c>
      <c r="B38" t="s">
        <v>50</v>
      </c>
      <c r="C38">
        <v>6.8321454902924558E-2</v>
      </c>
      <c r="D38">
        <v>8.405013516834603E-2</v>
      </c>
      <c r="E38">
        <v>0.12607520275251904</v>
      </c>
      <c r="F38">
        <v>0.13516834603096584</v>
      </c>
      <c r="G38">
        <v>9.4617842221676088E-2</v>
      </c>
      <c r="H38">
        <v>8.9948390267879083E-2</v>
      </c>
      <c r="I38">
        <v>8.6999262718112563E-2</v>
      </c>
      <c r="J38">
        <v>8.3067092651757185E-2</v>
      </c>
      <c r="K38">
        <v>7.6923076923076927E-2</v>
      </c>
      <c r="L38">
        <v>5.2592774637503073E-2</v>
      </c>
      <c r="M38">
        <v>3.9321700663553699E-2</v>
      </c>
      <c r="N38">
        <v>3.1948881789137379E-2</v>
      </c>
      <c r="O38">
        <v>1.966085033177685E-2</v>
      </c>
      <c r="P38">
        <v>8.3558613910051614E-3</v>
      </c>
      <c r="Q38">
        <v>2.9491275497665276E-3</v>
      </c>
      <c r="X38" s="9"/>
    </row>
    <row r="39" spans="1:26" x14ac:dyDescent="0.25">
      <c r="A39" t="s">
        <v>122</v>
      </c>
      <c r="B39" t="s">
        <v>46</v>
      </c>
      <c r="C39">
        <v>7.8894972623195614E-2</v>
      </c>
      <c r="D39">
        <v>7.715281234444997E-2</v>
      </c>
      <c r="E39">
        <v>0.10204081632653061</v>
      </c>
      <c r="F39">
        <v>0.11274265803882529</v>
      </c>
      <c r="G39">
        <v>9.9800895968143358E-2</v>
      </c>
      <c r="H39">
        <v>0.10253857640617223</v>
      </c>
      <c r="I39">
        <v>0.10079641612742658</v>
      </c>
      <c r="J39">
        <v>8.8352414136386268E-2</v>
      </c>
      <c r="K39">
        <v>7.4912891986062713E-2</v>
      </c>
      <c r="L39">
        <v>5.7242409158785465E-2</v>
      </c>
      <c r="M39">
        <v>3.758088601294176E-2</v>
      </c>
      <c r="N39">
        <v>2.8870084619213539E-2</v>
      </c>
      <c r="O39">
        <v>1.9163763066202089E-2</v>
      </c>
      <c r="P39">
        <v>1.2941762070681932E-2</v>
      </c>
      <c r="Q39">
        <v>6.9686411149825784E-3</v>
      </c>
      <c r="X39" s="9"/>
    </row>
    <row r="40" spans="1:26" x14ac:dyDescent="0.25">
      <c r="A40" t="s">
        <v>122</v>
      </c>
      <c r="B40" t="s">
        <v>37</v>
      </c>
      <c r="C40">
        <v>7.5520833333333329E-2</v>
      </c>
      <c r="D40">
        <v>8.30078125E-2</v>
      </c>
      <c r="E40">
        <v>0.11442057291666667</v>
      </c>
      <c r="F40">
        <v>0.11962890625</v>
      </c>
      <c r="G40">
        <v>9.6028645833333329E-2</v>
      </c>
      <c r="H40">
        <v>9.375E-2</v>
      </c>
      <c r="I40">
        <v>8.740234375E-2</v>
      </c>
      <c r="J40">
        <v>9.423828125E-2</v>
      </c>
      <c r="K40">
        <v>8.1380208333333329E-2</v>
      </c>
      <c r="L40">
        <v>5.6477864583333336E-2</v>
      </c>
      <c r="M40">
        <v>3.5319010416666664E-2</v>
      </c>
      <c r="N40">
        <v>3.1412760416666664E-2</v>
      </c>
      <c r="O40">
        <v>1.513671875E-2</v>
      </c>
      <c r="P40">
        <v>1.1393229166666666E-2</v>
      </c>
      <c r="Q40">
        <v>4.8828125E-3</v>
      </c>
      <c r="X40" s="9"/>
    </row>
    <row r="41" spans="1:26" x14ac:dyDescent="0.25">
      <c r="A41" t="s">
        <v>122</v>
      </c>
      <c r="B41" t="s">
        <v>3</v>
      </c>
      <c r="C41">
        <v>6.5779610194902555E-2</v>
      </c>
      <c r="D41">
        <v>7.3088455772113939E-2</v>
      </c>
      <c r="E41">
        <v>9.7076461769115441E-2</v>
      </c>
      <c r="F41">
        <v>0.12762368815592204</v>
      </c>
      <c r="G41">
        <v>9.2016491754122937E-2</v>
      </c>
      <c r="H41">
        <v>0.10401049475262369</v>
      </c>
      <c r="I41">
        <v>9.5952023988005994E-2</v>
      </c>
      <c r="J41">
        <v>9.1641679160419792E-2</v>
      </c>
      <c r="K41">
        <v>8.7518740629685163E-2</v>
      </c>
      <c r="L41">
        <v>5.8095952023988005E-2</v>
      </c>
      <c r="M41">
        <v>3.7856071964017989E-2</v>
      </c>
      <c r="N41">
        <v>3.1859070464767617E-2</v>
      </c>
      <c r="O41">
        <v>2.0052473763118441E-2</v>
      </c>
      <c r="P41">
        <v>1.068215892053973E-2</v>
      </c>
      <c r="Q41">
        <v>6.746626686656672E-3</v>
      </c>
      <c r="X41" s="9"/>
    </row>
    <row r="42" spans="1:26" x14ac:dyDescent="0.25">
      <c r="A42" t="s">
        <v>122</v>
      </c>
      <c r="B42" t="s">
        <v>42</v>
      </c>
      <c r="C42">
        <v>7.0873557805509774E-2</v>
      </c>
      <c r="D42">
        <v>6.7106192606545795E-2</v>
      </c>
      <c r="E42">
        <v>0.11561101954320697</v>
      </c>
      <c r="F42">
        <v>0.15399105250765246</v>
      </c>
      <c r="G42">
        <v>0.14174711561101955</v>
      </c>
      <c r="H42">
        <v>0.11961384506710619</v>
      </c>
      <c r="I42">
        <v>8.8062161525782903E-2</v>
      </c>
      <c r="J42">
        <v>7.6524605603955728E-2</v>
      </c>
      <c r="K42">
        <v>5.9571462208617851E-2</v>
      </c>
      <c r="L42">
        <v>3.9086413939251233E-2</v>
      </c>
      <c r="M42">
        <v>2.9668000941841299E-2</v>
      </c>
      <c r="N42">
        <v>1.765952437014363E-2</v>
      </c>
      <c r="O42">
        <v>9.4184129974099369E-3</v>
      </c>
      <c r="P42">
        <v>6.5928890981869553E-3</v>
      </c>
      <c r="Q42">
        <v>4.4737461737697198E-3</v>
      </c>
      <c r="X42" s="9"/>
    </row>
    <row r="43" spans="1:26" x14ac:dyDescent="0.25">
      <c r="A43" t="s">
        <v>122</v>
      </c>
      <c r="B43" t="s">
        <v>64</v>
      </c>
      <c r="C43">
        <v>8.1320697034546016E-2</v>
      </c>
      <c r="D43">
        <v>7.8263527973096908E-2</v>
      </c>
      <c r="E43">
        <v>0.11433812289819627</v>
      </c>
      <c r="F43">
        <v>0.11494955671048609</v>
      </c>
      <c r="G43">
        <v>8.6212167532864564E-2</v>
      </c>
      <c r="H43">
        <v>7.9180678691531642E-2</v>
      </c>
      <c r="I43">
        <v>8.4072149189850204E-2</v>
      </c>
      <c r="J43">
        <v>9.7829409966371142E-2</v>
      </c>
      <c r="K43">
        <v>8.1932130846835829E-2</v>
      </c>
      <c r="L43">
        <v>7.0009171507184345E-2</v>
      </c>
      <c r="M43">
        <v>3.3628859675940079E-2</v>
      </c>
      <c r="N43">
        <v>2.9348822989911341E-2</v>
      </c>
      <c r="O43">
        <v>2.5985937022317333E-2</v>
      </c>
      <c r="P43">
        <v>1.2840110058086213E-2</v>
      </c>
      <c r="Q43">
        <v>1.0088657902782024E-2</v>
      </c>
      <c r="X43" s="9"/>
    </row>
    <row r="44" spans="1:26" x14ac:dyDescent="0.25">
      <c r="A44" t="s">
        <v>122</v>
      </c>
      <c r="B44" t="s">
        <v>16</v>
      </c>
      <c r="C44">
        <v>7.6246334310850442E-2</v>
      </c>
      <c r="D44">
        <v>8.5337243401759535E-2</v>
      </c>
      <c r="E44">
        <v>0.10821114369501467</v>
      </c>
      <c r="F44">
        <v>0.12932551319648095</v>
      </c>
      <c r="G44">
        <v>8.6510263929618775E-2</v>
      </c>
      <c r="H44">
        <v>9.325513196480939E-2</v>
      </c>
      <c r="I44">
        <v>8.7683284457478E-2</v>
      </c>
      <c r="J44">
        <v>8.8563049853372433E-2</v>
      </c>
      <c r="K44">
        <v>7.0381231671554259E-2</v>
      </c>
      <c r="L44">
        <v>5.3079178885630497E-2</v>
      </c>
      <c r="M44">
        <v>3.8123167155425221E-2</v>
      </c>
      <c r="N44">
        <v>3.8416422287390027E-2</v>
      </c>
      <c r="O44">
        <v>2.6099706744868036E-2</v>
      </c>
      <c r="P44">
        <v>1.5249266862170088E-2</v>
      </c>
      <c r="Q44">
        <v>3.5190615835777126E-3</v>
      </c>
      <c r="X44" s="9"/>
    </row>
    <row r="45" spans="1:26" x14ac:dyDescent="0.25">
      <c r="A45" t="s">
        <v>122</v>
      </c>
      <c r="B45" t="s">
        <v>72</v>
      </c>
      <c r="C45">
        <v>7.4774034511092852E-2</v>
      </c>
      <c r="D45">
        <v>7.5047932073404544E-2</v>
      </c>
      <c r="E45">
        <v>0.11887154204327581</v>
      </c>
      <c r="F45">
        <v>9.6959737058340184E-2</v>
      </c>
      <c r="G45">
        <v>7.7786907696521496E-2</v>
      </c>
      <c r="H45">
        <v>7.6143522322651327E-2</v>
      </c>
      <c r="I45">
        <v>9.4768556559846617E-2</v>
      </c>
      <c r="J45">
        <v>0.10298548342919749</v>
      </c>
      <c r="K45">
        <v>9.0933990687482882E-2</v>
      </c>
      <c r="L45">
        <v>6.436592714324843E-2</v>
      </c>
      <c r="M45">
        <v>4.4645302656806357E-2</v>
      </c>
      <c r="N45">
        <v>3.1498219665844977E-2</v>
      </c>
      <c r="O45">
        <v>2.3007395234182416E-2</v>
      </c>
      <c r="P45">
        <v>1.4516570802519857E-2</v>
      </c>
      <c r="Q45">
        <v>1.3694878115584772E-2</v>
      </c>
      <c r="X45" s="9"/>
    </row>
    <row r="46" spans="1:26" x14ac:dyDescent="0.25">
      <c r="A46" t="s">
        <v>122</v>
      </c>
      <c r="B46" t="s">
        <v>67</v>
      </c>
      <c r="C46">
        <v>7.2496601721794285E-2</v>
      </c>
      <c r="D46">
        <v>7.0684186678749428E-2</v>
      </c>
      <c r="E46">
        <v>0.1073855913004078</v>
      </c>
      <c r="F46">
        <v>0.11418214771182601</v>
      </c>
      <c r="G46">
        <v>9.0394200271862263E-2</v>
      </c>
      <c r="H46">
        <v>0.10262800181241505</v>
      </c>
      <c r="I46">
        <v>8.4730403262347084E-2</v>
      </c>
      <c r="J46">
        <v>8.2464884458540999E-2</v>
      </c>
      <c r="K46">
        <v>9.1526959673765299E-2</v>
      </c>
      <c r="L46">
        <v>6.4340734028092428E-2</v>
      </c>
      <c r="M46">
        <v>4.5536927956502042E-2</v>
      </c>
      <c r="N46">
        <v>2.9451744449478932E-2</v>
      </c>
      <c r="O46">
        <v>2.0842772995015857E-2</v>
      </c>
      <c r="P46">
        <v>1.4046216583597644E-2</v>
      </c>
      <c r="Q46">
        <v>9.2886270956048927E-3</v>
      </c>
      <c r="X46" s="9"/>
    </row>
    <row r="47" spans="1:26" x14ac:dyDescent="0.25">
      <c r="A47" t="s">
        <v>122</v>
      </c>
      <c r="B47" t="s">
        <v>76</v>
      </c>
      <c r="C47">
        <v>6.5357852882703779E-2</v>
      </c>
      <c r="D47">
        <v>8.2753479125248511E-2</v>
      </c>
      <c r="E47">
        <v>0.11630218687872763</v>
      </c>
      <c r="F47">
        <v>0.12102385685884692</v>
      </c>
      <c r="G47">
        <v>8.9214711729622267E-2</v>
      </c>
      <c r="H47">
        <v>8.3499005964214709E-2</v>
      </c>
      <c r="I47">
        <v>8.7226640159045729E-2</v>
      </c>
      <c r="J47">
        <v>9.1699801192842947E-2</v>
      </c>
      <c r="K47">
        <v>9.2196819085487075E-2</v>
      </c>
      <c r="L47">
        <v>6.2624254473161028E-2</v>
      </c>
      <c r="M47">
        <v>3.9264413518886682E-2</v>
      </c>
      <c r="N47">
        <v>3.0815109343936383E-2</v>
      </c>
      <c r="O47">
        <v>2.062624254473161E-2</v>
      </c>
      <c r="P47">
        <v>1.2425447316103381E-2</v>
      </c>
      <c r="Q47">
        <v>4.970178926441352E-3</v>
      </c>
      <c r="X47" s="9"/>
    </row>
    <row r="48" spans="1:26" x14ac:dyDescent="0.25">
      <c r="A48" t="s">
        <v>122</v>
      </c>
      <c r="B48" t="s">
        <v>31</v>
      </c>
      <c r="C48">
        <v>8.2242277869581798E-2</v>
      </c>
      <c r="D48">
        <v>8.5038769543663406E-2</v>
      </c>
      <c r="E48">
        <v>0.11376636583195628</v>
      </c>
      <c r="F48">
        <v>0.1262234651074107</v>
      </c>
      <c r="G48">
        <v>9.7622982077030629E-2</v>
      </c>
      <c r="H48">
        <v>0.10054658700902504</v>
      </c>
      <c r="I48">
        <v>9.7750095334943429E-2</v>
      </c>
      <c r="J48">
        <v>7.8810219905936188E-2</v>
      </c>
      <c r="K48">
        <v>7.0802084657429765E-2</v>
      </c>
      <c r="L48">
        <v>4.5633659590695312E-2</v>
      </c>
      <c r="M48">
        <v>3.7244184568450488E-2</v>
      </c>
      <c r="N48">
        <v>2.7456463709164866E-2</v>
      </c>
      <c r="O48">
        <v>1.9702554976484047E-2</v>
      </c>
      <c r="P48">
        <v>1.2457099275454429E-2</v>
      </c>
      <c r="Q48">
        <v>4.7031905427736111E-3</v>
      </c>
      <c r="X48" s="9"/>
    </row>
  </sheetData>
  <phoneticPr fontId="1" type="noConversion"/>
  <conditionalFormatting sqref="H3:V3">
    <cfRule type="colorScale" priority="8">
      <colorScale>
        <cfvo type="min"/>
        <cfvo type="percentile" val="50"/>
        <cfvo type="max"/>
        <color rgb="FF63BE7B"/>
        <color rgb="FFFCFCFF"/>
        <color theme="4" tint="-0.249977111117893"/>
      </colorScale>
    </cfRule>
  </conditionalFormatting>
  <conditionalFormatting sqref="H1:V1">
    <cfRule type="colorScale" priority="7">
      <colorScale>
        <cfvo type="min"/>
        <cfvo type="num" val="0"/>
        <cfvo type="max"/>
        <color theme="0" tint="-0.34998626667073579"/>
        <color rgb="FFFCFCFF"/>
        <color rgb="FF63BE7B"/>
      </colorScale>
    </cfRule>
  </conditionalFormatting>
  <conditionalFormatting sqref="H2:V2">
    <cfRule type="colorScale" priority="6">
      <colorScale>
        <cfvo type="min"/>
        <cfvo type="num" val="0"/>
        <cfvo type="max"/>
        <color theme="0" tint="-0.34998626667073579"/>
        <color rgb="FFFCFCFF"/>
        <color theme="4" tint="-0.249977111117893"/>
      </colorScale>
    </cfRule>
  </conditionalFormatting>
  <conditionalFormatting sqref="AB5:AB19">
    <cfRule type="colorScale" priority="5">
      <colorScale>
        <cfvo type="min"/>
        <cfvo type="percentile" val="50"/>
        <cfvo type="max"/>
        <color rgb="FF63BE7B"/>
        <color rgb="FFFCFCFF"/>
        <color theme="4" tint="-0.249977111117893"/>
      </colorScale>
    </cfRule>
  </conditionalFormatting>
  <conditionalFormatting sqref="Z5:Z19">
    <cfRule type="colorScale" priority="4">
      <colorScale>
        <cfvo type="min"/>
        <cfvo type="num" val="0"/>
        <cfvo type="max"/>
        <color theme="0" tint="-0.34998626667073579"/>
        <color rgb="FFFCFCFF"/>
        <color rgb="FF63BE7B"/>
      </colorScale>
    </cfRule>
  </conditionalFormatting>
  <conditionalFormatting sqref="AA6:AA19">
    <cfRule type="colorScale" priority="3">
      <colorScale>
        <cfvo type="min"/>
        <cfvo type="num" val="0"/>
        <cfvo type="max"/>
        <color theme="0" tint="-0.34998626667073579"/>
        <color rgb="FFFCFCFF"/>
        <color theme="4" tint="-0.249977111117893"/>
      </colorScale>
    </cfRule>
  </conditionalFormatting>
  <conditionalFormatting sqref="Z22:Z36">
    <cfRule type="colorScale" priority="2">
      <colorScale>
        <cfvo type="min"/>
        <cfvo type="percentile" val="50"/>
        <cfvo type="max"/>
        <color rgb="FF63BE7B"/>
        <color rgb="FFFCFCFF"/>
        <color theme="4" tint="-0.249977111117893"/>
      </colorScale>
    </cfRule>
  </conditionalFormatting>
  <conditionalFormatting sqref="G5:G23">
    <cfRule type="colorScale" priority="1">
      <colorScale>
        <cfvo type="num" val="-0.3"/>
        <cfvo type="num" val="0"/>
        <cfvo type="num" val="0.3"/>
        <color rgb="FF63BE7B"/>
        <color rgb="FFFCFCFF"/>
        <color theme="4" tint="-0.249977111117893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南港區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vincentpo</dc:creator>
  <cp:lastModifiedBy>vincentpo</cp:lastModifiedBy>
  <dcterms:created xsi:type="dcterms:W3CDTF">2016-07-18T10:45:07Z</dcterms:created>
  <dcterms:modified xsi:type="dcterms:W3CDTF">2016-07-19T06:37:39Z</dcterms:modified>
</cp:coreProperties>
</file>