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centpo\Desktop\"/>
    </mc:Choice>
  </mc:AlternateContent>
  <bookViews>
    <workbookView xWindow="0" yWindow="0" windowWidth="24000" windowHeight="9600"/>
  </bookViews>
  <sheets>
    <sheet name="士林區" sheetId="1" r:id="rId1"/>
    <sheet name="工作表2" sheetId="2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H1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H9" i="1"/>
  <c r="I9" i="1"/>
  <c r="J9" i="1"/>
  <c r="K9" i="1"/>
  <c r="W9" i="1" s="1"/>
  <c r="L9" i="1"/>
  <c r="M9" i="1"/>
  <c r="N9" i="1"/>
  <c r="O9" i="1"/>
  <c r="P9" i="1"/>
  <c r="Q9" i="1"/>
  <c r="R9" i="1"/>
  <c r="S9" i="1"/>
  <c r="T9" i="1"/>
  <c r="U9" i="1"/>
  <c r="V9" i="1"/>
  <c r="H10" i="1"/>
  <c r="I10" i="1"/>
  <c r="J10" i="1"/>
  <c r="K10" i="1"/>
  <c r="L10" i="1"/>
  <c r="M10" i="1"/>
  <c r="N10" i="1"/>
  <c r="O10" i="1"/>
  <c r="P10" i="1"/>
  <c r="Q10" i="1"/>
  <c r="R10" i="1"/>
  <c r="S10" i="1"/>
  <c r="W10" i="1" s="1"/>
  <c r="T10" i="1"/>
  <c r="U10" i="1"/>
  <c r="V10" i="1"/>
  <c r="H11" i="1"/>
  <c r="I11" i="1"/>
  <c r="J11" i="1"/>
  <c r="K11" i="1"/>
  <c r="L11" i="1"/>
  <c r="M11" i="1"/>
  <c r="N11" i="1"/>
  <c r="O11" i="1"/>
  <c r="W11" i="1" s="1"/>
  <c r="P11" i="1"/>
  <c r="Q11" i="1"/>
  <c r="R11" i="1"/>
  <c r="S11" i="1"/>
  <c r="T11" i="1"/>
  <c r="U11" i="1"/>
  <c r="V11" i="1"/>
  <c r="H12" i="1"/>
  <c r="I12" i="1"/>
  <c r="J12" i="1"/>
  <c r="K12" i="1"/>
  <c r="L12" i="1"/>
  <c r="M12" i="1"/>
  <c r="N12" i="1"/>
  <c r="O12" i="1"/>
  <c r="P12" i="1"/>
  <c r="Q12" i="1"/>
  <c r="R12" i="1"/>
  <c r="S12" i="1"/>
  <c r="W12" i="1" s="1"/>
  <c r="T12" i="1"/>
  <c r="U12" i="1"/>
  <c r="V12" i="1"/>
  <c r="H13" i="1"/>
  <c r="I13" i="1"/>
  <c r="J13" i="1"/>
  <c r="K13" i="1"/>
  <c r="L13" i="1"/>
  <c r="M13" i="1"/>
  <c r="N13" i="1"/>
  <c r="O13" i="1"/>
  <c r="W13" i="1" s="1"/>
  <c r="P13" i="1"/>
  <c r="Q13" i="1"/>
  <c r="R13" i="1"/>
  <c r="S13" i="1"/>
  <c r="T13" i="1"/>
  <c r="U13" i="1"/>
  <c r="V13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H15" i="1"/>
  <c r="I15" i="1"/>
  <c r="J15" i="1"/>
  <c r="K15" i="1"/>
  <c r="L15" i="1"/>
  <c r="M15" i="1"/>
  <c r="N15" i="1"/>
  <c r="O15" i="1"/>
  <c r="W15" i="1" s="1"/>
  <c r="P15" i="1"/>
  <c r="Q15" i="1"/>
  <c r="R15" i="1"/>
  <c r="S15" i="1"/>
  <c r="T15" i="1"/>
  <c r="U15" i="1"/>
  <c r="V15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H17" i="1"/>
  <c r="I17" i="1"/>
  <c r="J17" i="1"/>
  <c r="K17" i="1"/>
  <c r="L17" i="1"/>
  <c r="M17" i="1"/>
  <c r="N17" i="1"/>
  <c r="O17" i="1"/>
  <c r="P17" i="1"/>
  <c r="Q17" i="1"/>
  <c r="R17" i="1"/>
  <c r="S17" i="1"/>
  <c r="W17" i="1" s="1"/>
  <c r="T17" i="1"/>
  <c r="U17" i="1"/>
  <c r="V17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H19" i="1"/>
  <c r="I19" i="1"/>
  <c r="J19" i="1"/>
  <c r="K19" i="1"/>
  <c r="L19" i="1"/>
  <c r="M19" i="1"/>
  <c r="N19" i="1"/>
  <c r="O19" i="1"/>
  <c r="P19" i="1"/>
  <c r="Q19" i="1"/>
  <c r="R19" i="1"/>
  <c r="S19" i="1"/>
  <c r="W19" i="1" s="1"/>
  <c r="T19" i="1"/>
  <c r="U19" i="1"/>
  <c r="V19" i="1"/>
  <c r="H20" i="1"/>
  <c r="I20" i="1"/>
  <c r="J20" i="1"/>
  <c r="K20" i="1"/>
  <c r="L20" i="1"/>
  <c r="M20" i="1"/>
  <c r="N20" i="1"/>
  <c r="O20" i="1"/>
  <c r="W20" i="1" s="1"/>
  <c r="P20" i="1"/>
  <c r="Q20" i="1"/>
  <c r="R20" i="1"/>
  <c r="S20" i="1"/>
  <c r="T20" i="1"/>
  <c r="U20" i="1"/>
  <c r="V20" i="1"/>
  <c r="H21" i="1"/>
  <c r="I21" i="1"/>
  <c r="J21" i="1"/>
  <c r="K21" i="1"/>
  <c r="L21" i="1"/>
  <c r="M21" i="1"/>
  <c r="N21" i="1"/>
  <c r="O21" i="1"/>
  <c r="P21" i="1"/>
  <c r="Q21" i="1"/>
  <c r="R21" i="1"/>
  <c r="S21" i="1"/>
  <c r="W21" i="1" s="1"/>
  <c r="T21" i="1"/>
  <c r="U21" i="1"/>
  <c r="V21" i="1"/>
  <c r="H22" i="1"/>
  <c r="I22" i="1"/>
  <c r="J22" i="1"/>
  <c r="K22" i="1"/>
  <c r="L22" i="1"/>
  <c r="M22" i="1"/>
  <c r="N22" i="1"/>
  <c r="O22" i="1"/>
  <c r="W22" i="1" s="1"/>
  <c r="P22" i="1"/>
  <c r="Q22" i="1"/>
  <c r="R22" i="1"/>
  <c r="S22" i="1"/>
  <c r="T22" i="1"/>
  <c r="U22" i="1"/>
  <c r="V22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H24" i="1"/>
  <c r="I24" i="1"/>
  <c r="J24" i="1"/>
  <c r="K24" i="1"/>
  <c r="L24" i="1"/>
  <c r="M24" i="1"/>
  <c r="N24" i="1"/>
  <c r="O24" i="1"/>
  <c r="W24" i="1" s="1"/>
  <c r="P24" i="1"/>
  <c r="Q24" i="1"/>
  <c r="R24" i="1"/>
  <c r="S24" i="1"/>
  <c r="T24" i="1"/>
  <c r="U24" i="1"/>
  <c r="V24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H26" i="1"/>
  <c r="I26" i="1"/>
  <c r="J26" i="1"/>
  <c r="K26" i="1"/>
  <c r="L26" i="1"/>
  <c r="M26" i="1"/>
  <c r="N26" i="1"/>
  <c r="O26" i="1"/>
  <c r="P26" i="1"/>
  <c r="Q26" i="1"/>
  <c r="R26" i="1"/>
  <c r="S26" i="1"/>
  <c r="W26" i="1" s="1"/>
  <c r="T26" i="1"/>
  <c r="U26" i="1"/>
  <c r="V26" i="1"/>
  <c r="H27" i="1"/>
  <c r="I27" i="1"/>
  <c r="J27" i="1"/>
  <c r="K27" i="1"/>
  <c r="L27" i="1"/>
  <c r="M27" i="1"/>
  <c r="N27" i="1"/>
  <c r="O27" i="1"/>
  <c r="W27" i="1" s="1"/>
  <c r="P27" i="1"/>
  <c r="Q27" i="1"/>
  <c r="R27" i="1"/>
  <c r="S27" i="1"/>
  <c r="T27" i="1"/>
  <c r="U27" i="1"/>
  <c r="V27" i="1"/>
  <c r="H28" i="1"/>
  <c r="I28" i="1"/>
  <c r="J28" i="1"/>
  <c r="K28" i="1"/>
  <c r="L28" i="1"/>
  <c r="M28" i="1"/>
  <c r="N28" i="1"/>
  <c r="O28" i="1"/>
  <c r="P28" i="1"/>
  <c r="Q28" i="1"/>
  <c r="R28" i="1"/>
  <c r="S28" i="1"/>
  <c r="W28" i="1" s="1"/>
  <c r="T28" i="1"/>
  <c r="U28" i="1"/>
  <c r="V28" i="1"/>
  <c r="H29" i="1"/>
  <c r="I29" i="1"/>
  <c r="J29" i="1"/>
  <c r="K29" i="1"/>
  <c r="L29" i="1"/>
  <c r="M29" i="1"/>
  <c r="N29" i="1"/>
  <c r="O29" i="1"/>
  <c r="P29" i="1"/>
  <c r="Q29" i="1"/>
  <c r="R29" i="1"/>
  <c r="S29" i="1"/>
  <c r="W29" i="1" s="1"/>
  <c r="T29" i="1"/>
  <c r="U29" i="1"/>
  <c r="V29" i="1"/>
  <c r="H30" i="1"/>
  <c r="I30" i="1"/>
  <c r="J30" i="1"/>
  <c r="K30" i="1"/>
  <c r="L30" i="1"/>
  <c r="M30" i="1"/>
  <c r="N30" i="1"/>
  <c r="O30" i="1"/>
  <c r="P30" i="1"/>
  <c r="Q30" i="1"/>
  <c r="R30" i="1"/>
  <c r="S30" i="1"/>
  <c r="W30" i="1" s="1"/>
  <c r="T30" i="1"/>
  <c r="U30" i="1"/>
  <c r="V30" i="1"/>
  <c r="H31" i="1"/>
  <c r="I31" i="1"/>
  <c r="J31" i="1"/>
  <c r="K31" i="1"/>
  <c r="L31" i="1"/>
  <c r="M31" i="1"/>
  <c r="N31" i="1"/>
  <c r="O31" i="1"/>
  <c r="P31" i="1"/>
  <c r="Q31" i="1"/>
  <c r="R31" i="1"/>
  <c r="S31" i="1"/>
  <c r="W31" i="1" s="1"/>
  <c r="T31" i="1"/>
  <c r="U31" i="1"/>
  <c r="V31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H33" i="1"/>
  <c r="I33" i="1"/>
  <c r="J33" i="1"/>
  <c r="K33" i="1"/>
  <c r="L33" i="1"/>
  <c r="M33" i="1"/>
  <c r="N33" i="1"/>
  <c r="O33" i="1"/>
  <c r="W33" i="1" s="1"/>
  <c r="P33" i="1"/>
  <c r="Q33" i="1"/>
  <c r="R33" i="1"/>
  <c r="S33" i="1"/>
  <c r="T33" i="1"/>
  <c r="U33" i="1"/>
  <c r="V33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H35" i="1"/>
  <c r="I35" i="1"/>
  <c r="J35" i="1"/>
  <c r="K35" i="1"/>
  <c r="L35" i="1"/>
  <c r="M35" i="1"/>
  <c r="N35" i="1"/>
  <c r="O35" i="1"/>
  <c r="P35" i="1"/>
  <c r="Q35" i="1"/>
  <c r="R35" i="1"/>
  <c r="S35" i="1"/>
  <c r="W35" i="1" s="1"/>
  <c r="T35" i="1"/>
  <c r="U35" i="1"/>
  <c r="V35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H37" i="1"/>
  <c r="I37" i="1"/>
  <c r="J37" i="1"/>
  <c r="K37" i="1"/>
  <c r="L37" i="1"/>
  <c r="M37" i="1"/>
  <c r="N37" i="1"/>
  <c r="O37" i="1"/>
  <c r="P37" i="1"/>
  <c r="Q37" i="1"/>
  <c r="R37" i="1"/>
  <c r="S37" i="1"/>
  <c r="W37" i="1" s="1"/>
  <c r="T37" i="1"/>
  <c r="U37" i="1"/>
  <c r="V37" i="1"/>
  <c r="H38" i="1"/>
  <c r="I38" i="1"/>
  <c r="J38" i="1"/>
  <c r="K38" i="1"/>
  <c r="L38" i="1"/>
  <c r="M38" i="1"/>
  <c r="N38" i="1"/>
  <c r="O38" i="1"/>
  <c r="W38" i="1" s="1"/>
  <c r="P38" i="1"/>
  <c r="Q38" i="1"/>
  <c r="R38" i="1"/>
  <c r="S38" i="1"/>
  <c r="T38" i="1"/>
  <c r="U38" i="1"/>
  <c r="V38" i="1"/>
  <c r="H39" i="1"/>
  <c r="I39" i="1"/>
  <c r="J39" i="1"/>
  <c r="K39" i="1"/>
  <c r="L39" i="1"/>
  <c r="M39" i="1"/>
  <c r="N39" i="1"/>
  <c r="O39" i="1"/>
  <c r="P39" i="1"/>
  <c r="Q39" i="1"/>
  <c r="R39" i="1"/>
  <c r="S39" i="1"/>
  <c r="W39" i="1" s="1"/>
  <c r="T39" i="1"/>
  <c r="U39" i="1"/>
  <c r="V39" i="1"/>
  <c r="H40" i="1"/>
  <c r="I40" i="1"/>
  <c r="J40" i="1"/>
  <c r="K40" i="1"/>
  <c r="L40" i="1"/>
  <c r="M40" i="1"/>
  <c r="N40" i="1"/>
  <c r="O40" i="1"/>
  <c r="W40" i="1" s="1"/>
  <c r="P40" i="1"/>
  <c r="Q40" i="1"/>
  <c r="R40" i="1"/>
  <c r="S40" i="1"/>
  <c r="T40" i="1"/>
  <c r="U40" i="1"/>
  <c r="V40" i="1"/>
  <c r="H41" i="1"/>
  <c r="I41" i="1"/>
  <c r="J41" i="1"/>
  <c r="K41" i="1"/>
  <c r="L41" i="1"/>
  <c r="M41" i="1"/>
  <c r="N41" i="1"/>
  <c r="O41" i="1"/>
  <c r="W41" i="1" s="1"/>
  <c r="P41" i="1"/>
  <c r="Q41" i="1"/>
  <c r="R41" i="1"/>
  <c r="S41" i="1"/>
  <c r="T41" i="1"/>
  <c r="U41" i="1"/>
  <c r="V41" i="1"/>
  <c r="H42" i="1"/>
  <c r="I42" i="1"/>
  <c r="J42" i="1"/>
  <c r="K42" i="1"/>
  <c r="L42" i="1"/>
  <c r="M42" i="1"/>
  <c r="N42" i="1"/>
  <c r="O42" i="1"/>
  <c r="P42" i="1"/>
  <c r="Q42" i="1"/>
  <c r="R42" i="1"/>
  <c r="S42" i="1"/>
  <c r="W42" i="1" s="1"/>
  <c r="T42" i="1"/>
  <c r="U42" i="1"/>
  <c r="V42" i="1"/>
  <c r="H43" i="1"/>
  <c r="I43" i="1"/>
  <c r="J43" i="1"/>
  <c r="K43" i="1"/>
  <c r="L43" i="1"/>
  <c r="M43" i="1"/>
  <c r="N43" i="1"/>
  <c r="O43" i="1"/>
  <c r="W43" i="1" s="1"/>
  <c r="P43" i="1"/>
  <c r="Q43" i="1"/>
  <c r="R43" i="1"/>
  <c r="S43" i="1"/>
  <c r="T43" i="1"/>
  <c r="U43" i="1"/>
  <c r="V43" i="1"/>
  <c r="H44" i="1"/>
  <c r="I44" i="1"/>
  <c r="J44" i="1"/>
  <c r="K44" i="1"/>
  <c r="L44" i="1"/>
  <c r="M44" i="1"/>
  <c r="N44" i="1"/>
  <c r="O44" i="1"/>
  <c r="P44" i="1"/>
  <c r="Q44" i="1"/>
  <c r="R44" i="1"/>
  <c r="S44" i="1"/>
  <c r="W44" i="1" s="1"/>
  <c r="T44" i="1"/>
  <c r="U44" i="1"/>
  <c r="V44" i="1"/>
  <c r="H45" i="1"/>
  <c r="I45" i="1"/>
  <c r="J45" i="1"/>
  <c r="K45" i="1"/>
  <c r="L45" i="1"/>
  <c r="M45" i="1"/>
  <c r="N45" i="1"/>
  <c r="O45" i="1"/>
  <c r="P45" i="1"/>
  <c r="Q45" i="1"/>
  <c r="R45" i="1"/>
  <c r="S45" i="1"/>
  <c r="W45" i="1" s="1"/>
  <c r="T45" i="1"/>
  <c r="U45" i="1"/>
  <c r="V45" i="1"/>
  <c r="H46" i="1"/>
  <c r="I46" i="1"/>
  <c r="J46" i="1"/>
  <c r="K46" i="1"/>
  <c r="W46" i="1" s="1"/>
  <c r="L46" i="1"/>
  <c r="M46" i="1"/>
  <c r="N46" i="1"/>
  <c r="O46" i="1"/>
  <c r="P46" i="1"/>
  <c r="Q46" i="1"/>
  <c r="R46" i="1"/>
  <c r="S46" i="1"/>
  <c r="T46" i="1"/>
  <c r="U46" i="1"/>
  <c r="V46" i="1"/>
  <c r="H47" i="1"/>
  <c r="I47" i="1"/>
  <c r="J47" i="1"/>
  <c r="K47" i="1"/>
  <c r="L47" i="1"/>
  <c r="M47" i="1"/>
  <c r="N47" i="1"/>
  <c r="O47" i="1"/>
  <c r="P47" i="1"/>
  <c r="Q47" i="1"/>
  <c r="R47" i="1"/>
  <c r="S47" i="1"/>
  <c r="W47" i="1" s="1"/>
  <c r="T47" i="1"/>
  <c r="U47" i="1"/>
  <c r="V47" i="1"/>
  <c r="H48" i="1"/>
  <c r="I48" i="1"/>
  <c r="J48" i="1"/>
  <c r="K48" i="1"/>
  <c r="L48" i="1"/>
  <c r="M48" i="1"/>
  <c r="N48" i="1"/>
  <c r="O48" i="1"/>
  <c r="P48" i="1"/>
  <c r="Q48" i="1"/>
  <c r="R48" i="1"/>
  <c r="S48" i="1"/>
  <c r="W48" i="1" s="1"/>
  <c r="T48" i="1"/>
  <c r="U48" i="1"/>
  <c r="V48" i="1"/>
  <c r="H49" i="1"/>
  <c r="I49" i="1"/>
  <c r="J49" i="1"/>
  <c r="K49" i="1"/>
  <c r="L49" i="1"/>
  <c r="M49" i="1"/>
  <c r="N49" i="1"/>
  <c r="O49" i="1"/>
  <c r="W49" i="1" s="1"/>
  <c r="P49" i="1"/>
  <c r="Q49" i="1"/>
  <c r="R49" i="1"/>
  <c r="S49" i="1"/>
  <c r="T49" i="1"/>
  <c r="U49" i="1"/>
  <c r="V49" i="1"/>
  <c r="H50" i="1"/>
  <c r="I50" i="1"/>
  <c r="J50" i="1"/>
  <c r="K50" i="1"/>
  <c r="L50" i="1"/>
  <c r="M50" i="1"/>
  <c r="N50" i="1"/>
  <c r="O50" i="1"/>
  <c r="P50" i="1"/>
  <c r="Q50" i="1"/>
  <c r="R50" i="1"/>
  <c r="S50" i="1"/>
  <c r="W50" i="1" s="1"/>
  <c r="T50" i="1"/>
  <c r="U50" i="1"/>
  <c r="V50" i="1"/>
  <c r="H51" i="1"/>
  <c r="I51" i="1"/>
  <c r="J51" i="1"/>
  <c r="K51" i="1"/>
  <c r="L51" i="1"/>
  <c r="M51" i="1"/>
  <c r="N51" i="1"/>
  <c r="O51" i="1"/>
  <c r="P51" i="1"/>
  <c r="Q51" i="1"/>
  <c r="R51" i="1"/>
  <c r="S51" i="1"/>
  <c r="W51" i="1" s="1"/>
  <c r="T51" i="1"/>
  <c r="U51" i="1"/>
  <c r="V51" i="1"/>
  <c r="H52" i="1"/>
  <c r="I52" i="1"/>
  <c r="J52" i="1"/>
  <c r="K52" i="1"/>
  <c r="L52" i="1"/>
  <c r="M52" i="1"/>
  <c r="N52" i="1"/>
  <c r="O52" i="1"/>
  <c r="W52" i="1" s="1"/>
  <c r="P52" i="1"/>
  <c r="Q52" i="1"/>
  <c r="R52" i="1"/>
  <c r="S52" i="1"/>
  <c r="T52" i="1"/>
  <c r="U52" i="1"/>
  <c r="V52" i="1"/>
  <c r="H53" i="1"/>
  <c r="I53" i="1"/>
  <c r="J53" i="1"/>
  <c r="K53" i="1"/>
  <c r="L53" i="1"/>
  <c r="M53" i="1"/>
  <c r="N53" i="1"/>
  <c r="O53" i="1"/>
  <c r="W53" i="1" s="1"/>
  <c r="P53" i="1"/>
  <c r="Q53" i="1"/>
  <c r="R53" i="1"/>
  <c r="S53" i="1"/>
  <c r="T53" i="1"/>
  <c r="U53" i="1"/>
  <c r="V53" i="1"/>
  <c r="H54" i="1"/>
  <c r="I54" i="1"/>
  <c r="J54" i="1"/>
  <c r="K54" i="1"/>
  <c r="L54" i="1"/>
  <c r="M54" i="1"/>
  <c r="N54" i="1"/>
  <c r="O54" i="1"/>
  <c r="W54" i="1" s="1"/>
  <c r="P54" i="1"/>
  <c r="Q54" i="1"/>
  <c r="R54" i="1"/>
  <c r="S54" i="1"/>
  <c r="T54" i="1"/>
  <c r="U54" i="1"/>
  <c r="V54" i="1"/>
  <c r="H55" i="1"/>
  <c r="I55" i="1"/>
  <c r="J55" i="1"/>
  <c r="K55" i="1"/>
  <c r="L55" i="1"/>
  <c r="M55" i="1"/>
  <c r="N55" i="1"/>
  <c r="O55" i="1"/>
  <c r="W55" i="1" s="1"/>
  <c r="P55" i="1"/>
  <c r="Q55" i="1"/>
  <c r="R55" i="1"/>
  <c r="S55" i="1"/>
  <c r="T55" i="1"/>
  <c r="U55" i="1"/>
  <c r="V55" i="1"/>
  <c r="H56" i="1"/>
  <c r="I56" i="1"/>
  <c r="J56" i="1"/>
  <c r="K56" i="1"/>
  <c r="L56" i="1"/>
  <c r="M56" i="1"/>
  <c r="N56" i="1"/>
  <c r="O56" i="1"/>
  <c r="W56" i="1" s="1"/>
  <c r="P56" i="1"/>
  <c r="Q56" i="1"/>
  <c r="R56" i="1"/>
  <c r="S56" i="1"/>
  <c r="T56" i="1"/>
  <c r="U56" i="1"/>
  <c r="V56" i="1"/>
  <c r="W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H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B7" i="1"/>
  <c r="C7" i="1"/>
  <c r="D7" i="1"/>
  <c r="B8" i="1"/>
  <c r="C8" i="1"/>
  <c r="D8" i="1"/>
  <c r="B9" i="1"/>
  <c r="C9" i="1"/>
  <c r="D9" i="1"/>
  <c r="B10" i="1"/>
  <c r="C10" i="1"/>
  <c r="D10" i="1"/>
  <c r="B11" i="1"/>
  <c r="C11" i="1"/>
  <c r="D11" i="1"/>
  <c r="B12" i="1"/>
  <c r="C12" i="1"/>
  <c r="D12" i="1"/>
  <c r="B13" i="1"/>
  <c r="C13" i="1"/>
  <c r="D13" i="1"/>
  <c r="B14" i="1"/>
  <c r="C14" i="1"/>
  <c r="D14" i="1"/>
  <c r="B15" i="1"/>
  <c r="C15" i="1"/>
  <c r="D15" i="1"/>
  <c r="B16" i="1"/>
  <c r="C16" i="1"/>
  <c r="D16" i="1"/>
  <c r="B17" i="1"/>
  <c r="C17" i="1"/>
  <c r="D17" i="1"/>
  <c r="B18" i="1"/>
  <c r="C18" i="1"/>
  <c r="D18" i="1"/>
  <c r="B19" i="1"/>
  <c r="C19" i="1"/>
  <c r="D19" i="1"/>
  <c r="B20" i="1"/>
  <c r="C20" i="1"/>
  <c r="D20" i="1"/>
  <c r="B21" i="1"/>
  <c r="C21" i="1"/>
  <c r="D21" i="1"/>
  <c r="B22" i="1"/>
  <c r="C22" i="1"/>
  <c r="D22" i="1"/>
  <c r="B23" i="1"/>
  <c r="C23" i="1"/>
  <c r="D23" i="1"/>
  <c r="B24" i="1"/>
  <c r="C24" i="1"/>
  <c r="D24" i="1"/>
  <c r="B25" i="1"/>
  <c r="C25" i="1"/>
  <c r="D25" i="1"/>
  <c r="B26" i="1"/>
  <c r="C26" i="1"/>
  <c r="D26" i="1"/>
  <c r="B27" i="1"/>
  <c r="C27" i="1"/>
  <c r="D27" i="1"/>
  <c r="B28" i="1"/>
  <c r="C28" i="1"/>
  <c r="D28" i="1"/>
  <c r="B29" i="1"/>
  <c r="C29" i="1"/>
  <c r="D29" i="1"/>
  <c r="B30" i="1"/>
  <c r="C30" i="1"/>
  <c r="D30" i="1"/>
  <c r="B31" i="1"/>
  <c r="C31" i="1"/>
  <c r="D31" i="1"/>
  <c r="B32" i="1"/>
  <c r="C32" i="1"/>
  <c r="D32" i="1"/>
  <c r="B33" i="1"/>
  <c r="C33" i="1"/>
  <c r="D33" i="1"/>
  <c r="B34" i="1"/>
  <c r="C34" i="1"/>
  <c r="D34" i="1"/>
  <c r="B35" i="1"/>
  <c r="C35" i="1"/>
  <c r="D35" i="1"/>
  <c r="B36" i="1"/>
  <c r="C36" i="1"/>
  <c r="D36" i="1"/>
  <c r="B37" i="1"/>
  <c r="C37" i="1"/>
  <c r="D37" i="1"/>
  <c r="B38" i="1"/>
  <c r="C38" i="1"/>
  <c r="D38" i="1"/>
  <c r="B39" i="1"/>
  <c r="C39" i="1"/>
  <c r="D39" i="1"/>
  <c r="B40" i="1"/>
  <c r="C40" i="1"/>
  <c r="D40" i="1"/>
  <c r="B41" i="1"/>
  <c r="C41" i="1"/>
  <c r="D41" i="1"/>
  <c r="B42" i="1"/>
  <c r="C42" i="1"/>
  <c r="D42" i="1"/>
  <c r="B43" i="1"/>
  <c r="C43" i="1"/>
  <c r="D43" i="1"/>
  <c r="B44" i="1"/>
  <c r="C44" i="1"/>
  <c r="D44" i="1"/>
  <c r="B45" i="1"/>
  <c r="C45" i="1"/>
  <c r="D45" i="1"/>
  <c r="B46" i="1"/>
  <c r="C46" i="1"/>
  <c r="D46" i="1"/>
  <c r="B47" i="1"/>
  <c r="C47" i="1"/>
  <c r="D47" i="1"/>
  <c r="B48" i="1"/>
  <c r="C48" i="1"/>
  <c r="D48" i="1"/>
  <c r="B49" i="1"/>
  <c r="C49" i="1"/>
  <c r="D49" i="1"/>
  <c r="B50" i="1"/>
  <c r="C50" i="1"/>
  <c r="D50" i="1"/>
  <c r="B51" i="1"/>
  <c r="C51" i="1"/>
  <c r="D51" i="1"/>
  <c r="B52" i="1"/>
  <c r="C52" i="1"/>
  <c r="D52" i="1"/>
  <c r="B53" i="1"/>
  <c r="C53" i="1"/>
  <c r="D53" i="1"/>
  <c r="B54" i="1"/>
  <c r="C54" i="1"/>
  <c r="D54" i="1"/>
  <c r="B55" i="1"/>
  <c r="C55" i="1"/>
  <c r="D55" i="1"/>
  <c r="B56" i="1"/>
  <c r="C56" i="1"/>
  <c r="D56" i="1"/>
  <c r="D6" i="1"/>
  <c r="C6" i="1"/>
  <c r="F6" i="1" s="1"/>
  <c r="AE7" i="2"/>
  <c r="AF7" i="2"/>
  <c r="AG7" i="2"/>
  <c r="AE8" i="2"/>
  <c r="AF8" i="2"/>
  <c r="AG8" i="2"/>
  <c r="AE9" i="2"/>
  <c r="AF9" i="2"/>
  <c r="AG9" i="2"/>
  <c r="AE10" i="2"/>
  <c r="AF10" i="2"/>
  <c r="AG10" i="2"/>
  <c r="AE11" i="2"/>
  <c r="AF11" i="2"/>
  <c r="AG11" i="2"/>
  <c r="AE12" i="2"/>
  <c r="AF12" i="2"/>
  <c r="AG12" i="2"/>
  <c r="AE13" i="2"/>
  <c r="AF13" i="2"/>
  <c r="AG13" i="2"/>
  <c r="AE14" i="2"/>
  <c r="AF14" i="2"/>
  <c r="AG14" i="2"/>
  <c r="AE15" i="2"/>
  <c r="AF15" i="2"/>
  <c r="AG15" i="2"/>
  <c r="AE16" i="2"/>
  <c r="AF16" i="2"/>
  <c r="AG16" i="2"/>
  <c r="AE17" i="2"/>
  <c r="AF17" i="2"/>
  <c r="AG17" i="2"/>
  <c r="AE18" i="2"/>
  <c r="AF18" i="2"/>
  <c r="AG18" i="2"/>
  <c r="AE19" i="2"/>
  <c r="AF19" i="2"/>
  <c r="AG19" i="2"/>
  <c r="AE20" i="2"/>
  <c r="AF20" i="2"/>
  <c r="AG20" i="2"/>
  <c r="AE21" i="2"/>
  <c r="AF21" i="2"/>
  <c r="AG21" i="2"/>
  <c r="AE22" i="2"/>
  <c r="AF22" i="2"/>
  <c r="AG22" i="2"/>
  <c r="AE23" i="2"/>
  <c r="AF23" i="2"/>
  <c r="AG23" i="2"/>
  <c r="AE24" i="2"/>
  <c r="AF24" i="2"/>
  <c r="AG24" i="2"/>
  <c r="AE25" i="2"/>
  <c r="AF25" i="2"/>
  <c r="AG25" i="2"/>
  <c r="AE26" i="2"/>
  <c r="AF26" i="2"/>
  <c r="AG26" i="2"/>
  <c r="AE27" i="2"/>
  <c r="AF27" i="2"/>
  <c r="AG27" i="2"/>
  <c r="AE28" i="2"/>
  <c r="AF28" i="2"/>
  <c r="AG28" i="2"/>
  <c r="AE29" i="2"/>
  <c r="AF29" i="2"/>
  <c r="AG29" i="2"/>
  <c r="AE30" i="2"/>
  <c r="AF30" i="2"/>
  <c r="AG30" i="2"/>
  <c r="AE31" i="2"/>
  <c r="AF31" i="2"/>
  <c r="AG31" i="2"/>
  <c r="AE32" i="2"/>
  <c r="AF32" i="2"/>
  <c r="AG32" i="2"/>
  <c r="AE33" i="2"/>
  <c r="AF33" i="2"/>
  <c r="AG33" i="2"/>
  <c r="AE34" i="2"/>
  <c r="AF34" i="2"/>
  <c r="AG34" i="2"/>
  <c r="AE35" i="2"/>
  <c r="AF35" i="2"/>
  <c r="AG35" i="2"/>
  <c r="AE36" i="2"/>
  <c r="AF36" i="2"/>
  <c r="AG36" i="2"/>
  <c r="AE37" i="2"/>
  <c r="AF37" i="2"/>
  <c r="AG37" i="2"/>
  <c r="AE38" i="2"/>
  <c r="AF38" i="2"/>
  <c r="AG38" i="2"/>
  <c r="AE39" i="2"/>
  <c r="AF39" i="2"/>
  <c r="AG39" i="2"/>
  <c r="AE40" i="2"/>
  <c r="AF40" i="2"/>
  <c r="AG40" i="2"/>
  <c r="AE41" i="2"/>
  <c r="AF41" i="2"/>
  <c r="AG41" i="2"/>
  <c r="AE42" i="2"/>
  <c r="AF42" i="2"/>
  <c r="AG42" i="2"/>
  <c r="AE43" i="2"/>
  <c r="AF43" i="2"/>
  <c r="AG43" i="2"/>
  <c r="AE44" i="2"/>
  <c r="AF44" i="2"/>
  <c r="AG44" i="2"/>
  <c r="AE45" i="2"/>
  <c r="AF45" i="2"/>
  <c r="AG45" i="2"/>
  <c r="AE46" i="2"/>
  <c r="AF46" i="2"/>
  <c r="AG46" i="2"/>
  <c r="AE47" i="2"/>
  <c r="AF47" i="2"/>
  <c r="AG47" i="2"/>
  <c r="AE48" i="2"/>
  <c r="AF48" i="2"/>
  <c r="AG48" i="2"/>
  <c r="AE49" i="2"/>
  <c r="AF49" i="2"/>
  <c r="AG49" i="2"/>
  <c r="AE50" i="2"/>
  <c r="AF50" i="2"/>
  <c r="AG50" i="2"/>
  <c r="AE51" i="2"/>
  <c r="AF51" i="2"/>
  <c r="AG51" i="2"/>
  <c r="AE52" i="2"/>
  <c r="AF52" i="2"/>
  <c r="AG52" i="2"/>
  <c r="AE53" i="2"/>
  <c r="AF53" i="2"/>
  <c r="AG53" i="2"/>
  <c r="AE54" i="2"/>
  <c r="AF54" i="2"/>
  <c r="AG54" i="2"/>
  <c r="AE55" i="2"/>
  <c r="AF55" i="2"/>
  <c r="AG55" i="2"/>
  <c r="AE56" i="2"/>
  <c r="AF56" i="2"/>
  <c r="AG56" i="2"/>
  <c r="AE57" i="2"/>
  <c r="AF57" i="2"/>
  <c r="AG57" i="2"/>
  <c r="AE58" i="2"/>
  <c r="AF58" i="2"/>
  <c r="AG58" i="2"/>
  <c r="AE59" i="2"/>
  <c r="AF59" i="2"/>
  <c r="AG59" i="2"/>
  <c r="AE60" i="2"/>
  <c r="AF60" i="2"/>
  <c r="AG60" i="2"/>
  <c r="AE61" i="2"/>
  <c r="AF61" i="2"/>
  <c r="AG61" i="2"/>
  <c r="AE62" i="2"/>
  <c r="AF62" i="2"/>
  <c r="AG62" i="2"/>
  <c r="AE63" i="2"/>
  <c r="AF63" i="2"/>
  <c r="AG63" i="2"/>
  <c r="AE64" i="2"/>
  <c r="AF64" i="2"/>
  <c r="AG64" i="2"/>
  <c r="AE65" i="2"/>
  <c r="AF65" i="2"/>
  <c r="AG65" i="2"/>
  <c r="AE66" i="2"/>
  <c r="AF66" i="2"/>
  <c r="AG66" i="2"/>
  <c r="AE67" i="2"/>
  <c r="AF67" i="2"/>
  <c r="AG67" i="2"/>
  <c r="AE68" i="2"/>
  <c r="AF68" i="2"/>
  <c r="AG68" i="2"/>
  <c r="AE69" i="2"/>
  <c r="AF69" i="2"/>
  <c r="AG69" i="2"/>
  <c r="AE70" i="2"/>
  <c r="AF70" i="2"/>
  <c r="AG70" i="2"/>
  <c r="AE71" i="2"/>
  <c r="AF71" i="2"/>
  <c r="AG71" i="2"/>
  <c r="AE72" i="2"/>
  <c r="AF72" i="2"/>
  <c r="AG72" i="2"/>
  <c r="AE73" i="2"/>
  <c r="AF73" i="2"/>
  <c r="AG73" i="2"/>
  <c r="AE74" i="2"/>
  <c r="AF74" i="2"/>
  <c r="AG74" i="2"/>
  <c r="AE75" i="2"/>
  <c r="AF75" i="2"/>
  <c r="AG75" i="2"/>
  <c r="AE76" i="2"/>
  <c r="AF76" i="2"/>
  <c r="AG76" i="2"/>
  <c r="AE77" i="2"/>
  <c r="AF77" i="2"/>
  <c r="AG77" i="2"/>
  <c r="AE78" i="2"/>
  <c r="AF78" i="2"/>
  <c r="AG78" i="2"/>
  <c r="AE79" i="2"/>
  <c r="AF79" i="2"/>
  <c r="AG79" i="2"/>
  <c r="AE80" i="2"/>
  <c r="AF80" i="2"/>
  <c r="AG80" i="2"/>
  <c r="AE81" i="2"/>
  <c r="AF81" i="2"/>
  <c r="AG81" i="2"/>
  <c r="AE82" i="2"/>
  <c r="AF82" i="2"/>
  <c r="AG82" i="2"/>
  <c r="AE83" i="2"/>
  <c r="AF83" i="2"/>
  <c r="AG83" i="2"/>
  <c r="AE84" i="2"/>
  <c r="AF84" i="2"/>
  <c r="AG84" i="2"/>
  <c r="AE85" i="2"/>
  <c r="AF85" i="2"/>
  <c r="AG85" i="2"/>
  <c r="AE86" i="2"/>
  <c r="AF86" i="2"/>
  <c r="AG86" i="2"/>
  <c r="AE87" i="2"/>
  <c r="AF87" i="2"/>
  <c r="AG87" i="2"/>
  <c r="AE88" i="2"/>
  <c r="AF88" i="2"/>
  <c r="AG88" i="2"/>
  <c r="AE89" i="2"/>
  <c r="AF89" i="2"/>
  <c r="AG89" i="2"/>
  <c r="AE90" i="2"/>
  <c r="AF90" i="2"/>
  <c r="AG90" i="2"/>
  <c r="AE91" i="2"/>
  <c r="AF91" i="2"/>
  <c r="AG91" i="2"/>
  <c r="AE92" i="2"/>
  <c r="AF92" i="2"/>
  <c r="AG92" i="2"/>
  <c r="AE93" i="2"/>
  <c r="AF93" i="2"/>
  <c r="AG93" i="2"/>
  <c r="AE94" i="2"/>
  <c r="AF94" i="2"/>
  <c r="AG94" i="2"/>
  <c r="AE95" i="2"/>
  <c r="AF95" i="2"/>
  <c r="AG95" i="2"/>
  <c r="AE96" i="2"/>
  <c r="AF96" i="2"/>
  <c r="AG96" i="2"/>
  <c r="AE97" i="2"/>
  <c r="AF97" i="2"/>
  <c r="AG97" i="2"/>
  <c r="AE98" i="2"/>
  <c r="AF98" i="2"/>
  <c r="AG98" i="2"/>
  <c r="AE99" i="2"/>
  <c r="AF99" i="2"/>
  <c r="AG99" i="2"/>
  <c r="AE100" i="2"/>
  <c r="AF100" i="2"/>
  <c r="AG100" i="2"/>
  <c r="AE101" i="2"/>
  <c r="AF101" i="2"/>
  <c r="AG101" i="2"/>
  <c r="AE102" i="2"/>
  <c r="AF102" i="2"/>
  <c r="AG102" i="2"/>
  <c r="AE103" i="2"/>
  <c r="AF103" i="2"/>
  <c r="AG103" i="2"/>
  <c r="AE104" i="2"/>
  <c r="AF104" i="2"/>
  <c r="AG104" i="2"/>
  <c r="AE105" i="2"/>
  <c r="AF105" i="2"/>
  <c r="AG105" i="2"/>
  <c r="AE106" i="2"/>
  <c r="AF106" i="2"/>
  <c r="AG106" i="2"/>
  <c r="AE107" i="2"/>
  <c r="AF107" i="2"/>
  <c r="AG107" i="2"/>
  <c r="AE108" i="2"/>
  <c r="AF108" i="2"/>
  <c r="AG108" i="2"/>
  <c r="AE109" i="2"/>
  <c r="AF109" i="2"/>
  <c r="AG109" i="2"/>
  <c r="AE110" i="2"/>
  <c r="AF110" i="2"/>
  <c r="AG110" i="2"/>
  <c r="AE111" i="2"/>
  <c r="AF111" i="2"/>
  <c r="AG111" i="2"/>
  <c r="AE112" i="2"/>
  <c r="AF112" i="2"/>
  <c r="AG112" i="2"/>
  <c r="AE113" i="2"/>
  <c r="AF113" i="2"/>
  <c r="AG113" i="2"/>
  <c r="AE114" i="2"/>
  <c r="AF114" i="2"/>
  <c r="AG114" i="2"/>
  <c r="AE115" i="2"/>
  <c r="AF115" i="2"/>
  <c r="AG115" i="2"/>
  <c r="AE116" i="2"/>
  <c r="AF116" i="2"/>
  <c r="AG116" i="2"/>
  <c r="AE117" i="2"/>
  <c r="AF117" i="2"/>
  <c r="AG117" i="2"/>
  <c r="AE118" i="2"/>
  <c r="AF118" i="2"/>
  <c r="AG118" i="2"/>
  <c r="AE119" i="2"/>
  <c r="AF119" i="2"/>
  <c r="AG119" i="2"/>
  <c r="AE120" i="2"/>
  <c r="AF120" i="2"/>
  <c r="AG120" i="2"/>
  <c r="AE121" i="2"/>
  <c r="AF121" i="2"/>
  <c r="AG121" i="2"/>
  <c r="AE122" i="2"/>
  <c r="AF122" i="2"/>
  <c r="AG122" i="2"/>
  <c r="AE123" i="2"/>
  <c r="AF123" i="2"/>
  <c r="AG123" i="2"/>
  <c r="AE124" i="2"/>
  <c r="AF124" i="2"/>
  <c r="AG124" i="2"/>
  <c r="AE125" i="2"/>
  <c r="AF125" i="2"/>
  <c r="AG125" i="2"/>
  <c r="AE126" i="2"/>
  <c r="AF126" i="2"/>
  <c r="AG126" i="2"/>
  <c r="AE127" i="2"/>
  <c r="AF127" i="2"/>
  <c r="AG127" i="2"/>
  <c r="AE128" i="2"/>
  <c r="AF128" i="2"/>
  <c r="AG128" i="2"/>
  <c r="AE129" i="2"/>
  <c r="AF129" i="2"/>
  <c r="AG129" i="2"/>
  <c r="AE130" i="2"/>
  <c r="AF130" i="2"/>
  <c r="AG130" i="2"/>
  <c r="AE131" i="2"/>
  <c r="AF131" i="2"/>
  <c r="AG131" i="2"/>
  <c r="AE132" i="2"/>
  <c r="AF132" i="2"/>
  <c r="AG132" i="2"/>
  <c r="AE133" i="2"/>
  <c r="AF133" i="2"/>
  <c r="AG133" i="2"/>
  <c r="AE134" i="2"/>
  <c r="AF134" i="2"/>
  <c r="AG134" i="2"/>
  <c r="AE135" i="2"/>
  <c r="AF135" i="2"/>
  <c r="AG135" i="2"/>
  <c r="AE136" i="2"/>
  <c r="AF136" i="2"/>
  <c r="AG136" i="2"/>
  <c r="AE137" i="2"/>
  <c r="AF137" i="2"/>
  <c r="AG137" i="2"/>
  <c r="AE138" i="2"/>
  <c r="AF138" i="2"/>
  <c r="AG138" i="2"/>
  <c r="AE139" i="2"/>
  <c r="AF139" i="2"/>
  <c r="AG139" i="2"/>
  <c r="AE140" i="2"/>
  <c r="AF140" i="2"/>
  <c r="AG140" i="2"/>
  <c r="AE141" i="2"/>
  <c r="AF141" i="2"/>
  <c r="AG141" i="2"/>
  <c r="AE142" i="2"/>
  <c r="AF142" i="2"/>
  <c r="AG142" i="2"/>
  <c r="AE143" i="2"/>
  <c r="AF143" i="2"/>
  <c r="AG143" i="2"/>
  <c r="AE144" i="2"/>
  <c r="AF144" i="2"/>
  <c r="AG144" i="2"/>
  <c r="AE145" i="2"/>
  <c r="AF145" i="2"/>
  <c r="AG145" i="2"/>
  <c r="AE146" i="2"/>
  <c r="AF146" i="2"/>
  <c r="AG146" i="2"/>
  <c r="AE147" i="2"/>
  <c r="AF147" i="2"/>
  <c r="AG147" i="2"/>
  <c r="AE148" i="2"/>
  <c r="AF148" i="2"/>
  <c r="AG148" i="2"/>
  <c r="AE149" i="2"/>
  <c r="AF149" i="2"/>
  <c r="AG149" i="2"/>
  <c r="AE150" i="2"/>
  <c r="AF150" i="2"/>
  <c r="AG150" i="2"/>
  <c r="AE151" i="2"/>
  <c r="AF151" i="2"/>
  <c r="AG151" i="2"/>
  <c r="AE152" i="2"/>
  <c r="AF152" i="2"/>
  <c r="AG152" i="2"/>
  <c r="AE153" i="2"/>
  <c r="AF153" i="2"/>
  <c r="AG153" i="2"/>
  <c r="AE154" i="2"/>
  <c r="AF154" i="2"/>
  <c r="AG154" i="2"/>
  <c r="AE155" i="2"/>
  <c r="AF155" i="2"/>
  <c r="AG155" i="2"/>
  <c r="AE156" i="2"/>
  <c r="AF156" i="2"/>
  <c r="AG156" i="2"/>
  <c r="AE157" i="2"/>
  <c r="AF157" i="2"/>
  <c r="AG157" i="2"/>
  <c r="AE158" i="2"/>
  <c r="AF158" i="2"/>
  <c r="AG158" i="2"/>
  <c r="AE159" i="2"/>
  <c r="AF159" i="2"/>
  <c r="AG159" i="2"/>
  <c r="AE160" i="2"/>
  <c r="AF160" i="2"/>
  <c r="AG160" i="2"/>
  <c r="AE161" i="2"/>
  <c r="AF161" i="2"/>
  <c r="AG161" i="2"/>
  <c r="AE162" i="2"/>
  <c r="AF162" i="2"/>
  <c r="AG162" i="2"/>
  <c r="AE163" i="2"/>
  <c r="AF163" i="2"/>
  <c r="AG163" i="2"/>
  <c r="AE164" i="2"/>
  <c r="AF164" i="2"/>
  <c r="AG164" i="2"/>
  <c r="AE165" i="2"/>
  <c r="AF165" i="2"/>
  <c r="AG165" i="2"/>
  <c r="AE166" i="2"/>
  <c r="AF166" i="2"/>
  <c r="AG166" i="2"/>
  <c r="AE167" i="2"/>
  <c r="AF167" i="2"/>
  <c r="AG167" i="2"/>
  <c r="AE168" i="2"/>
  <c r="AF168" i="2"/>
  <c r="AG168" i="2"/>
  <c r="AG6" i="2"/>
  <c r="AF6" i="2"/>
  <c r="AE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D90" i="2"/>
  <c r="AD91" i="2"/>
  <c r="AD92" i="2"/>
  <c r="AD93" i="2"/>
  <c r="AD94" i="2"/>
  <c r="AD95" i="2"/>
  <c r="AD96" i="2"/>
  <c r="AD97" i="2"/>
  <c r="AD98" i="2"/>
  <c r="AD99" i="2"/>
  <c r="AD100" i="2"/>
  <c r="AD101" i="2"/>
  <c r="AD102" i="2"/>
  <c r="AD103" i="2"/>
  <c r="AD104" i="2"/>
  <c r="AD105" i="2"/>
  <c r="AD106" i="2"/>
  <c r="AD107" i="2"/>
  <c r="AD108" i="2"/>
  <c r="AD109" i="2"/>
  <c r="AD110" i="2"/>
  <c r="AD111" i="2"/>
  <c r="AD112" i="2"/>
  <c r="AD113" i="2"/>
  <c r="AD114" i="2"/>
  <c r="AD115" i="2"/>
  <c r="AD116" i="2"/>
  <c r="AD117" i="2"/>
  <c r="AD118" i="2"/>
  <c r="AD119" i="2"/>
  <c r="AD120" i="2"/>
  <c r="AD121" i="2"/>
  <c r="AD122" i="2"/>
  <c r="AD123" i="2"/>
  <c r="AD124" i="2"/>
  <c r="AD125" i="2"/>
  <c r="AD126" i="2"/>
  <c r="AD127" i="2"/>
  <c r="AD128" i="2"/>
  <c r="AD129" i="2"/>
  <c r="AD130" i="2"/>
  <c r="AD131" i="2"/>
  <c r="AD132" i="2"/>
  <c r="AD133" i="2"/>
  <c r="AD134" i="2"/>
  <c r="AD135" i="2"/>
  <c r="AD136" i="2"/>
  <c r="AD137" i="2"/>
  <c r="AD138" i="2"/>
  <c r="AD139" i="2"/>
  <c r="AD140" i="2"/>
  <c r="AD141" i="2"/>
  <c r="AD142" i="2"/>
  <c r="AD143" i="2"/>
  <c r="AD144" i="2"/>
  <c r="AD145" i="2"/>
  <c r="AD146" i="2"/>
  <c r="AD147" i="2"/>
  <c r="AD148" i="2"/>
  <c r="AD149" i="2"/>
  <c r="AD150" i="2"/>
  <c r="AD151" i="2"/>
  <c r="AD152" i="2"/>
  <c r="AD153" i="2"/>
  <c r="AD154" i="2"/>
  <c r="AD155" i="2"/>
  <c r="AD156" i="2"/>
  <c r="AD157" i="2"/>
  <c r="AD158" i="2"/>
  <c r="AD159" i="2"/>
  <c r="AD160" i="2"/>
  <c r="AD161" i="2"/>
  <c r="AD162" i="2"/>
  <c r="AD163" i="2"/>
  <c r="AD164" i="2"/>
  <c r="AD165" i="2"/>
  <c r="AD166" i="2"/>
  <c r="AD167" i="2"/>
  <c r="AD168" i="2"/>
  <c r="AD6" i="2"/>
  <c r="AB7" i="2"/>
  <c r="AC7" i="2"/>
  <c r="AB8" i="2"/>
  <c r="AC8" i="2"/>
  <c r="AB9" i="2"/>
  <c r="AC9" i="2"/>
  <c r="AB10" i="2"/>
  <c r="AC10" i="2"/>
  <c r="AB11" i="2"/>
  <c r="AC11" i="2"/>
  <c r="AB12" i="2"/>
  <c r="AC12" i="2"/>
  <c r="AB13" i="2"/>
  <c r="AC13" i="2"/>
  <c r="AB14" i="2"/>
  <c r="AC14" i="2"/>
  <c r="AB15" i="2"/>
  <c r="AC15" i="2"/>
  <c r="AB16" i="2"/>
  <c r="AC16" i="2"/>
  <c r="AB17" i="2"/>
  <c r="AC17" i="2"/>
  <c r="AB18" i="2"/>
  <c r="AC18" i="2"/>
  <c r="AB19" i="2"/>
  <c r="AC19" i="2"/>
  <c r="AB20" i="2"/>
  <c r="AC20" i="2"/>
  <c r="AB21" i="2"/>
  <c r="AC21" i="2"/>
  <c r="AB22" i="2"/>
  <c r="AC22" i="2"/>
  <c r="AB23" i="2"/>
  <c r="AC23" i="2"/>
  <c r="AB24" i="2"/>
  <c r="AC24" i="2"/>
  <c r="AB25" i="2"/>
  <c r="AC25" i="2"/>
  <c r="AB26" i="2"/>
  <c r="AC26" i="2"/>
  <c r="AB27" i="2"/>
  <c r="AC27" i="2"/>
  <c r="AB28" i="2"/>
  <c r="AC28" i="2"/>
  <c r="AB29" i="2"/>
  <c r="AC29" i="2"/>
  <c r="AB30" i="2"/>
  <c r="AC30" i="2"/>
  <c r="AB31" i="2"/>
  <c r="AC31" i="2"/>
  <c r="AB32" i="2"/>
  <c r="AC32" i="2"/>
  <c r="AB33" i="2"/>
  <c r="AC33" i="2"/>
  <c r="AB34" i="2"/>
  <c r="AC34" i="2"/>
  <c r="AB35" i="2"/>
  <c r="AC35" i="2"/>
  <c r="AB36" i="2"/>
  <c r="AC36" i="2"/>
  <c r="AB37" i="2"/>
  <c r="AC37" i="2"/>
  <c r="AB38" i="2"/>
  <c r="AC38" i="2"/>
  <c r="AB39" i="2"/>
  <c r="AC39" i="2"/>
  <c r="AB40" i="2"/>
  <c r="AC40" i="2"/>
  <c r="AB41" i="2"/>
  <c r="AC41" i="2"/>
  <c r="AB42" i="2"/>
  <c r="AC42" i="2"/>
  <c r="AB43" i="2"/>
  <c r="AC43" i="2"/>
  <c r="AB44" i="2"/>
  <c r="AC44" i="2"/>
  <c r="AB45" i="2"/>
  <c r="AC45" i="2"/>
  <c r="AB46" i="2"/>
  <c r="AC46" i="2"/>
  <c r="AB47" i="2"/>
  <c r="AC47" i="2"/>
  <c r="AB48" i="2"/>
  <c r="AC48" i="2"/>
  <c r="AB49" i="2"/>
  <c r="AC49" i="2"/>
  <c r="AB50" i="2"/>
  <c r="AC50" i="2"/>
  <c r="AB51" i="2"/>
  <c r="AC51" i="2"/>
  <c r="AB52" i="2"/>
  <c r="AC52" i="2"/>
  <c r="AB53" i="2"/>
  <c r="AC53" i="2"/>
  <c r="AB54" i="2"/>
  <c r="AC54" i="2"/>
  <c r="AB55" i="2"/>
  <c r="AC55" i="2"/>
  <c r="AB56" i="2"/>
  <c r="AC56" i="2"/>
  <c r="AB57" i="2"/>
  <c r="AC57" i="2"/>
  <c r="AB58" i="2"/>
  <c r="AC58" i="2"/>
  <c r="AB59" i="2"/>
  <c r="AC59" i="2"/>
  <c r="AB60" i="2"/>
  <c r="AC60" i="2"/>
  <c r="AB61" i="2"/>
  <c r="AC61" i="2"/>
  <c r="AB62" i="2"/>
  <c r="AC62" i="2"/>
  <c r="AB63" i="2"/>
  <c r="AC63" i="2"/>
  <c r="AB64" i="2"/>
  <c r="AC64" i="2"/>
  <c r="AB65" i="2"/>
  <c r="AC65" i="2"/>
  <c r="AB66" i="2"/>
  <c r="AC66" i="2"/>
  <c r="AB67" i="2"/>
  <c r="AC67" i="2"/>
  <c r="AB68" i="2"/>
  <c r="AC68" i="2"/>
  <c r="AB69" i="2"/>
  <c r="AC69" i="2"/>
  <c r="AB70" i="2"/>
  <c r="AC70" i="2"/>
  <c r="AB71" i="2"/>
  <c r="AC71" i="2"/>
  <c r="AB72" i="2"/>
  <c r="AC72" i="2"/>
  <c r="AB73" i="2"/>
  <c r="AC73" i="2"/>
  <c r="AB74" i="2"/>
  <c r="AC74" i="2"/>
  <c r="AB75" i="2"/>
  <c r="AC75" i="2"/>
  <c r="AB76" i="2"/>
  <c r="AC76" i="2"/>
  <c r="AB77" i="2"/>
  <c r="AC77" i="2"/>
  <c r="AB78" i="2"/>
  <c r="AC78" i="2"/>
  <c r="AB79" i="2"/>
  <c r="AC79" i="2"/>
  <c r="AB80" i="2"/>
  <c r="AC80" i="2"/>
  <c r="AB81" i="2"/>
  <c r="AC81" i="2"/>
  <c r="AB82" i="2"/>
  <c r="AC82" i="2"/>
  <c r="AB83" i="2"/>
  <c r="AC83" i="2"/>
  <c r="AB84" i="2"/>
  <c r="AC84" i="2"/>
  <c r="AB85" i="2"/>
  <c r="AC85" i="2"/>
  <c r="AB86" i="2"/>
  <c r="AC86" i="2"/>
  <c r="AB87" i="2"/>
  <c r="AC87" i="2"/>
  <c r="AB88" i="2"/>
  <c r="AC88" i="2"/>
  <c r="AB89" i="2"/>
  <c r="AC89" i="2"/>
  <c r="AB90" i="2"/>
  <c r="AC90" i="2"/>
  <c r="AB91" i="2"/>
  <c r="AC91" i="2"/>
  <c r="AB92" i="2"/>
  <c r="AC92" i="2"/>
  <c r="AB93" i="2"/>
  <c r="AC93" i="2"/>
  <c r="AB94" i="2"/>
  <c r="AC94" i="2"/>
  <c r="AB95" i="2"/>
  <c r="AC95" i="2"/>
  <c r="AB96" i="2"/>
  <c r="AC96" i="2"/>
  <c r="AB97" i="2"/>
  <c r="AC97" i="2"/>
  <c r="AB98" i="2"/>
  <c r="AC98" i="2"/>
  <c r="AB99" i="2"/>
  <c r="AC99" i="2"/>
  <c r="AB100" i="2"/>
  <c r="AC100" i="2"/>
  <c r="AB101" i="2"/>
  <c r="AC101" i="2"/>
  <c r="AB102" i="2"/>
  <c r="AC102" i="2"/>
  <c r="AB103" i="2"/>
  <c r="AC103" i="2"/>
  <c r="AB104" i="2"/>
  <c r="AC104" i="2"/>
  <c r="AB105" i="2"/>
  <c r="AC105" i="2"/>
  <c r="AB106" i="2"/>
  <c r="AC106" i="2"/>
  <c r="AB107" i="2"/>
  <c r="AC107" i="2"/>
  <c r="AB108" i="2"/>
  <c r="AC108" i="2"/>
  <c r="AB109" i="2"/>
  <c r="AC109" i="2"/>
  <c r="AB110" i="2"/>
  <c r="AC110" i="2"/>
  <c r="AB111" i="2"/>
  <c r="AC111" i="2"/>
  <c r="AB112" i="2"/>
  <c r="AC112" i="2"/>
  <c r="AB113" i="2"/>
  <c r="AC113" i="2"/>
  <c r="AB114" i="2"/>
  <c r="AC114" i="2"/>
  <c r="AB115" i="2"/>
  <c r="AC115" i="2"/>
  <c r="AB116" i="2"/>
  <c r="AC116" i="2"/>
  <c r="AB117" i="2"/>
  <c r="AC117" i="2"/>
  <c r="AB118" i="2"/>
  <c r="AC118" i="2"/>
  <c r="AB119" i="2"/>
  <c r="AC119" i="2"/>
  <c r="AB120" i="2"/>
  <c r="AC120" i="2"/>
  <c r="AB121" i="2"/>
  <c r="AC121" i="2"/>
  <c r="AB122" i="2"/>
  <c r="AC122" i="2"/>
  <c r="AB123" i="2"/>
  <c r="AC123" i="2"/>
  <c r="AB124" i="2"/>
  <c r="AC124" i="2"/>
  <c r="AB125" i="2"/>
  <c r="AC125" i="2"/>
  <c r="AB126" i="2"/>
  <c r="AC126" i="2"/>
  <c r="AB127" i="2"/>
  <c r="AC127" i="2"/>
  <c r="AB128" i="2"/>
  <c r="AC128" i="2"/>
  <c r="AB129" i="2"/>
  <c r="AC129" i="2"/>
  <c r="AB130" i="2"/>
  <c r="AC130" i="2"/>
  <c r="AB131" i="2"/>
  <c r="AC131" i="2"/>
  <c r="AB132" i="2"/>
  <c r="AC132" i="2"/>
  <c r="AB133" i="2"/>
  <c r="AC133" i="2"/>
  <c r="AB134" i="2"/>
  <c r="AC134" i="2"/>
  <c r="AB135" i="2"/>
  <c r="AC135" i="2"/>
  <c r="AB136" i="2"/>
  <c r="AC136" i="2"/>
  <c r="AB137" i="2"/>
  <c r="AC137" i="2"/>
  <c r="AB138" i="2"/>
  <c r="AC138" i="2"/>
  <c r="AB139" i="2"/>
  <c r="AC139" i="2"/>
  <c r="AB140" i="2"/>
  <c r="AC140" i="2"/>
  <c r="AB141" i="2"/>
  <c r="AC141" i="2"/>
  <c r="AB142" i="2"/>
  <c r="AC142" i="2"/>
  <c r="AB143" i="2"/>
  <c r="AC143" i="2"/>
  <c r="AB144" i="2"/>
  <c r="AC144" i="2"/>
  <c r="AB145" i="2"/>
  <c r="AC145" i="2"/>
  <c r="AB146" i="2"/>
  <c r="AC146" i="2"/>
  <c r="AB147" i="2"/>
  <c r="AC147" i="2"/>
  <c r="AB148" i="2"/>
  <c r="AC148" i="2"/>
  <c r="AB149" i="2"/>
  <c r="AC149" i="2"/>
  <c r="AB150" i="2"/>
  <c r="AC150" i="2"/>
  <c r="AB151" i="2"/>
  <c r="AC151" i="2"/>
  <c r="AB152" i="2"/>
  <c r="AC152" i="2"/>
  <c r="AB153" i="2"/>
  <c r="AC153" i="2"/>
  <c r="AB154" i="2"/>
  <c r="AC154" i="2"/>
  <c r="AB155" i="2"/>
  <c r="AC155" i="2"/>
  <c r="AB156" i="2"/>
  <c r="AC156" i="2"/>
  <c r="AB157" i="2"/>
  <c r="AC157" i="2"/>
  <c r="AB158" i="2"/>
  <c r="AC158" i="2"/>
  <c r="AB159" i="2"/>
  <c r="AC159" i="2"/>
  <c r="AB160" i="2"/>
  <c r="AC160" i="2"/>
  <c r="AB161" i="2"/>
  <c r="AC161" i="2"/>
  <c r="AB162" i="2"/>
  <c r="AC162" i="2"/>
  <c r="AB163" i="2"/>
  <c r="AC163" i="2"/>
  <c r="AB164" i="2"/>
  <c r="AC164" i="2"/>
  <c r="AB165" i="2"/>
  <c r="AC165" i="2"/>
  <c r="AB166" i="2"/>
  <c r="AC166" i="2"/>
  <c r="AB167" i="2"/>
  <c r="AC167" i="2"/>
  <c r="AB168" i="2"/>
  <c r="AC168" i="2"/>
  <c r="AC6" i="2"/>
  <c r="AB6" i="2"/>
  <c r="E6" i="1" l="1"/>
  <c r="L2" i="1" l="1"/>
  <c r="P2" i="1"/>
  <c r="T2" i="1"/>
  <c r="I2" i="1"/>
  <c r="M2" i="1"/>
  <c r="Q2" i="1"/>
  <c r="U2" i="1"/>
  <c r="H2" i="1"/>
  <c r="G6" i="1"/>
  <c r="N2" i="1"/>
  <c r="V2" i="1"/>
  <c r="K2" i="1"/>
  <c r="O2" i="1"/>
  <c r="S2" i="1"/>
  <c r="J2" i="1"/>
  <c r="R2" i="1"/>
  <c r="J3" i="1" l="1"/>
  <c r="N3" i="1"/>
  <c r="R3" i="1"/>
  <c r="H3" i="1"/>
  <c r="U3" i="1"/>
  <c r="L3" i="1"/>
  <c r="K3" i="1"/>
  <c r="O3" i="1"/>
  <c r="S3" i="1"/>
  <c r="I3" i="1"/>
  <c r="M3" i="1"/>
  <c r="Q3" i="1"/>
  <c r="V3" i="1"/>
  <c r="P3" i="1"/>
  <c r="T3" i="1"/>
</calcChain>
</file>

<file path=xl/sharedStrings.xml><?xml version="1.0" encoding="utf-8"?>
<sst xmlns="http://schemas.openxmlformats.org/spreadsheetml/2006/main" count="421" uniqueCount="308">
  <si>
    <t>里</t>
    <phoneticPr fontId="2" type="noConversion"/>
  </si>
  <si>
    <t>藍得票數</t>
    <phoneticPr fontId="2" type="noConversion"/>
  </si>
  <si>
    <t>綠得票數</t>
    <phoneticPr fontId="2" type="noConversion"/>
  </si>
  <si>
    <t>投票人數</t>
    <phoneticPr fontId="2" type="noConversion"/>
  </si>
  <si>
    <t>藍得票率</t>
    <phoneticPr fontId="2" type="noConversion"/>
  </si>
  <si>
    <t>綠得票率</t>
    <phoneticPr fontId="2" type="noConversion"/>
  </si>
  <si>
    <t>藍-綠</t>
    <phoneticPr fontId="2" type="noConversion"/>
  </si>
  <si>
    <t>仁勇里</t>
  </si>
  <si>
    <t>140</t>
  </si>
  <si>
    <t>141</t>
  </si>
  <si>
    <t>義信里</t>
  </si>
  <si>
    <t>142</t>
  </si>
  <si>
    <t>143</t>
  </si>
  <si>
    <t>福林里</t>
  </si>
  <si>
    <t>144</t>
  </si>
  <si>
    <t>145</t>
  </si>
  <si>
    <t>146</t>
  </si>
  <si>
    <t>福德里</t>
  </si>
  <si>
    <t>147</t>
  </si>
  <si>
    <t>148</t>
  </si>
  <si>
    <t>149</t>
  </si>
  <si>
    <t>150</t>
  </si>
  <si>
    <t>福志里</t>
  </si>
  <si>
    <t>151</t>
  </si>
  <si>
    <t>152</t>
  </si>
  <si>
    <t>153</t>
  </si>
  <si>
    <t>154</t>
  </si>
  <si>
    <t>舊佳里</t>
  </si>
  <si>
    <t>155</t>
  </si>
  <si>
    <t>156</t>
  </si>
  <si>
    <t>157</t>
  </si>
  <si>
    <t>158</t>
  </si>
  <si>
    <t>福佳里</t>
  </si>
  <si>
    <t>159</t>
  </si>
  <si>
    <t>160</t>
  </si>
  <si>
    <t>161</t>
  </si>
  <si>
    <t>162</t>
  </si>
  <si>
    <t>後港里</t>
  </si>
  <si>
    <t>163</t>
  </si>
  <si>
    <t>164</t>
  </si>
  <si>
    <t>165</t>
  </si>
  <si>
    <t>166</t>
  </si>
  <si>
    <t>167</t>
  </si>
  <si>
    <t>福中里</t>
  </si>
  <si>
    <t>168</t>
  </si>
  <si>
    <t>169</t>
  </si>
  <si>
    <t>170</t>
  </si>
  <si>
    <t>171</t>
  </si>
  <si>
    <t>前港里</t>
  </si>
  <si>
    <t>172</t>
  </si>
  <si>
    <t>173</t>
  </si>
  <si>
    <t>174</t>
  </si>
  <si>
    <t>百齡里</t>
  </si>
  <si>
    <t>175</t>
  </si>
  <si>
    <t>176</t>
  </si>
  <si>
    <t>177</t>
  </si>
  <si>
    <t>178</t>
  </si>
  <si>
    <t>承德里</t>
  </si>
  <si>
    <t>179</t>
  </si>
  <si>
    <t>180</t>
  </si>
  <si>
    <t>181</t>
  </si>
  <si>
    <t>福華里</t>
  </si>
  <si>
    <t>182</t>
  </si>
  <si>
    <t>183</t>
  </si>
  <si>
    <t>184</t>
  </si>
  <si>
    <t>185</t>
  </si>
  <si>
    <t>明勝里</t>
  </si>
  <si>
    <t>186</t>
  </si>
  <si>
    <t>187</t>
  </si>
  <si>
    <t>188</t>
  </si>
  <si>
    <t>福順里</t>
  </si>
  <si>
    <t>189</t>
  </si>
  <si>
    <t>190</t>
  </si>
  <si>
    <t>191</t>
  </si>
  <si>
    <t>富光里</t>
  </si>
  <si>
    <t>192</t>
  </si>
  <si>
    <t>193</t>
  </si>
  <si>
    <t>194</t>
  </si>
  <si>
    <t>葫蘆里</t>
  </si>
  <si>
    <t>195</t>
  </si>
  <si>
    <t>196</t>
  </si>
  <si>
    <t>197</t>
  </si>
  <si>
    <t>198</t>
  </si>
  <si>
    <t>葫東里</t>
  </si>
  <si>
    <t>199</t>
  </si>
  <si>
    <t>200</t>
  </si>
  <si>
    <t>社子里</t>
  </si>
  <si>
    <t>201</t>
  </si>
  <si>
    <t>202</t>
  </si>
  <si>
    <t>203</t>
  </si>
  <si>
    <t>204</t>
  </si>
  <si>
    <t>社新里</t>
  </si>
  <si>
    <t>205</t>
  </si>
  <si>
    <t>206</t>
  </si>
  <si>
    <t>207</t>
  </si>
  <si>
    <t>208</t>
  </si>
  <si>
    <t>209</t>
  </si>
  <si>
    <t>社園里</t>
  </si>
  <si>
    <t>210</t>
  </si>
  <si>
    <t>211</t>
  </si>
  <si>
    <t>212</t>
  </si>
  <si>
    <t>213</t>
  </si>
  <si>
    <t>永倫里</t>
  </si>
  <si>
    <t>214</t>
  </si>
  <si>
    <t>215</t>
  </si>
  <si>
    <t>216</t>
  </si>
  <si>
    <t>217</t>
  </si>
  <si>
    <t>福安里</t>
  </si>
  <si>
    <t>218</t>
  </si>
  <si>
    <t>219</t>
  </si>
  <si>
    <t>220</t>
  </si>
  <si>
    <t>富洲里</t>
  </si>
  <si>
    <t>221</t>
  </si>
  <si>
    <t>222</t>
  </si>
  <si>
    <t>223</t>
  </si>
  <si>
    <t>岩山里</t>
  </si>
  <si>
    <t>224</t>
  </si>
  <si>
    <t>225</t>
  </si>
  <si>
    <t>名山里</t>
  </si>
  <si>
    <t>226</t>
  </si>
  <si>
    <t>227</t>
  </si>
  <si>
    <t>228</t>
  </si>
  <si>
    <t>229</t>
  </si>
  <si>
    <t>德行里</t>
  </si>
  <si>
    <t>230</t>
  </si>
  <si>
    <t>231</t>
  </si>
  <si>
    <t>232</t>
  </si>
  <si>
    <t>德華里</t>
  </si>
  <si>
    <t>233</t>
  </si>
  <si>
    <t>234</t>
  </si>
  <si>
    <t>235</t>
  </si>
  <si>
    <t>聖山里</t>
  </si>
  <si>
    <t>236</t>
  </si>
  <si>
    <t>237</t>
  </si>
  <si>
    <t>238</t>
  </si>
  <si>
    <t>忠誠里</t>
  </si>
  <si>
    <t>239</t>
  </si>
  <si>
    <t>240</t>
  </si>
  <si>
    <t>241</t>
  </si>
  <si>
    <t>芝山里</t>
  </si>
  <si>
    <t>242</t>
  </si>
  <si>
    <t>243</t>
  </si>
  <si>
    <t>244</t>
  </si>
  <si>
    <t>245</t>
  </si>
  <si>
    <t>東山里</t>
  </si>
  <si>
    <t>246</t>
  </si>
  <si>
    <t>247</t>
  </si>
  <si>
    <t>248</t>
  </si>
  <si>
    <t>三玉里</t>
  </si>
  <si>
    <t>249</t>
  </si>
  <si>
    <t>250</t>
  </si>
  <si>
    <t>251</t>
  </si>
  <si>
    <t>蘭雅里</t>
  </si>
  <si>
    <t>252</t>
  </si>
  <si>
    <t>253</t>
  </si>
  <si>
    <t>254</t>
  </si>
  <si>
    <t>255</t>
  </si>
  <si>
    <t>256</t>
  </si>
  <si>
    <t>蘭興里</t>
  </si>
  <si>
    <t>257</t>
  </si>
  <si>
    <t>258</t>
  </si>
  <si>
    <t>259</t>
  </si>
  <si>
    <t>260</t>
  </si>
  <si>
    <t>天福里</t>
  </si>
  <si>
    <t>261</t>
  </si>
  <si>
    <t>262</t>
  </si>
  <si>
    <t>263</t>
  </si>
  <si>
    <t>264</t>
  </si>
  <si>
    <t>天祿里</t>
  </si>
  <si>
    <t>265</t>
  </si>
  <si>
    <t>266</t>
  </si>
  <si>
    <t>267</t>
  </si>
  <si>
    <t>天壽里</t>
  </si>
  <si>
    <t>268</t>
  </si>
  <si>
    <t>269</t>
  </si>
  <si>
    <t>270</t>
  </si>
  <si>
    <t>天和里</t>
  </si>
  <si>
    <t>271</t>
  </si>
  <si>
    <t>272</t>
  </si>
  <si>
    <t>273</t>
  </si>
  <si>
    <t>274</t>
  </si>
  <si>
    <t>天山里</t>
  </si>
  <si>
    <t>275</t>
  </si>
  <si>
    <t>276</t>
  </si>
  <si>
    <t>277</t>
  </si>
  <si>
    <t>278</t>
  </si>
  <si>
    <t>天玉里</t>
  </si>
  <si>
    <t>279</t>
  </si>
  <si>
    <t>280</t>
  </si>
  <si>
    <t>281</t>
  </si>
  <si>
    <t>282</t>
  </si>
  <si>
    <t>283</t>
  </si>
  <si>
    <t>天母里</t>
  </si>
  <si>
    <t>284</t>
  </si>
  <si>
    <t>285</t>
  </si>
  <si>
    <t>286</t>
  </si>
  <si>
    <t>287</t>
  </si>
  <si>
    <t>永福里</t>
  </si>
  <si>
    <t>288</t>
  </si>
  <si>
    <t>公館里</t>
  </si>
  <si>
    <t>289</t>
  </si>
  <si>
    <t>新安里</t>
  </si>
  <si>
    <t>290</t>
  </si>
  <si>
    <t>291</t>
  </si>
  <si>
    <t>陽明里</t>
  </si>
  <si>
    <t>292</t>
  </si>
  <si>
    <t>293</t>
  </si>
  <si>
    <t>294</t>
  </si>
  <si>
    <t>菁山里</t>
  </si>
  <si>
    <t>295</t>
  </si>
  <si>
    <t>296</t>
  </si>
  <si>
    <t>平等里</t>
  </si>
  <si>
    <t>297</t>
  </si>
  <si>
    <t>溪山里</t>
  </si>
  <si>
    <t>298</t>
  </si>
  <si>
    <t>翠山里</t>
  </si>
  <si>
    <t>299</t>
  </si>
  <si>
    <t>300</t>
  </si>
  <si>
    <t>臨溪里</t>
  </si>
  <si>
    <t>301</t>
  </si>
  <si>
    <t>302</t>
  </si>
  <si>
    <t>村里別</t>
  </si>
  <si>
    <t>投開票所別</t>
  </si>
  <si>
    <t>各候選人得票情形</t>
  </si>
  <si>
    <t>C
投票數
C=A+B</t>
  </si>
  <si>
    <t>G
選舉人數
(原領票數)
G=E+F</t>
  </si>
  <si>
    <t>H
投票率
H=C/G
(%)</t>
  </si>
  <si>
    <t>1
謝維洲
民主進步黨</t>
  </si>
  <si>
    <t xml:space="preserve">2
賴素如
 </t>
  </si>
  <si>
    <t xml:space="preserve">3
孫士堅
 </t>
  </si>
  <si>
    <t>4
潘懷宗
新黨</t>
  </si>
  <si>
    <t xml:space="preserve">5
林瑞圖
 </t>
  </si>
  <si>
    <t>6
周佳君
人民民主陣線</t>
  </si>
  <si>
    <t xml:space="preserve">7
王奕凱
 </t>
  </si>
  <si>
    <t xml:space="preserve">8
王英文
 </t>
  </si>
  <si>
    <t>9
陳重文
中國國民黨</t>
  </si>
  <si>
    <t>10
黃平洋
中國國民黨</t>
  </si>
  <si>
    <t>11
王小玉
親民黨</t>
  </si>
  <si>
    <t>12
楊靜宇
新黨</t>
  </si>
  <si>
    <t>13
汪志冰
中國國民黨</t>
  </si>
  <si>
    <t>14
林世宗
民主進步黨</t>
  </si>
  <si>
    <t>15
王威中
民主進步黨</t>
  </si>
  <si>
    <t>16
吳思瑤
民主進步黨</t>
  </si>
  <si>
    <t>17
陳建銘
台灣團結聯盟</t>
  </si>
  <si>
    <t>18
何志偉
民主進步黨</t>
  </si>
  <si>
    <t xml:space="preserve">19
陳政忠
 </t>
  </si>
  <si>
    <t>20
陳慈慧
民主進步黨</t>
  </si>
  <si>
    <t>21
吳碧珠
中國國民黨</t>
  </si>
  <si>
    <t>　士林區</t>
  </si>
  <si>
    <t/>
  </si>
  <si>
    <t>仁勇里</t>
    <phoneticPr fontId="2" type="noConversion"/>
  </si>
  <si>
    <t>義信里</t>
    <phoneticPr fontId="2" type="noConversion"/>
  </si>
  <si>
    <t>福林里</t>
    <phoneticPr fontId="2" type="noConversion"/>
  </si>
  <si>
    <t>福德里</t>
    <phoneticPr fontId="2" type="noConversion"/>
  </si>
  <si>
    <t>福志里</t>
    <phoneticPr fontId="2" type="noConversion"/>
  </si>
  <si>
    <t>舊佳里</t>
    <phoneticPr fontId="2" type="noConversion"/>
  </si>
  <si>
    <t>福佳里</t>
    <phoneticPr fontId="2" type="noConversion"/>
  </si>
  <si>
    <t>後港里</t>
    <phoneticPr fontId="2" type="noConversion"/>
  </si>
  <si>
    <t>福中里</t>
    <phoneticPr fontId="2" type="noConversion"/>
  </si>
  <si>
    <t>前港里</t>
    <phoneticPr fontId="2" type="noConversion"/>
  </si>
  <si>
    <t>百齡里</t>
    <phoneticPr fontId="2" type="noConversion"/>
  </si>
  <si>
    <t>承德里</t>
    <phoneticPr fontId="2" type="noConversion"/>
  </si>
  <si>
    <t>福華里</t>
    <phoneticPr fontId="2" type="noConversion"/>
  </si>
  <si>
    <t>明勝里</t>
    <phoneticPr fontId="2" type="noConversion"/>
  </si>
  <si>
    <t>福順里</t>
    <phoneticPr fontId="2" type="noConversion"/>
  </si>
  <si>
    <t>富光里</t>
    <phoneticPr fontId="2" type="noConversion"/>
  </si>
  <si>
    <t>葫蘆里</t>
    <phoneticPr fontId="2" type="noConversion"/>
  </si>
  <si>
    <t>葫東里</t>
    <phoneticPr fontId="2" type="noConversion"/>
  </si>
  <si>
    <t>社子里</t>
    <phoneticPr fontId="2" type="noConversion"/>
  </si>
  <si>
    <t>社新里</t>
    <phoneticPr fontId="2" type="noConversion"/>
  </si>
  <si>
    <t>社園里</t>
    <phoneticPr fontId="2" type="noConversion"/>
  </si>
  <si>
    <t>永倫里</t>
    <phoneticPr fontId="2" type="noConversion"/>
  </si>
  <si>
    <t>福安里</t>
    <phoneticPr fontId="2" type="noConversion"/>
  </si>
  <si>
    <t>富洲里</t>
    <phoneticPr fontId="2" type="noConversion"/>
  </si>
  <si>
    <t>岩山里</t>
    <phoneticPr fontId="2" type="noConversion"/>
  </si>
  <si>
    <t>名山里</t>
    <phoneticPr fontId="2" type="noConversion"/>
  </si>
  <si>
    <t>德行里</t>
    <phoneticPr fontId="2" type="noConversion"/>
  </si>
  <si>
    <t>德華里</t>
    <phoneticPr fontId="2" type="noConversion"/>
  </si>
  <si>
    <t>聖山里</t>
    <phoneticPr fontId="2" type="noConversion"/>
  </si>
  <si>
    <t>忠誠里</t>
    <phoneticPr fontId="2" type="noConversion"/>
  </si>
  <si>
    <t>芝山里</t>
    <phoneticPr fontId="2" type="noConversion"/>
  </si>
  <si>
    <t>東山里</t>
    <phoneticPr fontId="2" type="noConversion"/>
  </si>
  <si>
    <t>三玉里</t>
    <phoneticPr fontId="2" type="noConversion"/>
  </si>
  <si>
    <t>蘭雅里</t>
    <phoneticPr fontId="2" type="noConversion"/>
  </si>
  <si>
    <t>蘭興里</t>
    <phoneticPr fontId="2" type="noConversion"/>
  </si>
  <si>
    <t>天福里</t>
    <phoneticPr fontId="2" type="noConversion"/>
  </si>
  <si>
    <t>天祿里</t>
    <phoneticPr fontId="2" type="noConversion"/>
  </si>
  <si>
    <t>天壽里</t>
    <phoneticPr fontId="2" type="noConversion"/>
  </si>
  <si>
    <t>天和里</t>
    <phoneticPr fontId="2" type="noConversion"/>
  </si>
  <si>
    <t>天山里</t>
    <phoneticPr fontId="2" type="noConversion"/>
  </si>
  <si>
    <t>天玉里</t>
    <phoneticPr fontId="2" type="noConversion"/>
  </si>
  <si>
    <t>天母里</t>
    <phoneticPr fontId="2" type="noConversion"/>
  </si>
  <si>
    <t>永福里</t>
    <phoneticPr fontId="2" type="noConversion"/>
  </si>
  <si>
    <t>公館里</t>
    <phoneticPr fontId="2" type="noConversion"/>
  </si>
  <si>
    <t>新安里</t>
    <phoneticPr fontId="2" type="noConversion"/>
  </si>
  <si>
    <t>陽明里</t>
    <phoneticPr fontId="2" type="noConversion"/>
  </si>
  <si>
    <t>菁山里</t>
    <phoneticPr fontId="2" type="noConversion"/>
  </si>
  <si>
    <t>平等里</t>
    <phoneticPr fontId="2" type="noConversion"/>
  </si>
  <si>
    <t>溪山里</t>
    <phoneticPr fontId="2" type="noConversion"/>
  </si>
  <si>
    <t>翠山里</t>
    <phoneticPr fontId="2" type="noConversion"/>
  </si>
  <si>
    <t>臨溪里</t>
    <phoneticPr fontId="2" type="noConversion"/>
  </si>
  <si>
    <t>weighted sum</t>
    <phoneticPr fontId="2" type="noConversion"/>
  </si>
  <si>
    <t>綠</t>
    <phoneticPr fontId="2" type="noConversion"/>
  </si>
  <si>
    <t>藍</t>
    <phoneticPr fontId="2" type="noConversion"/>
  </si>
  <si>
    <t>藍綠差對年齡相關</t>
    <phoneticPr fontId="2" type="noConversion"/>
  </si>
  <si>
    <t>藍綠差對年齡相關</t>
    <phoneticPr fontId="2" type="noConversion"/>
  </si>
  <si>
    <t>綠</t>
    <phoneticPr fontId="2" type="noConversion"/>
  </si>
  <si>
    <t>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</si>
</sst>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76" formatCode="##.00"/>
    <numFmt numFmtId="177" formatCode="0.000%"/>
    <numFmt numFmtId="178" formatCode="_-* #,##0.0000_-;\-* #,##0.0000_-;_-* &quot;-&quot;??_-;_-@_-"/>
    <numFmt numFmtId="179" formatCode="0.0000"/>
  </numFmts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/>
    <xf numFmtId="3" fontId="0" fillId="0" borderId="1" xfId="0" applyNumberFormat="1" applyBorder="1" applyAlignment="1"/>
    <xf numFmtId="176" fontId="0" fillId="0" borderId="1" xfId="0" applyNumberFormat="1" applyBorder="1" applyAlignment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3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10" fontId="0" fillId="0" borderId="0" xfId="2" applyNumberFormat="1" applyFont="1">
      <alignment vertical="center"/>
    </xf>
    <xf numFmtId="10" fontId="0" fillId="0" borderId="0" xfId="0" applyNumberFormat="1">
      <alignment vertical="center"/>
    </xf>
    <xf numFmtId="177" fontId="0" fillId="0" borderId="0" xfId="2" applyNumberFormat="1" applyFont="1" applyFill="1">
      <alignment vertical="center"/>
    </xf>
    <xf numFmtId="178" fontId="0" fillId="0" borderId="0" xfId="1" applyNumberFormat="1" applyFont="1">
      <alignment vertical="center"/>
    </xf>
    <xf numFmtId="43" fontId="0" fillId="0" borderId="0" xfId="1" applyFont="1">
      <alignment vertical="center"/>
    </xf>
    <xf numFmtId="179" fontId="0" fillId="0" borderId="0" xfId="0" applyNumberFormat="1">
      <alignment vertical="center"/>
    </xf>
  </cellXfs>
  <cellStyles count="3">
    <cellStyle name="一般" xfId="0" builtinId="0"/>
    <cellStyle name="千分位" xfId="1" builtinId="3"/>
    <cellStyle name="百分比" xfId="2" builtinId="5"/>
  </cellStyles>
  <dxfs count="1">
    <dxf>
      <font>
        <color theme="9" tint="0.39994506668294322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63BE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2E75B6"/>
            </a:solidFill>
            <a:ln>
              <a:noFill/>
            </a:ln>
            <a:effectLst/>
          </c:spPr>
          <c:invertIfNegative val="1"/>
          <c:cat>
            <c:numRef>
              <c:f>士林區!$Y$24:$Y$38</c:f>
              <c:numCache>
                <c:formatCode>General</c:formatCode>
                <c:ptCount val="15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  <c:pt idx="9">
                  <c:v>65</c:v>
                </c:pt>
                <c:pt idx="10">
                  <c:v>70</c:v>
                </c:pt>
                <c:pt idx="11">
                  <c:v>75</c:v>
                </c:pt>
                <c:pt idx="12">
                  <c:v>80</c:v>
                </c:pt>
                <c:pt idx="13">
                  <c:v>85</c:v>
                </c:pt>
                <c:pt idx="14">
                  <c:v>90</c:v>
                </c:pt>
              </c:numCache>
            </c:numRef>
          </c:cat>
          <c:val>
            <c:numRef>
              <c:f>士林區!$Z$24:$Z$38</c:f>
              <c:numCache>
                <c:formatCode>0.0000</c:formatCode>
                <c:ptCount val="15"/>
                <c:pt idx="0">
                  <c:v>-8.6077418950495518E-2</c:v>
                </c:pt>
                <c:pt idx="1">
                  <c:v>-0.19505905915488272</c:v>
                </c:pt>
                <c:pt idx="2">
                  <c:v>-0.62298009918568642</c:v>
                </c:pt>
                <c:pt idx="3">
                  <c:v>-0.70848408008728836</c:v>
                </c:pt>
                <c:pt idx="4">
                  <c:v>-0.59514933344439092</c:v>
                </c:pt>
                <c:pt idx="5">
                  <c:v>0.14394851881719753</c:v>
                </c:pt>
                <c:pt idx="6">
                  <c:v>0.31803238820163993</c:v>
                </c:pt>
                <c:pt idx="7">
                  <c:v>0.59532400493610771</c:v>
                </c:pt>
                <c:pt idx="8">
                  <c:v>0.60176962532763512</c:v>
                </c:pt>
                <c:pt idx="9">
                  <c:v>0.5188042168931144</c:v>
                </c:pt>
                <c:pt idx="10">
                  <c:v>0.1914762785270997</c:v>
                </c:pt>
                <c:pt idx="11">
                  <c:v>8.9389270198387358E-3</c:v>
                </c:pt>
                <c:pt idx="12">
                  <c:v>0.31063540324818106</c:v>
                </c:pt>
                <c:pt idx="13">
                  <c:v>0.62171632783218855</c:v>
                </c:pt>
                <c:pt idx="14">
                  <c:v>0.46217149933397306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63BE7B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FD81-45DE-89F4-CFA1202E7B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0550544"/>
        <c:axId val="867037328"/>
      </c:barChart>
      <c:catAx>
        <c:axId val="870550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67037328"/>
        <c:crosses val="autoZero"/>
        <c:auto val="1"/>
        <c:lblAlgn val="ctr"/>
        <c:lblOffset val="100"/>
        <c:noMultiLvlLbl val="0"/>
      </c:catAx>
      <c:valAx>
        <c:axId val="86703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70550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士林區!$G$6:$G$56</c:f>
              <c:numCache>
                <c:formatCode>0.00%</c:formatCode>
                <c:ptCount val="51"/>
                <c:pt idx="0">
                  <c:v>-6.8071312803889783E-2</c:v>
                </c:pt>
                <c:pt idx="1">
                  <c:v>4.5829042224510785E-2</c:v>
                </c:pt>
                <c:pt idx="2">
                  <c:v>4.2530568846358363E-2</c:v>
                </c:pt>
                <c:pt idx="3">
                  <c:v>-4.6374677953625321E-2</c:v>
                </c:pt>
                <c:pt idx="4">
                  <c:v>6.8128592718756653E-2</c:v>
                </c:pt>
                <c:pt idx="5">
                  <c:v>-0.10873681363267518</c:v>
                </c:pt>
                <c:pt idx="6">
                  <c:v>-9.7623089983022104E-2</c:v>
                </c:pt>
                <c:pt idx="7">
                  <c:v>-0.20445948636273142</c:v>
                </c:pt>
                <c:pt idx="8">
                  <c:v>-0.22908504263655216</c:v>
                </c:pt>
                <c:pt idx="9">
                  <c:v>-0.22145088510933703</c:v>
                </c:pt>
                <c:pt idx="10">
                  <c:v>-0.23228085670125848</c:v>
                </c:pt>
                <c:pt idx="11">
                  <c:v>-5.2631578947368418E-2</c:v>
                </c:pt>
                <c:pt idx="12">
                  <c:v>-0.18095987411487019</c:v>
                </c:pt>
                <c:pt idx="13">
                  <c:v>-0.15245641838351826</c:v>
                </c:pt>
                <c:pt idx="14">
                  <c:v>-0.45984732824427482</c:v>
                </c:pt>
                <c:pt idx="15">
                  <c:v>-0.45644796380090497</c:v>
                </c:pt>
                <c:pt idx="16">
                  <c:v>-0.31916204559457795</c:v>
                </c:pt>
                <c:pt idx="17">
                  <c:v>-0.44968798751950079</c:v>
                </c:pt>
                <c:pt idx="18">
                  <c:v>-0.40777917189460477</c:v>
                </c:pt>
                <c:pt idx="19">
                  <c:v>-0.44212071179600071</c:v>
                </c:pt>
                <c:pt idx="20">
                  <c:v>-0.45193562418442801</c:v>
                </c:pt>
                <c:pt idx="21">
                  <c:v>-0.4790301441677588</c:v>
                </c:pt>
                <c:pt idx="22">
                  <c:v>-0.70158227848101262</c:v>
                </c:pt>
                <c:pt idx="23">
                  <c:v>-0.64980967917346388</c:v>
                </c:pt>
                <c:pt idx="24">
                  <c:v>3.6562203228869883E-2</c:v>
                </c:pt>
                <c:pt idx="25">
                  <c:v>1.7344896597731807E-2</c:v>
                </c:pt>
                <c:pt idx="26">
                  <c:v>-5.7714070162202979E-2</c:v>
                </c:pt>
                <c:pt idx="27">
                  <c:v>-0.14071510957324107</c:v>
                </c:pt>
                <c:pt idx="28">
                  <c:v>9.3140339836375097E-2</c:v>
                </c:pt>
                <c:pt idx="29">
                  <c:v>0.21897163120567376</c:v>
                </c:pt>
                <c:pt idx="30">
                  <c:v>-2.3366508005192577E-2</c:v>
                </c:pt>
                <c:pt idx="31">
                  <c:v>0.11253606925296566</c:v>
                </c:pt>
                <c:pt idx="32">
                  <c:v>-4.7793084059600754E-2</c:v>
                </c:pt>
                <c:pt idx="33">
                  <c:v>5.6276230446394515E-2</c:v>
                </c:pt>
                <c:pt idx="34">
                  <c:v>-2.2824178580386267E-2</c:v>
                </c:pt>
                <c:pt idx="35">
                  <c:v>5.4436581382689142E-3</c:v>
                </c:pt>
                <c:pt idx="36">
                  <c:v>-4.7619047619047616E-2</c:v>
                </c:pt>
                <c:pt idx="37">
                  <c:v>2.8807947019867552E-2</c:v>
                </c:pt>
                <c:pt idx="38">
                  <c:v>6.605922551252863E-3</c:v>
                </c:pt>
                <c:pt idx="39">
                  <c:v>5.0100200400801598E-2</c:v>
                </c:pt>
                <c:pt idx="40">
                  <c:v>5.2715021799445094E-2</c:v>
                </c:pt>
                <c:pt idx="41">
                  <c:v>6.8528575122834279E-2</c:v>
                </c:pt>
                <c:pt idx="42">
                  <c:v>-0.1317733990147783</c:v>
                </c:pt>
                <c:pt idx="43">
                  <c:v>-0.32593340060544912</c:v>
                </c:pt>
                <c:pt idx="44">
                  <c:v>-8.764940239043828E-2</c:v>
                </c:pt>
                <c:pt idx="45">
                  <c:v>-6.5400843881856519E-2</c:v>
                </c:pt>
                <c:pt idx="46">
                  <c:v>-6.0577819198508853E-2</c:v>
                </c:pt>
                <c:pt idx="47">
                  <c:v>-0.28331688055281345</c:v>
                </c:pt>
                <c:pt idx="48">
                  <c:v>-0.20881427072402936</c:v>
                </c:pt>
                <c:pt idx="49">
                  <c:v>0.32928388746803061</c:v>
                </c:pt>
                <c:pt idx="50">
                  <c:v>2.8169014084507005E-3</c:v>
                </c:pt>
              </c:numCache>
            </c:numRef>
          </c:xVal>
          <c:yVal>
            <c:numRef>
              <c:f>士林區!$W$6:$W$56</c:f>
              <c:numCache>
                <c:formatCode>_-* #,##0.0000_-;\-* #,##0.0000_-;_-* "-"??_-;_-@_-</c:formatCode>
                <c:ptCount val="51"/>
                <c:pt idx="0">
                  <c:v>46.771411867874903</c:v>
                </c:pt>
                <c:pt idx="1">
                  <c:v>46.669139465875375</c:v>
                </c:pt>
                <c:pt idx="2">
                  <c:v>48.291115311909266</c:v>
                </c:pt>
                <c:pt idx="3">
                  <c:v>49.051774287376382</c:v>
                </c:pt>
                <c:pt idx="4">
                  <c:v>48.361165932898146</c:v>
                </c:pt>
                <c:pt idx="5">
                  <c:v>47.840030182984343</c:v>
                </c:pt>
                <c:pt idx="6">
                  <c:v>46.84037136867326</c:v>
                </c:pt>
                <c:pt idx="7">
                  <c:v>45.568760611205427</c:v>
                </c:pt>
                <c:pt idx="8">
                  <c:v>44.608583690987125</c:v>
                </c:pt>
                <c:pt idx="9">
                  <c:v>45.032484407484404</c:v>
                </c:pt>
                <c:pt idx="10">
                  <c:v>45.046183762761309</c:v>
                </c:pt>
                <c:pt idx="11">
                  <c:v>46.684285423866648</c:v>
                </c:pt>
                <c:pt idx="12">
                  <c:v>46.092852011494244</c:v>
                </c:pt>
                <c:pt idx="13">
                  <c:v>46.754345307068363</c:v>
                </c:pt>
                <c:pt idx="14">
                  <c:v>46.220636663007689</c:v>
                </c:pt>
                <c:pt idx="15">
                  <c:v>45.571737846880531</c:v>
                </c:pt>
                <c:pt idx="16">
                  <c:v>45.715587967183225</c:v>
                </c:pt>
                <c:pt idx="17">
                  <c:v>45.53395322626092</c:v>
                </c:pt>
                <c:pt idx="18">
                  <c:v>45.50787615426399</c:v>
                </c:pt>
                <c:pt idx="19">
                  <c:v>45.381640020629185</c:v>
                </c:pt>
                <c:pt idx="20">
                  <c:v>44.682071713147401</c:v>
                </c:pt>
                <c:pt idx="21">
                  <c:v>45.313964386129335</c:v>
                </c:pt>
                <c:pt idx="22">
                  <c:v>45.068443804034587</c:v>
                </c:pt>
                <c:pt idx="23">
                  <c:v>44.852029594081181</c:v>
                </c:pt>
                <c:pt idx="24">
                  <c:v>46.932606541129829</c:v>
                </c:pt>
                <c:pt idx="25">
                  <c:v>46.994191674733791</c:v>
                </c:pt>
                <c:pt idx="26">
                  <c:v>46.634388903428423</c:v>
                </c:pt>
                <c:pt idx="27">
                  <c:v>46.473598035202613</c:v>
                </c:pt>
                <c:pt idx="28">
                  <c:v>47.069990850869154</c:v>
                </c:pt>
                <c:pt idx="29">
                  <c:v>48.149469820554643</c:v>
                </c:pt>
                <c:pt idx="30">
                  <c:v>45.680024756305123</c:v>
                </c:pt>
                <c:pt idx="31">
                  <c:v>46.591424682395647</c:v>
                </c:pt>
                <c:pt idx="32">
                  <c:v>46.305423594615995</c:v>
                </c:pt>
                <c:pt idx="33">
                  <c:v>46.317648627032796</c:v>
                </c:pt>
                <c:pt idx="34">
                  <c:v>46.249777143875917</c:v>
                </c:pt>
                <c:pt idx="35">
                  <c:v>46.198456034645069</c:v>
                </c:pt>
                <c:pt idx="36">
                  <c:v>46.692765769739744</c:v>
                </c:pt>
                <c:pt idx="37">
                  <c:v>47.465302281816037</c:v>
                </c:pt>
                <c:pt idx="38">
                  <c:v>46.419319600499385</c:v>
                </c:pt>
                <c:pt idx="39">
                  <c:v>47.566453566621803</c:v>
                </c:pt>
                <c:pt idx="40">
                  <c:v>47.104155350353068</c:v>
                </c:pt>
                <c:pt idx="41">
                  <c:v>47.35957004160889</c:v>
                </c:pt>
                <c:pt idx="42">
                  <c:v>50.035056967572302</c:v>
                </c:pt>
                <c:pt idx="43">
                  <c:v>47.997601918465236</c:v>
                </c:pt>
                <c:pt idx="44">
                  <c:v>49.704058624577229</c:v>
                </c:pt>
                <c:pt idx="45">
                  <c:v>49.88220369699166</c:v>
                </c:pt>
                <c:pt idx="46">
                  <c:v>47.128919860627171</c:v>
                </c:pt>
                <c:pt idx="47">
                  <c:v>47.03149001536098</c:v>
                </c:pt>
                <c:pt idx="48">
                  <c:v>48.409269442262371</c:v>
                </c:pt>
                <c:pt idx="49">
                  <c:v>50.660573327793934</c:v>
                </c:pt>
                <c:pt idx="50">
                  <c:v>48.928162017577385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7186-44AA-B5F7-EDB9055A83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631424"/>
        <c:axId val="1097722304"/>
      </c:scatterChart>
      <c:valAx>
        <c:axId val="457631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97722304"/>
        <c:crosses val="autoZero"/>
        <c:crossBetween val="midCat"/>
      </c:valAx>
      <c:valAx>
        <c:axId val="109772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_);[Red]\(#,##0.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57631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85725</xdr:colOff>
      <xdr:row>22</xdr:row>
      <xdr:rowOff>200025</xdr:rowOff>
    </xdr:from>
    <xdr:to>
      <xdr:col>30</xdr:col>
      <xdr:colOff>561975</xdr:colOff>
      <xdr:row>36</xdr:row>
      <xdr:rowOff>9525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376237</xdr:colOff>
      <xdr:row>6</xdr:row>
      <xdr:rowOff>161925</xdr:rowOff>
    </xdr:from>
    <xdr:to>
      <xdr:col>35</xdr:col>
      <xdr:colOff>147637</xdr:colOff>
      <xdr:row>19</xdr:row>
      <xdr:rowOff>180975</xdr:rowOff>
    </xdr:to>
    <xdr:graphicFrame macro="">
      <xdr:nvGraphicFramePr>
        <xdr:cNvPr id="5" name="圖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1488;&#21271;&#24066;&#20154;&#21475;5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Y區隔"/>
    </sheetNames>
    <sheetDataSet>
      <sheetData sheetId="0">
        <row r="365">
          <cell r="B365" t="str">
            <v>仁勇里</v>
          </cell>
          <cell r="C365">
            <v>3421</v>
          </cell>
          <cell r="D365">
            <v>253</v>
          </cell>
          <cell r="E365">
            <v>241</v>
          </cell>
          <cell r="F365">
            <v>342</v>
          </cell>
          <cell r="G365">
            <v>385</v>
          </cell>
          <cell r="H365">
            <v>298</v>
          </cell>
          <cell r="I365">
            <v>325</v>
          </cell>
          <cell r="J365">
            <v>316</v>
          </cell>
          <cell r="K365">
            <v>304</v>
          </cell>
          <cell r="L365">
            <v>261</v>
          </cell>
          <cell r="M365">
            <v>208</v>
          </cell>
          <cell r="N365">
            <v>174</v>
          </cell>
          <cell r="O365">
            <v>148</v>
          </cell>
          <cell r="P365">
            <v>106</v>
          </cell>
          <cell r="Q365">
            <v>44</v>
          </cell>
          <cell r="R365">
            <v>16</v>
          </cell>
        </row>
        <row r="366">
          <cell r="B366" t="str">
            <v>義信里</v>
          </cell>
          <cell r="C366">
            <v>2696</v>
          </cell>
          <cell r="D366">
            <v>196</v>
          </cell>
          <cell r="E366">
            <v>198</v>
          </cell>
          <cell r="F366">
            <v>262</v>
          </cell>
          <cell r="G366">
            <v>273</v>
          </cell>
          <cell r="H366">
            <v>249</v>
          </cell>
          <cell r="I366">
            <v>260</v>
          </cell>
          <cell r="J366">
            <v>274</v>
          </cell>
          <cell r="K366">
            <v>261</v>
          </cell>
          <cell r="L366">
            <v>222</v>
          </cell>
          <cell r="M366">
            <v>150</v>
          </cell>
          <cell r="N366">
            <v>121</v>
          </cell>
          <cell r="O366">
            <v>102</v>
          </cell>
          <cell r="P366">
            <v>68</v>
          </cell>
          <cell r="Q366">
            <v>42</v>
          </cell>
          <cell r="R366">
            <v>18</v>
          </cell>
        </row>
        <row r="367">
          <cell r="B367" t="str">
            <v>福林里</v>
          </cell>
          <cell r="C367">
            <v>2645</v>
          </cell>
          <cell r="D367">
            <v>187</v>
          </cell>
          <cell r="E367">
            <v>192</v>
          </cell>
          <cell r="F367">
            <v>240</v>
          </cell>
          <cell r="G367">
            <v>249</v>
          </cell>
          <cell r="H367">
            <v>224</v>
          </cell>
          <cell r="I367">
            <v>216</v>
          </cell>
          <cell r="J367">
            <v>262</v>
          </cell>
          <cell r="K367">
            <v>239</v>
          </cell>
          <cell r="L367">
            <v>245</v>
          </cell>
          <cell r="M367">
            <v>162</v>
          </cell>
          <cell r="N367">
            <v>124</v>
          </cell>
          <cell r="O367">
            <v>126</v>
          </cell>
          <cell r="P367">
            <v>87</v>
          </cell>
          <cell r="Q367">
            <v>50</v>
          </cell>
          <cell r="R367">
            <v>42</v>
          </cell>
        </row>
        <row r="368">
          <cell r="B368" t="str">
            <v>福德里</v>
          </cell>
          <cell r="C368">
            <v>5157</v>
          </cell>
          <cell r="D368">
            <v>278</v>
          </cell>
          <cell r="E368">
            <v>294</v>
          </cell>
          <cell r="F368">
            <v>407</v>
          </cell>
          <cell r="G368">
            <v>473</v>
          </cell>
          <cell r="H368">
            <v>446</v>
          </cell>
          <cell r="I368">
            <v>538</v>
          </cell>
          <cell r="J368">
            <v>563</v>
          </cell>
          <cell r="K368">
            <v>510</v>
          </cell>
          <cell r="L368">
            <v>577</v>
          </cell>
          <cell r="M368">
            <v>361</v>
          </cell>
          <cell r="N368">
            <v>228</v>
          </cell>
          <cell r="O368">
            <v>183</v>
          </cell>
          <cell r="P368">
            <v>124</v>
          </cell>
          <cell r="Q368">
            <v>81</v>
          </cell>
          <cell r="R368">
            <v>94</v>
          </cell>
        </row>
        <row r="369">
          <cell r="B369" t="str">
            <v>福志里</v>
          </cell>
          <cell r="C369">
            <v>6587</v>
          </cell>
          <cell r="D369">
            <v>424</v>
          </cell>
          <cell r="E369">
            <v>445</v>
          </cell>
          <cell r="F369">
            <v>620</v>
          </cell>
          <cell r="G369">
            <v>624</v>
          </cell>
          <cell r="H369">
            <v>513</v>
          </cell>
          <cell r="I369">
            <v>589</v>
          </cell>
          <cell r="J369">
            <v>594</v>
          </cell>
          <cell r="K369">
            <v>692</v>
          </cell>
          <cell r="L369">
            <v>651</v>
          </cell>
          <cell r="M369">
            <v>484</v>
          </cell>
          <cell r="N369">
            <v>313</v>
          </cell>
          <cell r="O369">
            <v>256</v>
          </cell>
          <cell r="P369">
            <v>166</v>
          </cell>
          <cell r="Q369">
            <v>125</v>
          </cell>
          <cell r="R369">
            <v>91</v>
          </cell>
        </row>
        <row r="370">
          <cell r="B370" t="str">
            <v>舊佳里</v>
          </cell>
          <cell r="C370">
            <v>5301</v>
          </cell>
          <cell r="D370">
            <v>364</v>
          </cell>
          <cell r="E370">
            <v>365</v>
          </cell>
          <cell r="F370">
            <v>494</v>
          </cell>
          <cell r="G370">
            <v>546</v>
          </cell>
          <cell r="H370">
            <v>428</v>
          </cell>
          <cell r="I370">
            <v>477</v>
          </cell>
          <cell r="J370">
            <v>480</v>
          </cell>
          <cell r="K370">
            <v>510</v>
          </cell>
          <cell r="L370">
            <v>497</v>
          </cell>
          <cell r="M370">
            <v>380</v>
          </cell>
          <cell r="N370">
            <v>256</v>
          </cell>
          <cell r="O370">
            <v>216</v>
          </cell>
          <cell r="P370">
            <v>147</v>
          </cell>
          <cell r="Q370">
            <v>92</v>
          </cell>
          <cell r="R370">
            <v>49</v>
          </cell>
        </row>
        <row r="371">
          <cell r="B371" t="str">
            <v>福佳里</v>
          </cell>
          <cell r="C371">
            <v>6678</v>
          </cell>
          <cell r="D371">
            <v>499</v>
          </cell>
          <cell r="E371">
            <v>471</v>
          </cell>
          <cell r="F371">
            <v>637</v>
          </cell>
          <cell r="G371">
            <v>740</v>
          </cell>
          <cell r="H371">
            <v>614</v>
          </cell>
          <cell r="I371">
            <v>616</v>
          </cell>
          <cell r="J371">
            <v>606</v>
          </cell>
          <cell r="K371">
            <v>612</v>
          </cell>
          <cell r="L371">
            <v>542</v>
          </cell>
          <cell r="M371">
            <v>426</v>
          </cell>
          <cell r="N371">
            <v>323</v>
          </cell>
          <cell r="O371">
            <v>277</v>
          </cell>
          <cell r="P371">
            <v>166</v>
          </cell>
          <cell r="Q371">
            <v>98</v>
          </cell>
          <cell r="R371">
            <v>51</v>
          </cell>
        </row>
        <row r="372">
          <cell r="B372" t="str">
            <v>後港里</v>
          </cell>
          <cell r="C372">
            <v>7068</v>
          </cell>
          <cell r="D372">
            <v>518</v>
          </cell>
          <cell r="E372">
            <v>568</v>
          </cell>
          <cell r="F372">
            <v>797</v>
          </cell>
          <cell r="G372">
            <v>860</v>
          </cell>
          <cell r="H372">
            <v>597</v>
          </cell>
          <cell r="I372">
            <v>576</v>
          </cell>
          <cell r="J372">
            <v>631</v>
          </cell>
          <cell r="K372">
            <v>695</v>
          </cell>
          <cell r="L372">
            <v>652</v>
          </cell>
          <cell r="M372">
            <v>409</v>
          </cell>
          <cell r="N372">
            <v>279</v>
          </cell>
          <cell r="O372">
            <v>213</v>
          </cell>
          <cell r="P372">
            <v>137</v>
          </cell>
          <cell r="Q372">
            <v>95</v>
          </cell>
          <cell r="R372">
            <v>41</v>
          </cell>
        </row>
        <row r="373">
          <cell r="B373" t="str">
            <v>福中里</v>
          </cell>
          <cell r="C373">
            <v>5825</v>
          </cell>
          <cell r="D373">
            <v>383</v>
          </cell>
          <cell r="E373">
            <v>461</v>
          </cell>
          <cell r="F373">
            <v>662</v>
          </cell>
          <cell r="G373">
            <v>773</v>
          </cell>
          <cell r="H373">
            <v>667</v>
          </cell>
          <cell r="I373">
            <v>577</v>
          </cell>
          <cell r="J373">
            <v>462</v>
          </cell>
          <cell r="K373">
            <v>496</v>
          </cell>
          <cell r="L373">
            <v>464</v>
          </cell>
          <cell r="M373">
            <v>332</v>
          </cell>
          <cell r="N373">
            <v>215</v>
          </cell>
          <cell r="O373">
            <v>170</v>
          </cell>
          <cell r="P373">
            <v>94</v>
          </cell>
          <cell r="Q373">
            <v>46</v>
          </cell>
          <cell r="R373">
            <v>23</v>
          </cell>
        </row>
        <row r="374">
          <cell r="B374" t="str">
            <v>前港里</v>
          </cell>
          <cell r="C374">
            <v>3848</v>
          </cell>
          <cell r="D374">
            <v>287</v>
          </cell>
          <cell r="E374">
            <v>297</v>
          </cell>
          <cell r="F374">
            <v>413</v>
          </cell>
          <cell r="G374">
            <v>455</v>
          </cell>
          <cell r="H374">
            <v>386</v>
          </cell>
          <cell r="I374">
            <v>394</v>
          </cell>
          <cell r="J374">
            <v>338</v>
          </cell>
          <cell r="K374">
            <v>350</v>
          </cell>
          <cell r="L374">
            <v>357</v>
          </cell>
          <cell r="M374">
            <v>211</v>
          </cell>
          <cell r="N374">
            <v>129</v>
          </cell>
          <cell r="O374">
            <v>105</v>
          </cell>
          <cell r="P374">
            <v>74</v>
          </cell>
          <cell r="Q374">
            <v>31</v>
          </cell>
          <cell r="R374">
            <v>21</v>
          </cell>
        </row>
        <row r="375">
          <cell r="B375" t="str">
            <v>百齡里</v>
          </cell>
          <cell r="C375">
            <v>6171</v>
          </cell>
          <cell r="D375">
            <v>424</v>
          </cell>
          <cell r="E375">
            <v>491</v>
          </cell>
          <cell r="F375">
            <v>728</v>
          </cell>
          <cell r="G375">
            <v>800</v>
          </cell>
          <cell r="H375">
            <v>606</v>
          </cell>
          <cell r="I375">
            <v>513</v>
          </cell>
          <cell r="J375">
            <v>488</v>
          </cell>
          <cell r="K375">
            <v>547</v>
          </cell>
          <cell r="L375">
            <v>580</v>
          </cell>
          <cell r="M375">
            <v>421</v>
          </cell>
          <cell r="N375">
            <v>221</v>
          </cell>
          <cell r="O375">
            <v>158</v>
          </cell>
          <cell r="P375">
            <v>105</v>
          </cell>
          <cell r="Q375">
            <v>64</v>
          </cell>
          <cell r="R375">
            <v>25</v>
          </cell>
        </row>
        <row r="376">
          <cell r="B376" t="str">
            <v>承德里</v>
          </cell>
          <cell r="C376">
            <v>4919</v>
          </cell>
          <cell r="D376">
            <v>329</v>
          </cell>
          <cell r="E376">
            <v>344</v>
          </cell>
          <cell r="F376">
            <v>528</v>
          </cell>
          <cell r="G376">
            <v>556</v>
          </cell>
          <cell r="H376">
            <v>424</v>
          </cell>
          <cell r="I376">
            <v>442</v>
          </cell>
          <cell r="J376">
            <v>472</v>
          </cell>
          <cell r="K376">
            <v>471</v>
          </cell>
          <cell r="L376">
            <v>452</v>
          </cell>
          <cell r="M376">
            <v>300</v>
          </cell>
          <cell r="N376">
            <v>185</v>
          </cell>
          <cell r="O376">
            <v>179</v>
          </cell>
          <cell r="P376">
            <v>106</v>
          </cell>
          <cell r="Q376">
            <v>92</v>
          </cell>
          <cell r="R376">
            <v>39</v>
          </cell>
        </row>
        <row r="377">
          <cell r="B377" t="str">
            <v>福華里</v>
          </cell>
          <cell r="C377">
            <v>5568</v>
          </cell>
          <cell r="D377">
            <v>361</v>
          </cell>
          <cell r="E377">
            <v>462</v>
          </cell>
          <cell r="F377">
            <v>588</v>
          </cell>
          <cell r="G377">
            <v>658</v>
          </cell>
          <cell r="H377">
            <v>515</v>
          </cell>
          <cell r="I377">
            <v>480</v>
          </cell>
          <cell r="J377">
            <v>527</v>
          </cell>
          <cell r="K377">
            <v>525</v>
          </cell>
          <cell r="L377">
            <v>471</v>
          </cell>
          <cell r="M377">
            <v>318</v>
          </cell>
          <cell r="N377">
            <v>198</v>
          </cell>
          <cell r="O377">
            <v>204</v>
          </cell>
          <cell r="P377">
            <v>137</v>
          </cell>
          <cell r="Q377">
            <v>86</v>
          </cell>
          <cell r="R377">
            <v>38</v>
          </cell>
        </row>
        <row r="378">
          <cell r="B378" t="str">
            <v>明勝里</v>
          </cell>
          <cell r="C378">
            <v>4315</v>
          </cell>
          <cell r="D378">
            <v>287</v>
          </cell>
          <cell r="E378">
            <v>309</v>
          </cell>
          <cell r="F378">
            <v>450</v>
          </cell>
          <cell r="G378">
            <v>496</v>
          </cell>
          <cell r="H378">
            <v>410</v>
          </cell>
          <cell r="I378">
            <v>401</v>
          </cell>
          <cell r="J378">
            <v>349</v>
          </cell>
          <cell r="K378">
            <v>382</v>
          </cell>
          <cell r="L378">
            <v>375</v>
          </cell>
          <cell r="M378">
            <v>315</v>
          </cell>
          <cell r="N378">
            <v>170</v>
          </cell>
          <cell r="O378">
            <v>144</v>
          </cell>
          <cell r="P378">
            <v>122</v>
          </cell>
          <cell r="Q378">
            <v>74</v>
          </cell>
          <cell r="R378">
            <v>31</v>
          </cell>
        </row>
        <row r="379">
          <cell r="B379" t="str">
            <v>福順里</v>
          </cell>
          <cell r="C379">
            <v>4555</v>
          </cell>
          <cell r="D379">
            <v>301</v>
          </cell>
          <cell r="E379">
            <v>306</v>
          </cell>
          <cell r="F379">
            <v>513</v>
          </cell>
          <cell r="G379">
            <v>546</v>
          </cell>
          <cell r="H379">
            <v>464</v>
          </cell>
          <cell r="I379">
            <v>379</v>
          </cell>
          <cell r="J379">
            <v>434</v>
          </cell>
          <cell r="K379">
            <v>364</v>
          </cell>
          <cell r="L379">
            <v>417</v>
          </cell>
          <cell r="M379">
            <v>282</v>
          </cell>
          <cell r="N379">
            <v>183</v>
          </cell>
          <cell r="O379">
            <v>177</v>
          </cell>
          <cell r="P379">
            <v>113</v>
          </cell>
          <cell r="Q379">
            <v>57</v>
          </cell>
          <cell r="R379">
            <v>19</v>
          </cell>
        </row>
        <row r="380">
          <cell r="B380" t="str">
            <v>富光里</v>
          </cell>
          <cell r="C380">
            <v>5081</v>
          </cell>
          <cell r="D380">
            <v>346</v>
          </cell>
          <cell r="E380">
            <v>407</v>
          </cell>
          <cell r="F380">
            <v>581</v>
          </cell>
          <cell r="G380">
            <v>591</v>
          </cell>
          <cell r="H380">
            <v>476</v>
          </cell>
          <cell r="I380">
            <v>475</v>
          </cell>
          <cell r="J380">
            <v>462</v>
          </cell>
          <cell r="K380">
            <v>460</v>
          </cell>
          <cell r="L380">
            <v>408</v>
          </cell>
          <cell r="M380">
            <v>308</v>
          </cell>
          <cell r="N380">
            <v>211</v>
          </cell>
          <cell r="O380">
            <v>162</v>
          </cell>
          <cell r="P380">
            <v>108</v>
          </cell>
          <cell r="Q380">
            <v>55</v>
          </cell>
          <cell r="R380">
            <v>31</v>
          </cell>
        </row>
        <row r="381">
          <cell r="B381" t="str">
            <v>葫蘆里</v>
          </cell>
          <cell r="C381">
            <v>6582</v>
          </cell>
          <cell r="D381">
            <v>446</v>
          </cell>
          <cell r="E381">
            <v>473</v>
          </cell>
          <cell r="F381">
            <v>745</v>
          </cell>
          <cell r="G381">
            <v>800</v>
          </cell>
          <cell r="H381">
            <v>675</v>
          </cell>
          <cell r="I381">
            <v>639</v>
          </cell>
          <cell r="J381">
            <v>581</v>
          </cell>
          <cell r="K381">
            <v>556</v>
          </cell>
          <cell r="L381">
            <v>538</v>
          </cell>
          <cell r="M381">
            <v>324</v>
          </cell>
          <cell r="N381">
            <v>294</v>
          </cell>
          <cell r="O381">
            <v>236</v>
          </cell>
          <cell r="P381">
            <v>150</v>
          </cell>
          <cell r="Q381">
            <v>90</v>
          </cell>
          <cell r="R381">
            <v>35</v>
          </cell>
        </row>
        <row r="382">
          <cell r="B382" t="str">
            <v>葫東里</v>
          </cell>
          <cell r="C382">
            <v>3549</v>
          </cell>
          <cell r="D382">
            <v>282</v>
          </cell>
          <cell r="E382">
            <v>258</v>
          </cell>
          <cell r="F382">
            <v>374</v>
          </cell>
          <cell r="G382">
            <v>412</v>
          </cell>
          <cell r="H382">
            <v>357</v>
          </cell>
          <cell r="I382">
            <v>319</v>
          </cell>
          <cell r="J382">
            <v>330</v>
          </cell>
          <cell r="K382">
            <v>330</v>
          </cell>
          <cell r="L382">
            <v>281</v>
          </cell>
          <cell r="M382">
            <v>217</v>
          </cell>
          <cell r="N382">
            <v>132</v>
          </cell>
          <cell r="O382">
            <v>118</v>
          </cell>
          <cell r="P382">
            <v>78</v>
          </cell>
          <cell r="Q382">
            <v>40</v>
          </cell>
          <cell r="R382">
            <v>21</v>
          </cell>
        </row>
        <row r="383">
          <cell r="B383" t="str">
            <v>社子里</v>
          </cell>
          <cell r="C383">
            <v>5523</v>
          </cell>
          <cell r="D383">
            <v>377</v>
          </cell>
          <cell r="E383">
            <v>425</v>
          </cell>
          <cell r="F383">
            <v>641</v>
          </cell>
          <cell r="G383">
            <v>683</v>
          </cell>
          <cell r="H383">
            <v>500</v>
          </cell>
          <cell r="I383">
            <v>513</v>
          </cell>
          <cell r="J383">
            <v>466</v>
          </cell>
          <cell r="K383">
            <v>524</v>
          </cell>
          <cell r="L383">
            <v>475</v>
          </cell>
          <cell r="M383">
            <v>318</v>
          </cell>
          <cell r="N383">
            <v>193</v>
          </cell>
          <cell r="O383">
            <v>216</v>
          </cell>
          <cell r="P383">
            <v>102</v>
          </cell>
          <cell r="Q383">
            <v>61</v>
          </cell>
          <cell r="R383">
            <v>29</v>
          </cell>
        </row>
        <row r="384">
          <cell r="B384" t="str">
            <v>社新里</v>
          </cell>
          <cell r="C384">
            <v>7756</v>
          </cell>
          <cell r="D384">
            <v>511</v>
          </cell>
          <cell r="E384">
            <v>570</v>
          </cell>
          <cell r="F384">
            <v>908</v>
          </cell>
          <cell r="G384">
            <v>989</v>
          </cell>
          <cell r="H384">
            <v>805</v>
          </cell>
          <cell r="I384">
            <v>651</v>
          </cell>
          <cell r="J384">
            <v>663</v>
          </cell>
          <cell r="K384">
            <v>678</v>
          </cell>
          <cell r="L384">
            <v>710</v>
          </cell>
          <cell r="M384">
            <v>476</v>
          </cell>
          <cell r="N384">
            <v>308</v>
          </cell>
          <cell r="O384">
            <v>231</v>
          </cell>
          <cell r="P384">
            <v>135</v>
          </cell>
          <cell r="Q384">
            <v>79</v>
          </cell>
          <cell r="R384">
            <v>42</v>
          </cell>
        </row>
        <row r="385">
          <cell r="B385" t="str">
            <v>社園里</v>
          </cell>
          <cell r="C385">
            <v>6275</v>
          </cell>
          <cell r="D385">
            <v>455</v>
          </cell>
          <cell r="E385">
            <v>480</v>
          </cell>
          <cell r="F385">
            <v>793</v>
          </cell>
          <cell r="G385">
            <v>834</v>
          </cell>
          <cell r="H385">
            <v>597</v>
          </cell>
          <cell r="I385">
            <v>523</v>
          </cell>
          <cell r="J385">
            <v>568</v>
          </cell>
          <cell r="K385">
            <v>493</v>
          </cell>
          <cell r="L385">
            <v>550</v>
          </cell>
          <cell r="M385">
            <v>355</v>
          </cell>
          <cell r="N385">
            <v>236</v>
          </cell>
          <cell r="O385">
            <v>192</v>
          </cell>
          <cell r="P385">
            <v>127</v>
          </cell>
          <cell r="Q385">
            <v>53</v>
          </cell>
          <cell r="R385">
            <v>19</v>
          </cell>
        </row>
        <row r="386">
          <cell r="B386" t="str">
            <v>永倫里</v>
          </cell>
          <cell r="C386">
            <v>6402</v>
          </cell>
          <cell r="D386">
            <v>409</v>
          </cell>
          <cell r="E386">
            <v>515</v>
          </cell>
          <cell r="F386">
            <v>750</v>
          </cell>
          <cell r="G386">
            <v>884</v>
          </cell>
          <cell r="H386">
            <v>597</v>
          </cell>
          <cell r="I386">
            <v>534</v>
          </cell>
          <cell r="J386">
            <v>507</v>
          </cell>
          <cell r="K386">
            <v>558</v>
          </cell>
          <cell r="L386">
            <v>570</v>
          </cell>
          <cell r="M386">
            <v>402</v>
          </cell>
          <cell r="N386">
            <v>242</v>
          </cell>
          <cell r="O386">
            <v>204</v>
          </cell>
          <cell r="P386">
            <v>128</v>
          </cell>
          <cell r="Q386">
            <v>67</v>
          </cell>
          <cell r="R386">
            <v>35</v>
          </cell>
        </row>
        <row r="387">
          <cell r="B387" t="str">
            <v>福安里</v>
          </cell>
          <cell r="C387">
            <v>4164</v>
          </cell>
          <cell r="D387">
            <v>316</v>
          </cell>
          <cell r="E387">
            <v>337</v>
          </cell>
          <cell r="F387">
            <v>429</v>
          </cell>
          <cell r="G387">
            <v>489</v>
          </cell>
          <cell r="H387">
            <v>449</v>
          </cell>
          <cell r="I387">
            <v>434</v>
          </cell>
          <cell r="J387">
            <v>403</v>
          </cell>
          <cell r="K387">
            <v>343</v>
          </cell>
          <cell r="L387">
            <v>291</v>
          </cell>
          <cell r="M387">
            <v>196</v>
          </cell>
          <cell r="N387">
            <v>163</v>
          </cell>
          <cell r="O387">
            <v>151</v>
          </cell>
          <cell r="P387">
            <v>97</v>
          </cell>
          <cell r="Q387">
            <v>41</v>
          </cell>
          <cell r="R387">
            <v>25</v>
          </cell>
        </row>
        <row r="388">
          <cell r="B388" t="str">
            <v>富洲里</v>
          </cell>
          <cell r="C388">
            <v>5001</v>
          </cell>
          <cell r="D388">
            <v>379</v>
          </cell>
          <cell r="E388">
            <v>448</v>
          </cell>
          <cell r="F388">
            <v>543</v>
          </cell>
          <cell r="G388">
            <v>598</v>
          </cell>
          <cell r="H388">
            <v>502</v>
          </cell>
          <cell r="I388">
            <v>445</v>
          </cell>
          <cell r="J388">
            <v>466</v>
          </cell>
          <cell r="K388">
            <v>421</v>
          </cell>
          <cell r="L388">
            <v>391</v>
          </cell>
          <cell r="M388">
            <v>268</v>
          </cell>
          <cell r="N388">
            <v>216</v>
          </cell>
          <cell r="O388">
            <v>149</v>
          </cell>
          <cell r="P388">
            <v>93</v>
          </cell>
          <cell r="Q388">
            <v>50</v>
          </cell>
          <cell r="R388">
            <v>32</v>
          </cell>
        </row>
        <row r="389">
          <cell r="B389" t="str">
            <v>岩山里</v>
          </cell>
          <cell r="C389">
            <v>3027</v>
          </cell>
          <cell r="D389">
            <v>219</v>
          </cell>
          <cell r="E389">
            <v>222</v>
          </cell>
          <cell r="F389">
            <v>295</v>
          </cell>
          <cell r="G389">
            <v>301</v>
          </cell>
          <cell r="H389">
            <v>220</v>
          </cell>
          <cell r="I389">
            <v>284</v>
          </cell>
          <cell r="J389">
            <v>296</v>
          </cell>
          <cell r="K389">
            <v>340</v>
          </cell>
          <cell r="L389">
            <v>328</v>
          </cell>
          <cell r="M389">
            <v>190</v>
          </cell>
          <cell r="N389">
            <v>113</v>
          </cell>
          <cell r="O389">
            <v>74</v>
          </cell>
          <cell r="P389">
            <v>61</v>
          </cell>
          <cell r="Q389">
            <v>52</v>
          </cell>
          <cell r="R389">
            <v>32</v>
          </cell>
        </row>
        <row r="390">
          <cell r="B390" t="str">
            <v>名山里</v>
          </cell>
          <cell r="C390">
            <v>6198</v>
          </cell>
          <cell r="D390">
            <v>453</v>
          </cell>
          <cell r="E390">
            <v>440</v>
          </cell>
          <cell r="F390">
            <v>617</v>
          </cell>
          <cell r="G390">
            <v>607</v>
          </cell>
          <cell r="H390">
            <v>514</v>
          </cell>
          <cell r="I390">
            <v>551</v>
          </cell>
          <cell r="J390">
            <v>597</v>
          </cell>
          <cell r="K390">
            <v>671</v>
          </cell>
          <cell r="L390">
            <v>604</v>
          </cell>
          <cell r="M390">
            <v>384</v>
          </cell>
          <cell r="N390">
            <v>273</v>
          </cell>
          <cell r="O390">
            <v>192</v>
          </cell>
          <cell r="P390">
            <v>144</v>
          </cell>
          <cell r="Q390">
            <v>95</v>
          </cell>
          <cell r="R390">
            <v>56</v>
          </cell>
        </row>
        <row r="391">
          <cell r="B391" t="str">
            <v>德行里</v>
          </cell>
          <cell r="C391">
            <v>3821</v>
          </cell>
          <cell r="D391">
            <v>248</v>
          </cell>
          <cell r="E391">
            <v>283</v>
          </cell>
          <cell r="F391">
            <v>388</v>
          </cell>
          <cell r="G391">
            <v>430</v>
          </cell>
          <cell r="H391">
            <v>373</v>
          </cell>
          <cell r="I391">
            <v>330</v>
          </cell>
          <cell r="J391">
            <v>340</v>
          </cell>
          <cell r="K391">
            <v>360</v>
          </cell>
          <cell r="L391">
            <v>330</v>
          </cell>
          <cell r="M391">
            <v>283</v>
          </cell>
          <cell r="N391">
            <v>165</v>
          </cell>
          <cell r="O391">
            <v>138</v>
          </cell>
          <cell r="P391">
            <v>75</v>
          </cell>
          <cell r="Q391">
            <v>44</v>
          </cell>
          <cell r="R391">
            <v>34</v>
          </cell>
        </row>
        <row r="392">
          <cell r="B392" t="str">
            <v>德華里</v>
          </cell>
          <cell r="C392">
            <v>4886</v>
          </cell>
          <cell r="D392">
            <v>351</v>
          </cell>
          <cell r="E392">
            <v>379</v>
          </cell>
          <cell r="F392">
            <v>499</v>
          </cell>
          <cell r="G392">
            <v>535</v>
          </cell>
          <cell r="H392">
            <v>462</v>
          </cell>
          <cell r="I392">
            <v>433</v>
          </cell>
          <cell r="J392">
            <v>395</v>
          </cell>
          <cell r="K392">
            <v>440</v>
          </cell>
          <cell r="L392">
            <v>456</v>
          </cell>
          <cell r="M392">
            <v>336</v>
          </cell>
          <cell r="N392">
            <v>206</v>
          </cell>
          <cell r="O392">
            <v>179</v>
          </cell>
          <cell r="P392">
            <v>111</v>
          </cell>
          <cell r="Q392">
            <v>64</v>
          </cell>
          <cell r="R392">
            <v>40</v>
          </cell>
        </row>
        <row r="393">
          <cell r="B393" t="str">
            <v>聖山里</v>
          </cell>
          <cell r="C393">
            <v>4372</v>
          </cell>
          <cell r="D393">
            <v>312</v>
          </cell>
          <cell r="E393">
            <v>307</v>
          </cell>
          <cell r="F393">
            <v>439</v>
          </cell>
          <cell r="G393">
            <v>402</v>
          </cell>
          <cell r="H393">
            <v>365</v>
          </cell>
          <cell r="I393">
            <v>439</v>
          </cell>
          <cell r="J393">
            <v>441</v>
          </cell>
          <cell r="K393">
            <v>417</v>
          </cell>
          <cell r="L393">
            <v>432</v>
          </cell>
          <cell r="M393">
            <v>304</v>
          </cell>
          <cell r="N393">
            <v>189</v>
          </cell>
          <cell r="O393">
            <v>107</v>
          </cell>
          <cell r="P393">
            <v>86</v>
          </cell>
          <cell r="Q393">
            <v>80</v>
          </cell>
          <cell r="R393">
            <v>52</v>
          </cell>
        </row>
        <row r="394">
          <cell r="B394" t="str">
            <v>忠誠里</v>
          </cell>
          <cell r="C394">
            <v>4904</v>
          </cell>
          <cell r="D394">
            <v>321</v>
          </cell>
          <cell r="E394">
            <v>347</v>
          </cell>
          <cell r="F394">
            <v>423</v>
          </cell>
          <cell r="G394">
            <v>454</v>
          </cell>
          <cell r="H394">
            <v>398</v>
          </cell>
          <cell r="I394">
            <v>509</v>
          </cell>
          <cell r="J394">
            <v>462</v>
          </cell>
          <cell r="K394">
            <v>482</v>
          </cell>
          <cell r="L394">
            <v>461</v>
          </cell>
          <cell r="M394">
            <v>347</v>
          </cell>
          <cell r="N394">
            <v>221</v>
          </cell>
          <cell r="O394">
            <v>187</v>
          </cell>
          <cell r="P394">
            <v>154</v>
          </cell>
          <cell r="Q394">
            <v>87</v>
          </cell>
          <cell r="R394">
            <v>51</v>
          </cell>
        </row>
        <row r="395">
          <cell r="B395" t="str">
            <v>芝山里</v>
          </cell>
          <cell r="C395">
            <v>6463</v>
          </cell>
          <cell r="D395">
            <v>511</v>
          </cell>
          <cell r="E395">
            <v>566</v>
          </cell>
          <cell r="F395">
            <v>695</v>
          </cell>
          <cell r="G395">
            <v>629</v>
          </cell>
          <cell r="H395">
            <v>506</v>
          </cell>
          <cell r="I395">
            <v>545</v>
          </cell>
          <cell r="J395">
            <v>602</v>
          </cell>
          <cell r="K395">
            <v>693</v>
          </cell>
          <cell r="L395">
            <v>720</v>
          </cell>
          <cell r="M395">
            <v>401</v>
          </cell>
          <cell r="N395">
            <v>190</v>
          </cell>
          <cell r="O395">
            <v>161</v>
          </cell>
          <cell r="P395">
            <v>115</v>
          </cell>
          <cell r="Q395">
            <v>87</v>
          </cell>
          <cell r="R395">
            <v>42</v>
          </cell>
        </row>
        <row r="396">
          <cell r="B396" t="str">
            <v>東山里</v>
          </cell>
          <cell r="C396">
            <v>4408</v>
          </cell>
          <cell r="D396">
            <v>361</v>
          </cell>
          <cell r="E396">
            <v>382</v>
          </cell>
          <cell r="F396">
            <v>366</v>
          </cell>
          <cell r="G396">
            <v>382</v>
          </cell>
          <cell r="H396">
            <v>399</v>
          </cell>
          <cell r="I396">
            <v>464</v>
          </cell>
          <cell r="J396">
            <v>416</v>
          </cell>
          <cell r="K396">
            <v>450</v>
          </cell>
          <cell r="L396">
            <v>400</v>
          </cell>
          <cell r="M396">
            <v>244</v>
          </cell>
          <cell r="N396">
            <v>162</v>
          </cell>
          <cell r="O396">
            <v>128</v>
          </cell>
          <cell r="P396">
            <v>133</v>
          </cell>
          <cell r="Q396">
            <v>93</v>
          </cell>
          <cell r="R396">
            <v>28</v>
          </cell>
        </row>
        <row r="397">
          <cell r="B397" t="str">
            <v>三玉里</v>
          </cell>
          <cell r="C397">
            <v>5052</v>
          </cell>
          <cell r="D397">
            <v>359</v>
          </cell>
          <cell r="E397">
            <v>416</v>
          </cell>
          <cell r="F397">
            <v>546</v>
          </cell>
          <cell r="G397">
            <v>537</v>
          </cell>
          <cell r="H397">
            <v>393</v>
          </cell>
          <cell r="I397">
            <v>403</v>
          </cell>
          <cell r="J397">
            <v>450</v>
          </cell>
          <cell r="K397">
            <v>532</v>
          </cell>
          <cell r="L397">
            <v>536</v>
          </cell>
          <cell r="M397">
            <v>346</v>
          </cell>
          <cell r="N397">
            <v>180</v>
          </cell>
          <cell r="O397">
            <v>137</v>
          </cell>
          <cell r="P397">
            <v>112</v>
          </cell>
          <cell r="Q397">
            <v>74</v>
          </cell>
          <cell r="R397">
            <v>31</v>
          </cell>
        </row>
        <row r="398">
          <cell r="B398" t="str">
            <v>蘭雅里</v>
          </cell>
          <cell r="C398">
            <v>7502</v>
          </cell>
          <cell r="D398">
            <v>561</v>
          </cell>
          <cell r="E398">
            <v>628</v>
          </cell>
          <cell r="F398">
            <v>782</v>
          </cell>
          <cell r="G398">
            <v>740</v>
          </cell>
          <cell r="H398">
            <v>610</v>
          </cell>
          <cell r="I398">
            <v>633</v>
          </cell>
          <cell r="J398">
            <v>663</v>
          </cell>
          <cell r="K398">
            <v>780</v>
          </cell>
          <cell r="L398">
            <v>773</v>
          </cell>
          <cell r="M398">
            <v>515</v>
          </cell>
          <cell r="N398">
            <v>297</v>
          </cell>
          <cell r="O398">
            <v>215</v>
          </cell>
          <cell r="P398">
            <v>141</v>
          </cell>
          <cell r="Q398">
            <v>110</v>
          </cell>
          <cell r="R398">
            <v>54</v>
          </cell>
        </row>
        <row r="399">
          <cell r="B399" t="str">
            <v>蘭興里</v>
          </cell>
          <cell r="C399">
            <v>5609</v>
          </cell>
          <cell r="D399">
            <v>423</v>
          </cell>
          <cell r="E399">
            <v>427</v>
          </cell>
          <cell r="F399">
            <v>588</v>
          </cell>
          <cell r="G399">
            <v>526</v>
          </cell>
          <cell r="H399">
            <v>515</v>
          </cell>
          <cell r="I399">
            <v>472</v>
          </cell>
          <cell r="J399">
            <v>541</v>
          </cell>
          <cell r="K399">
            <v>573</v>
          </cell>
          <cell r="L399">
            <v>599</v>
          </cell>
          <cell r="M399">
            <v>366</v>
          </cell>
          <cell r="N399">
            <v>202</v>
          </cell>
          <cell r="O399">
            <v>173</v>
          </cell>
          <cell r="P399">
            <v>108</v>
          </cell>
          <cell r="Q399">
            <v>60</v>
          </cell>
          <cell r="R399">
            <v>36</v>
          </cell>
        </row>
        <row r="400">
          <cell r="B400" t="str">
            <v>天福里</v>
          </cell>
          <cell r="C400">
            <v>5311</v>
          </cell>
          <cell r="D400">
            <v>418</v>
          </cell>
          <cell r="E400">
            <v>405</v>
          </cell>
          <cell r="F400">
            <v>554</v>
          </cell>
          <cell r="G400">
            <v>497</v>
          </cell>
          <cell r="H400">
            <v>464</v>
          </cell>
          <cell r="I400">
            <v>474</v>
          </cell>
          <cell r="J400">
            <v>502</v>
          </cell>
          <cell r="K400">
            <v>545</v>
          </cell>
          <cell r="L400">
            <v>557</v>
          </cell>
          <cell r="M400">
            <v>360</v>
          </cell>
          <cell r="N400">
            <v>185</v>
          </cell>
          <cell r="O400">
            <v>142</v>
          </cell>
          <cell r="P400">
            <v>89</v>
          </cell>
          <cell r="Q400">
            <v>71</v>
          </cell>
          <cell r="R400">
            <v>48</v>
          </cell>
        </row>
        <row r="401">
          <cell r="B401" t="str">
            <v>天祿里</v>
          </cell>
          <cell r="C401">
            <v>4534</v>
          </cell>
          <cell r="D401">
            <v>318</v>
          </cell>
          <cell r="E401">
            <v>337</v>
          </cell>
          <cell r="F401">
            <v>470</v>
          </cell>
          <cell r="G401">
            <v>499</v>
          </cell>
          <cell r="H401">
            <v>400</v>
          </cell>
          <cell r="I401">
            <v>370</v>
          </cell>
          <cell r="J401">
            <v>355</v>
          </cell>
          <cell r="K401">
            <v>456</v>
          </cell>
          <cell r="L401">
            <v>475</v>
          </cell>
          <cell r="M401">
            <v>336</v>
          </cell>
          <cell r="N401">
            <v>202</v>
          </cell>
          <cell r="O401">
            <v>122</v>
          </cell>
          <cell r="P401">
            <v>83</v>
          </cell>
          <cell r="Q401">
            <v>77</v>
          </cell>
          <cell r="R401">
            <v>34</v>
          </cell>
        </row>
        <row r="402">
          <cell r="B402" t="str">
            <v>天壽里</v>
          </cell>
          <cell r="C402">
            <v>4251</v>
          </cell>
          <cell r="D402">
            <v>265</v>
          </cell>
          <cell r="E402">
            <v>305</v>
          </cell>
          <cell r="F402">
            <v>386</v>
          </cell>
          <cell r="G402">
            <v>436</v>
          </cell>
          <cell r="H402">
            <v>362</v>
          </cell>
          <cell r="I402">
            <v>399</v>
          </cell>
          <cell r="J402">
            <v>379</v>
          </cell>
          <cell r="K402">
            <v>482</v>
          </cell>
          <cell r="L402">
            <v>429</v>
          </cell>
          <cell r="M402">
            <v>312</v>
          </cell>
          <cell r="N402">
            <v>171</v>
          </cell>
          <cell r="O402">
            <v>116</v>
          </cell>
          <cell r="P402">
            <v>97</v>
          </cell>
          <cell r="Q402">
            <v>83</v>
          </cell>
          <cell r="R402">
            <v>29</v>
          </cell>
        </row>
        <row r="403">
          <cell r="B403" t="str">
            <v>天和里</v>
          </cell>
          <cell r="C403">
            <v>6408</v>
          </cell>
          <cell r="D403">
            <v>503</v>
          </cell>
          <cell r="E403">
            <v>539</v>
          </cell>
          <cell r="F403">
            <v>622</v>
          </cell>
          <cell r="G403">
            <v>586</v>
          </cell>
          <cell r="H403">
            <v>480</v>
          </cell>
          <cell r="I403">
            <v>590</v>
          </cell>
          <cell r="J403">
            <v>634</v>
          </cell>
          <cell r="K403">
            <v>737</v>
          </cell>
          <cell r="L403">
            <v>644</v>
          </cell>
          <cell r="M403">
            <v>395</v>
          </cell>
          <cell r="N403">
            <v>208</v>
          </cell>
          <cell r="O403">
            <v>158</v>
          </cell>
          <cell r="P403">
            <v>148</v>
          </cell>
          <cell r="Q403">
            <v>112</v>
          </cell>
          <cell r="R403">
            <v>52</v>
          </cell>
        </row>
        <row r="404">
          <cell r="B404" t="str">
            <v>天山里</v>
          </cell>
          <cell r="C404">
            <v>5944</v>
          </cell>
          <cell r="D404">
            <v>441</v>
          </cell>
          <cell r="E404">
            <v>469</v>
          </cell>
          <cell r="F404">
            <v>544</v>
          </cell>
          <cell r="G404">
            <v>522</v>
          </cell>
          <cell r="H404">
            <v>400</v>
          </cell>
          <cell r="I404">
            <v>541</v>
          </cell>
          <cell r="J404">
            <v>608</v>
          </cell>
          <cell r="K404">
            <v>656</v>
          </cell>
          <cell r="L404">
            <v>625</v>
          </cell>
          <cell r="M404">
            <v>406</v>
          </cell>
          <cell r="N404">
            <v>204</v>
          </cell>
          <cell r="O404">
            <v>185</v>
          </cell>
          <cell r="P404">
            <v>157</v>
          </cell>
          <cell r="Q404">
            <v>114</v>
          </cell>
          <cell r="R404">
            <v>72</v>
          </cell>
        </row>
        <row r="405">
          <cell r="B405" t="str">
            <v>天玉里</v>
          </cell>
          <cell r="C405">
            <v>7364</v>
          </cell>
          <cell r="D405">
            <v>520</v>
          </cell>
          <cell r="E405">
            <v>554</v>
          </cell>
          <cell r="F405">
            <v>681</v>
          </cell>
          <cell r="G405">
            <v>667</v>
          </cell>
          <cell r="H405">
            <v>640</v>
          </cell>
          <cell r="I405">
            <v>739</v>
          </cell>
          <cell r="J405">
            <v>701</v>
          </cell>
          <cell r="K405">
            <v>759</v>
          </cell>
          <cell r="L405">
            <v>757</v>
          </cell>
          <cell r="M405">
            <v>484</v>
          </cell>
          <cell r="N405">
            <v>293</v>
          </cell>
          <cell r="O405">
            <v>209</v>
          </cell>
          <cell r="P405">
            <v>170</v>
          </cell>
          <cell r="Q405">
            <v>113</v>
          </cell>
          <cell r="R405">
            <v>77</v>
          </cell>
        </row>
        <row r="406">
          <cell r="B406" t="str">
            <v>天母里</v>
          </cell>
          <cell r="C406">
            <v>5768</v>
          </cell>
          <cell r="D406">
            <v>468</v>
          </cell>
          <cell r="E406">
            <v>456</v>
          </cell>
          <cell r="F406">
            <v>488</v>
          </cell>
          <cell r="G406">
            <v>493</v>
          </cell>
          <cell r="H406">
            <v>421</v>
          </cell>
          <cell r="I406">
            <v>530</v>
          </cell>
          <cell r="J406">
            <v>576</v>
          </cell>
          <cell r="K406">
            <v>658</v>
          </cell>
          <cell r="L406">
            <v>581</v>
          </cell>
          <cell r="M406">
            <v>378</v>
          </cell>
          <cell r="N406">
            <v>224</v>
          </cell>
          <cell r="O406">
            <v>195</v>
          </cell>
          <cell r="P406">
            <v>140</v>
          </cell>
          <cell r="Q406">
            <v>100</v>
          </cell>
          <cell r="R406">
            <v>60</v>
          </cell>
        </row>
        <row r="407">
          <cell r="B407" t="str">
            <v>永福里</v>
          </cell>
          <cell r="C407">
            <v>1141</v>
          </cell>
          <cell r="D407">
            <v>62</v>
          </cell>
          <cell r="E407">
            <v>69</v>
          </cell>
          <cell r="F407">
            <v>95</v>
          </cell>
          <cell r="G407">
            <v>97</v>
          </cell>
          <cell r="H407">
            <v>117</v>
          </cell>
          <cell r="I407">
            <v>102</v>
          </cell>
          <cell r="J407">
            <v>98</v>
          </cell>
          <cell r="K407">
            <v>114</v>
          </cell>
          <cell r="L407">
            <v>92</v>
          </cell>
          <cell r="M407">
            <v>82</v>
          </cell>
          <cell r="N407">
            <v>61</v>
          </cell>
          <cell r="O407">
            <v>59</v>
          </cell>
          <cell r="P407">
            <v>34</v>
          </cell>
          <cell r="Q407">
            <v>27</v>
          </cell>
          <cell r="R407">
            <v>32</v>
          </cell>
        </row>
        <row r="408">
          <cell r="B408" t="str">
            <v>公館里</v>
          </cell>
          <cell r="C408">
            <v>1251</v>
          </cell>
          <cell r="D408">
            <v>97</v>
          </cell>
          <cell r="E408">
            <v>75</v>
          </cell>
          <cell r="F408">
            <v>132</v>
          </cell>
          <cell r="G408">
            <v>108</v>
          </cell>
          <cell r="H408">
            <v>87</v>
          </cell>
          <cell r="I408">
            <v>115</v>
          </cell>
          <cell r="J408">
            <v>119</v>
          </cell>
          <cell r="K408">
            <v>152</v>
          </cell>
          <cell r="L408">
            <v>102</v>
          </cell>
          <cell r="M408">
            <v>80</v>
          </cell>
          <cell r="N408">
            <v>54</v>
          </cell>
          <cell r="O408">
            <v>51</v>
          </cell>
          <cell r="P408">
            <v>40</v>
          </cell>
          <cell r="Q408">
            <v>22</v>
          </cell>
          <cell r="R408">
            <v>17</v>
          </cell>
        </row>
        <row r="409">
          <cell r="B409" t="str">
            <v>新安里</v>
          </cell>
          <cell r="C409">
            <v>1774</v>
          </cell>
          <cell r="D409">
            <v>120</v>
          </cell>
          <cell r="E409">
            <v>106</v>
          </cell>
          <cell r="F409">
            <v>166</v>
          </cell>
          <cell r="G409">
            <v>145</v>
          </cell>
          <cell r="H409">
            <v>128</v>
          </cell>
          <cell r="I409">
            <v>142</v>
          </cell>
          <cell r="J409">
            <v>178</v>
          </cell>
          <cell r="K409">
            <v>165</v>
          </cell>
          <cell r="L409">
            <v>178</v>
          </cell>
          <cell r="M409">
            <v>125</v>
          </cell>
          <cell r="N409">
            <v>97</v>
          </cell>
          <cell r="O409">
            <v>82</v>
          </cell>
          <cell r="P409">
            <v>70</v>
          </cell>
          <cell r="Q409">
            <v>48</v>
          </cell>
          <cell r="R409">
            <v>24</v>
          </cell>
        </row>
        <row r="410">
          <cell r="B410" t="str">
            <v>陽明里</v>
          </cell>
          <cell r="C410">
            <v>2759</v>
          </cell>
          <cell r="D410">
            <v>161</v>
          </cell>
          <cell r="E410">
            <v>192</v>
          </cell>
          <cell r="F410">
            <v>233</v>
          </cell>
          <cell r="G410">
            <v>234</v>
          </cell>
          <cell r="H410">
            <v>205</v>
          </cell>
          <cell r="I410">
            <v>233</v>
          </cell>
          <cell r="J410">
            <v>270</v>
          </cell>
          <cell r="K410">
            <v>265</v>
          </cell>
          <cell r="L410">
            <v>265</v>
          </cell>
          <cell r="M410">
            <v>207</v>
          </cell>
          <cell r="N410">
            <v>140</v>
          </cell>
          <cell r="O410">
            <v>136</v>
          </cell>
          <cell r="P410">
            <v>96</v>
          </cell>
          <cell r="Q410">
            <v>70</v>
          </cell>
          <cell r="R410">
            <v>52</v>
          </cell>
        </row>
        <row r="411">
          <cell r="B411" t="str">
            <v>菁山里</v>
          </cell>
          <cell r="C411">
            <v>1435</v>
          </cell>
          <cell r="D411">
            <v>100</v>
          </cell>
          <cell r="E411">
            <v>88</v>
          </cell>
          <cell r="F411">
            <v>154</v>
          </cell>
          <cell r="G411">
            <v>134</v>
          </cell>
          <cell r="H411">
            <v>130</v>
          </cell>
          <cell r="I411">
            <v>142</v>
          </cell>
          <cell r="J411">
            <v>153</v>
          </cell>
          <cell r="K411">
            <v>135</v>
          </cell>
          <cell r="L411">
            <v>124</v>
          </cell>
          <cell r="M411">
            <v>88</v>
          </cell>
          <cell r="N411">
            <v>62</v>
          </cell>
          <cell r="O411">
            <v>55</v>
          </cell>
          <cell r="P411">
            <v>38</v>
          </cell>
          <cell r="Q411">
            <v>18</v>
          </cell>
          <cell r="R411">
            <v>14</v>
          </cell>
        </row>
        <row r="412">
          <cell r="B412" t="str">
            <v>平等里</v>
          </cell>
          <cell r="C412">
            <v>1302</v>
          </cell>
          <cell r="D412">
            <v>114</v>
          </cell>
          <cell r="E412">
            <v>85</v>
          </cell>
          <cell r="F412">
            <v>110</v>
          </cell>
          <cell r="G412">
            <v>131</v>
          </cell>
          <cell r="H412">
            <v>101</v>
          </cell>
          <cell r="I412">
            <v>151</v>
          </cell>
          <cell r="J412">
            <v>135</v>
          </cell>
          <cell r="K412">
            <v>103</v>
          </cell>
          <cell r="L412">
            <v>101</v>
          </cell>
          <cell r="M412">
            <v>89</v>
          </cell>
          <cell r="N412">
            <v>64</v>
          </cell>
          <cell r="O412">
            <v>55</v>
          </cell>
          <cell r="P412">
            <v>32</v>
          </cell>
          <cell r="Q412">
            <v>21</v>
          </cell>
          <cell r="R412">
            <v>10</v>
          </cell>
        </row>
        <row r="413">
          <cell r="B413" t="str">
            <v>溪山里</v>
          </cell>
          <cell r="C413">
            <v>1273</v>
          </cell>
          <cell r="D413">
            <v>70</v>
          </cell>
          <cell r="E413">
            <v>94</v>
          </cell>
          <cell r="F413">
            <v>104</v>
          </cell>
          <cell r="G413">
            <v>121</v>
          </cell>
          <cell r="H413">
            <v>121</v>
          </cell>
          <cell r="I413">
            <v>126</v>
          </cell>
          <cell r="J413">
            <v>125</v>
          </cell>
          <cell r="K413">
            <v>116</v>
          </cell>
          <cell r="L413">
            <v>111</v>
          </cell>
          <cell r="M413">
            <v>81</v>
          </cell>
          <cell r="N413">
            <v>76</v>
          </cell>
          <cell r="O413">
            <v>63</v>
          </cell>
          <cell r="P413">
            <v>33</v>
          </cell>
          <cell r="Q413">
            <v>22</v>
          </cell>
          <cell r="R413">
            <v>10</v>
          </cell>
        </row>
        <row r="414">
          <cell r="B414" t="str">
            <v>翠山里</v>
          </cell>
          <cell r="C414">
            <v>2407</v>
          </cell>
          <cell r="D414">
            <v>135</v>
          </cell>
          <cell r="E414">
            <v>150</v>
          </cell>
          <cell r="F414">
            <v>169</v>
          </cell>
          <cell r="G414">
            <v>180</v>
          </cell>
          <cell r="H414">
            <v>184</v>
          </cell>
          <cell r="I414">
            <v>263</v>
          </cell>
          <cell r="J414">
            <v>244</v>
          </cell>
          <cell r="K414">
            <v>236</v>
          </cell>
          <cell r="L414">
            <v>225</v>
          </cell>
          <cell r="M414">
            <v>164</v>
          </cell>
          <cell r="N414">
            <v>146</v>
          </cell>
          <cell r="O414">
            <v>102</v>
          </cell>
          <cell r="P414">
            <v>74</v>
          </cell>
          <cell r="Q414">
            <v>71</v>
          </cell>
          <cell r="R414">
            <v>64</v>
          </cell>
        </row>
        <row r="415">
          <cell r="B415" t="str">
            <v>臨溪里</v>
          </cell>
          <cell r="C415">
            <v>2617</v>
          </cell>
          <cell r="D415">
            <v>188</v>
          </cell>
          <cell r="E415">
            <v>194</v>
          </cell>
          <cell r="F415">
            <v>220</v>
          </cell>
          <cell r="G415">
            <v>203</v>
          </cell>
          <cell r="H415">
            <v>194</v>
          </cell>
          <cell r="I415">
            <v>238</v>
          </cell>
          <cell r="J415">
            <v>249</v>
          </cell>
          <cell r="K415">
            <v>265</v>
          </cell>
          <cell r="L415">
            <v>259</v>
          </cell>
          <cell r="M415">
            <v>174</v>
          </cell>
          <cell r="N415">
            <v>126</v>
          </cell>
          <cell r="O415">
            <v>129</v>
          </cell>
          <cell r="P415">
            <v>86</v>
          </cell>
          <cell r="Q415">
            <v>54</v>
          </cell>
          <cell r="R415">
            <v>38</v>
          </cell>
        </row>
      </sheetData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6"/>
  <sheetViews>
    <sheetView tabSelected="1" topLeftCell="K34" workbookViewId="0">
      <selection activeCell="Z6" sqref="Z6"/>
    </sheetView>
  </sheetViews>
  <sheetFormatPr defaultRowHeight="16.5" x14ac:dyDescent="0.25"/>
  <cols>
    <col min="24" max="24" width="9.625" bestFit="1" customWidth="1"/>
    <col min="28" max="28" width="8.75" customWidth="1"/>
  </cols>
  <sheetData>
    <row r="1" spans="1:39" x14ac:dyDescent="0.25">
      <c r="G1" t="s">
        <v>302</v>
      </c>
      <c r="H1" s="17">
        <f>CORREL(H$6:H$56,$F$6:$F$56)</f>
        <v>7.1020372294626682E-2</v>
      </c>
      <c r="I1" s="17">
        <f t="shared" ref="I1:V1" si="0">CORREL(I$6:I$56,$F$6:$F$56)</f>
        <v>0.17269729131909711</v>
      </c>
      <c r="J1" s="17">
        <f t="shared" si="0"/>
        <v>0.60778474367673629</v>
      </c>
      <c r="K1" s="17">
        <f t="shared" si="0"/>
        <v>0.66574994840752755</v>
      </c>
      <c r="L1" s="17">
        <f t="shared" si="0"/>
        <v>0.62114934495994889</v>
      </c>
      <c r="M1" s="17">
        <f t="shared" si="0"/>
        <v>-0.16883542163452389</v>
      </c>
      <c r="N1" s="17">
        <f t="shared" si="0"/>
        <v>-0.31210449828966252</v>
      </c>
      <c r="O1" s="17">
        <f t="shared" si="0"/>
        <v>-0.54230064235844244</v>
      </c>
      <c r="P1" s="17">
        <f t="shared" si="0"/>
        <v>-0.6147200497678682</v>
      </c>
      <c r="Q1" s="17">
        <f t="shared" si="0"/>
        <v>-0.51305617930408209</v>
      </c>
      <c r="R1" s="17">
        <f t="shared" si="0"/>
        <v>-0.18697701941121903</v>
      </c>
      <c r="S1" s="17">
        <f t="shared" si="0"/>
        <v>-1.1864683702369568E-2</v>
      </c>
      <c r="T1" s="17">
        <f t="shared" si="0"/>
        <v>-0.26899311142454596</v>
      </c>
      <c r="U1" s="17">
        <f t="shared" si="0"/>
        <v>-0.60012296516778618</v>
      </c>
      <c r="V1" s="17">
        <f t="shared" si="0"/>
        <v>-0.41333957823333134</v>
      </c>
      <c r="Y1">
        <v>7.1020372294626682E-2</v>
      </c>
      <c r="Z1">
        <v>0.17269729131909711</v>
      </c>
      <c r="AA1">
        <v>0.60778474367673629</v>
      </c>
      <c r="AB1">
        <v>0.66574994840752755</v>
      </c>
      <c r="AC1">
        <v>0.62114934495994889</v>
      </c>
      <c r="AD1">
        <v>-0.16883542163452389</v>
      </c>
      <c r="AE1">
        <v>-0.31210449828966252</v>
      </c>
      <c r="AF1">
        <v>-0.54230064235844244</v>
      </c>
      <c r="AG1">
        <v>-0.6147200497678682</v>
      </c>
      <c r="AH1">
        <v>-0.51305617930408209</v>
      </c>
      <c r="AI1">
        <v>-0.18697701941121903</v>
      </c>
      <c r="AJ1">
        <v>-1.1864683702369568E-2</v>
      </c>
      <c r="AK1">
        <v>-0.26899311142454596</v>
      </c>
      <c r="AL1">
        <v>-0.60012296516778618</v>
      </c>
      <c r="AM1">
        <v>-0.41333957823333134</v>
      </c>
    </row>
    <row r="2" spans="1:39" x14ac:dyDescent="0.25">
      <c r="G2" t="s">
        <v>303</v>
      </c>
      <c r="H2" s="17">
        <f>CORREL(H$6:H$56,$E$6:$E$56)</f>
        <v>-9.5105841718079592E-2</v>
      </c>
      <c r="I2" s="17">
        <f t="shared" ref="I2:V2" si="1">CORREL(I$6:I$56,$E$6:$E$56)</f>
        <v>-0.20628855066300888</v>
      </c>
      <c r="J2" s="17">
        <f t="shared" si="1"/>
        <v>-0.61471390105098644</v>
      </c>
      <c r="K2" s="17">
        <f t="shared" si="1"/>
        <v>-0.71906201989406815</v>
      </c>
      <c r="L2" s="17">
        <f t="shared" si="1"/>
        <v>-0.55545027884889686</v>
      </c>
      <c r="M2" s="17">
        <f t="shared" si="1"/>
        <v>0.11974840142163944</v>
      </c>
      <c r="N2" s="17">
        <f t="shared" si="1"/>
        <v>0.31237657987265033</v>
      </c>
      <c r="O2" s="17">
        <f t="shared" si="1"/>
        <v>0.61764611654398671</v>
      </c>
      <c r="P2" s="17">
        <f t="shared" si="1"/>
        <v>0.57209882942450807</v>
      </c>
      <c r="Q2" s="17">
        <f t="shared" si="1"/>
        <v>0.50649941437217449</v>
      </c>
      <c r="R2" s="17">
        <f t="shared" si="1"/>
        <v>0.1888013069981456</v>
      </c>
      <c r="S2" s="17">
        <f t="shared" si="1"/>
        <v>6.3527027564855469E-3</v>
      </c>
      <c r="T2" s="17">
        <f t="shared" si="1"/>
        <v>0.33325221955327167</v>
      </c>
      <c r="U2" s="17">
        <f t="shared" si="1"/>
        <v>0.61851300130796161</v>
      </c>
      <c r="V2" s="17">
        <f t="shared" si="1"/>
        <v>0.48551968513644866</v>
      </c>
      <c r="Y2">
        <v>-9.5105841718079592E-2</v>
      </c>
      <c r="Z2">
        <v>-0.20628855066300888</v>
      </c>
      <c r="AA2">
        <v>-0.61471390105098644</v>
      </c>
      <c r="AB2">
        <v>-0.71906201989406815</v>
      </c>
      <c r="AC2">
        <v>-0.55545027884889686</v>
      </c>
      <c r="AD2">
        <v>0.11974840142163944</v>
      </c>
      <c r="AE2">
        <v>0.31237657987265033</v>
      </c>
      <c r="AF2">
        <v>0.61764611654398671</v>
      </c>
      <c r="AG2">
        <v>0.57209882942450807</v>
      </c>
      <c r="AH2">
        <v>0.50649941437217449</v>
      </c>
      <c r="AI2">
        <v>0.1888013069981456</v>
      </c>
      <c r="AJ2">
        <v>6.3527027564855469E-3</v>
      </c>
      <c r="AK2">
        <v>0.33325221955327167</v>
      </c>
      <c r="AL2">
        <v>0.61851300130796161</v>
      </c>
      <c r="AM2">
        <v>0.48551968513644866</v>
      </c>
    </row>
    <row r="3" spans="1:39" x14ac:dyDescent="0.25">
      <c r="G3" t="s">
        <v>305</v>
      </c>
      <c r="H3">
        <f>CORREL(H$6:H$56,$G$6:$G$56)</f>
        <v>-8.6077418950495518E-2</v>
      </c>
      <c r="I3">
        <f t="shared" ref="I3:V3" si="2">CORREL(I$6:I$56,$G$6:$G$56)</f>
        <v>-0.19505905915488272</v>
      </c>
      <c r="J3">
        <f t="shared" si="2"/>
        <v>-0.62298009918568642</v>
      </c>
      <c r="K3">
        <f t="shared" si="2"/>
        <v>-0.70848408008728836</v>
      </c>
      <c r="L3">
        <f t="shared" si="2"/>
        <v>-0.59514933344439092</v>
      </c>
      <c r="M3">
        <f t="shared" si="2"/>
        <v>0.14394851881719753</v>
      </c>
      <c r="N3">
        <f t="shared" si="2"/>
        <v>0.31803238820163993</v>
      </c>
      <c r="O3">
        <f t="shared" si="2"/>
        <v>0.59532400493610771</v>
      </c>
      <c r="P3">
        <f t="shared" si="2"/>
        <v>0.60176962532763512</v>
      </c>
      <c r="Q3">
        <f t="shared" si="2"/>
        <v>0.5188042168931144</v>
      </c>
      <c r="R3">
        <f t="shared" si="2"/>
        <v>0.1914762785270997</v>
      </c>
      <c r="S3">
        <f t="shared" si="2"/>
        <v>8.9389270198387358E-3</v>
      </c>
      <c r="T3">
        <f t="shared" si="2"/>
        <v>0.31063540324818106</v>
      </c>
      <c r="U3">
        <f>CORREL(U$6:U$56,$G$6:$G$56)</f>
        <v>0.62171632783218855</v>
      </c>
      <c r="V3">
        <f t="shared" si="2"/>
        <v>0.46217149933397306</v>
      </c>
      <c r="Y3">
        <v>-8.6077418950495518E-2</v>
      </c>
      <c r="Z3">
        <v>-0.19505905915488272</v>
      </c>
      <c r="AA3">
        <v>-0.62298009918568642</v>
      </c>
      <c r="AB3">
        <v>-0.70848408008728836</v>
      </c>
      <c r="AC3">
        <v>-0.59514933344439092</v>
      </c>
      <c r="AD3">
        <v>0.14394851881719753</v>
      </c>
      <c r="AE3">
        <v>0.31803238820163993</v>
      </c>
      <c r="AF3">
        <v>0.59532400493610771</v>
      </c>
      <c r="AG3">
        <v>0.60176962532763512</v>
      </c>
      <c r="AH3">
        <v>0.5188042168931144</v>
      </c>
      <c r="AI3">
        <v>0.1914762785270997</v>
      </c>
      <c r="AJ3">
        <v>8.9389270198387358E-3</v>
      </c>
      <c r="AK3">
        <v>0.31063540324818106</v>
      </c>
      <c r="AL3">
        <v>0.62171632783218855</v>
      </c>
      <c r="AM3">
        <v>0.46217149933397306</v>
      </c>
    </row>
    <row r="4" spans="1:39" x14ac:dyDescent="0.25">
      <c r="H4">
        <v>3</v>
      </c>
      <c r="I4">
        <v>4</v>
      </c>
      <c r="J4">
        <v>5</v>
      </c>
      <c r="K4">
        <v>6</v>
      </c>
      <c r="L4">
        <v>7</v>
      </c>
      <c r="M4">
        <v>8</v>
      </c>
      <c r="N4">
        <v>9</v>
      </c>
      <c r="O4">
        <v>10</v>
      </c>
      <c r="P4">
        <v>11</v>
      </c>
      <c r="Q4">
        <v>12</v>
      </c>
      <c r="R4">
        <v>13</v>
      </c>
      <c r="S4">
        <v>14</v>
      </c>
      <c r="T4">
        <v>15</v>
      </c>
      <c r="U4">
        <v>16</v>
      </c>
      <c r="V4">
        <v>17</v>
      </c>
    </row>
    <row r="5" spans="1:39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>
        <v>20</v>
      </c>
      <c r="I5">
        <v>25</v>
      </c>
      <c r="J5">
        <v>30</v>
      </c>
      <c r="K5">
        <v>35</v>
      </c>
      <c r="L5">
        <v>40</v>
      </c>
      <c r="M5">
        <v>45</v>
      </c>
      <c r="N5">
        <v>50</v>
      </c>
      <c r="O5">
        <v>55</v>
      </c>
      <c r="P5">
        <v>60</v>
      </c>
      <c r="Q5">
        <v>65</v>
      </c>
      <c r="R5">
        <v>70</v>
      </c>
      <c r="S5">
        <v>75</v>
      </c>
      <c r="T5">
        <v>80</v>
      </c>
      <c r="U5">
        <v>85</v>
      </c>
      <c r="V5">
        <v>90</v>
      </c>
      <c r="W5" t="s">
        <v>301</v>
      </c>
      <c r="Z5" t="s">
        <v>306</v>
      </c>
      <c r="AA5" t="s">
        <v>307</v>
      </c>
      <c r="AB5" t="s">
        <v>304</v>
      </c>
    </row>
    <row r="6" spans="1:39" x14ac:dyDescent="0.25">
      <c r="A6" t="s">
        <v>250</v>
      </c>
      <c r="B6">
        <f>VLOOKUP($A6,工作表2!$AD$6:$AG$168,2,FALSE)</f>
        <v>970</v>
      </c>
      <c r="C6">
        <f>VLOOKUP($A6,工作表2!$AD$6:$AG$168,3,FALSE)</f>
        <v>1138</v>
      </c>
      <c r="D6">
        <f>VLOOKUP($A6,工作表2!$AD$6:$AG$168,4,FALSE)</f>
        <v>2468</v>
      </c>
      <c r="E6" s="12">
        <f>B6/$D6</f>
        <v>0.39303079416531606</v>
      </c>
      <c r="F6" s="12">
        <f>C6/$D6</f>
        <v>0.46110210696920584</v>
      </c>
      <c r="G6" s="13">
        <f>E6-F6</f>
        <v>-6.8071312803889783E-2</v>
      </c>
      <c r="H6" s="14">
        <f>VLOOKUP($A6,'[1]5Y區隔'!$B$365:$R$415,H$4,FALSE)/VLOOKUP($A6,'[1]5Y區隔'!$B$365:$R$415,2,FALSE)</f>
        <v>7.3954983922829579E-2</v>
      </c>
      <c r="I6" s="14">
        <f>VLOOKUP($A6,'[1]5Y區隔'!$B$365:$R$415,I$4,FALSE)/VLOOKUP($A6,'[1]5Y區隔'!$B$365:$R$415,2,FALSE)</f>
        <v>7.0447237649809993E-2</v>
      </c>
      <c r="J6" s="14">
        <f>VLOOKUP($A6,'[1]5Y區隔'!$B$365:$R$415,J$4,FALSE)/VLOOKUP($A6,'[1]5Y區隔'!$B$365:$R$415,2,FALSE)</f>
        <v>9.9970768781058164E-2</v>
      </c>
      <c r="K6" s="14">
        <f>VLOOKUP($A6,'[1]5Y區隔'!$B$365:$R$415,K$4,FALSE)/VLOOKUP($A6,'[1]5Y區隔'!$B$365:$R$415,2,FALSE)</f>
        <v>0.11254019292604502</v>
      </c>
      <c r="L6" s="14">
        <f>VLOOKUP($A6,'[1]5Y區隔'!$B$365:$R$415,L$4,FALSE)/VLOOKUP($A6,'[1]5Y區隔'!$B$365:$R$415,2,FALSE)</f>
        <v>8.7109032446653023E-2</v>
      </c>
      <c r="M6" s="14">
        <f>VLOOKUP($A6,'[1]5Y區隔'!$B$365:$R$415,M$4,FALSE)/VLOOKUP($A6,'[1]5Y區隔'!$B$365:$R$415,2,FALSE)</f>
        <v>9.500146156094709E-2</v>
      </c>
      <c r="N6" s="14">
        <f>VLOOKUP($A6,'[1]5Y區隔'!$B$365:$R$415,N$4,FALSE)/VLOOKUP($A6,'[1]5Y區隔'!$B$365:$R$415,2,FALSE)</f>
        <v>9.2370651856182401E-2</v>
      </c>
      <c r="O6" s="14">
        <f>VLOOKUP($A6,'[1]5Y區隔'!$B$365:$R$415,O$4,FALSE)/VLOOKUP($A6,'[1]5Y區隔'!$B$365:$R$415,2,FALSE)</f>
        <v>8.8862905583162816E-2</v>
      </c>
      <c r="P6" s="14">
        <f>VLOOKUP($A6,'[1]5Y區隔'!$B$365:$R$415,P$4,FALSE)/VLOOKUP($A6,'[1]5Y區隔'!$B$365:$R$415,2,FALSE)</f>
        <v>7.6293481438175978E-2</v>
      </c>
      <c r="Q6" s="14">
        <f>VLOOKUP($A6,'[1]5Y區隔'!$B$365:$R$415,Q$4,FALSE)/VLOOKUP($A6,'[1]5Y區隔'!$B$365:$R$415,2,FALSE)</f>
        <v>6.0800935399006141E-2</v>
      </c>
      <c r="R6" s="14">
        <f>VLOOKUP($A6,'[1]5Y區隔'!$B$365:$R$415,R$4,FALSE)/VLOOKUP($A6,'[1]5Y區隔'!$B$365:$R$415,2,FALSE)</f>
        <v>5.0862320958783978E-2</v>
      </c>
      <c r="S6" s="14">
        <f>VLOOKUP($A6,'[1]5Y區隔'!$B$365:$R$415,S$4,FALSE)/VLOOKUP($A6,'[1]5Y區隔'!$B$365:$R$415,2,FALSE)</f>
        <v>4.3262204033908215E-2</v>
      </c>
      <c r="T6" s="14">
        <f>VLOOKUP($A6,'[1]5Y區隔'!$B$365:$R$415,T$4,FALSE)/VLOOKUP($A6,'[1]5Y區隔'!$B$365:$R$415,2,FALSE)</f>
        <v>3.0985092078339667E-2</v>
      </c>
      <c r="U6" s="14">
        <f>VLOOKUP($A6,'[1]5Y區隔'!$B$365:$R$415,U$4,FALSE)/VLOOKUP($A6,'[1]5Y區隔'!$B$365:$R$415,2,FALSE)</f>
        <v>1.2861736334405145E-2</v>
      </c>
      <c r="V6" s="14">
        <f>VLOOKUP($A6,'[1]5Y區隔'!$B$365:$R$415,V$4,FALSE)/VLOOKUP($A6,'[1]5Y區隔'!$B$365:$R$415,2,FALSE)</f>
        <v>4.6769950306927797E-3</v>
      </c>
      <c r="W6" s="15">
        <f>SUMPRODUCT(H$5:V$5,H6:V6)</f>
        <v>46.771411867874903</v>
      </c>
      <c r="X6" s="16"/>
      <c r="Y6">
        <v>20</v>
      </c>
      <c r="Z6" s="17">
        <v>7.1020372294626682E-2</v>
      </c>
      <c r="AA6" s="17">
        <v>-9.5105841718079592E-2</v>
      </c>
      <c r="AB6" s="17">
        <v>-8.6077418950495518E-2</v>
      </c>
    </row>
    <row r="7" spans="1:39" x14ac:dyDescent="0.25">
      <c r="A7" t="s">
        <v>251</v>
      </c>
      <c r="B7">
        <f>VLOOKUP($A7,工作表2!$AD$6:$AG$168,2,FALSE)</f>
        <v>885</v>
      </c>
      <c r="C7">
        <f>VLOOKUP($A7,工作表2!$AD$6:$AG$168,3,FALSE)</f>
        <v>796</v>
      </c>
      <c r="D7">
        <f>VLOOKUP($A7,工作表2!$AD$6:$AG$168,4,FALSE)</f>
        <v>1942</v>
      </c>
      <c r="E7" s="12">
        <f t="shared" ref="E7:E56" si="3">B7/$D7</f>
        <v>0.45571575695159627</v>
      </c>
      <c r="F7" s="12">
        <f t="shared" ref="F7:F56" si="4">C7/$D7</f>
        <v>0.40988671472708549</v>
      </c>
      <c r="G7" s="13">
        <f t="shared" ref="G7:G56" si="5">E7-F7</f>
        <v>4.5829042224510785E-2</v>
      </c>
      <c r="H7" s="14">
        <f>VLOOKUP($A7,'[1]5Y區隔'!$B$365:$R$415,H$4,FALSE)/VLOOKUP($A7,'[1]5Y區隔'!$B$365:$R$415,2,FALSE)</f>
        <v>7.2700296735905043E-2</v>
      </c>
      <c r="I7" s="14">
        <f>VLOOKUP($A7,'[1]5Y區隔'!$B$365:$R$415,I$4,FALSE)/VLOOKUP($A7,'[1]5Y區隔'!$B$365:$R$415,2,FALSE)</f>
        <v>7.3442136498516317E-2</v>
      </c>
      <c r="J7" s="14">
        <f>VLOOKUP($A7,'[1]5Y區隔'!$B$365:$R$415,J$4,FALSE)/VLOOKUP($A7,'[1]5Y區隔'!$B$365:$R$415,2,FALSE)</f>
        <v>9.7181008902077148E-2</v>
      </c>
      <c r="K7" s="14">
        <f>VLOOKUP($A7,'[1]5Y區隔'!$B$365:$R$415,K$4,FALSE)/VLOOKUP($A7,'[1]5Y區隔'!$B$365:$R$415,2,FALSE)</f>
        <v>0.10126112759643917</v>
      </c>
      <c r="L7" s="14">
        <f>VLOOKUP($A7,'[1]5Y區隔'!$B$365:$R$415,L$4,FALSE)/VLOOKUP($A7,'[1]5Y區隔'!$B$365:$R$415,2,FALSE)</f>
        <v>9.2359050445103855E-2</v>
      </c>
      <c r="M7" s="14">
        <f>VLOOKUP($A7,'[1]5Y區隔'!$B$365:$R$415,M$4,FALSE)/VLOOKUP($A7,'[1]5Y區隔'!$B$365:$R$415,2,FALSE)</f>
        <v>9.6439169139465875E-2</v>
      </c>
      <c r="N7" s="14">
        <f>VLOOKUP($A7,'[1]5Y區隔'!$B$365:$R$415,N$4,FALSE)/VLOOKUP($A7,'[1]5Y區隔'!$B$365:$R$415,2,FALSE)</f>
        <v>0.10163204747774481</v>
      </c>
      <c r="O7" s="14">
        <f>VLOOKUP($A7,'[1]5Y區隔'!$B$365:$R$415,O$4,FALSE)/VLOOKUP($A7,'[1]5Y區隔'!$B$365:$R$415,2,FALSE)</f>
        <v>9.6810089020771511E-2</v>
      </c>
      <c r="P7" s="14">
        <f>VLOOKUP($A7,'[1]5Y區隔'!$B$365:$R$415,P$4,FALSE)/VLOOKUP($A7,'[1]5Y區隔'!$B$365:$R$415,2,FALSE)</f>
        <v>8.234421364985163E-2</v>
      </c>
      <c r="Q7" s="14">
        <f>VLOOKUP($A7,'[1]5Y區隔'!$B$365:$R$415,Q$4,FALSE)/VLOOKUP($A7,'[1]5Y區隔'!$B$365:$R$415,2,FALSE)</f>
        <v>5.5637982195845696E-2</v>
      </c>
      <c r="R7" s="14">
        <f>VLOOKUP($A7,'[1]5Y區隔'!$B$365:$R$415,R$4,FALSE)/VLOOKUP($A7,'[1]5Y區隔'!$B$365:$R$415,2,FALSE)</f>
        <v>4.4881305637982198E-2</v>
      </c>
      <c r="S7" s="14">
        <f>VLOOKUP($A7,'[1]5Y區隔'!$B$365:$R$415,S$4,FALSE)/VLOOKUP($A7,'[1]5Y區隔'!$B$365:$R$415,2,FALSE)</f>
        <v>3.7833827893175076E-2</v>
      </c>
      <c r="T7" s="14">
        <f>VLOOKUP($A7,'[1]5Y區隔'!$B$365:$R$415,T$4,FALSE)/VLOOKUP($A7,'[1]5Y區隔'!$B$365:$R$415,2,FALSE)</f>
        <v>2.5222551928783383E-2</v>
      </c>
      <c r="U7" s="14">
        <f>VLOOKUP($A7,'[1]5Y區隔'!$B$365:$R$415,U$4,FALSE)/VLOOKUP($A7,'[1]5Y區隔'!$B$365:$R$415,2,FALSE)</f>
        <v>1.5578635014836795E-2</v>
      </c>
      <c r="V7" s="14">
        <f>VLOOKUP($A7,'[1]5Y區隔'!$B$365:$R$415,V$4,FALSE)/VLOOKUP($A7,'[1]5Y區隔'!$B$365:$R$415,2,FALSE)</f>
        <v>6.6765578635014835E-3</v>
      </c>
      <c r="W7" s="15">
        <f t="shared" ref="W7:W56" si="6">SUMPRODUCT(H$5:V$5,H7:V7)</f>
        <v>46.669139465875375</v>
      </c>
      <c r="X7" s="16"/>
      <c r="Y7">
        <v>25</v>
      </c>
      <c r="Z7" s="17">
        <v>0.17269729131909711</v>
      </c>
      <c r="AA7" s="17">
        <v>-0.20628855066300888</v>
      </c>
      <c r="AB7" s="17">
        <v>-0.19505905915488272</v>
      </c>
    </row>
    <row r="8" spans="1:39" x14ac:dyDescent="0.25">
      <c r="A8" t="s">
        <v>252</v>
      </c>
      <c r="B8">
        <f>VLOOKUP($A8,工作表2!$AD$6:$AG$168,2,FALSE)</f>
        <v>835</v>
      </c>
      <c r="C8">
        <f>VLOOKUP($A8,工作表2!$AD$6:$AG$168,3,FALSE)</f>
        <v>755</v>
      </c>
      <c r="D8">
        <f>VLOOKUP($A8,工作表2!$AD$6:$AG$168,4,FALSE)</f>
        <v>1881</v>
      </c>
      <c r="E8" s="12">
        <f t="shared" si="3"/>
        <v>0.44391281233386498</v>
      </c>
      <c r="F8" s="12">
        <f t="shared" si="4"/>
        <v>0.40138224348750662</v>
      </c>
      <c r="G8" s="13">
        <f t="shared" si="5"/>
        <v>4.2530568846358363E-2</v>
      </c>
      <c r="H8" s="14">
        <f>VLOOKUP($A8,'[1]5Y區隔'!$B$365:$R$415,H$4,FALSE)/VLOOKUP($A8,'[1]5Y區隔'!$B$365:$R$415,2,FALSE)</f>
        <v>7.0699432892249531E-2</v>
      </c>
      <c r="I8" s="14">
        <f>VLOOKUP($A8,'[1]5Y區隔'!$B$365:$R$415,I$4,FALSE)/VLOOKUP($A8,'[1]5Y區隔'!$B$365:$R$415,2,FALSE)</f>
        <v>7.2589792060491487E-2</v>
      </c>
      <c r="J8" s="14">
        <f>VLOOKUP($A8,'[1]5Y區隔'!$B$365:$R$415,J$4,FALSE)/VLOOKUP($A8,'[1]5Y區隔'!$B$365:$R$415,2,FALSE)</f>
        <v>9.0737240075614373E-2</v>
      </c>
      <c r="K8" s="14">
        <f>VLOOKUP($A8,'[1]5Y區隔'!$B$365:$R$415,K$4,FALSE)/VLOOKUP($A8,'[1]5Y區隔'!$B$365:$R$415,2,FALSE)</f>
        <v>9.4139886578449905E-2</v>
      </c>
      <c r="L8" s="14">
        <f>VLOOKUP($A8,'[1]5Y區隔'!$B$365:$R$415,L$4,FALSE)/VLOOKUP($A8,'[1]5Y區隔'!$B$365:$R$415,2,FALSE)</f>
        <v>8.4688090737240082E-2</v>
      </c>
      <c r="M8" s="14">
        <f>VLOOKUP($A8,'[1]5Y區隔'!$B$365:$R$415,M$4,FALSE)/VLOOKUP($A8,'[1]5Y區隔'!$B$365:$R$415,2,FALSE)</f>
        <v>8.166351606805293E-2</v>
      </c>
      <c r="N8" s="14">
        <f>VLOOKUP($A8,'[1]5Y區隔'!$B$365:$R$415,N$4,FALSE)/VLOOKUP($A8,'[1]5Y區隔'!$B$365:$R$415,2,FALSE)</f>
        <v>9.9054820415879014E-2</v>
      </c>
      <c r="O8" s="14">
        <f>VLOOKUP($A8,'[1]5Y區隔'!$B$365:$R$415,O$4,FALSE)/VLOOKUP($A8,'[1]5Y區隔'!$B$365:$R$415,2,FALSE)</f>
        <v>9.0359168241965979E-2</v>
      </c>
      <c r="P8" s="14">
        <f>VLOOKUP($A8,'[1]5Y區隔'!$B$365:$R$415,P$4,FALSE)/VLOOKUP($A8,'[1]5Y區隔'!$B$365:$R$415,2,FALSE)</f>
        <v>9.2627599243856329E-2</v>
      </c>
      <c r="Q8" s="14">
        <f>VLOOKUP($A8,'[1]5Y區隔'!$B$365:$R$415,Q$4,FALSE)/VLOOKUP($A8,'[1]5Y區隔'!$B$365:$R$415,2,FALSE)</f>
        <v>6.1247637051039701E-2</v>
      </c>
      <c r="R8" s="14">
        <f>VLOOKUP($A8,'[1]5Y區隔'!$B$365:$R$415,R$4,FALSE)/VLOOKUP($A8,'[1]5Y區隔'!$B$365:$R$415,2,FALSE)</f>
        <v>4.6880907372400756E-2</v>
      </c>
      <c r="S8" s="14">
        <f>VLOOKUP($A8,'[1]5Y區隔'!$B$365:$R$415,S$4,FALSE)/VLOOKUP($A8,'[1]5Y區隔'!$B$365:$R$415,2,FALSE)</f>
        <v>4.7637051039697544E-2</v>
      </c>
      <c r="T8" s="14">
        <f>VLOOKUP($A8,'[1]5Y區隔'!$B$365:$R$415,T$4,FALSE)/VLOOKUP($A8,'[1]5Y區隔'!$B$365:$R$415,2,FALSE)</f>
        <v>3.2892249527410211E-2</v>
      </c>
      <c r="U8" s="14">
        <f>VLOOKUP($A8,'[1]5Y區隔'!$B$365:$R$415,U$4,FALSE)/VLOOKUP($A8,'[1]5Y區隔'!$B$365:$R$415,2,FALSE)</f>
        <v>1.890359168241966E-2</v>
      </c>
      <c r="V8" s="14">
        <f>VLOOKUP($A8,'[1]5Y區隔'!$B$365:$R$415,V$4,FALSE)/VLOOKUP($A8,'[1]5Y區隔'!$B$365:$R$415,2,FALSE)</f>
        <v>1.5879017013232515E-2</v>
      </c>
      <c r="W8" s="15">
        <f t="shared" si="6"/>
        <v>48.291115311909266</v>
      </c>
      <c r="X8" s="16"/>
      <c r="Y8">
        <v>30</v>
      </c>
      <c r="Z8" s="17">
        <v>0.60778474367673629</v>
      </c>
      <c r="AA8" s="17">
        <v>-0.61471390105098644</v>
      </c>
      <c r="AB8" s="17">
        <v>-0.62298009918568642</v>
      </c>
    </row>
    <row r="9" spans="1:39" x14ac:dyDescent="0.25">
      <c r="A9" t="s">
        <v>253</v>
      </c>
      <c r="B9">
        <f>VLOOKUP($A9,工作表2!$AD$6:$AG$168,2,FALSE)</f>
        <v>1073</v>
      </c>
      <c r="C9">
        <f>VLOOKUP($A9,工作表2!$AD$6:$AG$168,3,FALSE)</f>
        <v>1199</v>
      </c>
      <c r="D9">
        <f>VLOOKUP($A9,工作表2!$AD$6:$AG$168,4,FALSE)</f>
        <v>2717</v>
      </c>
      <c r="E9" s="12">
        <f t="shared" si="3"/>
        <v>0.39492086860507913</v>
      </c>
      <c r="F9" s="12">
        <f t="shared" si="4"/>
        <v>0.44129554655870445</v>
      </c>
      <c r="G9" s="13">
        <f t="shared" si="5"/>
        <v>-4.6374677953625321E-2</v>
      </c>
      <c r="H9" s="14">
        <f>VLOOKUP($A9,'[1]5Y區隔'!$B$365:$R$415,H$4,FALSE)/VLOOKUP($A9,'[1]5Y區隔'!$B$365:$R$415,2,FALSE)</f>
        <v>5.3907310451813073E-2</v>
      </c>
      <c r="I9" s="14">
        <f>VLOOKUP($A9,'[1]5Y區隔'!$B$365:$R$415,I$4,FALSE)/VLOOKUP($A9,'[1]5Y區隔'!$B$365:$R$415,2,FALSE)</f>
        <v>5.7009889470622452E-2</v>
      </c>
      <c r="J9" s="14">
        <f>VLOOKUP($A9,'[1]5Y區隔'!$B$365:$R$415,J$4,FALSE)/VLOOKUP($A9,'[1]5Y區隔'!$B$365:$R$415,2,FALSE)</f>
        <v>7.8921853790963739E-2</v>
      </c>
      <c r="K9" s="14">
        <f>VLOOKUP($A9,'[1]5Y區隔'!$B$365:$R$415,K$4,FALSE)/VLOOKUP($A9,'[1]5Y區隔'!$B$365:$R$415,2,FALSE)</f>
        <v>9.1719992243552456E-2</v>
      </c>
      <c r="L9" s="14">
        <f>VLOOKUP($A9,'[1]5Y區隔'!$B$365:$R$415,L$4,FALSE)/VLOOKUP($A9,'[1]5Y區隔'!$B$365:$R$415,2,FALSE)</f>
        <v>8.6484390149311613E-2</v>
      </c>
      <c r="M9" s="14">
        <f>VLOOKUP($A9,'[1]5Y區隔'!$B$365:$R$415,M$4,FALSE)/VLOOKUP($A9,'[1]5Y區隔'!$B$365:$R$415,2,FALSE)</f>
        <v>0.10432421950746558</v>
      </c>
      <c r="N9" s="14">
        <f>VLOOKUP($A9,'[1]5Y區隔'!$B$365:$R$415,N$4,FALSE)/VLOOKUP($A9,'[1]5Y區隔'!$B$365:$R$415,2,FALSE)</f>
        <v>0.10917199922435525</v>
      </c>
      <c r="O9" s="14">
        <f>VLOOKUP($A9,'[1]5Y區隔'!$B$365:$R$415,O$4,FALSE)/VLOOKUP($A9,'[1]5Y區隔'!$B$365:$R$415,2,FALSE)</f>
        <v>9.8894706224549156E-2</v>
      </c>
      <c r="P9" s="14">
        <f>VLOOKUP($A9,'[1]5Y區隔'!$B$365:$R$415,P$4,FALSE)/VLOOKUP($A9,'[1]5Y區隔'!$B$365:$R$415,2,FALSE)</f>
        <v>0.11188675586581345</v>
      </c>
      <c r="Q9" s="14">
        <f>VLOOKUP($A9,'[1]5Y區隔'!$B$365:$R$415,Q$4,FALSE)/VLOOKUP($A9,'[1]5Y區隔'!$B$365:$R$415,2,FALSE)</f>
        <v>7.0001939111886749E-2</v>
      </c>
      <c r="R9" s="14">
        <f>VLOOKUP($A9,'[1]5Y區隔'!$B$365:$R$415,R$4,FALSE)/VLOOKUP($A9,'[1]5Y區隔'!$B$365:$R$415,2,FALSE)</f>
        <v>4.4211751018033742E-2</v>
      </c>
      <c r="S9" s="14">
        <f>VLOOKUP($A9,'[1]5Y區隔'!$B$365:$R$415,S$4,FALSE)/VLOOKUP($A9,'[1]5Y區隔'!$B$365:$R$415,2,FALSE)</f>
        <v>3.5485747527632346E-2</v>
      </c>
      <c r="T9" s="14">
        <f>VLOOKUP($A9,'[1]5Y區隔'!$B$365:$R$415,T$4,FALSE)/VLOOKUP($A9,'[1]5Y區隔'!$B$365:$R$415,2,FALSE)</f>
        <v>2.4044987395772738E-2</v>
      </c>
      <c r="U9" s="14">
        <f>VLOOKUP($A9,'[1]5Y區隔'!$B$365:$R$415,U$4,FALSE)/VLOOKUP($A9,'[1]5Y區隔'!$B$365:$R$415,2,FALSE)</f>
        <v>1.5706806282722512E-2</v>
      </c>
      <c r="V9" s="14">
        <f>VLOOKUP($A9,'[1]5Y區隔'!$B$365:$R$415,V$4,FALSE)/VLOOKUP($A9,'[1]5Y區隔'!$B$365:$R$415,2,FALSE)</f>
        <v>1.8227651735505137E-2</v>
      </c>
      <c r="W9" s="15">
        <f t="shared" si="6"/>
        <v>49.051774287376382</v>
      </c>
      <c r="X9" s="16"/>
      <c r="Y9">
        <v>35</v>
      </c>
      <c r="Z9" s="17">
        <v>0.66574994840752755</v>
      </c>
      <c r="AA9" s="17">
        <v>-0.71906201989406815</v>
      </c>
      <c r="AB9" s="17">
        <v>-0.70848408008728836</v>
      </c>
    </row>
    <row r="10" spans="1:39" x14ac:dyDescent="0.25">
      <c r="A10" t="s">
        <v>254</v>
      </c>
      <c r="B10">
        <f>VLOOKUP($A10,工作表2!$AD$6:$AG$168,2,FALSE)</f>
        <v>2182</v>
      </c>
      <c r="C10">
        <f>VLOOKUP($A10,工作表2!$AD$6:$AG$168,3,FALSE)</f>
        <v>1862</v>
      </c>
      <c r="D10">
        <f>VLOOKUP($A10,工作表2!$AD$6:$AG$168,4,FALSE)</f>
        <v>4697</v>
      </c>
      <c r="E10" s="12">
        <f t="shared" si="3"/>
        <v>0.46455184160102192</v>
      </c>
      <c r="F10" s="12">
        <f t="shared" si="4"/>
        <v>0.39642324888226527</v>
      </c>
      <c r="G10" s="13">
        <f t="shared" si="5"/>
        <v>6.8128592718756653E-2</v>
      </c>
      <c r="H10" s="14">
        <f>VLOOKUP($A10,'[1]5Y區隔'!$B$365:$R$415,H$4,FALSE)/VLOOKUP($A10,'[1]5Y區隔'!$B$365:$R$415,2,FALSE)</f>
        <v>6.4369212084408683E-2</v>
      </c>
      <c r="I10" s="14">
        <f>VLOOKUP($A10,'[1]5Y區隔'!$B$365:$R$415,I$4,FALSE)/VLOOKUP($A10,'[1]5Y區隔'!$B$365:$R$415,2,FALSE)</f>
        <v>6.7557309852740249E-2</v>
      </c>
      <c r="J10" s="14">
        <f>VLOOKUP($A10,'[1]5Y區隔'!$B$365:$R$415,J$4,FALSE)/VLOOKUP($A10,'[1]5Y區隔'!$B$365:$R$415,2,FALSE)</f>
        <v>9.4124791255503271E-2</v>
      </c>
      <c r="K10" s="14">
        <f>VLOOKUP($A10,'[1]5Y區隔'!$B$365:$R$415,K$4,FALSE)/VLOOKUP($A10,'[1]5Y區隔'!$B$365:$R$415,2,FALSE)</f>
        <v>9.4732047973280706E-2</v>
      </c>
      <c r="L10" s="14">
        <f>VLOOKUP($A10,'[1]5Y區隔'!$B$365:$R$415,L$4,FALSE)/VLOOKUP($A10,'[1]5Y區隔'!$B$365:$R$415,2,FALSE)</f>
        <v>7.7880674054956731E-2</v>
      </c>
      <c r="M10" s="14">
        <f>VLOOKUP($A10,'[1]5Y區隔'!$B$365:$R$415,M$4,FALSE)/VLOOKUP($A10,'[1]5Y區隔'!$B$365:$R$415,2,FALSE)</f>
        <v>8.9418551692728096E-2</v>
      </c>
      <c r="N10" s="14">
        <f>VLOOKUP($A10,'[1]5Y區隔'!$B$365:$R$415,N$4,FALSE)/VLOOKUP($A10,'[1]5Y區隔'!$B$365:$R$415,2,FALSE)</f>
        <v>9.0177622589949907E-2</v>
      </c>
      <c r="O10" s="14">
        <f>VLOOKUP($A10,'[1]5Y區隔'!$B$365:$R$415,O$4,FALSE)/VLOOKUP($A10,'[1]5Y區隔'!$B$365:$R$415,2,FALSE)</f>
        <v>0.10505541217549719</v>
      </c>
      <c r="P10" s="14">
        <f>VLOOKUP($A10,'[1]5Y區隔'!$B$365:$R$415,P$4,FALSE)/VLOOKUP($A10,'[1]5Y區隔'!$B$365:$R$415,2,FALSE)</f>
        <v>9.8831030818278431E-2</v>
      </c>
      <c r="Q10" s="14">
        <f>VLOOKUP($A10,'[1]5Y區隔'!$B$365:$R$415,Q$4,FALSE)/VLOOKUP($A10,'[1]5Y區隔'!$B$365:$R$415,2,FALSE)</f>
        <v>7.3478062851070294E-2</v>
      </c>
      <c r="R10" s="14">
        <f>VLOOKUP($A10,'[1]5Y區隔'!$B$365:$R$415,R$4,FALSE)/VLOOKUP($A10,'[1]5Y區隔'!$B$365:$R$415,2,FALSE)</f>
        <v>4.7517838166084715E-2</v>
      </c>
      <c r="S10" s="14">
        <f>VLOOKUP($A10,'[1]5Y區隔'!$B$365:$R$415,S$4,FALSE)/VLOOKUP($A10,'[1]5Y區隔'!$B$365:$R$415,2,FALSE)</f>
        <v>3.8864429937756184E-2</v>
      </c>
      <c r="T10" s="14">
        <f>VLOOKUP($A10,'[1]5Y區隔'!$B$365:$R$415,T$4,FALSE)/VLOOKUP($A10,'[1]5Y區隔'!$B$365:$R$415,2,FALSE)</f>
        <v>2.5201153787763778E-2</v>
      </c>
      <c r="U10" s="14">
        <f>VLOOKUP($A10,'[1]5Y區隔'!$B$365:$R$415,U$4,FALSE)/VLOOKUP($A10,'[1]5Y區隔'!$B$365:$R$415,2,FALSE)</f>
        <v>1.8976772430545012E-2</v>
      </c>
      <c r="V10" s="14">
        <f>VLOOKUP($A10,'[1]5Y區隔'!$B$365:$R$415,V$4,FALSE)/VLOOKUP($A10,'[1]5Y區隔'!$B$365:$R$415,2,FALSE)</f>
        <v>1.381509032943677E-2</v>
      </c>
      <c r="W10" s="15">
        <f t="shared" si="6"/>
        <v>48.361165932898146</v>
      </c>
      <c r="X10" s="16"/>
      <c r="Y10">
        <v>40</v>
      </c>
      <c r="Z10" s="17">
        <v>0.62114934495994889</v>
      </c>
      <c r="AA10" s="17">
        <v>-0.55545027884889686</v>
      </c>
      <c r="AB10" s="17">
        <v>-0.59514933344439092</v>
      </c>
    </row>
    <row r="11" spans="1:39" x14ac:dyDescent="0.25">
      <c r="A11" t="s">
        <v>255</v>
      </c>
      <c r="B11">
        <f>VLOOKUP($A11,工作表2!$AD$6:$AG$168,2,FALSE)</f>
        <v>1278</v>
      </c>
      <c r="C11">
        <f>VLOOKUP($A11,工作表2!$AD$6:$AG$168,3,FALSE)</f>
        <v>1680</v>
      </c>
      <c r="D11">
        <f>VLOOKUP($A11,工作表2!$AD$6:$AG$168,4,FALSE)</f>
        <v>3697</v>
      </c>
      <c r="E11" s="12">
        <f t="shared" si="3"/>
        <v>0.34568569110089259</v>
      </c>
      <c r="F11" s="12">
        <f t="shared" si="4"/>
        <v>0.45442250473356777</v>
      </c>
      <c r="G11" s="13">
        <f t="shared" si="5"/>
        <v>-0.10873681363267518</v>
      </c>
      <c r="H11" s="14">
        <f>VLOOKUP($A11,'[1]5Y區隔'!$B$365:$R$415,H$4,FALSE)/VLOOKUP($A11,'[1]5Y區隔'!$B$365:$R$415,2,FALSE)</f>
        <v>6.866628937936238E-2</v>
      </c>
      <c r="I11" s="14">
        <f>VLOOKUP($A11,'[1]5Y區隔'!$B$365:$R$415,I$4,FALSE)/VLOOKUP($A11,'[1]5Y區隔'!$B$365:$R$415,2,FALSE)</f>
        <v>6.8854933031503487E-2</v>
      </c>
      <c r="J11" s="14">
        <f>VLOOKUP($A11,'[1]5Y區隔'!$B$365:$R$415,J$4,FALSE)/VLOOKUP($A11,'[1]5Y區隔'!$B$365:$R$415,2,FALSE)</f>
        <v>9.3189964157706098E-2</v>
      </c>
      <c r="K11" s="14">
        <f>VLOOKUP($A11,'[1]5Y區隔'!$B$365:$R$415,K$4,FALSE)/VLOOKUP($A11,'[1]5Y區隔'!$B$365:$R$415,2,FALSE)</f>
        <v>0.10299943406904358</v>
      </c>
      <c r="L11" s="14">
        <f>VLOOKUP($A11,'[1]5Y區隔'!$B$365:$R$415,L$4,FALSE)/VLOOKUP($A11,'[1]5Y區隔'!$B$365:$R$415,2,FALSE)</f>
        <v>8.0739483116393132E-2</v>
      </c>
      <c r="M11" s="14">
        <f>VLOOKUP($A11,'[1]5Y區隔'!$B$365:$R$415,M$4,FALSE)/VLOOKUP($A11,'[1]5Y區隔'!$B$365:$R$415,2,FALSE)</f>
        <v>8.9983022071307303E-2</v>
      </c>
      <c r="N11" s="14">
        <f>VLOOKUP($A11,'[1]5Y區隔'!$B$365:$R$415,N$4,FALSE)/VLOOKUP($A11,'[1]5Y區隔'!$B$365:$R$415,2,FALSE)</f>
        <v>9.0548953027730611E-2</v>
      </c>
      <c r="O11" s="14">
        <f>VLOOKUP($A11,'[1]5Y區隔'!$B$365:$R$415,O$4,FALSE)/VLOOKUP($A11,'[1]5Y區隔'!$B$365:$R$415,2,FALSE)</f>
        <v>9.6208262591963786E-2</v>
      </c>
      <c r="P11" s="14">
        <f>VLOOKUP($A11,'[1]5Y區隔'!$B$365:$R$415,P$4,FALSE)/VLOOKUP($A11,'[1]5Y區隔'!$B$365:$R$415,2,FALSE)</f>
        <v>9.3755895114129406E-2</v>
      </c>
      <c r="Q11" s="14">
        <f>VLOOKUP($A11,'[1]5Y區隔'!$B$365:$R$415,Q$4,FALSE)/VLOOKUP($A11,'[1]5Y區隔'!$B$365:$R$415,2,FALSE)</f>
        <v>7.1684587813620068E-2</v>
      </c>
      <c r="R11" s="14">
        <f>VLOOKUP($A11,'[1]5Y區隔'!$B$365:$R$415,R$4,FALSE)/VLOOKUP($A11,'[1]5Y區隔'!$B$365:$R$415,2,FALSE)</f>
        <v>4.8292774948122993E-2</v>
      </c>
      <c r="S11" s="14">
        <f>VLOOKUP($A11,'[1]5Y區隔'!$B$365:$R$415,S$4,FALSE)/VLOOKUP($A11,'[1]5Y區隔'!$B$365:$R$415,2,FALSE)</f>
        <v>4.074702886247878E-2</v>
      </c>
      <c r="T11" s="14">
        <f>VLOOKUP($A11,'[1]5Y區隔'!$B$365:$R$415,T$4,FALSE)/VLOOKUP($A11,'[1]5Y區隔'!$B$365:$R$415,2,FALSE)</f>
        <v>2.7730616864742503E-2</v>
      </c>
      <c r="U11" s="14">
        <f>VLOOKUP($A11,'[1]5Y區隔'!$B$365:$R$415,U$4,FALSE)/VLOOKUP($A11,'[1]5Y區隔'!$B$365:$R$415,2,FALSE)</f>
        <v>1.7355215996981702E-2</v>
      </c>
      <c r="V11" s="14">
        <f>VLOOKUP($A11,'[1]5Y區隔'!$B$365:$R$415,V$4,FALSE)/VLOOKUP($A11,'[1]5Y區隔'!$B$365:$R$415,2,FALSE)</f>
        <v>9.2435389549141676E-3</v>
      </c>
      <c r="W11" s="15">
        <f t="shared" si="6"/>
        <v>47.840030182984343</v>
      </c>
      <c r="X11" s="16"/>
      <c r="Y11">
        <v>45</v>
      </c>
      <c r="Z11" s="17">
        <v>-0.16883542163452389</v>
      </c>
      <c r="AA11" s="17">
        <v>0.11974840142163944</v>
      </c>
      <c r="AB11" s="17">
        <v>0.14394851881719753</v>
      </c>
    </row>
    <row r="12" spans="1:39" x14ac:dyDescent="0.25">
      <c r="A12" t="s">
        <v>256</v>
      </c>
      <c r="B12">
        <f>VLOOKUP($A12,工作表2!$AD$6:$AG$168,2,FALSE)</f>
        <v>1637</v>
      </c>
      <c r="C12">
        <f>VLOOKUP($A12,工作表2!$AD$6:$AG$168,3,FALSE)</f>
        <v>2097</v>
      </c>
      <c r="D12">
        <f>VLOOKUP($A12,工作表2!$AD$6:$AG$168,4,FALSE)</f>
        <v>4712</v>
      </c>
      <c r="E12" s="12">
        <f t="shared" si="3"/>
        <v>0.34741086587436332</v>
      </c>
      <c r="F12" s="12">
        <f t="shared" si="4"/>
        <v>0.44503395585738542</v>
      </c>
      <c r="G12" s="13">
        <f t="shared" si="5"/>
        <v>-9.7623089983022104E-2</v>
      </c>
      <c r="H12" s="14">
        <f>VLOOKUP($A12,'[1]5Y區隔'!$B$365:$R$415,H$4,FALSE)/VLOOKUP($A12,'[1]5Y區隔'!$B$365:$R$415,2,FALSE)</f>
        <v>7.4722970949386042E-2</v>
      </c>
      <c r="I12" s="14">
        <f>VLOOKUP($A12,'[1]5Y區隔'!$B$365:$R$415,I$4,FALSE)/VLOOKUP($A12,'[1]5Y區隔'!$B$365:$R$415,2,FALSE)</f>
        <v>7.0530098831985619E-2</v>
      </c>
      <c r="J12" s="14">
        <f>VLOOKUP($A12,'[1]5Y區隔'!$B$365:$R$415,J$4,FALSE)/VLOOKUP($A12,'[1]5Y區隔'!$B$365:$R$415,2,FALSE)</f>
        <v>9.5387840670859536E-2</v>
      </c>
      <c r="K12" s="14">
        <f>VLOOKUP($A12,'[1]5Y區隔'!$B$365:$R$415,K$4,FALSE)/VLOOKUP($A12,'[1]5Y區隔'!$B$365:$R$415,2,FALSE)</f>
        <v>0.11081162024558251</v>
      </c>
      <c r="L12" s="14">
        <f>VLOOKUP($A12,'[1]5Y區隔'!$B$365:$R$415,L$4,FALSE)/VLOOKUP($A12,'[1]5Y區隔'!$B$365:$R$415,2,FALSE)</f>
        <v>9.194369571728063E-2</v>
      </c>
      <c r="M12" s="14">
        <f>VLOOKUP($A12,'[1]5Y區隔'!$B$365:$R$415,M$4,FALSE)/VLOOKUP($A12,'[1]5Y區隔'!$B$365:$R$415,2,FALSE)</f>
        <v>9.2243186582809222E-2</v>
      </c>
      <c r="N12" s="14">
        <f>VLOOKUP($A12,'[1]5Y區隔'!$B$365:$R$415,N$4,FALSE)/VLOOKUP($A12,'[1]5Y區隔'!$B$365:$R$415,2,FALSE)</f>
        <v>9.0745732255166217E-2</v>
      </c>
      <c r="O12" s="14">
        <f>VLOOKUP($A12,'[1]5Y區隔'!$B$365:$R$415,O$4,FALSE)/VLOOKUP($A12,'[1]5Y區隔'!$B$365:$R$415,2,FALSE)</f>
        <v>9.1644204851752023E-2</v>
      </c>
      <c r="P12" s="14">
        <f>VLOOKUP($A12,'[1]5Y區隔'!$B$365:$R$415,P$4,FALSE)/VLOOKUP($A12,'[1]5Y區隔'!$B$365:$R$415,2,FALSE)</f>
        <v>8.1162024558250973E-2</v>
      </c>
      <c r="Q12" s="14">
        <f>VLOOKUP($A12,'[1]5Y區隔'!$B$365:$R$415,Q$4,FALSE)/VLOOKUP($A12,'[1]5Y區隔'!$B$365:$R$415,2,FALSE)</f>
        <v>6.3791554357592095E-2</v>
      </c>
      <c r="R12" s="14">
        <f>VLOOKUP($A12,'[1]5Y區隔'!$B$365:$R$415,R$4,FALSE)/VLOOKUP($A12,'[1]5Y區隔'!$B$365:$R$415,2,FALSE)</f>
        <v>4.8367774782869119E-2</v>
      </c>
      <c r="S12" s="14">
        <f>VLOOKUP($A12,'[1]5Y區隔'!$B$365:$R$415,S$4,FALSE)/VLOOKUP($A12,'[1]5Y區隔'!$B$365:$R$415,2,FALSE)</f>
        <v>4.1479484875711292E-2</v>
      </c>
      <c r="T12" s="14">
        <f>VLOOKUP($A12,'[1]5Y區隔'!$B$365:$R$415,T$4,FALSE)/VLOOKUP($A12,'[1]5Y區隔'!$B$365:$R$415,2,FALSE)</f>
        <v>2.4857741838873914E-2</v>
      </c>
      <c r="U12" s="14">
        <f>VLOOKUP($A12,'[1]5Y區隔'!$B$365:$R$415,U$4,FALSE)/VLOOKUP($A12,'[1]5Y區隔'!$B$365:$R$415,2,FALSE)</f>
        <v>1.4675052410901468E-2</v>
      </c>
      <c r="V12" s="14">
        <f>VLOOKUP($A12,'[1]5Y區隔'!$B$365:$R$415,V$4,FALSE)/VLOOKUP($A12,'[1]5Y區隔'!$B$365:$R$415,2,FALSE)</f>
        <v>7.6370170709793355E-3</v>
      </c>
      <c r="W12" s="15">
        <f t="shared" si="6"/>
        <v>46.84037136867326</v>
      </c>
      <c r="X12" s="16"/>
      <c r="Y12">
        <v>50</v>
      </c>
      <c r="Z12" s="17">
        <v>-0.31210449828966252</v>
      </c>
      <c r="AA12" s="17">
        <v>0.31237657987265033</v>
      </c>
      <c r="AB12" s="17">
        <v>0.31803238820163993</v>
      </c>
    </row>
    <row r="13" spans="1:39" x14ac:dyDescent="0.25">
      <c r="A13" t="s">
        <v>257</v>
      </c>
      <c r="B13">
        <f>VLOOKUP($A13,工作表2!$AD$6:$AG$168,2,FALSE)</f>
        <v>1623</v>
      </c>
      <c r="C13">
        <f>VLOOKUP($A13,工作表2!$AD$6:$AG$168,3,FALSE)</f>
        <v>2650</v>
      </c>
      <c r="D13">
        <f>VLOOKUP($A13,工作表2!$AD$6:$AG$168,4,FALSE)</f>
        <v>5023</v>
      </c>
      <c r="E13" s="12">
        <f t="shared" si="3"/>
        <v>0.32311367708540711</v>
      </c>
      <c r="F13" s="12">
        <f t="shared" si="4"/>
        <v>0.52757316344813854</v>
      </c>
      <c r="G13" s="13">
        <f t="shared" si="5"/>
        <v>-0.20445948636273142</v>
      </c>
      <c r="H13" s="14">
        <f>VLOOKUP($A13,'[1]5Y區隔'!$B$365:$R$415,H$4,FALSE)/VLOOKUP($A13,'[1]5Y區隔'!$B$365:$R$415,2,FALSE)</f>
        <v>7.3288058856819466E-2</v>
      </c>
      <c r="I13" s="14">
        <f>VLOOKUP($A13,'[1]5Y區隔'!$B$365:$R$415,I$4,FALSE)/VLOOKUP($A13,'[1]5Y區隔'!$B$365:$R$415,2,FALSE)</f>
        <v>8.0362195812110918E-2</v>
      </c>
      <c r="J13" s="14">
        <f>VLOOKUP($A13,'[1]5Y區隔'!$B$365:$R$415,J$4,FALSE)/VLOOKUP($A13,'[1]5Y區隔'!$B$365:$R$415,2,FALSE)</f>
        <v>0.11276174306734578</v>
      </c>
      <c r="K13" s="14">
        <f>VLOOKUP($A13,'[1]5Y區隔'!$B$365:$R$415,K$4,FALSE)/VLOOKUP($A13,'[1]5Y區隔'!$B$365:$R$415,2,FALSE)</f>
        <v>0.12167515563101301</v>
      </c>
      <c r="L13" s="14">
        <f>VLOOKUP($A13,'[1]5Y區隔'!$B$365:$R$415,L$4,FALSE)/VLOOKUP($A13,'[1]5Y區隔'!$B$365:$R$415,2,FALSE)</f>
        <v>8.4465195246179972E-2</v>
      </c>
      <c r="M13" s="14">
        <f>VLOOKUP($A13,'[1]5Y區隔'!$B$365:$R$415,M$4,FALSE)/VLOOKUP($A13,'[1]5Y區隔'!$B$365:$R$415,2,FALSE)</f>
        <v>8.1494057724957561E-2</v>
      </c>
      <c r="N13" s="14">
        <f>VLOOKUP($A13,'[1]5Y區隔'!$B$365:$R$415,N$4,FALSE)/VLOOKUP($A13,'[1]5Y區隔'!$B$365:$R$415,2,FALSE)</f>
        <v>8.9275608375778151E-2</v>
      </c>
      <c r="O13" s="14">
        <f>VLOOKUP($A13,'[1]5Y區隔'!$B$365:$R$415,O$4,FALSE)/VLOOKUP($A13,'[1]5Y區隔'!$B$365:$R$415,2,FALSE)</f>
        <v>9.8330503678551215E-2</v>
      </c>
      <c r="P13" s="14">
        <f>VLOOKUP($A13,'[1]5Y區隔'!$B$365:$R$415,P$4,FALSE)/VLOOKUP($A13,'[1]5Y區隔'!$B$365:$R$415,2,FALSE)</f>
        <v>9.2246745897000562E-2</v>
      </c>
      <c r="Q13" s="14">
        <f>VLOOKUP($A13,'[1]5Y區隔'!$B$365:$R$415,Q$4,FALSE)/VLOOKUP($A13,'[1]5Y區隔'!$B$365:$R$415,2,FALSE)</f>
        <v>5.7866440294284095E-2</v>
      </c>
      <c r="R13" s="14">
        <f>VLOOKUP($A13,'[1]5Y區隔'!$B$365:$R$415,R$4,FALSE)/VLOOKUP($A13,'[1]5Y區隔'!$B$365:$R$415,2,FALSE)</f>
        <v>3.9473684210526314E-2</v>
      </c>
      <c r="S13" s="14">
        <f>VLOOKUP($A13,'[1]5Y區隔'!$B$365:$R$415,S$4,FALSE)/VLOOKUP($A13,'[1]5Y區隔'!$B$365:$R$415,2,FALSE)</f>
        <v>3.0135823429541596E-2</v>
      </c>
      <c r="T13" s="14">
        <f>VLOOKUP($A13,'[1]5Y區隔'!$B$365:$R$415,T$4,FALSE)/VLOOKUP($A13,'[1]5Y區隔'!$B$365:$R$415,2,FALSE)</f>
        <v>1.9383135257498584E-2</v>
      </c>
      <c r="U13" s="14">
        <f>VLOOKUP($A13,'[1]5Y區隔'!$B$365:$R$415,U$4,FALSE)/VLOOKUP($A13,'[1]5Y區隔'!$B$365:$R$415,2,FALSE)</f>
        <v>1.3440860215053764E-2</v>
      </c>
      <c r="V13" s="14">
        <f>VLOOKUP($A13,'[1]5Y區隔'!$B$365:$R$415,V$4,FALSE)/VLOOKUP($A13,'[1]5Y區隔'!$B$365:$R$415,2,FALSE)</f>
        <v>5.8007923033389927E-3</v>
      </c>
      <c r="W13" s="15">
        <f t="shared" si="6"/>
        <v>45.568760611205427</v>
      </c>
      <c r="X13" s="16"/>
      <c r="Y13">
        <v>55</v>
      </c>
      <c r="Z13" s="17">
        <v>-0.54230064235844244</v>
      </c>
      <c r="AA13" s="17">
        <v>0.61764611654398671</v>
      </c>
      <c r="AB13" s="17">
        <v>0.59532400493610771</v>
      </c>
    </row>
    <row r="14" spans="1:39" x14ac:dyDescent="0.25">
      <c r="A14" t="s">
        <v>258</v>
      </c>
      <c r="B14">
        <f>VLOOKUP($A14,工作表2!$AD$6:$AG$168,2,FALSE)</f>
        <v>1349</v>
      </c>
      <c r="C14">
        <f>VLOOKUP($A14,工作表2!$AD$6:$AG$168,3,FALSE)</f>
        <v>2343</v>
      </c>
      <c r="D14">
        <f>VLOOKUP($A14,工作表2!$AD$6:$AG$168,4,FALSE)</f>
        <v>4339</v>
      </c>
      <c r="E14" s="12">
        <f t="shared" si="3"/>
        <v>0.31090112929246372</v>
      </c>
      <c r="F14" s="12">
        <f t="shared" si="4"/>
        <v>0.53998617192901588</v>
      </c>
      <c r="G14" s="13">
        <f t="shared" si="5"/>
        <v>-0.22908504263655216</v>
      </c>
      <c r="H14" s="14">
        <f>VLOOKUP($A14,'[1]5Y區隔'!$B$365:$R$415,H$4,FALSE)/VLOOKUP($A14,'[1]5Y區隔'!$B$365:$R$415,2,FALSE)</f>
        <v>6.5751072961373391E-2</v>
      </c>
      <c r="I14" s="14">
        <f>VLOOKUP($A14,'[1]5Y區隔'!$B$365:$R$415,I$4,FALSE)/VLOOKUP($A14,'[1]5Y區隔'!$B$365:$R$415,2,FALSE)</f>
        <v>7.9141630901287549E-2</v>
      </c>
      <c r="J14" s="14">
        <f>VLOOKUP($A14,'[1]5Y區隔'!$B$365:$R$415,J$4,FALSE)/VLOOKUP($A14,'[1]5Y區隔'!$B$365:$R$415,2,FALSE)</f>
        <v>0.1136480686695279</v>
      </c>
      <c r="K14" s="14">
        <f>VLOOKUP($A14,'[1]5Y區隔'!$B$365:$R$415,K$4,FALSE)/VLOOKUP($A14,'[1]5Y區隔'!$B$365:$R$415,2,FALSE)</f>
        <v>0.13270386266094419</v>
      </c>
      <c r="L14" s="14">
        <f>VLOOKUP($A14,'[1]5Y區隔'!$B$365:$R$415,L$4,FALSE)/VLOOKUP($A14,'[1]5Y區隔'!$B$365:$R$415,2,FALSE)</f>
        <v>0.11450643776824035</v>
      </c>
      <c r="M14" s="14">
        <f>VLOOKUP($A14,'[1]5Y區隔'!$B$365:$R$415,M$4,FALSE)/VLOOKUP($A14,'[1]5Y區隔'!$B$365:$R$415,2,FALSE)</f>
        <v>9.9055793991416313E-2</v>
      </c>
      <c r="N14" s="14">
        <f>VLOOKUP($A14,'[1]5Y區隔'!$B$365:$R$415,N$4,FALSE)/VLOOKUP($A14,'[1]5Y區隔'!$B$365:$R$415,2,FALSE)</f>
        <v>7.9313304721030042E-2</v>
      </c>
      <c r="O14" s="14">
        <f>VLOOKUP($A14,'[1]5Y區隔'!$B$365:$R$415,O$4,FALSE)/VLOOKUP($A14,'[1]5Y區隔'!$B$365:$R$415,2,FALSE)</f>
        <v>8.5150214592274676E-2</v>
      </c>
      <c r="P14" s="14">
        <f>VLOOKUP($A14,'[1]5Y區隔'!$B$365:$R$415,P$4,FALSE)/VLOOKUP($A14,'[1]5Y區隔'!$B$365:$R$415,2,FALSE)</f>
        <v>7.9656652360515015E-2</v>
      </c>
      <c r="Q14" s="14">
        <f>VLOOKUP($A14,'[1]5Y區隔'!$B$365:$R$415,Q$4,FALSE)/VLOOKUP($A14,'[1]5Y區隔'!$B$365:$R$415,2,FALSE)</f>
        <v>5.6995708154506435E-2</v>
      </c>
      <c r="R14" s="14">
        <f>VLOOKUP($A14,'[1]5Y區隔'!$B$365:$R$415,R$4,FALSE)/VLOOKUP($A14,'[1]5Y區隔'!$B$365:$R$415,2,FALSE)</f>
        <v>3.6909871244635191E-2</v>
      </c>
      <c r="S14" s="14">
        <f>VLOOKUP($A14,'[1]5Y區隔'!$B$365:$R$415,S$4,FALSE)/VLOOKUP($A14,'[1]5Y區隔'!$B$365:$R$415,2,FALSE)</f>
        <v>2.9184549356223177E-2</v>
      </c>
      <c r="T14" s="14">
        <f>VLOOKUP($A14,'[1]5Y區隔'!$B$365:$R$415,T$4,FALSE)/VLOOKUP($A14,'[1]5Y區隔'!$B$365:$R$415,2,FALSE)</f>
        <v>1.6137339055793991E-2</v>
      </c>
      <c r="U14" s="14">
        <f>VLOOKUP($A14,'[1]5Y區隔'!$B$365:$R$415,U$4,FALSE)/VLOOKUP($A14,'[1]5Y區隔'!$B$365:$R$415,2,FALSE)</f>
        <v>7.8969957081545059E-3</v>
      </c>
      <c r="V14" s="14">
        <f>VLOOKUP($A14,'[1]5Y區隔'!$B$365:$R$415,V$4,FALSE)/VLOOKUP($A14,'[1]5Y區隔'!$B$365:$R$415,2,FALSE)</f>
        <v>3.948497854077253E-3</v>
      </c>
      <c r="W14" s="15">
        <f t="shared" si="6"/>
        <v>44.608583690987125</v>
      </c>
      <c r="X14" s="16"/>
      <c r="Y14">
        <v>60</v>
      </c>
      <c r="Z14" s="17">
        <v>-0.6147200497678682</v>
      </c>
      <c r="AA14" s="17">
        <v>0.57209882942450807</v>
      </c>
      <c r="AB14" s="17">
        <v>0.60176962532763512</v>
      </c>
    </row>
    <row r="15" spans="1:39" x14ac:dyDescent="0.25">
      <c r="A15" t="s">
        <v>259</v>
      </c>
      <c r="B15">
        <f>VLOOKUP($A15,工作表2!$AD$6:$AG$168,2,FALSE)</f>
        <v>875</v>
      </c>
      <c r="C15">
        <f>VLOOKUP($A15,工作表2!$AD$6:$AG$168,3,FALSE)</f>
        <v>1513</v>
      </c>
      <c r="D15">
        <f>VLOOKUP($A15,工作表2!$AD$6:$AG$168,4,FALSE)</f>
        <v>2881</v>
      </c>
      <c r="E15" s="12">
        <f t="shared" si="3"/>
        <v>0.30371398819854217</v>
      </c>
      <c r="F15" s="12">
        <f t="shared" si="4"/>
        <v>0.5251648733078792</v>
      </c>
      <c r="G15" s="13">
        <f t="shared" si="5"/>
        <v>-0.22145088510933703</v>
      </c>
      <c r="H15" s="14">
        <f>VLOOKUP($A15,'[1]5Y區隔'!$B$365:$R$415,H$4,FALSE)/VLOOKUP($A15,'[1]5Y區隔'!$B$365:$R$415,2,FALSE)</f>
        <v>7.4584199584199581E-2</v>
      </c>
      <c r="I15" s="14">
        <f>VLOOKUP($A15,'[1]5Y區隔'!$B$365:$R$415,I$4,FALSE)/VLOOKUP($A15,'[1]5Y區隔'!$B$365:$R$415,2,FALSE)</f>
        <v>7.718295218295218E-2</v>
      </c>
      <c r="J15" s="14">
        <f>VLOOKUP($A15,'[1]5Y區隔'!$B$365:$R$415,J$4,FALSE)/VLOOKUP($A15,'[1]5Y區隔'!$B$365:$R$415,2,FALSE)</f>
        <v>0.10732848232848233</v>
      </c>
      <c r="K15" s="14">
        <f>VLOOKUP($A15,'[1]5Y區隔'!$B$365:$R$415,K$4,FALSE)/VLOOKUP($A15,'[1]5Y區隔'!$B$365:$R$415,2,FALSE)</f>
        <v>0.11824324324324324</v>
      </c>
      <c r="L15" s="14">
        <f>VLOOKUP($A15,'[1]5Y區隔'!$B$365:$R$415,L$4,FALSE)/VLOOKUP($A15,'[1]5Y區隔'!$B$365:$R$415,2,FALSE)</f>
        <v>0.10031185031185032</v>
      </c>
      <c r="M15" s="14">
        <f>VLOOKUP($A15,'[1]5Y區隔'!$B$365:$R$415,M$4,FALSE)/VLOOKUP($A15,'[1]5Y區隔'!$B$365:$R$415,2,FALSE)</f>
        <v>0.1023908523908524</v>
      </c>
      <c r="N15" s="14">
        <f>VLOOKUP($A15,'[1]5Y區隔'!$B$365:$R$415,N$4,FALSE)/VLOOKUP($A15,'[1]5Y區隔'!$B$365:$R$415,2,FALSE)</f>
        <v>8.7837837837837843E-2</v>
      </c>
      <c r="O15" s="14">
        <f>VLOOKUP($A15,'[1]5Y區隔'!$B$365:$R$415,O$4,FALSE)/VLOOKUP($A15,'[1]5Y區隔'!$B$365:$R$415,2,FALSE)</f>
        <v>9.0956340956340961E-2</v>
      </c>
      <c r="P15" s="14">
        <f>VLOOKUP($A15,'[1]5Y區隔'!$B$365:$R$415,P$4,FALSE)/VLOOKUP($A15,'[1]5Y區隔'!$B$365:$R$415,2,FALSE)</f>
        <v>9.2775467775467774E-2</v>
      </c>
      <c r="Q15" s="14">
        <f>VLOOKUP($A15,'[1]5Y區隔'!$B$365:$R$415,Q$4,FALSE)/VLOOKUP($A15,'[1]5Y區隔'!$B$365:$R$415,2,FALSE)</f>
        <v>5.4833679833679837E-2</v>
      </c>
      <c r="R15" s="14">
        <f>VLOOKUP($A15,'[1]5Y區隔'!$B$365:$R$415,R$4,FALSE)/VLOOKUP($A15,'[1]5Y區隔'!$B$365:$R$415,2,FALSE)</f>
        <v>3.3523908523908526E-2</v>
      </c>
      <c r="S15" s="14">
        <f>VLOOKUP($A15,'[1]5Y區隔'!$B$365:$R$415,S$4,FALSE)/VLOOKUP($A15,'[1]5Y區隔'!$B$365:$R$415,2,FALSE)</f>
        <v>2.7286902286902288E-2</v>
      </c>
      <c r="T15" s="14">
        <f>VLOOKUP($A15,'[1]5Y區隔'!$B$365:$R$415,T$4,FALSE)/VLOOKUP($A15,'[1]5Y區隔'!$B$365:$R$415,2,FALSE)</f>
        <v>1.9230769230769232E-2</v>
      </c>
      <c r="U15" s="14">
        <f>VLOOKUP($A15,'[1]5Y區隔'!$B$365:$R$415,U$4,FALSE)/VLOOKUP($A15,'[1]5Y區隔'!$B$365:$R$415,2,FALSE)</f>
        <v>8.0561330561330566E-3</v>
      </c>
      <c r="V15" s="14">
        <f>VLOOKUP($A15,'[1]5Y區隔'!$B$365:$R$415,V$4,FALSE)/VLOOKUP($A15,'[1]5Y區隔'!$B$365:$R$415,2,FALSE)</f>
        <v>5.4573804573804577E-3</v>
      </c>
      <c r="W15" s="15">
        <f t="shared" si="6"/>
        <v>45.032484407484404</v>
      </c>
      <c r="X15" s="16"/>
      <c r="Y15">
        <v>65</v>
      </c>
      <c r="Z15" s="17">
        <v>-0.51305617930408209</v>
      </c>
      <c r="AA15" s="17">
        <v>0.50649941437217449</v>
      </c>
      <c r="AB15" s="17">
        <v>0.5188042168931144</v>
      </c>
    </row>
    <row r="16" spans="1:39" x14ac:dyDescent="0.25">
      <c r="A16" t="s">
        <v>260</v>
      </c>
      <c r="B16">
        <f>VLOOKUP($A16,工作表2!$AD$6:$AG$168,2,FALSE)</f>
        <v>1358</v>
      </c>
      <c r="C16">
        <f>VLOOKUP($A16,工作表2!$AD$6:$AG$168,3,FALSE)</f>
        <v>2410</v>
      </c>
      <c r="D16">
        <f>VLOOKUP($A16,工作表2!$AD$6:$AG$168,4,FALSE)</f>
        <v>4529</v>
      </c>
      <c r="E16" s="12">
        <f t="shared" si="3"/>
        <v>0.29984544049459044</v>
      </c>
      <c r="F16" s="12">
        <f t="shared" si="4"/>
        <v>0.53212629719584892</v>
      </c>
      <c r="G16" s="13">
        <f t="shared" si="5"/>
        <v>-0.23228085670125848</v>
      </c>
      <c r="H16" s="14">
        <f>VLOOKUP($A16,'[1]5Y區隔'!$B$365:$R$415,H$4,FALSE)/VLOOKUP($A16,'[1]5Y區隔'!$B$365:$R$415,2,FALSE)</f>
        <v>6.870847512558742E-2</v>
      </c>
      <c r="I16" s="14">
        <f>VLOOKUP($A16,'[1]5Y區隔'!$B$365:$R$415,I$4,FALSE)/VLOOKUP($A16,'[1]5Y區隔'!$B$365:$R$415,2,FALSE)</f>
        <v>7.9565710581753366E-2</v>
      </c>
      <c r="J16" s="14">
        <f>VLOOKUP($A16,'[1]5Y區隔'!$B$365:$R$415,J$4,FALSE)/VLOOKUP($A16,'[1]5Y區隔'!$B$365:$R$415,2,FALSE)</f>
        <v>0.11797115540431048</v>
      </c>
      <c r="K16" s="14">
        <f>VLOOKUP($A16,'[1]5Y區隔'!$B$365:$R$415,K$4,FALSE)/VLOOKUP($A16,'[1]5Y區隔'!$B$365:$R$415,2,FALSE)</f>
        <v>0.12963863231242911</v>
      </c>
      <c r="L16" s="14">
        <f>VLOOKUP($A16,'[1]5Y區隔'!$B$365:$R$415,L$4,FALSE)/VLOOKUP($A16,'[1]5Y區隔'!$B$365:$R$415,2,FALSE)</f>
        <v>9.8201263976665051E-2</v>
      </c>
      <c r="M16" s="14">
        <f>VLOOKUP($A16,'[1]5Y區隔'!$B$365:$R$415,M$4,FALSE)/VLOOKUP($A16,'[1]5Y區隔'!$B$365:$R$415,2,FALSE)</f>
        <v>8.3130772970345157E-2</v>
      </c>
      <c r="N16" s="14">
        <f>VLOOKUP($A16,'[1]5Y區隔'!$B$365:$R$415,N$4,FALSE)/VLOOKUP($A16,'[1]5Y區隔'!$B$365:$R$415,2,FALSE)</f>
        <v>7.9079565710581751E-2</v>
      </c>
      <c r="O16" s="14">
        <f>VLOOKUP($A16,'[1]5Y區隔'!$B$365:$R$415,O$4,FALSE)/VLOOKUP($A16,'[1]5Y區隔'!$B$365:$R$415,2,FALSE)</f>
        <v>8.8640414843623394E-2</v>
      </c>
      <c r="P16" s="14">
        <f>VLOOKUP($A16,'[1]5Y區隔'!$B$365:$R$415,P$4,FALSE)/VLOOKUP($A16,'[1]5Y區隔'!$B$365:$R$415,2,FALSE)</f>
        <v>9.3988008426511102E-2</v>
      </c>
      <c r="Q16" s="14">
        <f>VLOOKUP($A16,'[1]5Y區隔'!$B$365:$R$415,Q$4,FALSE)/VLOOKUP($A16,'[1]5Y區隔'!$B$365:$R$415,2,FALSE)</f>
        <v>6.8222330254415819E-2</v>
      </c>
      <c r="R16" s="14">
        <f>VLOOKUP($A16,'[1]5Y區隔'!$B$365:$R$415,R$4,FALSE)/VLOOKUP($A16,'[1]5Y區隔'!$B$365:$R$415,2,FALSE)</f>
        <v>3.5812672176308541E-2</v>
      </c>
      <c r="S16" s="14">
        <f>VLOOKUP($A16,'[1]5Y區隔'!$B$365:$R$415,S$4,FALSE)/VLOOKUP($A16,'[1]5Y區隔'!$B$365:$R$415,2,FALSE)</f>
        <v>2.5603629881704747E-2</v>
      </c>
      <c r="T16" s="14">
        <f>VLOOKUP($A16,'[1]5Y區隔'!$B$365:$R$415,T$4,FALSE)/VLOOKUP($A16,'[1]5Y區隔'!$B$365:$R$415,2,FALSE)</f>
        <v>1.7015070491006319E-2</v>
      </c>
      <c r="U16" s="14">
        <f>VLOOKUP($A16,'[1]5Y區隔'!$B$365:$R$415,U$4,FALSE)/VLOOKUP($A16,'[1]5Y區隔'!$B$365:$R$415,2,FALSE)</f>
        <v>1.0371090584994328E-2</v>
      </c>
      <c r="V16" s="14">
        <f>VLOOKUP($A16,'[1]5Y區隔'!$B$365:$R$415,V$4,FALSE)/VLOOKUP($A16,'[1]5Y區隔'!$B$365:$R$415,2,FALSE)</f>
        <v>4.0512072597634098E-3</v>
      </c>
      <c r="W16" s="15">
        <f t="shared" si="6"/>
        <v>45.046183762761309</v>
      </c>
      <c r="X16" s="16"/>
      <c r="Y16">
        <v>70</v>
      </c>
      <c r="Z16" s="17">
        <v>-0.18697701941121903</v>
      </c>
      <c r="AA16" s="17">
        <v>0.1888013069981456</v>
      </c>
      <c r="AB16" s="17">
        <v>0.1914762785270997</v>
      </c>
    </row>
    <row r="17" spans="1:28" x14ac:dyDescent="0.25">
      <c r="A17" t="s">
        <v>261</v>
      </c>
      <c r="B17">
        <f>VLOOKUP($A17,工作表2!$AD$6:$AG$168,2,FALSE)</f>
        <v>1318</v>
      </c>
      <c r="C17">
        <f>VLOOKUP($A17,工作表2!$AD$6:$AG$168,3,FALSE)</f>
        <v>1500</v>
      </c>
      <c r="D17">
        <f>VLOOKUP($A17,工作表2!$AD$6:$AG$168,4,FALSE)</f>
        <v>3458</v>
      </c>
      <c r="E17" s="12">
        <f t="shared" si="3"/>
        <v>0.38114517061885483</v>
      </c>
      <c r="F17" s="12">
        <f t="shared" si="4"/>
        <v>0.43377674956622325</v>
      </c>
      <c r="G17" s="13">
        <f t="shared" si="5"/>
        <v>-5.2631578947368418E-2</v>
      </c>
      <c r="H17" s="14">
        <f>VLOOKUP($A17,'[1]5Y區隔'!$B$365:$R$415,H$4,FALSE)/VLOOKUP($A17,'[1]5Y區隔'!$B$365:$R$415,2,FALSE)</f>
        <v>6.6883512909127876E-2</v>
      </c>
      <c r="I17" s="14">
        <f>VLOOKUP($A17,'[1]5Y區隔'!$B$365:$R$415,I$4,FALSE)/VLOOKUP($A17,'[1]5Y區隔'!$B$365:$R$415,2,FALSE)</f>
        <v>6.9932913193738566E-2</v>
      </c>
      <c r="J17" s="14">
        <f>VLOOKUP($A17,'[1]5Y區隔'!$B$365:$R$415,J$4,FALSE)/VLOOKUP($A17,'[1]5Y區隔'!$B$365:$R$415,2,FALSE)</f>
        <v>0.1073388900182964</v>
      </c>
      <c r="K17" s="14">
        <f>VLOOKUP($A17,'[1]5Y區隔'!$B$365:$R$415,K$4,FALSE)/VLOOKUP($A17,'[1]5Y區隔'!$B$365:$R$415,2,FALSE)</f>
        <v>0.11303110388290302</v>
      </c>
      <c r="L17" s="14">
        <f>VLOOKUP($A17,'[1]5Y區隔'!$B$365:$R$415,L$4,FALSE)/VLOOKUP($A17,'[1]5Y區隔'!$B$365:$R$415,2,FALSE)</f>
        <v>8.6196381378328926E-2</v>
      </c>
      <c r="M17" s="14">
        <f>VLOOKUP($A17,'[1]5Y區隔'!$B$365:$R$415,M$4,FALSE)/VLOOKUP($A17,'[1]5Y區隔'!$B$365:$R$415,2,FALSE)</f>
        <v>8.9855661719861757E-2</v>
      </c>
      <c r="N17" s="14">
        <f>VLOOKUP($A17,'[1]5Y區隔'!$B$365:$R$415,N$4,FALSE)/VLOOKUP($A17,'[1]5Y區隔'!$B$365:$R$415,2,FALSE)</f>
        <v>9.5954462289083151E-2</v>
      </c>
      <c r="O17" s="14">
        <f>VLOOKUP($A17,'[1]5Y區隔'!$B$365:$R$415,O$4,FALSE)/VLOOKUP($A17,'[1]5Y區隔'!$B$365:$R$415,2,FALSE)</f>
        <v>9.5751168936775766E-2</v>
      </c>
      <c r="P17" s="14">
        <f>VLOOKUP($A17,'[1]5Y區隔'!$B$365:$R$415,P$4,FALSE)/VLOOKUP($A17,'[1]5Y區隔'!$B$365:$R$415,2,FALSE)</f>
        <v>9.188859524293555E-2</v>
      </c>
      <c r="Q17" s="14">
        <f>VLOOKUP($A17,'[1]5Y區隔'!$B$365:$R$415,Q$4,FALSE)/VLOOKUP($A17,'[1]5Y區隔'!$B$365:$R$415,2,FALSE)</f>
        <v>6.0988005692213867E-2</v>
      </c>
      <c r="R17" s="14">
        <f>VLOOKUP($A17,'[1]5Y區隔'!$B$365:$R$415,R$4,FALSE)/VLOOKUP($A17,'[1]5Y區隔'!$B$365:$R$415,2,FALSE)</f>
        <v>3.7609270176865217E-2</v>
      </c>
      <c r="S17" s="14">
        <f>VLOOKUP($A17,'[1]5Y區隔'!$B$365:$R$415,S$4,FALSE)/VLOOKUP($A17,'[1]5Y區隔'!$B$365:$R$415,2,FALSE)</f>
        <v>3.6389510063020943E-2</v>
      </c>
      <c r="T17" s="14">
        <f>VLOOKUP($A17,'[1]5Y區隔'!$B$365:$R$415,T$4,FALSE)/VLOOKUP($A17,'[1]5Y區隔'!$B$365:$R$415,2,FALSE)</f>
        <v>2.1549095344582232E-2</v>
      </c>
      <c r="U17" s="14">
        <f>VLOOKUP($A17,'[1]5Y區隔'!$B$365:$R$415,U$4,FALSE)/VLOOKUP($A17,'[1]5Y區隔'!$B$365:$R$415,2,FALSE)</f>
        <v>1.870298841227892E-2</v>
      </c>
      <c r="V17" s="14">
        <f>VLOOKUP($A17,'[1]5Y區隔'!$B$365:$R$415,V$4,FALSE)/VLOOKUP($A17,'[1]5Y區隔'!$B$365:$R$415,2,FALSE)</f>
        <v>7.9284407399878021E-3</v>
      </c>
      <c r="W17" s="15">
        <f t="shared" si="6"/>
        <v>46.684285423866648</v>
      </c>
      <c r="X17" s="16"/>
      <c r="Y17">
        <v>75</v>
      </c>
      <c r="Z17" s="17">
        <v>-1.1864683702369568E-2</v>
      </c>
      <c r="AA17" s="17">
        <v>6.3527027564855469E-3</v>
      </c>
      <c r="AB17" s="17">
        <v>8.9389270198387358E-3</v>
      </c>
    </row>
    <row r="18" spans="1:28" x14ac:dyDescent="0.25">
      <c r="A18" t="s">
        <v>262</v>
      </c>
      <c r="B18">
        <f>VLOOKUP($A18,工作表2!$AD$6:$AG$168,2,FALSE)</f>
        <v>1256</v>
      </c>
      <c r="C18">
        <f>VLOOKUP($A18,工作表2!$AD$6:$AG$168,3,FALSE)</f>
        <v>1946</v>
      </c>
      <c r="D18">
        <f>VLOOKUP($A18,工作表2!$AD$6:$AG$168,4,FALSE)</f>
        <v>3813</v>
      </c>
      <c r="E18" s="12">
        <f t="shared" si="3"/>
        <v>0.32939942302648834</v>
      </c>
      <c r="F18" s="12">
        <f t="shared" si="4"/>
        <v>0.51035929714135853</v>
      </c>
      <c r="G18" s="13">
        <f t="shared" si="5"/>
        <v>-0.18095987411487019</v>
      </c>
      <c r="H18" s="14">
        <f>VLOOKUP($A18,'[1]5Y區隔'!$B$365:$R$415,H$4,FALSE)/VLOOKUP($A18,'[1]5Y區隔'!$B$365:$R$415,2,FALSE)</f>
        <v>6.4834770114942528E-2</v>
      </c>
      <c r="I18" s="14">
        <f>VLOOKUP($A18,'[1]5Y區隔'!$B$365:$R$415,I$4,FALSE)/VLOOKUP($A18,'[1]5Y區隔'!$B$365:$R$415,2,FALSE)</f>
        <v>8.2974137931034489E-2</v>
      </c>
      <c r="J18" s="14">
        <f>VLOOKUP($A18,'[1]5Y區隔'!$B$365:$R$415,J$4,FALSE)/VLOOKUP($A18,'[1]5Y區隔'!$B$365:$R$415,2,FALSE)</f>
        <v>0.10560344827586207</v>
      </c>
      <c r="K18" s="14">
        <f>VLOOKUP($A18,'[1]5Y區隔'!$B$365:$R$415,K$4,FALSE)/VLOOKUP($A18,'[1]5Y區隔'!$B$365:$R$415,2,FALSE)</f>
        <v>0.11817528735632184</v>
      </c>
      <c r="L18" s="14">
        <f>VLOOKUP($A18,'[1]5Y區隔'!$B$365:$R$415,L$4,FALSE)/VLOOKUP($A18,'[1]5Y區隔'!$B$365:$R$415,2,FALSE)</f>
        <v>9.2492816091954019E-2</v>
      </c>
      <c r="M18" s="14">
        <f>VLOOKUP($A18,'[1]5Y區隔'!$B$365:$R$415,M$4,FALSE)/VLOOKUP($A18,'[1]5Y區隔'!$B$365:$R$415,2,FALSE)</f>
        <v>8.6206896551724144E-2</v>
      </c>
      <c r="N18" s="14">
        <f>VLOOKUP($A18,'[1]5Y區隔'!$B$365:$R$415,N$4,FALSE)/VLOOKUP($A18,'[1]5Y區隔'!$B$365:$R$415,2,FALSE)</f>
        <v>9.4647988505747127E-2</v>
      </c>
      <c r="O18" s="14">
        <f>VLOOKUP($A18,'[1]5Y區隔'!$B$365:$R$415,O$4,FALSE)/VLOOKUP($A18,'[1]5Y區隔'!$B$365:$R$415,2,FALSE)</f>
        <v>9.4288793103448273E-2</v>
      </c>
      <c r="P18" s="14">
        <f>VLOOKUP($A18,'[1]5Y區隔'!$B$365:$R$415,P$4,FALSE)/VLOOKUP($A18,'[1]5Y區隔'!$B$365:$R$415,2,FALSE)</f>
        <v>8.4590517241379309E-2</v>
      </c>
      <c r="Q18" s="14">
        <f>VLOOKUP($A18,'[1]5Y區隔'!$B$365:$R$415,Q$4,FALSE)/VLOOKUP($A18,'[1]5Y區隔'!$B$365:$R$415,2,FALSE)</f>
        <v>5.7112068965517244E-2</v>
      </c>
      <c r="R18" s="14">
        <f>VLOOKUP($A18,'[1]5Y區隔'!$B$365:$R$415,R$4,FALSE)/VLOOKUP($A18,'[1]5Y區隔'!$B$365:$R$415,2,FALSE)</f>
        <v>3.5560344827586209E-2</v>
      </c>
      <c r="S18" s="14">
        <f>VLOOKUP($A18,'[1]5Y區隔'!$B$365:$R$415,S$4,FALSE)/VLOOKUP($A18,'[1]5Y區隔'!$B$365:$R$415,2,FALSE)</f>
        <v>3.6637931034482756E-2</v>
      </c>
      <c r="T18" s="14">
        <f>VLOOKUP($A18,'[1]5Y區隔'!$B$365:$R$415,T$4,FALSE)/VLOOKUP($A18,'[1]5Y區隔'!$B$365:$R$415,2,FALSE)</f>
        <v>2.4604885057471264E-2</v>
      </c>
      <c r="U18" s="14">
        <f>VLOOKUP($A18,'[1]5Y區隔'!$B$365:$R$415,U$4,FALSE)/VLOOKUP($A18,'[1]5Y區隔'!$B$365:$R$415,2,FALSE)</f>
        <v>1.5445402298850575E-2</v>
      </c>
      <c r="V18" s="14">
        <f>VLOOKUP($A18,'[1]5Y區隔'!$B$365:$R$415,V$4,FALSE)/VLOOKUP($A18,'[1]5Y區隔'!$B$365:$R$415,2,FALSE)</f>
        <v>6.8247126436781613E-3</v>
      </c>
      <c r="W18" s="15">
        <f t="shared" si="6"/>
        <v>46.092852011494244</v>
      </c>
      <c r="X18" s="16"/>
      <c r="Y18">
        <v>80</v>
      </c>
      <c r="Z18" s="17">
        <v>-0.26899311142454596</v>
      </c>
      <c r="AA18" s="17">
        <v>0.33325221955327167</v>
      </c>
      <c r="AB18" s="17">
        <v>0.31063540324818106</v>
      </c>
    </row>
    <row r="19" spans="1:28" x14ac:dyDescent="0.25">
      <c r="A19" t="s">
        <v>263</v>
      </c>
      <c r="B19">
        <f>VLOOKUP($A19,工作表2!$AD$6:$AG$168,2,FALSE)</f>
        <v>1097</v>
      </c>
      <c r="C19">
        <f>VLOOKUP($A19,工作表2!$AD$6:$AG$168,3,FALSE)</f>
        <v>1578</v>
      </c>
      <c r="D19">
        <f>VLOOKUP($A19,工作表2!$AD$6:$AG$168,4,FALSE)</f>
        <v>3155</v>
      </c>
      <c r="E19" s="12">
        <f t="shared" si="3"/>
        <v>0.34770206022187006</v>
      </c>
      <c r="F19" s="12">
        <f t="shared" si="4"/>
        <v>0.50015847860538831</v>
      </c>
      <c r="G19" s="13">
        <f t="shared" si="5"/>
        <v>-0.15245641838351826</v>
      </c>
      <c r="H19" s="14">
        <f>VLOOKUP($A19,'[1]5Y區隔'!$B$365:$R$415,H$4,FALSE)/VLOOKUP($A19,'[1]5Y區隔'!$B$365:$R$415,2,FALSE)</f>
        <v>6.651216685979143E-2</v>
      </c>
      <c r="I19" s="14">
        <f>VLOOKUP($A19,'[1]5Y區隔'!$B$365:$R$415,I$4,FALSE)/VLOOKUP($A19,'[1]5Y區隔'!$B$365:$R$415,2,FALSE)</f>
        <v>7.1610660486674388E-2</v>
      </c>
      <c r="J19" s="14">
        <f>VLOOKUP($A19,'[1]5Y區隔'!$B$365:$R$415,J$4,FALSE)/VLOOKUP($A19,'[1]5Y區隔'!$B$365:$R$415,2,FALSE)</f>
        <v>0.10428736964078796</v>
      </c>
      <c r="K19" s="14">
        <f>VLOOKUP($A19,'[1]5Y區隔'!$B$365:$R$415,K$4,FALSE)/VLOOKUP($A19,'[1]5Y區隔'!$B$365:$R$415,2,FALSE)</f>
        <v>0.11494785631517961</v>
      </c>
      <c r="L19" s="14">
        <f>VLOOKUP($A19,'[1]5Y區隔'!$B$365:$R$415,L$4,FALSE)/VLOOKUP($A19,'[1]5Y區隔'!$B$365:$R$415,2,FALSE)</f>
        <v>9.5017381228273468E-2</v>
      </c>
      <c r="M19" s="14">
        <f>VLOOKUP($A19,'[1]5Y區隔'!$B$365:$R$415,M$4,FALSE)/VLOOKUP($A19,'[1]5Y區隔'!$B$365:$R$415,2,FALSE)</f>
        <v>9.2931633835457703E-2</v>
      </c>
      <c r="N19" s="14">
        <f>VLOOKUP($A19,'[1]5Y區隔'!$B$365:$R$415,N$4,FALSE)/VLOOKUP($A19,'[1]5Y區隔'!$B$365:$R$415,2,FALSE)</f>
        <v>8.0880648899188876E-2</v>
      </c>
      <c r="O19" s="14">
        <f>VLOOKUP($A19,'[1]5Y區隔'!$B$365:$R$415,O$4,FALSE)/VLOOKUP($A19,'[1]5Y區隔'!$B$365:$R$415,2,FALSE)</f>
        <v>8.8528389339513319E-2</v>
      </c>
      <c r="P19" s="14">
        <f>VLOOKUP($A19,'[1]5Y區隔'!$B$365:$R$415,P$4,FALSE)/VLOOKUP($A19,'[1]5Y區隔'!$B$365:$R$415,2,FALSE)</f>
        <v>8.6906141367323289E-2</v>
      </c>
      <c r="Q19" s="14">
        <f>VLOOKUP($A19,'[1]5Y區隔'!$B$365:$R$415,Q$4,FALSE)/VLOOKUP($A19,'[1]5Y區隔'!$B$365:$R$415,2,FALSE)</f>
        <v>7.3001158748551565E-2</v>
      </c>
      <c r="R19" s="14">
        <f>VLOOKUP($A19,'[1]5Y區隔'!$B$365:$R$415,R$4,FALSE)/VLOOKUP($A19,'[1]5Y區隔'!$B$365:$R$415,2,FALSE)</f>
        <v>3.9397450753186555E-2</v>
      </c>
      <c r="S19" s="14">
        <f>VLOOKUP($A19,'[1]5Y區隔'!$B$365:$R$415,S$4,FALSE)/VLOOKUP($A19,'[1]5Y區隔'!$B$365:$R$415,2,FALSE)</f>
        <v>3.3371958285052142E-2</v>
      </c>
      <c r="T19" s="14">
        <f>VLOOKUP($A19,'[1]5Y區隔'!$B$365:$R$415,T$4,FALSE)/VLOOKUP($A19,'[1]5Y區隔'!$B$365:$R$415,2,FALSE)</f>
        <v>2.8273464658169177E-2</v>
      </c>
      <c r="U19" s="14">
        <f>VLOOKUP($A19,'[1]5Y區隔'!$B$365:$R$415,U$4,FALSE)/VLOOKUP($A19,'[1]5Y區隔'!$B$365:$R$415,2,FALSE)</f>
        <v>1.7149478563151795E-2</v>
      </c>
      <c r="V19" s="14">
        <f>VLOOKUP($A19,'[1]5Y區隔'!$B$365:$R$415,V$4,FALSE)/VLOOKUP($A19,'[1]5Y區隔'!$B$365:$R$415,2,FALSE)</f>
        <v>7.1842410196987254E-3</v>
      </c>
      <c r="W19" s="15">
        <f t="shared" si="6"/>
        <v>46.754345307068363</v>
      </c>
      <c r="X19" s="16"/>
      <c r="Y19">
        <v>85</v>
      </c>
      <c r="Z19" s="17">
        <v>-0.60012296516778618</v>
      </c>
      <c r="AA19" s="17">
        <v>0.61851300130796161</v>
      </c>
      <c r="AB19" s="17">
        <v>0.62171632783218855</v>
      </c>
    </row>
    <row r="20" spans="1:28" x14ac:dyDescent="0.25">
      <c r="A20" t="s">
        <v>264</v>
      </c>
      <c r="B20">
        <f>VLOOKUP($A20,工作表2!$AD$6:$AG$168,2,FALSE)</f>
        <v>518</v>
      </c>
      <c r="C20">
        <f>VLOOKUP($A20,工作表2!$AD$6:$AG$168,3,FALSE)</f>
        <v>2024</v>
      </c>
      <c r="D20">
        <f>VLOOKUP($A20,工作表2!$AD$6:$AG$168,4,FALSE)</f>
        <v>3275</v>
      </c>
      <c r="E20" s="12">
        <f t="shared" si="3"/>
        <v>0.15816793893129771</v>
      </c>
      <c r="F20" s="12">
        <f t="shared" si="4"/>
        <v>0.61801526717557254</v>
      </c>
      <c r="G20" s="13">
        <f t="shared" si="5"/>
        <v>-0.45984732824427482</v>
      </c>
      <c r="H20" s="14">
        <f>VLOOKUP($A20,'[1]5Y區隔'!$B$365:$R$415,H$4,FALSE)/VLOOKUP($A20,'[1]5Y區隔'!$B$365:$R$415,2,FALSE)</f>
        <v>6.608122941822174E-2</v>
      </c>
      <c r="I20" s="14">
        <f>VLOOKUP($A20,'[1]5Y區隔'!$B$365:$R$415,I$4,FALSE)/VLOOKUP($A20,'[1]5Y區隔'!$B$365:$R$415,2,FALSE)</f>
        <v>6.7178924259055986E-2</v>
      </c>
      <c r="J20" s="14">
        <f>VLOOKUP($A20,'[1]5Y區隔'!$B$365:$R$415,J$4,FALSE)/VLOOKUP($A20,'[1]5Y區隔'!$B$365:$R$415,2,FALSE)</f>
        <v>0.11262349066959386</v>
      </c>
      <c r="K20" s="14">
        <f>VLOOKUP($A20,'[1]5Y區隔'!$B$365:$R$415,K$4,FALSE)/VLOOKUP($A20,'[1]5Y區隔'!$B$365:$R$415,2,FALSE)</f>
        <v>0.11986827661909989</v>
      </c>
      <c r="L20" s="14">
        <f>VLOOKUP($A20,'[1]5Y區隔'!$B$365:$R$415,L$4,FALSE)/VLOOKUP($A20,'[1]5Y區隔'!$B$365:$R$415,2,FALSE)</f>
        <v>0.10186608122941822</v>
      </c>
      <c r="M20" s="14">
        <f>VLOOKUP($A20,'[1]5Y區隔'!$B$365:$R$415,M$4,FALSE)/VLOOKUP($A20,'[1]5Y區隔'!$B$365:$R$415,2,FALSE)</f>
        <v>8.3205268935235999E-2</v>
      </c>
      <c r="N20" s="14">
        <f>VLOOKUP($A20,'[1]5Y區隔'!$B$365:$R$415,N$4,FALSE)/VLOOKUP($A20,'[1]5Y區隔'!$B$365:$R$415,2,FALSE)</f>
        <v>9.5279912184412729E-2</v>
      </c>
      <c r="O20" s="14">
        <f>VLOOKUP($A20,'[1]5Y區隔'!$B$365:$R$415,O$4,FALSE)/VLOOKUP($A20,'[1]5Y區隔'!$B$365:$R$415,2,FALSE)</f>
        <v>7.9912184412733261E-2</v>
      </c>
      <c r="P20" s="14">
        <f>VLOOKUP($A20,'[1]5Y區隔'!$B$365:$R$415,P$4,FALSE)/VLOOKUP($A20,'[1]5Y區隔'!$B$365:$R$415,2,FALSE)</f>
        <v>9.1547749725576291E-2</v>
      </c>
      <c r="Q20" s="14">
        <f>VLOOKUP($A20,'[1]5Y區隔'!$B$365:$R$415,Q$4,FALSE)/VLOOKUP($A20,'[1]5Y區隔'!$B$365:$R$415,2,FALSE)</f>
        <v>6.1909989023051594E-2</v>
      </c>
      <c r="R20" s="14">
        <f>VLOOKUP($A20,'[1]5Y區隔'!$B$365:$R$415,R$4,FALSE)/VLOOKUP($A20,'[1]5Y區隔'!$B$365:$R$415,2,FALSE)</f>
        <v>4.0175631174533481E-2</v>
      </c>
      <c r="S20" s="14">
        <f>VLOOKUP($A20,'[1]5Y區隔'!$B$365:$R$415,S$4,FALSE)/VLOOKUP($A20,'[1]5Y區隔'!$B$365:$R$415,2,FALSE)</f>
        <v>3.8858397365532385E-2</v>
      </c>
      <c r="T20" s="14">
        <f>VLOOKUP($A20,'[1]5Y區隔'!$B$365:$R$415,T$4,FALSE)/VLOOKUP($A20,'[1]5Y區隔'!$B$365:$R$415,2,FALSE)</f>
        <v>2.4807903402854006E-2</v>
      </c>
      <c r="U20" s="14">
        <f>VLOOKUP($A20,'[1]5Y區隔'!$B$365:$R$415,U$4,FALSE)/VLOOKUP($A20,'[1]5Y區隔'!$B$365:$R$415,2,FALSE)</f>
        <v>1.2513721185510428E-2</v>
      </c>
      <c r="V20" s="14">
        <f>VLOOKUP($A20,'[1]5Y區隔'!$B$365:$R$415,V$4,FALSE)/VLOOKUP($A20,'[1]5Y區隔'!$B$365:$R$415,2,FALSE)</f>
        <v>4.1712403951701428E-3</v>
      </c>
      <c r="W20" s="15">
        <f t="shared" si="6"/>
        <v>46.220636663007689</v>
      </c>
      <c r="X20" s="16"/>
      <c r="Y20">
        <v>90</v>
      </c>
      <c r="Z20" s="17">
        <v>-0.41333957823333134</v>
      </c>
      <c r="AA20" s="17">
        <v>0.48551968513644866</v>
      </c>
      <c r="AB20" s="17">
        <v>0.46217149933397306</v>
      </c>
    </row>
    <row r="21" spans="1:28" x14ac:dyDescent="0.25">
      <c r="A21" t="s">
        <v>265</v>
      </c>
      <c r="B21">
        <f>VLOOKUP($A21,工作表2!$AD$6:$AG$168,2,FALSE)</f>
        <v>596</v>
      </c>
      <c r="C21">
        <f>VLOOKUP($A21,工作表2!$AD$6:$AG$168,3,FALSE)</f>
        <v>2210</v>
      </c>
      <c r="D21">
        <f>VLOOKUP($A21,工作表2!$AD$6:$AG$168,4,FALSE)</f>
        <v>3536</v>
      </c>
      <c r="E21" s="12">
        <f t="shared" si="3"/>
        <v>0.16855203619909503</v>
      </c>
      <c r="F21" s="12">
        <f t="shared" si="4"/>
        <v>0.625</v>
      </c>
      <c r="G21" s="13">
        <f t="shared" si="5"/>
        <v>-0.45644796380090497</v>
      </c>
      <c r="H21" s="14">
        <f>VLOOKUP($A21,'[1]5Y區隔'!$B$365:$R$415,H$4,FALSE)/VLOOKUP($A21,'[1]5Y區隔'!$B$365:$R$415,2,FALSE)</f>
        <v>6.8096831332414884E-2</v>
      </c>
      <c r="I21" s="14">
        <f>VLOOKUP($A21,'[1]5Y區隔'!$B$365:$R$415,I$4,FALSE)/VLOOKUP($A21,'[1]5Y區隔'!$B$365:$R$415,2,FALSE)</f>
        <v>8.010234205864987E-2</v>
      </c>
      <c r="J21" s="14">
        <f>VLOOKUP($A21,'[1]5Y區隔'!$B$365:$R$415,J$4,FALSE)/VLOOKUP($A21,'[1]5Y區隔'!$B$365:$R$415,2,FALSE)</f>
        <v>0.11434756937610707</v>
      </c>
      <c r="K21" s="14">
        <f>VLOOKUP($A21,'[1]5Y區隔'!$B$365:$R$415,K$4,FALSE)/VLOOKUP($A21,'[1]5Y區隔'!$B$365:$R$415,2,FALSE)</f>
        <v>0.11631568588860461</v>
      </c>
      <c r="L21" s="14">
        <f>VLOOKUP($A21,'[1]5Y區隔'!$B$365:$R$415,L$4,FALSE)/VLOOKUP($A21,'[1]5Y區隔'!$B$365:$R$415,2,FALSE)</f>
        <v>9.3682345994882898E-2</v>
      </c>
      <c r="M21" s="14">
        <f>VLOOKUP($A21,'[1]5Y區隔'!$B$365:$R$415,M$4,FALSE)/VLOOKUP($A21,'[1]5Y區隔'!$B$365:$R$415,2,FALSE)</f>
        <v>9.3485534343633145E-2</v>
      </c>
      <c r="N21" s="14">
        <f>VLOOKUP($A21,'[1]5Y區隔'!$B$365:$R$415,N$4,FALSE)/VLOOKUP($A21,'[1]5Y區隔'!$B$365:$R$415,2,FALSE)</f>
        <v>9.0926982877386348E-2</v>
      </c>
      <c r="O21" s="14">
        <f>VLOOKUP($A21,'[1]5Y區隔'!$B$365:$R$415,O$4,FALSE)/VLOOKUP($A21,'[1]5Y區隔'!$B$365:$R$415,2,FALSE)</f>
        <v>9.0533359574886826E-2</v>
      </c>
      <c r="P21" s="14">
        <f>VLOOKUP($A21,'[1]5Y區隔'!$B$365:$R$415,P$4,FALSE)/VLOOKUP($A21,'[1]5Y區隔'!$B$365:$R$415,2,FALSE)</f>
        <v>8.0299153709899623E-2</v>
      </c>
      <c r="Q21" s="14">
        <f>VLOOKUP($A21,'[1]5Y區隔'!$B$365:$R$415,Q$4,FALSE)/VLOOKUP($A21,'[1]5Y區隔'!$B$365:$R$415,2,FALSE)</f>
        <v>6.0617988584924225E-2</v>
      </c>
      <c r="R21" s="14">
        <f>VLOOKUP($A21,'[1]5Y區隔'!$B$365:$R$415,R$4,FALSE)/VLOOKUP($A21,'[1]5Y區隔'!$B$365:$R$415,2,FALSE)</f>
        <v>4.1527258413698094E-2</v>
      </c>
      <c r="S21" s="14">
        <f>VLOOKUP($A21,'[1]5Y區隔'!$B$365:$R$415,S$4,FALSE)/VLOOKUP($A21,'[1]5Y區隔'!$B$365:$R$415,2,FALSE)</f>
        <v>3.1883487502460145E-2</v>
      </c>
      <c r="T21" s="14">
        <f>VLOOKUP($A21,'[1]5Y區隔'!$B$365:$R$415,T$4,FALSE)/VLOOKUP($A21,'[1]5Y區隔'!$B$365:$R$415,2,FALSE)</f>
        <v>2.1255658334973431E-2</v>
      </c>
      <c r="U21" s="14">
        <f>VLOOKUP($A21,'[1]5Y區隔'!$B$365:$R$415,U$4,FALSE)/VLOOKUP($A21,'[1]5Y區隔'!$B$365:$R$415,2,FALSE)</f>
        <v>1.0824640818736469E-2</v>
      </c>
      <c r="V21" s="14">
        <f>VLOOKUP($A21,'[1]5Y區隔'!$B$365:$R$415,V$4,FALSE)/VLOOKUP($A21,'[1]5Y區隔'!$B$365:$R$415,2,FALSE)</f>
        <v>6.1011611887423732E-3</v>
      </c>
      <c r="W21" s="15">
        <f t="shared" si="6"/>
        <v>45.571737846880531</v>
      </c>
      <c r="X21" s="16"/>
    </row>
    <row r="22" spans="1:28" x14ac:dyDescent="0.25">
      <c r="A22" t="s">
        <v>266</v>
      </c>
      <c r="B22">
        <f>VLOOKUP($A22,工作表2!$AD$6:$AG$168,2,FALSE)</f>
        <v>1081</v>
      </c>
      <c r="C22">
        <f>VLOOKUP($A22,工作表2!$AD$6:$AG$168,3,FALSE)</f>
        <v>2635</v>
      </c>
      <c r="D22">
        <f>VLOOKUP($A22,工作表2!$AD$6:$AG$168,4,FALSE)</f>
        <v>4869</v>
      </c>
      <c r="E22" s="12">
        <f t="shared" si="3"/>
        <v>0.22201684124050114</v>
      </c>
      <c r="F22" s="12">
        <f t="shared" si="4"/>
        <v>0.54117888683507909</v>
      </c>
      <c r="G22" s="13">
        <f t="shared" si="5"/>
        <v>-0.31916204559457795</v>
      </c>
      <c r="H22" s="14">
        <f>VLOOKUP($A22,'[1]5Y區隔'!$B$365:$R$415,H$4,FALSE)/VLOOKUP($A22,'[1]5Y區隔'!$B$365:$R$415,2,FALSE)</f>
        <v>6.7760559100577336E-2</v>
      </c>
      <c r="I22" s="14">
        <f>VLOOKUP($A22,'[1]5Y區隔'!$B$365:$R$415,I$4,FALSE)/VLOOKUP($A22,'[1]5Y區隔'!$B$365:$R$415,2,FALSE)</f>
        <v>7.1862655727742322E-2</v>
      </c>
      <c r="J22" s="14">
        <f>VLOOKUP($A22,'[1]5Y區隔'!$B$365:$R$415,J$4,FALSE)/VLOOKUP($A22,'[1]5Y區隔'!$B$365:$R$415,2,FALSE)</f>
        <v>0.11318748100881192</v>
      </c>
      <c r="K22" s="14">
        <f>VLOOKUP($A22,'[1]5Y區隔'!$B$365:$R$415,K$4,FALSE)/VLOOKUP($A22,'[1]5Y區隔'!$B$365:$R$415,2,FALSE)</f>
        <v>0.12154360376785171</v>
      </c>
      <c r="L22" s="14">
        <f>VLOOKUP($A22,'[1]5Y區隔'!$B$365:$R$415,L$4,FALSE)/VLOOKUP($A22,'[1]5Y區隔'!$B$365:$R$415,2,FALSE)</f>
        <v>0.10255241567912489</v>
      </c>
      <c r="M22" s="14">
        <f>VLOOKUP($A22,'[1]5Y區隔'!$B$365:$R$415,M$4,FALSE)/VLOOKUP($A22,'[1]5Y區隔'!$B$365:$R$415,2,FALSE)</f>
        <v>9.7082953509571565E-2</v>
      </c>
      <c r="N22" s="14">
        <f>VLOOKUP($A22,'[1]5Y區隔'!$B$365:$R$415,N$4,FALSE)/VLOOKUP($A22,'[1]5Y區隔'!$B$365:$R$415,2,FALSE)</f>
        <v>8.8271042236402308E-2</v>
      </c>
      <c r="O22" s="14">
        <f>VLOOKUP($A22,'[1]5Y區隔'!$B$365:$R$415,O$4,FALSE)/VLOOKUP($A22,'[1]5Y區隔'!$B$365:$R$415,2,FALSE)</f>
        <v>8.4472804618656944E-2</v>
      </c>
      <c r="P22" s="14">
        <f>VLOOKUP($A22,'[1]5Y區隔'!$B$365:$R$415,P$4,FALSE)/VLOOKUP($A22,'[1]5Y區隔'!$B$365:$R$415,2,FALSE)</f>
        <v>8.1738073533880282E-2</v>
      </c>
      <c r="Q22" s="14">
        <f>VLOOKUP($A22,'[1]5Y區隔'!$B$365:$R$415,Q$4,FALSE)/VLOOKUP($A22,'[1]5Y區隔'!$B$365:$R$415,2,FALSE)</f>
        <v>4.9225159525979945E-2</v>
      </c>
      <c r="R22" s="14">
        <f>VLOOKUP($A22,'[1]5Y區隔'!$B$365:$R$415,R$4,FALSE)/VLOOKUP($A22,'[1]5Y區隔'!$B$365:$R$415,2,FALSE)</f>
        <v>4.4667274384685506E-2</v>
      </c>
      <c r="S22" s="14">
        <f>VLOOKUP($A22,'[1]5Y區隔'!$B$365:$R$415,S$4,FALSE)/VLOOKUP($A22,'[1]5Y區隔'!$B$365:$R$415,2,FALSE)</f>
        <v>3.5855363111516256E-2</v>
      </c>
      <c r="T22" s="14">
        <f>VLOOKUP($A22,'[1]5Y區隔'!$B$365:$R$415,T$4,FALSE)/VLOOKUP($A22,'[1]5Y區隔'!$B$365:$R$415,2,FALSE)</f>
        <v>2.2789425706472195E-2</v>
      </c>
      <c r="U22" s="14">
        <f>VLOOKUP($A22,'[1]5Y區隔'!$B$365:$R$415,U$4,FALSE)/VLOOKUP($A22,'[1]5Y區隔'!$B$365:$R$415,2,FALSE)</f>
        <v>1.3673655423883319E-2</v>
      </c>
      <c r="V22" s="14">
        <f>VLOOKUP($A22,'[1]5Y區隔'!$B$365:$R$415,V$4,FALSE)/VLOOKUP($A22,'[1]5Y區隔'!$B$365:$R$415,2,FALSE)</f>
        <v>5.3175326648435125E-3</v>
      </c>
      <c r="W22" s="15">
        <f t="shared" si="6"/>
        <v>45.715587967183225</v>
      </c>
      <c r="X22" s="16"/>
    </row>
    <row r="23" spans="1:28" x14ac:dyDescent="0.25">
      <c r="A23" t="s">
        <v>267</v>
      </c>
      <c r="B23">
        <f>VLOOKUP($A23,工作表2!$AD$6:$AG$168,2,FALSE)</f>
        <v>464</v>
      </c>
      <c r="C23">
        <f>VLOOKUP($A23,工作表2!$AD$6:$AG$168,3,FALSE)</f>
        <v>1617</v>
      </c>
      <c r="D23">
        <f>VLOOKUP($A23,工作表2!$AD$6:$AG$168,4,FALSE)</f>
        <v>2564</v>
      </c>
      <c r="E23" s="12">
        <f t="shared" si="3"/>
        <v>0.18096723868954759</v>
      </c>
      <c r="F23" s="12">
        <f t="shared" si="4"/>
        <v>0.63065522620904835</v>
      </c>
      <c r="G23" s="13">
        <f t="shared" si="5"/>
        <v>-0.44968798751950079</v>
      </c>
      <c r="H23" s="14">
        <f>VLOOKUP($A23,'[1]5Y區隔'!$B$365:$R$415,H$4,FALSE)/VLOOKUP($A23,'[1]5Y區隔'!$B$365:$R$415,2,FALSE)</f>
        <v>7.945900253592561E-2</v>
      </c>
      <c r="I23" s="14">
        <f>VLOOKUP($A23,'[1]5Y區隔'!$B$365:$R$415,I$4,FALSE)/VLOOKUP($A23,'[1]5Y區隔'!$B$365:$R$415,2,FALSE)</f>
        <v>7.269653423499578E-2</v>
      </c>
      <c r="J23" s="14">
        <f>VLOOKUP($A23,'[1]5Y區隔'!$B$365:$R$415,J$4,FALSE)/VLOOKUP($A23,'[1]5Y區隔'!$B$365:$R$415,2,FALSE)</f>
        <v>0.10538179768948999</v>
      </c>
      <c r="K23" s="14">
        <f>VLOOKUP($A23,'[1]5Y區隔'!$B$365:$R$415,K$4,FALSE)/VLOOKUP($A23,'[1]5Y區隔'!$B$365:$R$415,2,FALSE)</f>
        <v>0.11608903916596225</v>
      </c>
      <c r="L23" s="14">
        <f>VLOOKUP($A23,'[1]5Y區隔'!$B$365:$R$415,L$4,FALSE)/VLOOKUP($A23,'[1]5Y區隔'!$B$365:$R$415,2,FALSE)</f>
        <v>0.10059171597633136</v>
      </c>
      <c r="M23" s="14">
        <f>VLOOKUP($A23,'[1]5Y區隔'!$B$365:$R$415,M$4,FALSE)/VLOOKUP($A23,'[1]5Y區隔'!$B$365:$R$415,2,FALSE)</f>
        <v>8.9884474499859118E-2</v>
      </c>
      <c r="N23" s="14">
        <f>VLOOKUP($A23,'[1]5Y區隔'!$B$365:$R$415,N$4,FALSE)/VLOOKUP($A23,'[1]5Y區隔'!$B$365:$R$415,2,FALSE)</f>
        <v>9.2983939137785285E-2</v>
      </c>
      <c r="O23" s="14">
        <f>VLOOKUP($A23,'[1]5Y區隔'!$B$365:$R$415,O$4,FALSE)/VLOOKUP($A23,'[1]5Y區隔'!$B$365:$R$415,2,FALSE)</f>
        <v>9.2983939137785285E-2</v>
      </c>
      <c r="P23" s="14">
        <f>VLOOKUP($A23,'[1]5Y區隔'!$B$365:$R$415,P$4,FALSE)/VLOOKUP($A23,'[1]5Y區隔'!$B$365:$R$415,2,FALSE)</f>
        <v>7.9177233023386875E-2</v>
      </c>
      <c r="Q23" s="14">
        <f>VLOOKUP($A23,'[1]5Y區隔'!$B$365:$R$415,Q$4,FALSE)/VLOOKUP($A23,'[1]5Y區隔'!$B$365:$R$415,2,FALSE)</f>
        <v>6.1143984220907298E-2</v>
      </c>
      <c r="R23" s="14">
        <f>VLOOKUP($A23,'[1]5Y區隔'!$B$365:$R$415,R$4,FALSE)/VLOOKUP($A23,'[1]5Y區隔'!$B$365:$R$415,2,FALSE)</f>
        <v>3.7193575655114115E-2</v>
      </c>
      <c r="S23" s="14">
        <f>VLOOKUP($A23,'[1]5Y區隔'!$B$365:$R$415,S$4,FALSE)/VLOOKUP($A23,'[1]5Y區隔'!$B$365:$R$415,2,FALSE)</f>
        <v>3.324880247957171E-2</v>
      </c>
      <c r="T23" s="14">
        <f>VLOOKUP($A23,'[1]5Y區隔'!$B$365:$R$415,T$4,FALSE)/VLOOKUP($A23,'[1]5Y區隔'!$B$365:$R$415,2,FALSE)</f>
        <v>2.197802197802198E-2</v>
      </c>
      <c r="U23" s="14">
        <f>VLOOKUP($A23,'[1]5Y區隔'!$B$365:$R$415,U$4,FALSE)/VLOOKUP($A23,'[1]5Y區隔'!$B$365:$R$415,2,FALSE)</f>
        <v>1.1270780501549732E-2</v>
      </c>
      <c r="V23" s="14">
        <f>VLOOKUP($A23,'[1]5Y區隔'!$B$365:$R$415,V$4,FALSE)/VLOOKUP($A23,'[1]5Y區隔'!$B$365:$R$415,2,FALSE)</f>
        <v>5.9171597633136093E-3</v>
      </c>
      <c r="W23" s="15">
        <f t="shared" si="6"/>
        <v>45.53395322626092</v>
      </c>
      <c r="X23" s="16"/>
    </row>
    <row r="24" spans="1:28" x14ac:dyDescent="0.25">
      <c r="A24" t="s">
        <v>268</v>
      </c>
      <c r="B24">
        <f>VLOOKUP($A24,工作表2!$AD$6:$AG$168,2,FALSE)</f>
        <v>522</v>
      </c>
      <c r="C24">
        <f>VLOOKUP($A24,工作表2!$AD$6:$AG$168,3,FALSE)</f>
        <v>2147</v>
      </c>
      <c r="D24">
        <f>VLOOKUP($A24,工作表2!$AD$6:$AG$168,4,FALSE)</f>
        <v>3985</v>
      </c>
      <c r="E24" s="12">
        <f t="shared" si="3"/>
        <v>0.13099121706398997</v>
      </c>
      <c r="F24" s="12">
        <f t="shared" si="4"/>
        <v>0.53877038895859475</v>
      </c>
      <c r="G24" s="13">
        <f t="shared" si="5"/>
        <v>-0.40777917189460477</v>
      </c>
      <c r="H24" s="14">
        <f>VLOOKUP($A24,'[1]5Y區隔'!$B$365:$R$415,H$4,FALSE)/VLOOKUP($A24,'[1]5Y區隔'!$B$365:$R$415,2,FALSE)</f>
        <v>6.8260003621220353E-2</v>
      </c>
      <c r="I24" s="14">
        <f>VLOOKUP($A24,'[1]5Y區隔'!$B$365:$R$415,I$4,FALSE)/VLOOKUP($A24,'[1]5Y區隔'!$B$365:$R$415,2,FALSE)</f>
        <v>7.6950932464240451E-2</v>
      </c>
      <c r="J24" s="14">
        <f>VLOOKUP($A24,'[1]5Y區隔'!$B$365:$R$415,J$4,FALSE)/VLOOKUP($A24,'[1]5Y區隔'!$B$365:$R$415,2,FALSE)</f>
        <v>0.11606011225783089</v>
      </c>
      <c r="K24" s="14">
        <f>VLOOKUP($A24,'[1]5Y區隔'!$B$365:$R$415,K$4,FALSE)/VLOOKUP($A24,'[1]5Y區隔'!$B$365:$R$415,2,FALSE)</f>
        <v>0.12366467499547347</v>
      </c>
      <c r="L24" s="14">
        <f>VLOOKUP($A24,'[1]5Y區隔'!$B$365:$R$415,L$4,FALSE)/VLOOKUP($A24,'[1]5Y區隔'!$B$365:$R$415,2,FALSE)</f>
        <v>9.0530508781459351E-2</v>
      </c>
      <c r="M24" s="14">
        <f>VLOOKUP($A24,'[1]5Y區隔'!$B$365:$R$415,M$4,FALSE)/VLOOKUP($A24,'[1]5Y區隔'!$B$365:$R$415,2,FALSE)</f>
        <v>9.2884302009777292E-2</v>
      </c>
      <c r="N24" s="14">
        <f>VLOOKUP($A24,'[1]5Y區隔'!$B$365:$R$415,N$4,FALSE)/VLOOKUP($A24,'[1]5Y區隔'!$B$365:$R$415,2,FALSE)</f>
        <v>8.4374434184320113E-2</v>
      </c>
      <c r="O24" s="14">
        <f>VLOOKUP($A24,'[1]5Y區隔'!$B$365:$R$415,O$4,FALSE)/VLOOKUP($A24,'[1]5Y區隔'!$B$365:$R$415,2,FALSE)</f>
        <v>9.4875973202969408E-2</v>
      </c>
      <c r="P24" s="14">
        <f>VLOOKUP($A24,'[1]5Y區隔'!$B$365:$R$415,P$4,FALSE)/VLOOKUP($A24,'[1]5Y區隔'!$B$365:$R$415,2,FALSE)</f>
        <v>8.6003983342386389E-2</v>
      </c>
      <c r="Q24" s="14">
        <f>VLOOKUP($A24,'[1]5Y區隔'!$B$365:$R$415,Q$4,FALSE)/VLOOKUP($A24,'[1]5Y區隔'!$B$365:$R$415,2,FALSE)</f>
        <v>5.7577403585008145E-2</v>
      </c>
      <c r="R24" s="14">
        <f>VLOOKUP($A24,'[1]5Y區隔'!$B$365:$R$415,R$4,FALSE)/VLOOKUP($A24,'[1]5Y區隔'!$B$365:$R$415,2,FALSE)</f>
        <v>3.4944776389643308E-2</v>
      </c>
      <c r="S24" s="14">
        <f>VLOOKUP($A24,'[1]5Y區隔'!$B$365:$R$415,S$4,FALSE)/VLOOKUP($A24,'[1]5Y區隔'!$B$365:$R$415,2,FALSE)</f>
        <v>3.9109179793590437E-2</v>
      </c>
      <c r="T24" s="14">
        <f>VLOOKUP($A24,'[1]5Y區隔'!$B$365:$R$415,T$4,FALSE)/VLOOKUP($A24,'[1]5Y區隔'!$B$365:$R$415,2,FALSE)</f>
        <v>1.8468223791417708E-2</v>
      </c>
      <c r="U24" s="14">
        <f>VLOOKUP($A24,'[1]5Y區隔'!$B$365:$R$415,U$4,FALSE)/VLOOKUP($A24,'[1]5Y區隔'!$B$365:$R$415,2,FALSE)</f>
        <v>1.1044722071338041E-2</v>
      </c>
      <c r="V24" s="14">
        <f>VLOOKUP($A24,'[1]5Y區隔'!$B$365:$R$415,V$4,FALSE)/VLOOKUP($A24,'[1]5Y區隔'!$B$365:$R$415,2,FALSE)</f>
        <v>5.2507695093246421E-3</v>
      </c>
      <c r="W24" s="15">
        <f t="shared" si="6"/>
        <v>45.50787615426399</v>
      </c>
      <c r="X24" s="16"/>
      <c r="Y24">
        <v>20</v>
      </c>
      <c r="Z24" s="17">
        <v>-8.6077418950495518E-2</v>
      </c>
    </row>
    <row r="25" spans="1:28" x14ac:dyDescent="0.25">
      <c r="A25" t="s">
        <v>269</v>
      </c>
      <c r="B25">
        <f>VLOOKUP($A25,工作表2!$AD$6:$AG$168,2,FALSE)</f>
        <v>804</v>
      </c>
      <c r="C25">
        <f>VLOOKUP($A25,工作表2!$AD$6:$AG$168,3,FALSE)</f>
        <v>3214</v>
      </c>
      <c r="D25">
        <f>VLOOKUP($A25,工作表2!$AD$6:$AG$168,4,FALSE)</f>
        <v>5451</v>
      </c>
      <c r="E25" s="12">
        <f t="shared" si="3"/>
        <v>0.14749587231700606</v>
      </c>
      <c r="F25" s="12">
        <f t="shared" si="4"/>
        <v>0.58961658411300677</v>
      </c>
      <c r="G25" s="13">
        <f t="shared" si="5"/>
        <v>-0.44212071179600071</v>
      </c>
      <c r="H25" s="14">
        <f>VLOOKUP($A25,'[1]5Y區隔'!$B$365:$R$415,H$4,FALSE)/VLOOKUP($A25,'[1]5Y區隔'!$B$365:$R$415,2,FALSE)</f>
        <v>6.5884476534296035E-2</v>
      </c>
      <c r="I25" s="14">
        <f>VLOOKUP($A25,'[1]5Y區隔'!$B$365:$R$415,I$4,FALSE)/VLOOKUP($A25,'[1]5Y區隔'!$B$365:$R$415,2,FALSE)</f>
        <v>7.3491490458999484E-2</v>
      </c>
      <c r="J25" s="14">
        <f>VLOOKUP($A25,'[1]5Y區隔'!$B$365:$R$415,J$4,FALSE)/VLOOKUP($A25,'[1]5Y區隔'!$B$365:$R$415,2,FALSE)</f>
        <v>0.11707065497679216</v>
      </c>
      <c r="K25" s="14">
        <f>VLOOKUP($A25,'[1]5Y區隔'!$B$365:$R$415,K$4,FALSE)/VLOOKUP($A25,'[1]5Y區隔'!$B$365:$R$415,2,FALSE)</f>
        <v>0.12751418256833419</v>
      </c>
      <c r="L25" s="14">
        <f>VLOOKUP($A25,'[1]5Y區隔'!$B$365:$R$415,L$4,FALSE)/VLOOKUP($A25,'[1]5Y區隔'!$B$365:$R$415,2,FALSE)</f>
        <v>0.10379061371841156</v>
      </c>
      <c r="M25" s="14">
        <f>VLOOKUP($A25,'[1]5Y區隔'!$B$365:$R$415,M$4,FALSE)/VLOOKUP($A25,'[1]5Y區隔'!$B$365:$R$415,2,FALSE)</f>
        <v>8.3935018050541516E-2</v>
      </c>
      <c r="N25" s="14">
        <f>VLOOKUP($A25,'[1]5Y區隔'!$B$365:$R$415,N$4,FALSE)/VLOOKUP($A25,'[1]5Y區隔'!$B$365:$R$415,2,FALSE)</f>
        <v>8.5482207323362563E-2</v>
      </c>
      <c r="O25" s="14">
        <f>VLOOKUP($A25,'[1]5Y區隔'!$B$365:$R$415,O$4,FALSE)/VLOOKUP($A25,'[1]5Y區隔'!$B$365:$R$415,2,FALSE)</f>
        <v>8.7416193914388859E-2</v>
      </c>
      <c r="P25" s="14">
        <f>VLOOKUP($A25,'[1]5Y區隔'!$B$365:$R$415,P$4,FALSE)/VLOOKUP($A25,'[1]5Y區隔'!$B$365:$R$415,2,FALSE)</f>
        <v>9.1542031975244978E-2</v>
      </c>
      <c r="Q25" s="14">
        <f>VLOOKUP($A25,'[1]5Y區隔'!$B$365:$R$415,Q$4,FALSE)/VLOOKUP($A25,'[1]5Y區隔'!$B$365:$R$415,2,FALSE)</f>
        <v>6.1371841155234655E-2</v>
      </c>
      <c r="R25" s="14">
        <f>VLOOKUP($A25,'[1]5Y區隔'!$B$365:$R$415,R$4,FALSE)/VLOOKUP($A25,'[1]5Y區隔'!$B$365:$R$415,2,FALSE)</f>
        <v>3.9711191335740074E-2</v>
      </c>
      <c r="S25" s="14">
        <f>VLOOKUP($A25,'[1]5Y區隔'!$B$365:$R$415,S$4,FALSE)/VLOOKUP($A25,'[1]5Y區隔'!$B$365:$R$415,2,FALSE)</f>
        <v>2.9783393501805054E-2</v>
      </c>
      <c r="T25" s="14">
        <f>VLOOKUP($A25,'[1]5Y區隔'!$B$365:$R$415,T$4,FALSE)/VLOOKUP($A25,'[1]5Y區隔'!$B$365:$R$415,2,FALSE)</f>
        <v>1.7405879319236719E-2</v>
      </c>
      <c r="U25" s="14">
        <f>VLOOKUP($A25,'[1]5Y區隔'!$B$365:$R$415,U$4,FALSE)/VLOOKUP($A25,'[1]5Y區隔'!$B$365:$R$415,2,FALSE)</f>
        <v>1.0185662712738524E-2</v>
      </c>
      <c r="V25" s="14">
        <f>VLOOKUP($A25,'[1]5Y區隔'!$B$365:$R$415,V$4,FALSE)/VLOOKUP($A25,'[1]5Y區隔'!$B$365:$R$415,2,FALSE)</f>
        <v>5.415162454873646E-3</v>
      </c>
      <c r="W25" s="15">
        <f t="shared" si="6"/>
        <v>45.381640020629185</v>
      </c>
      <c r="X25" s="16"/>
      <c r="Y25">
        <v>25</v>
      </c>
      <c r="Z25" s="17">
        <v>-0.19505905915488272</v>
      </c>
    </row>
    <row r="26" spans="1:28" x14ac:dyDescent="0.25">
      <c r="A26" t="s">
        <v>270</v>
      </c>
      <c r="B26">
        <f>VLOOKUP($A26,工作表2!$AD$6:$AG$168,2,FALSE)</f>
        <v>588</v>
      </c>
      <c r="C26">
        <f>VLOOKUP($A26,工作表2!$AD$6:$AG$168,3,FALSE)</f>
        <v>2666</v>
      </c>
      <c r="D26">
        <f>VLOOKUP($A26,工作表2!$AD$6:$AG$168,4,FALSE)</f>
        <v>4598</v>
      </c>
      <c r="E26" s="12">
        <f t="shared" si="3"/>
        <v>0.12788168769030014</v>
      </c>
      <c r="F26" s="12">
        <f t="shared" si="4"/>
        <v>0.57981731187472818</v>
      </c>
      <c r="G26" s="13">
        <f t="shared" si="5"/>
        <v>-0.45193562418442801</v>
      </c>
      <c r="H26" s="14">
        <f>VLOOKUP($A26,'[1]5Y區隔'!$B$365:$R$415,H$4,FALSE)/VLOOKUP($A26,'[1]5Y區隔'!$B$365:$R$415,2,FALSE)</f>
        <v>7.2509960159362549E-2</v>
      </c>
      <c r="I26" s="14">
        <f>VLOOKUP($A26,'[1]5Y區隔'!$B$365:$R$415,I$4,FALSE)/VLOOKUP($A26,'[1]5Y區隔'!$B$365:$R$415,2,FALSE)</f>
        <v>7.6494023904382466E-2</v>
      </c>
      <c r="J26" s="14">
        <f>VLOOKUP($A26,'[1]5Y區隔'!$B$365:$R$415,J$4,FALSE)/VLOOKUP($A26,'[1]5Y區隔'!$B$365:$R$415,2,FALSE)</f>
        <v>0.12637450199203187</v>
      </c>
      <c r="K26" s="14">
        <f>VLOOKUP($A26,'[1]5Y區隔'!$B$365:$R$415,K$4,FALSE)/VLOOKUP($A26,'[1]5Y區隔'!$B$365:$R$415,2,FALSE)</f>
        <v>0.13290836653386454</v>
      </c>
      <c r="L26" s="14">
        <f>VLOOKUP($A26,'[1]5Y區隔'!$B$365:$R$415,L$4,FALSE)/VLOOKUP($A26,'[1]5Y區隔'!$B$365:$R$415,2,FALSE)</f>
        <v>9.5139442231075691E-2</v>
      </c>
      <c r="M26" s="14">
        <f>VLOOKUP($A26,'[1]5Y區隔'!$B$365:$R$415,M$4,FALSE)/VLOOKUP($A26,'[1]5Y區隔'!$B$365:$R$415,2,FALSE)</f>
        <v>8.3346613545816739E-2</v>
      </c>
      <c r="N26" s="14">
        <f>VLOOKUP($A26,'[1]5Y區隔'!$B$365:$R$415,N$4,FALSE)/VLOOKUP($A26,'[1]5Y區隔'!$B$365:$R$415,2,FALSE)</f>
        <v>9.0517928286852595E-2</v>
      </c>
      <c r="O26" s="14">
        <f>VLOOKUP($A26,'[1]5Y區隔'!$B$365:$R$415,O$4,FALSE)/VLOOKUP($A26,'[1]5Y區隔'!$B$365:$R$415,2,FALSE)</f>
        <v>7.8565737051792831E-2</v>
      </c>
      <c r="P26" s="14">
        <f>VLOOKUP($A26,'[1]5Y區隔'!$B$365:$R$415,P$4,FALSE)/VLOOKUP($A26,'[1]5Y區隔'!$B$365:$R$415,2,FALSE)</f>
        <v>8.7649402390438252E-2</v>
      </c>
      <c r="Q26" s="14">
        <f>VLOOKUP($A26,'[1]5Y區隔'!$B$365:$R$415,Q$4,FALSE)/VLOOKUP($A26,'[1]5Y區隔'!$B$365:$R$415,2,FALSE)</f>
        <v>5.6573705179282868E-2</v>
      </c>
      <c r="R26" s="14">
        <f>VLOOKUP($A26,'[1]5Y區隔'!$B$365:$R$415,R$4,FALSE)/VLOOKUP($A26,'[1]5Y區隔'!$B$365:$R$415,2,FALSE)</f>
        <v>3.7609561752988047E-2</v>
      </c>
      <c r="S26" s="14">
        <f>VLOOKUP($A26,'[1]5Y區隔'!$B$365:$R$415,S$4,FALSE)/VLOOKUP($A26,'[1]5Y區隔'!$B$365:$R$415,2,FALSE)</f>
        <v>3.0597609561752989E-2</v>
      </c>
      <c r="T26" s="14">
        <f>VLOOKUP($A26,'[1]5Y區隔'!$B$365:$R$415,T$4,FALSE)/VLOOKUP($A26,'[1]5Y區隔'!$B$365:$R$415,2,FALSE)</f>
        <v>2.0239043824701194E-2</v>
      </c>
      <c r="U26" s="14">
        <f>VLOOKUP($A26,'[1]5Y區隔'!$B$365:$R$415,U$4,FALSE)/VLOOKUP($A26,'[1]5Y區隔'!$B$365:$R$415,2,FALSE)</f>
        <v>8.4462151394422303E-3</v>
      </c>
      <c r="V26" s="14">
        <f>VLOOKUP($A26,'[1]5Y區隔'!$B$365:$R$415,V$4,FALSE)/VLOOKUP($A26,'[1]5Y區隔'!$B$365:$R$415,2,FALSE)</f>
        <v>3.0278884462151393E-3</v>
      </c>
      <c r="W26" s="15">
        <f t="shared" si="6"/>
        <v>44.682071713147401</v>
      </c>
      <c r="X26" s="16"/>
      <c r="Y26">
        <v>30</v>
      </c>
      <c r="Z26" s="17">
        <v>-0.62298009918568642</v>
      </c>
    </row>
    <row r="27" spans="1:28" x14ac:dyDescent="0.25">
      <c r="A27" t="s">
        <v>271</v>
      </c>
      <c r="B27">
        <f>VLOOKUP($A27,工作表2!$AD$6:$AG$168,2,FALSE)</f>
        <v>553</v>
      </c>
      <c r="C27">
        <f>VLOOKUP($A27,工作表2!$AD$6:$AG$168,3,FALSE)</f>
        <v>2746</v>
      </c>
      <c r="D27">
        <f>VLOOKUP($A27,工作表2!$AD$6:$AG$168,4,FALSE)</f>
        <v>4578</v>
      </c>
      <c r="E27" s="12">
        <f t="shared" si="3"/>
        <v>0.12079510703363915</v>
      </c>
      <c r="F27" s="12">
        <f t="shared" si="4"/>
        <v>0.59982525120139796</v>
      </c>
      <c r="G27" s="13">
        <f t="shared" si="5"/>
        <v>-0.4790301441677588</v>
      </c>
      <c r="H27" s="14">
        <f>VLOOKUP($A27,'[1]5Y區隔'!$B$365:$R$415,H$4,FALSE)/VLOOKUP($A27,'[1]5Y區隔'!$B$365:$R$415,2,FALSE)</f>
        <v>6.3886285535770068E-2</v>
      </c>
      <c r="I27" s="14">
        <f>VLOOKUP($A27,'[1]5Y區隔'!$B$365:$R$415,I$4,FALSE)/VLOOKUP($A27,'[1]5Y區隔'!$B$365:$R$415,2,FALSE)</f>
        <v>8.0443611371446427E-2</v>
      </c>
      <c r="J27" s="14">
        <f>VLOOKUP($A27,'[1]5Y區隔'!$B$365:$R$415,J$4,FALSE)/VLOOKUP($A27,'[1]5Y區隔'!$B$365:$R$415,2,FALSE)</f>
        <v>0.11715089034676664</v>
      </c>
      <c r="K27" s="14">
        <f>VLOOKUP($A27,'[1]5Y區隔'!$B$365:$R$415,K$4,FALSE)/VLOOKUP($A27,'[1]5Y區隔'!$B$365:$R$415,2,FALSE)</f>
        <v>0.13808184942205562</v>
      </c>
      <c r="L27" s="14">
        <f>VLOOKUP($A27,'[1]5Y區隔'!$B$365:$R$415,L$4,FALSE)/VLOOKUP($A27,'[1]5Y區隔'!$B$365:$R$415,2,FALSE)</f>
        <v>9.3252108716026239E-2</v>
      </c>
      <c r="M27" s="14">
        <f>VLOOKUP($A27,'[1]5Y區隔'!$B$365:$R$415,M$4,FALSE)/VLOOKUP($A27,'[1]5Y區隔'!$B$365:$R$415,2,FALSE)</f>
        <v>8.3411433926897843E-2</v>
      </c>
      <c r="N27" s="14">
        <f>VLOOKUP($A27,'[1]5Y區隔'!$B$365:$R$415,N$4,FALSE)/VLOOKUP($A27,'[1]5Y區隔'!$B$365:$R$415,2,FALSE)</f>
        <v>7.9194001874414249E-2</v>
      </c>
      <c r="O27" s="14">
        <f>VLOOKUP($A27,'[1]5Y區隔'!$B$365:$R$415,O$4,FALSE)/VLOOKUP($A27,'[1]5Y區隔'!$B$365:$R$415,2,FALSE)</f>
        <v>8.7160262417994377E-2</v>
      </c>
      <c r="P27" s="14">
        <f>VLOOKUP($A27,'[1]5Y區隔'!$B$365:$R$415,P$4,FALSE)/VLOOKUP($A27,'[1]5Y區隔'!$B$365:$R$415,2,FALSE)</f>
        <v>8.9034676663542645E-2</v>
      </c>
      <c r="Q27" s="14">
        <f>VLOOKUP($A27,'[1]5Y區隔'!$B$365:$R$415,Q$4,FALSE)/VLOOKUP($A27,'[1]5Y區隔'!$B$365:$R$415,2,FALSE)</f>
        <v>6.2792877225866919E-2</v>
      </c>
      <c r="R27" s="14">
        <f>VLOOKUP($A27,'[1]5Y區隔'!$B$365:$R$415,R$4,FALSE)/VLOOKUP($A27,'[1]5Y區隔'!$B$365:$R$415,2,FALSE)</f>
        <v>3.7800687285223365E-2</v>
      </c>
      <c r="S27" s="14">
        <f>VLOOKUP($A27,'[1]5Y區隔'!$B$365:$R$415,S$4,FALSE)/VLOOKUP($A27,'[1]5Y區隔'!$B$365:$R$415,2,FALSE)</f>
        <v>3.1865042174320526E-2</v>
      </c>
      <c r="T27" s="14">
        <f>VLOOKUP($A27,'[1]5Y區隔'!$B$365:$R$415,T$4,FALSE)/VLOOKUP($A27,'[1]5Y區隔'!$B$365:$R$415,2,FALSE)</f>
        <v>1.9993751952514838E-2</v>
      </c>
      <c r="U27" s="14">
        <f>VLOOKUP($A27,'[1]5Y區隔'!$B$365:$R$415,U$4,FALSE)/VLOOKUP($A27,'[1]5Y區隔'!$B$365:$R$415,2,FALSE)</f>
        <v>1.0465479537644486E-2</v>
      </c>
      <c r="V27" s="14">
        <f>VLOOKUP($A27,'[1]5Y區隔'!$B$365:$R$415,V$4,FALSE)/VLOOKUP($A27,'[1]5Y區隔'!$B$365:$R$415,2,FALSE)</f>
        <v>5.4670415495157764E-3</v>
      </c>
      <c r="W27" s="15">
        <f t="shared" si="6"/>
        <v>45.313964386129335</v>
      </c>
      <c r="X27" s="16"/>
      <c r="Y27">
        <v>35</v>
      </c>
      <c r="Z27" s="17">
        <v>-0.70848408008728836</v>
      </c>
    </row>
    <row r="28" spans="1:28" x14ac:dyDescent="0.25">
      <c r="A28" t="s">
        <v>272</v>
      </c>
      <c r="B28">
        <f>VLOOKUP($A28,工作表2!$AD$6:$AG$168,2,FALSE)</f>
        <v>192</v>
      </c>
      <c r="C28">
        <f>VLOOKUP($A28,工作表2!$AD$6:$AG$168,3,FALSE)</f>
        <v>2409</v>
      </c>
      <c r="D28">
        <f>VLOOKUP($A28,工作表2!$AD$6:$AG$168,4,FALSE)</f>
        <v>3160</v>
      </c>
      <c r="E28" s="12">
        <f t="shared" si="3"/>
        <v>6.0759493670886074E-2</v>
      </c>
      <c r="F28" s="12">
        <f t="shared" si="4"/>
        <v>0.76234177215189869</v>
      </c>
      <c r="G28" s="13">
        <f t="shared" si="5"/>
        <v>-0.70158227848101262</v>
      </c>
      <c r="H28" s="14">
        <f>VLOOKUP($A28,'[1]5Y區隔'!$B$365:$R$415,H$4,FALSE)/VLOOKUP($A28,'[1]5Y區隔'!$B$365:$R$415,2,FALSE)</f>
        <v>7.5888568683957727E-2</v>
      </c>
      <c r="I28" s="14">
        <f>VLOOKUP($A28,'[1]5Y區隔'!$B$365:$R$415,I$4,FALSE)/VLOOKUP($A28,'[1]5Y區隔'!$B$365:$R$415,2,FALSE)</f>
        <v>8.0931796349663784E-2</v>
      </c>
      <c r="J28" s="14">
        <f>VLOOKUP($A28,'[1]5Y區隔'!$B$365:$R$415,J$4,FALSE)/VLOOKUP($A28,'[1]5Y區隔'!$B$365:$R$415,2,FALSE)</f>
        <v>0.10302593659942363</v>
      </c>
      <c r="K28" s="14">
        <f>VLOOKUP($A28,'[1]5Y區隔'!$B$365:$R$415,K$4,FALSE)/VLOOKUP($A28,'[1]5Y區隔'!$B$365:$R$415,2,FALSE)</f>
        <v>0.11743515850144093</v>
      </c>
      <c r="L28" s="14">
        <f>VLOOKUP($A28,'[1]5Y區隔'!$B$365:$R$415,L$4,FALSE)/VLOOKUP($A28,'[1]5Y區隔'!$B$365:$R$415,2,FALSE)</f>
        <v>0.10782901056676272</v>
      </c>
      <c r="M28" s="14">
        <f>VLOOKUP($A28,'[1]5Y區隔'!$B$365:$R$415,M$4,FALSE)/VLOOKUP($A28,'[1]5Y區隔'!$B$365:$R$415,2,FALSE)</f>
        <v>0.10422670509125841</v>
      </c>
      <c r="N28" s="14">
        <f>VLOOKUP($A28,'[1]5Y區隔'!$B$365:$R$415,N$4,FALSE)/VLOOKUP($A28,'[1]5Y區隔'!$B$365:$R$415,2,FALSE)</f>
        <v>9.6781940441882805E-2</v>
      </c>
      <c r="O28" s="14">
        <f>VLOOKUP($A28,'[1]5Y區隔'!$B$365:$R$415,O$4,FALSE)/VLOOKUP($A28,'[1]5Y區隔'!$B$365:$R$415,2,FALSE)</f>
        <v>8.2372718539865511E-2</v>
      </c>
      <c r="P28" s="14">
        <f>VLOOKUP($A28,'[1]5Y區隔'!$B$365:$R$415,P$4,FALSE)/VLOOKUP($A28,'[1]5Y區隔'!$B$365:$R$415,2,FALSE)</f>
        <v>6.9884726224783866E-2</v>
      </c>
      <c r="Q28" s="14">
        <f>VLOOKUP($A28,'[1]5Y區隔'!$B$365:$R$415,Q$4,FALSE)/VLOOKUP($A28,'[1]5Y區隔'!$B$365:$R$415,2,FALSE)</f>
        <v>4.7070124879923153E-2</v>
      </c>
      <c r="R28" s="14">
        <f>VLOOKUP($A28,'[1]5Y區隔'!$B$365:$R$415,R$4,FALSE)/VLOOKUP($A28,'[1]5Y區隔'!$B$365:$R$415,2,FALSE)</f>
        <v>3.9145052833813643E-2</v>
      </c>
      <c r="S28" s="14">
        <f>VLOOKUP($A28,'[1]5Y區隔'!$B$365:$R$415,S$4,FALSE)/VLOOKUP($A28,'[1]5Y區隔'!$B$365:$R$415,2,FALSE)</f>
        <v>3.6263208453410183E-2</v>
      </c>
      <c r="T28" s="14">
        <f>VLOOKUP($A28,'[1]5Y區隔'!$B$365:$R$415,T$4,FALSE)/VLOOKUP($A28,'[1]5Y區隔'!$B$365:$R$415,2,FALSE)</f>
        <v>2.3294908741594622E-2</v>
      </c>
      <c r="U28" s="14">
        <f>VLOOKUP($A28,'[1]5Y區隔'!$B$365:$R$415,U$4,FALSE)/VLOOKUP($A28,'[1]5Y區隔'!$B$365:$R$415,2,FALSE)</f>
        <v>9.8463016330451493E-3</v>
      </c>
      <c r="V28" s="14">
        <f>VLOOKUP($A28,'[1]5Y區隔'!$B$365:$R$415,V$4,FALSE)/VLOOKUP($A28,'[1]5Y區隔'!$B$365:$R$415,2,FALSE)</f>
        <v>6.0038424591738714E-3</v>
      </c>
      <c r="W28" s="15">
        <f t="shared" si="6"/>
        <v>45.068443804034587</v>
      </c>
      <c r="X28" s="16"/>
      <c r="Y28">
        <v>40</v>
      </c>
      <c r="Z28" s="17">
        <v>-0.59514933344439092</v>
      </c>
    </row>
    <row r="29" spans="1:28" x14ac:dyDescent="0.25">
      <c r="A29" t="s">
        <v>273</v>
      </c>
      <c r="B29">
        <f>VLOOKUP($A29,工作表2!$AD$6:$AG$168,2,FALSE)</f>
        <v>270</v>
      </c>
      <c r="C29">
        <f>VLOOKUP($A29,工作表2!$AD$6:$AG$168,3,FALSE)</f>
        <v>2660</v>
      </c>
      <c r="D29">
        <f>VLOOKUP($A29,工作表2!$AD$6:$AG$168,4,FALSE)</f>
        <v>3678</v>
      </c>
      <c r="E29" s="12">
        <f t="shared" si="3"/>
        <v>7.3409461663947795E-2</v>
      </c>
      <c r="F29" s="12">
        <f t="shared" si="4"/>
        <v>0.72321914083741168</v>
      </c>
      <c r="G29" s="13">
        <f t="shared" si="5"/>
        <v>-0.64980967917346388</v>
      </c>
      <c r="H29" s="14">
        <f>VLOOKUP($A29,'[1]5Y區隔'!$B$365:$R$415,H$4,FALSE)/VLOOKUP($A29,'[1]5Y區隔'!$B$365:$R$415,2,FALSE)</f>
        <v>7.5784843031393725E-2</v>
      </c>
      <c r="I29" s="14">
        <f>VLOOKUP($A29,'[1]5Y區隔'!$B$365:$R$415,I$4,FALSE)/VLOOKUP($A29,'[1]5Y區隔'!$B$365:$R$415,2,FALSE)</f>
        <v>8.9582083583283345E-2</v>
      </c>
      <c r="J29" s="14">
        <f>VLOOKUP($A29,'[1]5Y區隔'!$B$365:$R$415,J$4,FALSE)/VLOOKUP($A29,'[1]5Y區隔'!$B$365:$R$415,2,FALSE)</f>
        <v>0.10857828434313137</v>
      </c>
      <c r="K29" s="14">
        <f>VLOOKUP($A29,'[1]5Y區隔'!$B$365:$R$415,K$4,FALSE)/VLOOKUP($A29,'[1]5Y區隔'!$B$365:$R$415,2,FALSE)</f>
        <v>0.11957608478304339</v>
      </c>
      <c r="L29" s="14">
        <f>VLOOKUP($A29,'[1]5Y區隔'!$B$365:$R$415,L$4,FALSE)/VLOOKUP($A29,'[1]5Y區隔'!$B$365:$R$415,2,FALSE)</f>
        <v>0.10037992401519696</v>
      </c>
      <c r="M29" s="14">
        <f>VLOOKUP($A29,'[1]5Y區隔'!$B$365:$R$415,M$4,FALSE)/VLOOKUP($A29,'[1]5Y區隔'!$B$365:$R$415,2,FALSE)</f>
        <v>8.8982203559288139E-2</v>
      </c>
      <c r="N29" s="14">
        <f>VLOOKUP($A29,'[1]5Y區隔'!$B$365:$R$415,N$4,FALSE)/VLOOKUP($A29,'[1]5Y區隔'!$B$365:$R$415,2,FALSE)</f>
        <v>9.3181363727254551E-2</v>
      </c>
      <c r="O29" s="14">
        <f>VLOOKUP($A29,'[1]5Y區隔'!$B$365:$R$415,O$4,FALSE)/VLOOKUP($A29,'[1]5Y區隔'!$B$365:$R$415,2,FALSE)</f>
        <v>8.4183163367326536E-2</v>
      </c>
      <c r="P29" s="14">
        <f>VLOOKUP($A29,'[1]5Y區隔'!$B$365:$R$415,P$4,FALSE)/VLOOKUP($A29,'[1]5Y區隔'!$B$365:$R$415,2,FALSE)</f>
        <v>7.818436312737452E-2</v>
      </c>
      <c r="Q29" s="14">
        <f>VLOOKUP($A29,'[1]5Y區隔'!$B$365:$R$415,Q$4,FALSE)/VLOOKUP($A29,'[1]5Y區隔'!$B$365:$R$415,2,FALSE)</f>
        <v>5.3589282143571289E-2</v>
      </c>
      <c r="R29" s="14">
        <f>VLOOKUP($A29,'[1]5Y區隔'!$B$365:$R$415,R$4,FALSE)/VLOOKUP($A29,'[1]5Y區隔'!$B$365:$R$415,2,FALSE)</f>
        <v>4.3191361727654469E-2</v>
      </c>
      <c r="S29" s="14">
        <f>VLOOKUP($A29,'[1]5Y區隔'!$B$365:$R$415,S$4,FALSE)/VLOOKUP($A29,'[1]5Y區隔'!$B$365:$R$415,2,FALSE)</f>
        <v>2.9794041191761649E-2</v>
      </c>
      <c r="T29" s="14">
        <f>VLOOKUP($A29,'[1]5Y區隔'!$B$365:$R$415,T$4,FALSE)/VLOOKUP($A29,'[1]5Y區隔'!$B$365:$R$415,2,FALSE)</f>
        <v>1.859628074385123E-2</v>
      </c>
      <c r="U29" s="14">
        <f>VLOOKUP($A29,'[1]5Y區隔'!$B$365:$R$415,U$4,FALSE)/VLOOKUP($A29,'[1]5Y區隔'!$B$365:$R$415,2,FALSE)</f>
        <v>9.9980003999200154E-3</v>
      </c>
      <c r="V29" s="14">
        <f>VLOOKUP($A29,'[1]5Y區隔'!$B$365:$R$415,V$4,FALSE)/VLOOKUP($A29,'[1]5Y區隔'!$B$365:$R$415,2,FALSE)</f>
        <v>6.39872025594881E-3</v>
      </c>
      <c r="W29" s="15">
        <f t="shared" si="6"/>
        <v>44.852029594081181</v>
      </c>
      <c r="X29" s="16"/>
      <c r="Y29">
        <v>45</v>
      </c>
      <c r="Z29" s="17">
        <v>0.14394851881719753</v>
      </c>
    </row>
    <row r="30" spans="1:28" x14ac:dyDescent="0.25">
      <c r="A30" t="s">
        <v>274</v>
      </c>
      <c r="B30">
        <f>VLOOKUP($A30,工作表2!$AD$6:$AG$168,2,FALSE)</f>
        <v>892</v>
      </c>
      <c r="C30">
        <f>VLOOKUP($A30,工作表2!$AD$6:$AG$168,3,FALSE)</f>
        <v>815</v>
      </c>
      <c r="D30">
        <f>VLOOKUP($A30,工作表2!$AD$6:$AG$168,4,FALSE)</f>
        <v>2106</v>
      </c>
      <c r="E30" s="12">
        <f t="shared" si="3"/>
        <v>0.42355175688509022</v>
      </c>
      <c r="F30" s="12">
        <f t="shared" si="4"/>
        <v>0.38698955365622034</v>
      </c>
      <c r="G30" s="13">
        <f t="shared" si="5"/>
        <v>3.6562203228869883E-2</v>
      </c>
      <c r="H30" s="14">
        <f>VLOOKUP($A30,'[1]5Y區隔'!$B$365:$R$415,H$4,FALSE)/VLOOKUP($A30,'[1]5Y區隔'!$B$365:$R$415,2,FALSE)</f>
        <v>7.2348860257680878E-2</v>
      </c>
      <c r="I30" s="14">
        <f>VLOOKUP($A30,'[1]5Y區隔'!$B$365:$R$415,I$4,FALSE)/VLOOKUP($A30,'[1]5Y區隔'!$B$365:$R$415,2,FALSE)</f>
        <v>7.3339940535183348E-2</v>
      </c>
      <c r="J30" s="14">
        <f>VLOOKUP($A30,'[1]5Y區隔'!$B$365:$R$415,J$4,FALSE)/VLOOKUP($A30,'[1]5Y區隔'!$B$365:$R$415,2,FALSE)</f>
        <v>9.7456227287743641E-2</v>
      </c>
      <c r="K30" s="14">
        <f>VLOOKUP($A30,'[1]5Y區隔'!$B$365:$R$415,K$4,FALSE)/VLOOKUP($A30,'[1]5Y區隔'!$B$365:$R$415,2,FALSE)</f>
        <v>9.9438387842748596E-2</v>
      </c>
      <c r="L30" s="14">
        <f>VLOOKUP($A30,'[1]5Y區隔'!$B$365:$R$415,L$4,FALSE)/VLOOKUP($A30,'[1]5Y區隔'!$B$365:$R$415,2,FALSE)</f>
        <v>7.2679220350181692E-2</v>
      </c>
      <c r="M30" s="14">
        <f>VLOOKUP($A30,'[1]5Y區隔'!$B$365:$R$415,M$4,FALSE)/VLOOKUP($A30,'[1]5Y區隔'!$B$365:$R$415,2,FALSE)</f>
        <v>9.3822266270234558E-2</v>
      </c>
      <c r="N30" s="14">
        <f>VLOOKUP($A30,'[1]5Y區隔'!$B$365:$R$415,N$4,FALSE)/VLOOKUP($A30,'[1]5Y區隔'!$B$365:$R$415,2,FALSE)</f>
        <v>9.7786587380244469E-2</v>
      </c>
      <c r="O30" s="14">
        <f>VLOOKUP($A30,'[1]5Y區隔'!$B$365:$R$415,O$4,FALSE)/VLOOKUP($A30,'[1]5Y區隔'!$B$365:$R$415,2,FALSE)</f>
        <v>0.11232243145028081</v>
      </c>
      <c r="P30" s="14">
        <f>VLOOKUP($A30,'[1]5Y區隔'!$B$365:$R$415,P$4,FALSE)/VLOOKUP($A30,'[1]5Y區隔'!$B$365:$R$415,2,FALSE)</f>
        <v>0.10835811034027089</v>
      </c>
      <c r="Q30" s="14">
        <f>VLOOKUP($A30,'[1]5Y區隔'!$B$365:$R$415,Q$4,FALSE)/VLOOKUP($A30,'[1]5Y區隔'!$B$365:$R$415,2,FALSE)</f>
        <v>6.2768417575156915E-2</v>
      </c>
      <c r="R30" s="14">
        <f>VLOOKUP($A30,'[1]5Y區隔'!$B$365:$R$415,R$4,FALSE)/VLOOKUP($A30,'[1]5Y區隔'!$B$365:$R$415,2,FALSE)</f>
        <v>3.7330690452593324E-2</v>
      </c>
      <c r="S30" s="14">
        <f>VLOOKUP($A30,'[1]5Y區隔'!$B$365:$R$415,S$4,FALSE)/VLOOKUP($A30,'[1]5Y區隔'!$B$365:$R$415,2,FALSE)</f>
        <v>2.4446646845061117E-2</v>
      </c>
      <c r="T30" s="14">
        <f>VLOOKUP($A30,'[1]5Y區隔'!$B$365:$R$415,T$4,FALSE)/VLOOKUP($A30,'[1]5Y區隔'!$B$365:$R$415,2,FALSE)</f>
        <v>2.0151965642550378E-2</v>
      </c>
      <c r="U30" s="14">
        <f>VLOOKUP($A30,'[1]5Y區隔'!$B$365:$R$415,U$4,FALSE)/VLOOKUP($A30,'[1]5Y區隔'!$B$365:$R$415,2,FALSE)</f>
        <v>1.7178724810042945E-2</v>
      </c>
      <c r="V30" s="14">
        <f>VLOOKUP($A30,'[1]5Y區隔'!$B$365:$R$415,V$4,FALSE)/VLOOKUP($A30,'[1]5Y區隔'!$B$365:$R$415,2,FALSE)</f>
        <v>1.0571522960026428E-2</v>
      </c>
      <c r="W30" s="15">
        <f t="shared" si="6"/>
        <v>46.932606541129829</v>
      </c>
      <c r="X30" s="16"/>
      <c r="Y30">
        <v>50</v>
      </c>
      <c r="Z30" s="17">
        <v>0.31803238820163993</v>
      </c>
    </row>
    <row r="31" spans="1:28" x14ac:dyDescent="0.25">
      <c r="A31" t="s">
        <v>275</v>
      </c>
      <c r="B31">
        <f>VLOOKUP($A31,工作表2!$AD$6:$AG$168,2,FALSE)</f>
        <v>1965</v>
      </c>
      <c r="C31">
        <f>VLOOKUP($A31,工作表2!$AD$6:$AG$168,3,FALSE)</f>
        <v>1887</v>
      </c>
      <c r="D31">
        <f>VLOOKUP($A31,工作表2!$AD$6:$AG$168,4,FALSE)</f>
        <v>4497</v>
      </c>
      <c r="E31" s="12">
        <f t="shared" si="3"/>
        <v>0.43695797198132086</v>
      </c>
      <c r="F31" s="12">
        <f t="shared" si="4"/>
        <v>0.41961307538358905</v>
      </c>
      <c r="G31" s="13">
        <f t="shared" si="5"/>
        <v>1.7344896597731807E-2</v>
      </c>
      <c r="H31" s="14">
        <f>VLOOKUP($A31,'[1]5Y區隔'!$B$365:$R$415,H$4,FALSE)/VLOOKUP($A31,'[1]5Y區隔'!$B$365:$R$415,2,FALSE)</f>
        <v>7.3088092933204257E-2</v>
      </c>
      <c r="I31" s="14">
        <f>VLOOKUP($A31,'[1]5Y區隔'!$B$365:$R$415,I$4,FALSE)/VLOOKUP($A31,'[1]5Y區隔'!$B$365:$R$415,2,FALSE)</f>
        <v>7.0990642142626653E-2</v>
      </c>
      <c r="J31" s="14">
        <f>VLOOKUP($A31,'[1]5Y區隔'!$B$365:$R$415,J$4,FALSE)/VLOOKUP($A31,'[1]5Y區隔'!$B$365:$R$415,2,FALSE)</f>
        <v>9.9548241368183285E-2</v>
      </c>
      <c r="K31" s="14">
        <f>VLOOKUP($A31,'[1]5Y區隔'!$B$365:$R$415,K$4,FALSE)/VLOOKUP($A31,'[1]5Y區隔'!$B$365:$R$415,2,FALSE)</f>
        <v>9.7934817683123593E-2</v>
      </c>
      <c r="L31" s="14">
        <f>VLOOKUP($A31,'[1]5Y區隔'!$B$365:$R$415,L$4,FALSE)/VLOOKUP($A31,'[1]5Y區隔'!$B$365:$R$415,2,FALSE)</f>
        <v>8.2929977412068409E-2</v>
      </c>
      <c r="M31" s="14">
        <f>VLOOKUP($A31,'[1]5Y區隔'!$B$365:$R$415,M$4,FALSE)/VLOOKUP($A31,'[1]5Y區隔'!$B$365:$R$415,2,FALSE)</f>
        <v>8.889964504678928E-2</v>
      </c>
      <c r="N31" s="14">
        <f>VLOOKUP($A31,'[1]5Y區隔'!$B$365:$R$415,N$4,FALSE)/VLOOKUP($A31,'[1]5Y區隔'!$B$365:$R$415,2,FALSE)</f>
        <v>9.6321393998063887E-2</v>
      </c>
      <c r="O31" s="14">
        <f>VLOOKUP($A31,'[1]5Y區隔'!$B$365:$R$415,O$4,FALSE)/VLOOKUP($A31,'[1]5Y區隔'!$B$365:$R$415,2,FALSE)</f>
        <v>0.10826072926750564</v>
      </c>
      <c r="P31" s="14">
        <f>VLOOKUP($A31,'[1]5Y區隔'!$B$365:$R$415,P$4,FALSE)/VLOOKUP($A31,'[1]5Y區隔'!$B$365:$R$415,2,FALSE)</f>
        <v>9.7450790577605681E-2</v>
      </c>
      <c r="Q31" s="14">
        <f>VLOOKUP($A31,'[1]5Y區隔'!$B$365:$R$415,Q$4,FALSE)/VLOOKUP($A31,'[1]5Y區隔'!$B$365:$R$415,2,FALSE)</f>
        <v>6.1955469506292354E-2</v>
      </c>
      <c r="R31" s="14">
        <f>VLOOKUP($A31,'[1]5Y區隔'!$B$365:$R$415,R$4,FALSE)/VLOOKUP($A31,'[1]5Y區隔'!$B$365:$R$415,2,FALSE)</f>
        <v>4.404646660212972E-2</v>
      </c>
      <c r="S31" s="14">
        <f>VLOOKUP($A31,'[1]5Y區隔'!$B$365:$R$415,S$4,FALSE)/VLOOKUP($A31,'[1]5Y區隔'!$B$365:$R$415,2,FALSE)</f>
        <v>3.0977734753146177E-2</v>
      </c>
      <c r="T31" s="14">
        <f>VLOOKUP($A31,'[1]5Y區隔'!$B$365:$R$415,T$4,FALSE)/VLOOKUP($A31,'[1]5Y區隔'!$B$365:$R$415,2,FALSE)</f>
        <v>2.3233301064859633E-2</v>
      </c>
      <c r="U31" s="14">
        <f>VLOOKUP($A31,'[1]5Y區隔'!$B$365:$R$415,U$4,FALSE)/VLOOKUP($A31,'[1]5Y區隔'!$B$365:$R$415,2,FALSE)</f>
        <v>1.5327525008067118E-2</v>
      </c>
      <c r="V31" s="14">
        <f>VLOOKUP($A31,'[1]5Y區隔'!$B$365:$R$415,V$4,FALSE)/VLOOKUP($A31,'[1]5Y區隔'!$B$365:$R$415,2,FALSE)</f>
        <v>9.0351726363343005E-3</v>
      </c>
      <c r="W31" s="15">
        <f t="shared" si="6"/>
        <v>46.994191674733791</v>
      </c>
      <c r="X31" s="16"/>
      <c r="Y31">
        <v>55</v>
      </c>
      <c r="Z31" s="17">
        <v>0.59532400493610771</v>
      </c>
    </row>
    <row r="32" spans="1:28" x14ac:dyDescent="0.25">
      <c r="A32" t="s">
        <v>276</v>
      </c>
      <c r="B32">
        <f>VLOOKUP($A32,工作表2!$AD$6:$AG$168,2,FALSE)</f>
        <v>1040</v>
      </c>
      <c r="C32">
        <f>VLOOKUP($A32,工作表2!$AD$6:$AG$168,3,FALSE)</f>
        <v>1193</v>
      </c>
      <c r="D32">
        <f>VLOOKUP($A32,工作表2!$AD$6:$AG$168,4,FALSE)</f>
        <v>2651</v>
      </c>
      <c r="E32" s="12">
        <f t="shared" si="3"/>
        <v>0.39230479064503959</v>
      </c>
      <c r="F32" s="12">
        <f t="shared" si="4"/>
        <v>0.45001886080724257</v>
      </c>
      <c r="G32" s="13">
        <f t="shared" si="5"/>
        <v>-5.7714070162202979E-2</v>
      </c>
      <c r="H32" s="14">
        <f>VLOOKUP($A32,'[1]5Y區隔'!$B$365:$R$415,H$4,FALSE)/VLOOKUP($A32,'[1]5Y區隔'!$B$365:$R$415,2,FALSE)</f>
        <v>6.490447526825438E-2</v>
      </c>
      <c r="I32" s="14">
        <f>VLOOKUP($A32,'[1]5Y區隔'!$B$365:$R$415,I$4,FALSE)/VLOOKUP($A32,'[1]5Y區隔'!$B$365:$R$415,2,FALSE)</f>
        <v>7.4064381052080602E-2</v>
      </c>
      <c r="J32" s="14">
        <f>VLOOKUP($A32,'[1]5Y區隔'!$B$365:$R$415,J$4,FALSE)/VLOOKUP($A32,'[1]5Y區隔'!$B$365:$R$415,2,FALSE)</f>
        <v>0.10154409840355928</v>
      </c>
      <c r="K32" s="14">
        <f>VLOOKUP($A32,'[1]5Y區隔'!$B$365:$R$415,K$4,FALSE)/VLOOKUP($A32,'[1]5Y區隔'!$B$365:$R$415,2,FALSE)</f>
        <v>0.11253598534415074</v>
      </c>
      <c r="L32" s="14">
        <f>VLOOKUP($A32,'[1]5Y區隔'!$B$365:$R$415,L$4,FALSE)/VLOOKUP($A32,'[1]5Y區隔'!$B$365:$R$415,2,FALSE)</f>
        <v>9.7618424496205183E-2</v>
      </c>
      <c r="M32" s="14">
        <f>VLOOKUP($A32,'[1]5Y區隔'!$B$365:$R$415,M$4,FALSE)/VLOOKUP($A32,'[1]5Y區隔'!$B$365:$R$415,2,FALSE)</f>
        <v>8.6364825961790112E-2</v>
      </c>
      <c r="N32" s="14">
        <f>VLOOKUP($A32,'[1]5Y區隔'!$B$365:$R$415,N$4,FALSE)/VLOOKUP($A32,'[1]5Y區隔'!$B$365:$R$415,2,FALSE)</f>
        <v>8.8981941900026174E-2</v>
      </c>
      <c r="O32" s="14">
        <f>VLOOKUP($A32,'[1]5Y區隔'!$B$365:$R$415,O$4,FALSE)/VLOOKUP($A32,'[1]5Y區隔'!$B$365:$R$415,2,FALSE)</f>
        <v>9.4216173776498296E-2</v>
      </c>
      <c r="P32" s="14">
        <f>VLOOKUP($A32,'[1]5Y區隔'!$B$365:$R$415,P$4,FALSE)/VLOOKUP($A32,'[1]5Y區隔'!$B$365:$R$415,2,FALSE)</f>
        <v>8.6364825961790112E-2</v>
      </c>
      <c r="Q32" s="14">
        <f>VLOOKUP($A32,'[1]5Y區隔'!$B$365:$R$415,Q$4,FALSE)/VLOOKUP($A32,'[1]5Y區隔'!$B$365:$R$415,2,FALSE)</f>
        <v>7.4064381052080602E-2</v>
      </c>
      <c r="R32" s="14">
        <f>VLOOKUP($A32,'[1]5Y區隔'!$B$365:$R$415,R$4,FALSE)/VLOOKUP($A32,'[1]5Y區隔'!$B$365:$R$415,2,FALSE)</f>
        <v>4.3182412980895056E-2</v>
      </c>
      <c r="S32" s="14">
        <f>VLOOKUP($A32,'[1]5Y區隔'!$B$365:$R$415,S$4,FALSE)/VLOOKUP($A32,'[1]5Y區隔'!$B$365:$R$415,2,FALSE)</f>
        <v>3.6116199947657683E-2</v>
      </c>
      <c r="T32" s="14">
        <f>VLOOKUP($A32,'[1]5Y區隔'!$B$365:$R$415,T$4,FALSE)/VLOOKUP($A32,'[1]5Y區隔'!$B$365:$R$415,2,FALSE)</f>
        <v>1.9628369536770478E-2</v>
      </c>
      <c r="U32" s="14">
        <f>VLOOKUP($A32,'[1]5Y區隔'!$B$365:$R$415,U$4,FALSE)/VLOOKUP($A32,'[1]5Y區隔'!$B$365:$R$415,2,FALSE)</f>
        <v>1.1515310128238681E-2</v>
      </c>
      <c r="V32" s="14">
        <f>VLOOKUP($A32,'[1]5Y區隔'!$B$365:$R$415,V$4,FALSE)/VLOOKUP($A32,'[1]5Y區隔'!$B$365:$R$415,2,FALSE)</f>
        <v>8.8981941900026177E-3</v>
      </c>
      <c r="W32" s="15">
        <f t="shared" si="6"/>
        <v>46.634388903428423</v>
      </c>
      <c r="X32" s="16"/>
      <c r="Y32">
        <v>60</v>
      </c>
      <c r="Z32" s="17">
        <v>0.60176962532763512</v>
      </c>
    </row>
    <row r="33" spans="1:26" x14ac:dyDescent="0.25">
      <c r="A33" t="s">
        <v>277</v>
      </c>
      <c r="B33">
        <f>VLOOKUP($A33,工作表2!$AD$6:$AG$168,2,FALSE)</f>
        <v>1225</v>
      </c>
      <c r="C33">
        <f>VLOOKUP($A33,工作表2!$AD$6:$AG$168,3,FALSE)</f>
        <v>1713</v>
      </c>
      <c r="D33">
        <f>VLOOKUP($A33,工作表2!$AD$6:$AG$168,4,FALSE)</f>
        <v>3468</v>
      </c>
      <c r="E33" s="12">
        <f t="shared" si="3"/>
        <v>0.35322952710495964</v>
      </c>
      <c r="F33" s="12">
        <f t="shared" si="4"/>
        <v>0.49394463667820071</v>
      </c>
      <c r="G33" s="13">
        <f t="shared" si="5"/>
        <v>-0.14071510957324107</v>
      </c>
      <c r="H33" s="14">
        <f>VLOOKUP($A33,'[1]5Y區隔'!$B$365:$R$415,H$4,FALSE)/VLOOKUP($A33,'[1]5Y區隔'!$B$365:$R$415,2,FALSE)</f>
        <v>7.1837904216127707E-2</v>
      </c>
      <c r="I33" s="14">
        <f>VLOOKUP($A33,'[1]5Y區隔'!$B$365:$R$415,I$4,FALSE)/VLOOKUP($A33,'[1]5Y區隔'!$B$365:$R$415,2,FALSE)</f>
        <v>7.7568563241915675E-2</v>
      </c>
      <c r="J33" s="14">
        <f>VLOOKUP($A33,'[1]5Y區隔'!$B$365:$R$415,J$4,FALSE)/VLOOKUP($A33,'[1]5Y區隔'!$B$365:$R$415,2,FALSE)</f>
        <v>0.10212853049529268</v>
      </c>
      <c r="K33" s="14">
        <f>VLOOKUP($A33,'[1]5Y區隔'!$B$365:$R$415,K$4,FALSE)/VLOOKUP($A33,'[1]5Y區隔'!$B$365:$R$415,2,FALSE)</f>
        <v>0.10949652067130577</v>
      </c>
      <c r="L33" s="14">
        <f>VLOOKUP($A33,'[1]5Y區隔'!$B$365:$R$415,L$4,FALSE)/VLOOKUP($A33,'[1]5Y區隔'!$B$365:$R$415,2,FALSE)</f>
        <v>9.4555873925501438E-2</v>
      </c>
      <c r="M33" s="14">
        <f>VLOOKUP($A33,'[1]5Y區隔'!$B$365:$R$415,M$4,FALSE)/VLOOKUP($A33,'[1]5Y區隔'!$B$365:$R$415,2,FALSE)</f>
        <v>8.8620548505935329E-2</v>
      </c>
      <c r="N33" s="14">
        <f>VLOOKUP($A33,'[1]5Y區隔'!$B$365:$R$415,N$4,FALSE)/VLOOKUP($A33,'[1]5Y區隔'!$B$365:$R$415,2,FALSE)</f>
        <v>8.0843225542365948E-2</v>
      </c>
      <c r="O33" s="14">
        <f>VLOOKUP($A33,'[1]5Y區隔'!$B$365:$R$415,O$4,FALSE)/VLOOKUP($A33,'[1]5Y區隔'!$B$365:$R$415,2,FALSE)</f>
        <v>9.0053213262382317E-2</v>
      </c>
      <c r="P33" s="14">
        <f>VLOOKUP($A33,'[1]5Y區隔'!$B$365:$R$415,P$4,FALSE)/VLOOKUP($A33,'[1]5Y區隔'!$B$365:$R$415,2,FALSE)</f>
        <v>9.3327875562832577E-2</v>
      </c>
      <c r="Q33" s="14">
        <f>VLOOKUP($A33,'[1]5Y區隔'!$B$365:$R$415,Q$4,FALSE)/VLOOKUP($A33,'[1]5Y區隔'!$B$365:$R$415,2,FALSE)</f>
        <v>6.8767908309455589E-2</v>
      </c>
      <c r="R33" s="14">
        <f>VLOOKUP($A33,'[1]5Y區隔'!$B$365:$R$415,R$4,FALSE)/VLOOKUP($A33,'[1]5Y區隔'!$B$365:$R$415,2,FALSE)</f>
        <v>4.2161277118297175E-2</v>
      </c>
      <c r="S33" s="14">
        <f>VLOOKUP($A33,'[1]5Y區隔'!$B$365:$R$415,S$4,FALSE)/VLOOKUP($A33,'[1]5Y區隔'!$B$365:$R$415,2,FALSE)</f>
        <v>3.6635284486287355E-2</v>
      </c>
      <c r="T33" s="14">
        <f>VLOOKUP($A33,'[1]5Y區隔'!$B$365:$R$415,T$4,FALSE)/VLOOKUP($A33,'[1]5Y區隔'!$B$365:$R$415,2,FALSE)</f>
        <v>2.2717969709373721E-2</v>
      </c>
      <c r="U33" s="14">
        <f>VLOOKUP($A33,'[1]5Y區隔'!$B$365:$R$415,U$4,FALSE)/VLOOKUP($A33,'[1]5Y區隔'!$B$365:$R$415,2,FALSE)</f>
        <v>1.3098649201801064E-2</v>
      </c>
      <c r="V33" s="14">
        <f>VLOOKUP($A33,'[1]5Y區隔'!$B$365:$R$415,V$4,FALSE)/VLOOKUP($A33,'[1]5Y區隔'!$B$365:$R$415,2,FALSE)</f>
        <v>8.1866557511256644E-3</v>
      </c>
      <c r="W33" s="15">
        <f t="shared" si="6"/>
        <v>46.473598035202613</v>
      </c>
      <c r="X33" s="16"/>
      <c r="Y33">
        <v>65</v>
      </c>
      <c r="Z33" s="17">
        <v>0.5188042168931144</v>
      </c>
    </row>
    <row r="34" spans="1:26" x14ac:dyDescent="0.25">
      <c r="A34" t="s">
        <v>278</v>
      </c>
      <c r="B34">
        <f>VLOOKUP($A34,工作表2!$AD$6:$AG$168,2,FALSE)</f>
        <v>1479</v>
      </c>
      <c r="C34">
        <f>VLOOKUP($A34,工作表2!$AD$6:$AG$168,3,FALSE)</f>
        <v>1183</v>
      </c>
      <c r="D34">
        <f>VLOOKUP($A34,工作表2!$AD$6:$AG$168,4,FALSE)</f>
        <v>3178</v>
      </c>
      <c r="E34" s="12">
        <f t="shared" si="3"/>
        <v>0.46538703587161739</v>
      </c>
      <c r="F34" s="12">
        <f t="shared" si="4"/>
        <v>0.3722466960352423</v>
      </c>
      <c r="G34" s="13">
        <f t="shared" si="5"/>
        <v>9.3140339836375097E-2</v>
      </c>
      <c r="H34" s="14">
        <f>VLOOKUP($A34,'[1]5Y區隔'!$B$365:$R$415,H$4,FALSE)/VLOOKUP($A34,'[1]5Y區隔'!$B$365:$R$415,2,FALSE)</f>
        <v>7.1363220494053067E-2</v>
      </c>
      <c r="I34" s="14">
        <f>VLOOKUP($A34,'[1]5Y區隔'!$B$365:$R$415,I$4,FALSE)/VLOOKUP($A34,'[1]5Y區隔'!$B$365:$R$415,2,FALSE)</f>
        <v>7.0219579139981697E-2</v>
      </c>
      <c r="J34" s="14">
        <f>VLOOKUP($A34,'[1]5Y區隔'!$B$365:$R$415,J$4,FALSE)/VLOOKUP($A34,'[1]5Y區隔'!$B$365:$R$415,2,FALSE)</f>
        <v>0.10041171088746569</v>
      </c>
      <c r="K34" s="14">
        <f>VLOOKUP($A34,'[1]5Y區隔'!$B$365:$R$415,K$4,FALSE)/VLOOKUP($A34,'[1]5Y區隔'!$B$365:$R$415,2,FALSE)</f>
        <v>9.1948764867337607E-2</v>
      </c>
      <c r="L34" s="14">
        <f>VLOOKUP($A34,'[1]5Y區隔'!$B$365:$R$415,L$4,FALSE)/VLOOKUP($A34,'[1]5Y區隔'!$B$365:$R$415,2,FALSE)</f>
        <v>8.3485818847209514E-2</v>
      </c>
      <c r="M34" s="14">
        <f>VLOOKUP($A34,'[1]5Y區隔'!$B$365:$R$415,M$4,FALSE)/VLOOKUP($A34,'[1]5Y區隔'!$B$365:$R$415,2,FALSE)</f>
        <v>0.10041171088746569</v>
      </c>
      <c r="N34" s="14">
        <f>VLOOKUP($A34,'[1]5Y區隔'!$B$365:$R$415,N$4,FALSE)/VLOOKUP($A34,'[1]5Y區隔'!$B$365:$R$415,2,FALSE)</f>
        <v>0.10086916742909424</v>
      </c>
      <c r="O34" s="14">
        <f>VLOOKUP($A34,'[1]5Y區隔'!$B$365:$R$415,O$4,FALSE)/VLOOKUP($A34,'[1]5Y區隔'!$B$365:$R$415,2,FALSE)</f>
        <v>9.537968892955169E-2</v>
      </c>
      <c r="P34" s="14">
        <f>VLOOKUP($A34,'[1]5Y區隔'!$B$365:$R$415,P$4,FALSE)/VLOOKUP($A34,'[1]5Y區隔'!$B$365:$R$415,2,FALSE)</f>
        <v>9.8810612991765787E-2</v>
      </c>
      <c r="Q34" s="14">
        <f>VLOOKUP($A34,'[1]5Y區隔'!$B$365:$R$415,Q$4,FALSE)/VLOOKUP($A34,'[1]5Y區隔'!$B$365:$R$415,2,FALSE)</f>
        <v>6.9533394327538883E-2</v>
      </c>
      <c r="R34" s="14">
        <f>VLOOKUP($A34,'[1]5Y區隔'!$B$365:$R$415,R$4,FALSE)/VLOOKUP($A34,'[1]5Y區隔'!$B$365:$R$415,2,FALSE)</f>
        <v>4.3229643183897527E-2</v>
      </c>
      <c r="S34" s="14">
        <f>VLOOKUP($A34,'[1]5Y區隔'!$B$365:$R$415,S$4,FALSE)/VLOOKUP($A34,'[1]5Y區隔'!$B$365:$R$415,2,FALSE)</f>
        <v>2.4473924977127172E-2</v>
      </c>
      <c r="T34" s="14">
        <f>VLOOKUP($A34,'[1]5Y區隔'!$B$365:$R$415,T$4,FALSE)/VLOOKUP($A34,'[1]5Y區隔'!$B$365:$R$415,2,FALSE)</f>
        <v>1.9670631290027447E-2</v>
      </c>
      <c r="U34" s="14">
        <f>VLOOKUP($A34,'[1]5Y區隔'!$B$365:$R$415,U$4,FALSE)/VLOOKUP($A34,'[1]5Y區隔'!$B$365:$R$415,2,FALSE)</f>
        <v>1.8298261665141813E-2</v>
      </c>
      <c r="V34" s="14">
        <f>VLOOKUP($A34,'[1]5Y區隔'!$B$365:$R$415,V$4,FALSE)/VLOOKUP($A34,'[1]5Y區隔'!$B$365:$R$415,2,FALSE)</f>
        <v>1.1893870082342177E-2</v>
      </c>
      <c r="W34" s="15">
        <f t="shared" si="6"/>
        <v>47.069990850869154</v>
      </c>
      <c r="X34" s="16"/>
      <c r="Y34">
        <v>70</v>
      </c>
      <c r="Z34" s="17">
        <v>0.1914762785270997</v>
      </c>
    </row>
    <row r="35" spans="1:26" x14ac:dyDescent="0.25">
      <c r="A35" t="s">
        <v>279</v>
      </c>
      <c r="B35">
        <f>VLOOKUP($A35,工作表2!$AD$6:$AG$168,2,FALSE)</f>
        <v>1778</v>
      </c>
      <c r="C35">
        <f>VLOOKUP($A35,工作表2!$AD$6:$AG$168,3,FALSE)</f>
        <v>1037</v>
      </c>
      <c r="D35">
        <f>VLOOKUP($A35,工作表2!$AD$6:$AG$168,4,FALSE)</f>
        <v>3384</v>
      </c>
      <c r="E35" s="12">
        <f t="shared" si="3"/>
        <v>0.52541371158392436</v>
      </c>
      <c r="F35" s="12">
        <f t="shared" si="4"/>
        <v>0.3064420803782506</v>
      </c>
      <c r="G35" s="13">
        <f t="shared" si="5"/>
        <v>0.21897163120567376</v>
      </c>
      <c r="H35" s="14">
        <f>VLOOKUP($A35,'[1]5Y區隔'!$B$365:$R$415,H$4,FALSE)/VLOOKUP($A35,'[1]5Y區隔'!$B$365:$R$415,2,FALSE)</f>
        <v>6.5456769983686783E-2</v>
      </c>
      <c r="I35" s="14">
        <f>VLOOKUP($A35,'[1]5Y區隔'!$B$365:$R$415,I$4,FALSE)/VLOOKUP($A35,'[1]5Y區隔'!$B$365:$R$415,2,FALSE)</f>
        <v>7.0758564437194124E-2</v>
      </c>
      <c r="J35" s="14">
        <f>VLOOKUP($A35,'[1]5Y區隔'!$B$365:$R$415,J$4,FALSE)/VLOOKUP($A35,'[1]5Y區隔'!$B$365:$R$415,2,FALSE)</f>
        <v>8.6256117455138656E-2</v>
      </c>
      <c r="K35" s="14">
        <f>VLOOKUP($A35,'[1]5Y區隔'!$B$365:$R$415,K$4,FALSE)/VLOOKUP($A35,'[1]5Y區隔'!$B$365:$R$415,2,FALSE)</f>
        <v>9.2577487765089728E-2</v>
      </c>
      <c r="L35" s="14">
        <f>VLOOKUP($A35,'[1]5Y區隔'!$B$365:$R$415,L$4,FALSE)/VLOOKUP($A35,'[1]5Y區隔'!$B$365:$R$415,2,FALSE)</f>
        <v>8.1158238172920061E-2</v>
      </c>
      <c r="M35" s="14">
        <f>VLOOKUP($A35,'[1]5Y區隔'!$B$365:$R$415,M$4,FALSE)/VLOOKUP($A35,'[1]5Y區隔'!$B$365:$R$415,2,FALSE)</f>
        <v>0.10379282218597063</v>
      </c>
      <c r="N35" s="14">
        <f>VLOOKUP($A35,'[1]5Y區隔'!$B$365:$R$415,N$4,FALSE)/VLOOKUP($A35,'[1]5Y區隔'!$B$365:$R$415,2,FALSE)</f>
        <v>9.4208809135399668E-2</v>
      </c>
      <c r="O35" s="14">
        <f>VLOOKUP($A35,'[1]5Y區隔'!$B$365:$R$415,O$4,FALSE)/VLOOKUP($A35,'[1]5Y區隔'!$B$365:$R$415,2,FALSE)</f>
        <v>9.8287112561174547E-2</v>
      </c>
      <c r="P35" s="14">
        <f>VLOOKUP($A35,'[1]5Y區隔'!$B$365:$R$415,P$4,FALSE)/VLOOKUP($A35,'[1]5Y區隔'!$B$365:$R$415,2,FALSE)</f>
        <v>9.4004893964110936E-2</v>
      </c>
      <c r="Q35" s="14">
        <f>VLOOKUP($A35,'[1]5Y區隔'!$B$365:$R$415,Q$4,FALSE)/VLOOKUP($A35,'[1]5Y區隔'!$B$365:$R$415,2,FALSE)</f>
        <v>7.0758564437194124E-2</v>
      </c>
      <c r="R35" s="14">
        <f>VLOOKUP($A35,'[1]5Y區隔'!$B$365:$R$415,R$4,FALSE)/VLOOKUP($A35,'[1]5Y區隔'!$B$365:$R$415,2,FALSE)</f>
        <v>4.5065252854812402E-2</v>
      </c>
      <c r="S35" s="14">
        <f>VLOOKUP($A35,'[1]5Y區隔'!$B$365:$R$415,S$4,FALSE)/VLOOKUP($A35,'[1]5Y區隔'!$B$365:$R$415,2,FALSE)</f>
        <v>3.8132137030995106E-2</v>
      </c>
      <c r="T35" s="14">
        <f>VLOOKUP($A35,'[1]5Y區隔'!$B$365:$R$415,T$4,FALSE)/VLOOKUP($A35,'[1]5Y區隔'!$B$365:$R$415,2,FALSE)</f>
        <v>3.1402936378466556E-2</v>
      </c>
      <c r="U35" s="14">
        <f>VLOOKUP($A35,'[1]5Y區隔'!$B$365:$R$415,U$4,FALSE)/VLOOKUP($A35,'[1]5Y區隔'!$B$365:$R$415,2,FALSE)</f>
        <v>1.7740619902120718E-2</v>
      </c>
      <c r="V35" s="14">
        <f>VLOOKUP($A35,'[1]5Y區隔'!$B$365:$R$415,V$4,FALSE)/VLOOKUP($A35,'[1]5Y區隔'!$B$365:$R$415,2,FALSE)</f>
        <v>1.0399673735725938E-2</v>
      </c>
      <c r="W35" s="15">
        <f t="shared" si="6"/>
        <v>48.149469820554643</v>
      </c>
      <c r="X35" s="16"/>
      <c r="Y35">
        <v>75</v>
      </c>
      <c r="Z35" s="17">
        <v>8.9389270198387358E-3</v>
      </c>
    </row>
    <row r="36" spans="1:26" x14ac:dyDescent="0.25">
      <c r="A36" t="s">
        <v>280</v>
      </c>
      <c r="B36">
        <f>VLOOKUP($A36,工作表2!$AD$6:$AG$168,2,FALSE)</f>
        <v>1788</v>
      </c>
      <c r="C36">
        <f>VLOOKUP($A36,工作表2!$AD$6:$AG$168,3,FALSE)</f>
        <v>1896</v>
      </c>
      <c r="D36">
        <f>VLOOKUP($A36,工作表2!$AD$6:$AG$168,4,FALSE)</f>
        <v>4622</v>
      </c>
      <c r="E36" s="12">
        <f t="shared" si="3"/>
        <v>0.38684552141929901</v>
      </c>
      <c r="F36" s="12">
        <f t="shared" si="4"/>
        <v>0.41021202942449159</v>
      </c>
      <c r="G36" s="13">
        <f t="shared" si="5"/>
        <v>-2.3366508005192577E-2</v>
      </c>
      <c r="H36" s="14">
        <f>VLOOKUP($A36,'[1]5Y區隔'!$B$365:$R$415,H$4,FALSE)/VLOOKUP($A36,'[1]5Y區隔'!$B$365:$R$415,2,FALSE)</f>
        <v>7.9065449481664857E-2</v>
      </c>
      <c r="I36" s="14">
        <f>VLOOKUP($A36,'[1]5Y區隔'!$B$365:$R$415,I$4,FALSE)/VLOOKUP($A36,'[1]5Y區隔'!$B$365:$R$415,2,FALSE)</f>
        <v>8.7575429367166946E-2</v>
      </c>
      <c r="J36" s="14">
        <f>VLOOKUP($A36,'[1]5Y區隔'!$B$365:$R$415,J$4,FALSE)/VLOOKUP($A36,'[1]5Y區隔'!$B$365:$R$415,2,FALSE)</f>
        <v>0.10753520037134458</v>
      </c>
      <c r="K36" s="14">
        <f>VLOOKUP($A36,'[1]5Y區隔'!$B$365:$R$415,K$4,FALSE)/VLOOKUP($A36,'[1]5Y區隔'!$B$365:$R$415,2,FALSE)</f>
        <v>9.7323224508742076E-2</v>
      </c>
      <c r="L36" s="14">
        <f>VLOOKUP($A36,'[1]5Y區隔'!$B$365:$R$415,L$4,FALSE)/VLOOKUP($A36,'[1]5Y區隔'!$B$365:$R$415,2,FALSE)</f>
        <v>7.8291814946619215E-2</v>
      </c>
      <c r="M36" s="14">
        <f>VLOOKUP($A36,'[1]5Y區隔'!$B$365:$R$415,M$4,FALSE)/VLOOKUP($A36,'[1]5Y區隔'!$B$365:$R$415,2,FALSE)</f>
        <v>8.432616431997525E-2</v>
      </c>
      <c r="N36" s="14">
        <f>VLOOKUP($A36,'[1]5Y區隔'!$B$365:$R$415,N$4,FALSE)/VLOOKUP($A36,'[1]5Y區隔'!$B$365:$R$415,2,FALSE)</f>
        <v>9.3145598019495596E-2</v>
      </c>
      <c r="O36" s="14">
        <f>VLOOKUP($A36,'[1]5Y區隔'!$B$365:$R$415,O$4,FALSE)/VLOOKUP($A36,'[1]5Y區隔'!$B$365:$R$415,2,FALSE)</f>
        <v>0.10722574655732632</v>
      </c>
      <c r="P36" s="14">
        <f>VLOOKUP($A36,'[1]5Y區隔'!$B$365:$R$415,P$4,FALSE)/VLOOKUP($A36,'[1]5Y區隔'!$B$365:$R$415,2,FALSE)</f>
        <v>0.1114033730465728</v>
      </c>
      <c r="Q36" s="14">
        <f>VLOOKUP($A36,'[1]5Y區隔'!$B$365:$R$415,Q$4,FALSE)/VLOOKUP($A36,'[1]5Y區隔'!$B$365:$R$415,2,FALSE)</f>
        <v>6.2045489710660685E-2</v>
      </c>
      <c r="R36" s="14">
        <f>VLOOKUP($A36,'[1]5Y區隔'!$B$365:$R$415,R$4,FALSE)/VLOOKUP($A36,'[1]5Y區隔'!$B$365:$R$415,2,FALSE)</f>
        <v>2.9398112331734488E-2</v>
      </c>
      <c r="S36" s="14">
        <f>VLOOKUP($A36,'[1]5Y區隔'!$B$365:$R$415,S$4,FALSE)/VLOOKUP($A36,'[1]5Y區隔'!$B$365:$R$415,2,FALSE)</f>
        <v>2.491103202846975E-2</v>
      </c>
      <c r="T36" s="14">
        <f>VLOOKUP($A36,'[1]5Y區隔'!$B$365:$R$415,T$4,FALSE)/VLOOKUP($A36,'[1]5Y區隔'!$B$365:$R$415,2,FALSE)</f>
        <v>1.7793594306049824E-2</v>
      </c>
      <c r="U36" s="14">
        <f>VLOOKUP($A36,'[1]5Y區隔'!$B$365:$R$415,U$4,FALSE)/VLOOKUP($A36,'[1]5Y區隔'!$B$365:$R$415,2,FALSE)</f>
        <v>1.3461240909794213E-2</v>
      </c>
      <c r="V36" s="14">
        <f>VLOOKUP($A36,'[1]5Y區隔'!$B$365:$R$415,V$4,FALSE)/VLOOKUP($A36,'[1]5Y區隔'!$B$365:$R$415,2,FALSE)</f>
        <v>6.4985300943834132E-3</v>
      </c>
      <c r="W36" s="15">
        <f t="shared" si="6"/>
        <v>45.680024756305123</v>
      </c>
      <c r="X36" s="16"/>
      <c r="Y36">
        <v>80</v>
      </c>
      <c r="Z36" s="17">
        <v>0.31063540324818106</v>
      </c>
    </row>
    <row r="37" spans="1:26" x14ac:dyDescent="0.25">
      <c r="A37" t="s">
        <v>281</v>
      </c>
      <c r="B37">
        <f>VLOOKUP($A37,工作表2!$AD$6:$AG$168,2,FALSE)</f>
        <v>1486</v>
      </c>
      <c r="C37">
        <f>VLOOKUP($A37,工作表2!$AD$6:$AG$168,3,FALSE)</f>
        <v>1135</v>
      </c>
      <c r="D37">
        <f>VLOOKUP($A37,工作表2!$AD$6:$AG$168,4,FALSE)</f>
        <v>3119</v>
      </c>
      <c r="E37" s="12">
        <f t="shared" si="3"/>
        <v>0.47643475472907981</v>
      </c>
      <c r="F37" s="12">
        <f t="shared" si="4"/>
        <v>0.36389868547611415</v>
      </c>
      <c r="G37" s="13">
        <f t="shared" si="5"/>
        <v>0.11253606925296566</v>
      </c>
      <c r="H37" s="14">
        <f>VLOOKUP($A37,'[1]5Y區隔'!$B$365:$R$415,H$4,FALSE)/VLOOKUP($A37,'[1]5Y區隔'!$B$365:$R$415,2,FALSE)</f>
        <v>8.1896551724137928E-2</v>
      </c>
      <c r="I37" s="14">
        <f>VLOOKUP($A37,'[1]5Y區隔'!$B$365:$R$415,I$4,FALSE)/VLOOKUP($A37,'[1]5Y區隔'!$B$365:$R$415,2,FALSE)</f>
        <v>8.6660617059891101E-2</v>
      </c>
      <c r="J37" s="14">
        <f>VLOOKUP($A37,'[1]5Y區隔'!$B$365:$R$415,J$4,FALSE)/VLOOKUP($A37,'[1]5Y區隔'!$B$365:$R$415,2,FALSE)</f>
        <v>8.3030852994555357E-2</v>
      </c>
      <c r="K37" s="14">
        <f>VLOOKUP($A37,'[1]5Y區隔'!$B$365:$R$415,K$4,FALSE)/VLOOKUP($A37,'[1]5Y區隔'!$B$365:$R$415,2,FALSE)</f>
        <v>8.6660617059891101E-2</v>
      </c>
      <c r="L37" s="14">
        <f>VLOOKUP($A37,'[1]5Y區隔'!$B$365:$R$415,L$4,FALSE)/VLOOKUP($A37,'[1]5Y區隔'!$B$365:$R$415,2,FALSE)</f>
        <v>9.0517241379310345E-2</v>
      </c>
      <c r="M37" s="14">
        <f>VLOOKUP($A37,'[1]5Y區隔'!$B$365:$R$415,M$4,FALSE)/VLOOKUP($A37,'[1]5Y區隔'!$B$365:$R$415,2,FALSE)</f>
        <v>0.10526315789473684</v>
      </c>
      <c r="N37" s="14">
        <f>VLOOKUP($A37,'[1]5Y區隔'!$B$365:$R$415,N$4,FALSE)/VLOOKUP($A37,'[1]5Y區隔'!$B$365:$R$415,2,FALSE)</f>
        <v>9.4373865698729589E-2</v>
      </c>
      <c r="O37" s="14">
        <f>VLOOKUP($A37,'[1]5Y區隔'!$B$365:$R$415,O$4,FALSE)/VLOOKUP($A37,'[1]5Y區隔'!$B$365:$R$415,2,FALSE)</f>
        <v>0.10208711433756806</v>
      </c>
      <c r="P37" s="14">
        <f>VLOOKUP($A37,'[1]5Y區隔'!$B$365:$R$415,P$4,FALSE)/VLOOKUP($A37,'[1]5Y區隔'!$B$365:$R$415,2,FALSE)</f>
        <v>9.0744101633393831E-2</v>
      </c>
      <c r="Q37" s="14">
        <f>VLOOKUP($A37,'[1]5Y區隔'!$B$365:$R$415,Q$4,FALSE)/VLOOKUP($A37,'[1]5Y區隔'!$B$365:$R$415,2,FALSE)</f>
        <v>5.5353901996370233E-2</v>
      </c>
      <c r="R37" s="14">
        <f>VLOOKUP($A37,'[1]5Y區隔'!$B$365:$R$415,R$4,FALSE)/VLOOKUP($A37,'[1]5Y區隔'!$B$365:$R$415,2,FALSE)</f>
        <v>3.6751361161524498E-2</v>
      </c>
      <c r="S37" s="14">
        <f>VLOOKUP($A37,'[1]5Y區隔'!$B$365:$R$415,S$4,FALSE)/VLOOKUP($A37,'[1]5Y區隔'!$B$365:$R$415,2,FALSE)</f>
        <v>2.9038112522686024E-2</v>
      </c>
      <c r="T37" s="14">
        <f>VLOOKUP($A37,'[1]5Y區隔'!$B$365:$R$415,T$4,FALSE)/VLOOKUP($A37,'[1]5Y區隔'!$B$365:$R$415,2,FALSE)</f>
        <v>3.017241379310345E-2</v>
      </c>
      <c r="U37" s="14">
        <f>VLOOKUP($A37,'[1]5Y區隔'!$B$365:$R$415,U$4,FALSE)/VLOOKUP($A37,'[1]5Y區隔'!$B$365:$R$415,2,FALSE)</f>
        <v>2.1098003629764064E-2</v>
      </c>
      <c r="V37" s="14">
        <f>VLOOKUP($A37,'[1]5Y區隔'!$B$365:$R$415,V$4,FALSE)/VLOOKUP($A37,'[1]5Y區隔'!$B$365:$R$415,2,FALSE)</f>
        <v>6.3520871143375682E-3</v>
      </c>
      <c r="W37" s="15">
        <f t="shared" si="6"/>
        <v>46.591424682395647</v>
      </c>
      <c r="X37" s="16"/>
      <c r="Y37">
        <v>85</v>
      </c>
      <c r="Z37" s="17">
        <v>0.62171632783218855</v>
      </c>
    </row>
    <row r="38" spans="1:26" x14ac:dyDescent="0.25">
      <c r="A38" t="s">
        <v>282</v>
      </c>
      <c r="B38">
        <f>VLOOKUP($A38,工作表2!$AD$6:$AG$168,2,FALSE)</f>
        <v>1304</v>
      </c>
      <c r="C38">
        <f>VLOOKUP($A38,工作表2!$AD$6:$AG$168,3,FALSE)</f>
        <v>1474</v>
      </c>
      <c r="D38">
        <f>VLOOKUP($A38,工作表2!$AD$6:$AG$168,4,FALSE)</f>
        <v>3557</v>
      </c>
      <c r="E38" s="12">
        <f t="shared" si="3"/>
        <v>0.36660106831599665</v>
      </c>
      <c r="F38" s="12">
        <f t="shared" si="4"/>
        <v>0.4143941523755974</v>
      </c>
      <c r="G38" s="13">
        <f t="shared" si="5"/>
        <v>-4.7793084059600754E-2</v>
      </c>
      <c r="H38" s="14">
        <f>VLOOKUP($A38,'[1]5Y區隔'!$B$365:$R$415,H$4,FALSE)/VLOOKUP($A38,'[1]5Y區隔'!$B$365:$R$415,2,FALSE)</f>
        <v>7.1060965954077598E-2</v>
      </c>
      <c r="I38" s="14">
        <f>VLOOKUP($A38,'[1]5Y區隔'!$B$365:$R$415,I$4,FALSE)/VLOOKUP($A38,'[1]5Y區隔'!$B$365:$R$415,2,FALSE)</f>
        <v>8.2343626286619162E-2</v>
      </c>
      <c r="J38" s="14">
        <f>VLOOKUP($A38,'[1]5Y區隔'!$B$365:$R$415,J$4,FALSE)/VLOOKUP($A38,'[1]5Y區隔'!$B$365:$R$415,2,FALSE)</f>
        <v>0.10807600950118765</v>
      </c>
      <c r="K38" s="14">
        <f>VLOOKUP($A38,'[1]5Y區隔'!$B$365:$R$415,K$4,FALSE)/VLOOKUP($A38,'[1]5Y區隔'!$B$365:$R$415,2,FALSE)</f>
        <v>0.10629453681710213</v>
      </c>
      <c r="L38" s="14">
        <f>VLOOKUP($A38,'[1]5Y區隔'!$B$365:$R$415,L$4,FALSE)/VLOOKUP($A38,'[1]5Y區隔'!$B$365:$R$415,2,FALSE)</f>
        <v>7.7790973871733962E-2</v>
      </c>
      <c r="M38" s="14">
        <f>VLOOKUP($A38,'[1]5Y區隔'!$B$365:$R$415,M$4,FALSE)/VLOOKUP($A38,'[1]5Y區隔'!$B$365:$R$415,2,FALSE)</f>
        <v>7.9770387965162309E-2</v>
      </c>
      <c r="N38" s="14">
        <f>VLOOKUP($A38,'[1]5Y區隔'!$B$365:$R$415,N$4,FALSE)/VLOOKUP($A38,'[1]5Y區隔'!$B$365:$R$415,2,FALSE)</f>
        <v>8.907363420427554E-2</v>
      </c>
      <c r="O38" s="14">
        <f>VLOOKUP($A38,'[1]5Y區隔'!$B$365:$R$415,O$4,FALSE)/VLOOKUP($A38,'[1]5Y區隔'!$B$365:$R$415,2,FALSE)</f>
        <v>0.10530482977038796</v>
      </c>
      <c r="P38" s="14">
        <f>VLOOKUP($A38,'[1]5Y區隔'!$B$365:$R$415,P$4,FALSE)/VLOOKUP($A38,'[1]5Y區隔'!$B$365:$R$415,2,FALSE)</f>
        <v>0.1060965954077593</v>
      </c>
      <c r="Q38" s="14">
        <f>VLOOKUP($A38,'[1]5Y區隔'!$B$365:$R$415,Q$4,FALSE)/VLOOKUP($A38,'[1]5Y區隔'!$B$365:$R$415,2,FALSE)</f>
        <v>6.8487727632620746E-2</v>
      </c>
      <c r="R38" s="14">
        <f>VLOOKUP($A38,'[1]5Y區隔'!$B$365:$R$415,R$4,FALSE)/VLOOKUP($A38,'[1]5Y區隔'!$B$365:$R$415,2,FALSE)</f>
        <v>3.5629453681710214E-2</v>
      </c>
      <c r="S38" s="14">
        <f>VLOOKUP($A38,'[1]5Y區隔'!$B$365:$R$415,S$4,FALSE)/VLOOKUP($A38,'[1]5Y區隔'!$B$365:$R$415,2,FALSE)</f>
        <v>2.7117973079968331E-2</v>
      </c>
      <c r="T38" s="14">
        <f>VLOOKUP($A38,'[1]5Y區隔'!$B$365:$R$415,T$4,FALSE)/VLOOKUP($A38,'[1]5Y區隔'!$B$365:$R$415,2,FALSE)</f>
        <v>2.2169437846397466E-2</v>
      </c>
      <c r="U38" s="14">
        <f>VLOOKUP($A38,'[1]5Y區隔'!$B$365:$R$415,U$4,FALSE)/VLOOKUP($A38,'[1]5Y區隔'!$B$365:$R$415,2,FALSE)</f>
        <v>1.4647664291369754E-2</v>
      </c>
      <c r="V38" s="14">
        <f>VLOOKUP($A38,'[1]5Y區隔'!$B$365:$R$415,V$4,FALSE)/VLOOKUP($A38,'[1]5Y區隔'!$B$365:$R$415,2,FALSE)</f>
        <v>6.1361836896278703E-3</v>
      </c>
      <c r="W38" s="15">
        <f t="shared" si="6"/>
        <v>46.305423594615995</v>
      </c>
      <c r="X38" s="16"/>
      <c r="Y38">
        <v>90</v>
      </c>
      <c r="Z38" s="17">
        <v>0.46217149933397306</v>
      </c>
    </row>
    <row r="39" spans="1:26" x14ac:dyDescent="0.25">
      <c r="A39" t="s">
        <v>283</v>
      </c>
      <c r="B39">
        <f>VLOOKUP($A39,工作表2!$AD$6:$AG$168,2,FALSE)</f>
        <v>2354</v>
      </c>
      <c r="C39">
        <f>VLOOKUP($A39,工作表2!$AD$6:$AG$168,3,FALSE)</f>
        <v>2059</v>
      </c>
      <c r="D39">
        <f>VLOOKUP($A39,工作表2!$AD$6:$AG$168,4,FALSE)</f>
        <v>5242</v>
      </c>
      <c r="E39" s="12">
        <f t="shared" si="3"/>
        <v>0.44906524227394123</v>
      </c>
      <c r="F39" s="12">
        <f t="shared" si="4"/>
        <v>0.39278901182754672</v>
      </c>
      <c r="G39" s="13">
        <f t="shared" si="5"/>
        <v>5.6276230446394515E-2</v>
      </c>
      <c r="H39" s="14">
        <f>VLOOKUP($A39,'[1]5Y區隔'!$B$365:$R$415,H$4,FALSE)/VLOOKUP($A39,'[1]5Y區隔'!$B$365:$R$415,2,FALSE)</f>
        <v>7.4780058651026396E-2</v>
      </c>
      <c r="I39" s="14">
        <f>VLOOKUP($A39,'[1]5Y區隔'!$B$365:$R$415,I$4,FALSE)/VLOOKUP($A39,'[1]5Y區隔'!$B$365:$R$415,2,FALSE)</f>
        <v>8.3711010397227406E-2</v>
      </c>
      <c r="J39" s="14">
        <f>VLOOKUP($A39,'[1]5Y區隔'!$B$365:$R$415,J$4,FALSE)/VLOOKUP($A39,'[1]5Y區隔'!$B$365:$R$415,2,FALSE)</f>
        <v>0.10423886963476406</v>
      </c>
      <c r="K39" s="14">
        <f>VLOOKUP($A39,'[1]5Y區隔'!$B$365:$R$415,K$4,FALSE)/VLOOKUP($A39,'[1]5Y區隔'!$B$365:$R$415,2,FALSE)</f>
        <v>9.8640362569981335E-2</v>
      </c>
      <c r="L39" s="14">
        <f>VLOOKUP($A39,'[1]5Y區隔'!$B$365:$R$415,L$4,FALSE)/VLOOKUP($A39,'[1]5Y區隔'!$B$365:$R$415,2,FALSE)</f>
        <v>8.1311650226606233E-2</v>
      </c>
      <c r="M39" s="14">
        <f>VLOOKUP($A39,'[1]5Y區隔'!$B$365:$R$415,M$4,FALSE)/VLOOKUP($A39,'[1]5Y區隔'!$B$365:$R$415,2,FALSE)</f>
        <v>8.4377499333511061E-2</v>
      </c>
      <c r="N39" s="14">
        <f>VLOOKUP($A39,'[1]5Y區隔'!$B$365:$R$415,N$4,FALSE)/VLOOKUP($A39,'[1]5Y區隔'!$B$365:$R$415,2,FALSE)</f>
        <v>8.8376432951213016E-2</v>
      </c>
      <c r="O39" s="14">
        <f>VLOOKUP($A39,'[1]5Y區隔'!$B$365:$R$415,O$4,FALSE)/VLOOKUP($A39,'[1]5Y區隔'!$B$365:$R$415,2,FALSE)</f>
        <v>0.1039722740602506</v>
      </c>
      <c r="P39" s="14">
        <f>VLOOKUP($A39,'[1]5Y區隔'!$B$365:$R$415,P$4,FALSE)/VLOOKUP($A39,'[1]5Y區隔'!$B$365:$R$415,2,FALSE)</f>
        <v>0.10303918954945349</v>
      </c>
      <c r="Q39" s="14">
        <f>VLOOKUP($A39,'[1]5Y區隔'!$B$365:$R$415,Q$4,FALSE)/VLOOKUP($A39,'[1]5Y區隔'!$B$365:$R$415,2,FALSE)</f>
        <v>6.8648360437216741E-2</v>
      </c>
      <c r="R39" s="14">
        <f>VLOOKUP($A39,'[1]5Y區隔'!$B$365:$R$415,R$4,FALSE)/VLOOKUP($A39,'[1]5Y區隔'!$B$365:$R$415,2,FALSE)</f>
        <v>3.9589442815249266E-2</v>
      </c>
      <c r="S39" s="14">
        <f>VLOOKUP($A39,'[1]5Y區隔'!$B$365:$R$415,S$4,FALSE)/VLOOKUP($A39,'[1]5Y區隔'!$B$365:$R$415,2,FALSE)</f>
        <v>2.8659024260197282E-2</v>
      </c>
      <c r="T39" s="14">
        <f>VLOOKUP($A39,'[1]5Y區隔'!$B$365:$R$415,T$4,FALSE)/VLOOKUP($A39,'[1]5Y區隔'!$B$365:$R$415,2,FALSE)</f>
        <v>1.8794988003199148E-2</v>
      </c>
      <c r="U39" s="14">
        <f>VLOOKUP($A39,'[1]5Y區隔'!$B$365:$R$415,U$4,FALSE)/VLOOKUP($A39,'[1]5Y區隔'!$B$365:$R$415,2,FALSE)</f>
        <v>1.466275659824047E-2</v>
      </c>
      <c r="V39" s="14">
        <f>VLOOKUP($A39,'[1]5Y區隔'!$B$365:$R$415,V$4,FALSE)/VLOOKUP($A39,'[1]5Y區隔'!$B$365:$R$415,2,FALSE)</f>
        <v>7.1980805118635029E-3</v>
      </c>
      <c r="W39" s="15">
        <f t="shared" si="6"/>
        <v>46.317648627032796</v>
      </c>
      <c r="X39" s="16"/>
    </row>
    <row r="40" spans="1:26" x14ac:dyDescent="0.25">
      <c r="A40" t="s">
        <v>284</v>
      </c>
      <c r="B40">
        <f>VLOOKUP($A40,工作表2!$AD$6:$AG$168,2,FALSE)</f>
        <v>1680</v>
      </c>
      <c r="C40">
        <f>VLOOKUP($A40,工作表2!$AD$6:$AG$168,3,FALSE)</f>
        <v>1771</v>
      </c>
      <c r="D40">
        <f>VLOOKUP($A40,工作表2!$AD$6:$AG$168,4,FALSE)</f>
        <v>3987</v>
      </c>
      <c r="E40" s="12">
        <f t="shared" si="3"/>
        <v>0.42136945071482318</v>
      </c>
      <c r="F40" s="12">
        <f t="shared" si="4"/>
        <v>0.44419362929520945</v>
      </c>
      <c r="G40" s="13">
        <f t="shared" si="5"/>
        <v>-2.2824178580386267E-2</v>
      </c>
      <c r="H40" s="14">
        <f>VLOOKUP($A40,'[1]5Y區隔'!$B$365:$R$415,H$4,FALSE)/VLOOKUP($A40,'[1]5Y區隔'!$B$365:$R$415,2,FALSE)</f>
        <v>7.5414512390800506E-2</v>
      </c>
      <c r="I40" s="14">
        <f>VLOOKUP($A40,'[1]5Y區隔'!$B$365:$R$415,I$4,FALSE)/VLOOKUP($A40,'[1]5Y區隔'!$B$365:$R$415,2,FALSE)</f>
        <v>7.6127651987876632E-2</v>
      </c>
      <c r="J40" s="14">
        <f>VLOOKUP($A40,'[1]5Y區隔'!$B$365:$R$415,J$4,FALSE)/VLOOKUP($A40,'[1]5Y區隔'!$B$365:$R$415,2,FALSE)</f>
        <v>0.10483152077019077</v>
      </c>
      <c r="K40" s="14">
        <f>VLOOKUP($A40,'[1]5Y區隔'!$B$365:$R$415,K$4,FALSE)/VLOOKUP($A40,'[1]5Y區隔'!$B$365:$R$415,2,FALSE)</f>
        <v>9.3777857015510779E-2</v>
      </c>
      <c r="L40" s="14">
        <f>VLOOKUP($A40,'[1]5Y區隔'!$B$365:$R$415,L$4,FALSE)/VLOOKUP($A40,'[1]5Y區隔'!$B$365:$R$415,2,FALSE)</f>
        <v>9.1816723123551436E-2</v>
      </c>
      <c r="M40" s="14">
        <f>VLOOKUP($A40,'[1]5Y區隔'!$B$365:$R$415,M$4,FALSE)/VLOOKUP($A40,'[1]5Y區隔'!$B$365:$R$415,2,FALSE)</f>
        <v>8.4150472454983069E-2</v>
      </c>
      <c r="N40" s="14">
        <f>VLOOKUP($A40,'[1]5Y區隔'!$B$365:$R$415,N$4,FALSE)/VLOOKUP($A40,'[1]5Y區隔'!$B$365:$R$415,2,FALSE)</f>
        <v>9.6452130504546263E-2</v>
      </c>
      <c r="O40" s="14">
        <f>VLOOKUP($A40,'[1]5Y區隔'!$B$365:$R$415,O$4,FALSE)/VLOOKUP($A40,'[1]5Y區隔'!$B$365:$R$415,2,FALSE)</f>
        <v>0.10215724728115529</v>
      </c>
      <c r="P40" s="14">
        <f>VLOOKUP($A40,'[1]5Y區隔'!$B$365:$R$415,P$4,FALSE)/VLOOKUP($A40,'[1]5Y區隔'!$B$365:$R$415,2,FALSE)</f>
        <v>0.10679265466215011</v>
      </c>
      <c r="Q40" s="14">
        <f>VLOOKUP($A40,'[1]5Y區隔'!$B$365:$R$415,Q$4,FALSE)/VLOOKUP($A40,'[1]5Y區隔'!$B$365:$R$415,2,FALSE)</f>
        <v>6.5252273132465677E-2</v>
      </c>
      <c r="R40" s="14">
        <f>VLOOKUP($A40,'[1]5Y區隔'!$B$365:$R$415,R$4,FALSE)/VLOOKUP($A40,'[1]5Y區隔'!$B$365:$R$415,2,FALSE)</f>
        <v>3.6013549652344448E-2</v>
      </c>
      <c r="S40" s="14">
        <f>VLOOKUP($A40,'[1]5Y區隔'!$B$365:$R$415,S$4,FALSE)/VLOOKUP($A40,'[1]5Y區隔'!$B$365:$R$415,2,FALSE)</f>
        <v>3.084328757354252E-2</v>
      </c>
      <c r="T40" s="14">
        <f>VLOOKUP($A40,'[1]5Y區隔'!$B$365:$R$415,T$4,FALSE)/VLOOKUP($A40,'[1]5Y區隔'!$B$365:$R$415,2,FALSE)</f>
        <v>1.9254769121055445E-2</v>
      </c>
      <c r="U40" s="14">
        <f>VLOOKUP($A40,'[1]5Y區隔'!$B$365:$R$415,U$4,FALSE)/VLOOKUP($A40,'[1]5Y區隔'!$B$365:$R$415,2,FALSE)</f>
        <v>1.0697093956141915E-2</v>
      </c>
      <c r="V40" s="14">
        <f>VLOOKUP($A40,'[1]5Y區隔'!$B$365:$R$415,V$4,FALSE)/VLOOKUP($A40,'[1]5Y區隔'!$B$365:$R$415,2,FALSE)</f>
        <v>6.4182563736851486E-3</v>
      </c>
      <c r="W40" s="15">
        <f t="shared" si="6"/>
        <v>46.249777143875917</v>
      </c>
      <c r="X40" s="16"/>
    </row>
    <row r="41" spans="1:26" x14ac:dyDescent="0.25">
      <c r="A41" t="s">
        <v>285</v>
      </c>
      <c r="B41">
        <f>VLOOKUP($A41,工作表2!$AD$6:$AG$168,2,FALSE)</f>
        <v>1538</v>
      </c>
      <c r="C41">
        <f>VLOOKUP($A41,工作表2!$AD$6:$AG$168,3,FALSE)</f>
        <v>1518</v>
      </c>
      <c r="D41">
        <f>VLOOKUP($A41,工作表2!$AD$6:$AG$168,4,FALSE)</f>
        <v>3674</v>
      </c>
      <c r="E41" s="12">
        <f t="shared" si="3"/>
        <v>0.41861731083287967</v>
      </c>
      <c r="F41" s="12">
        <f t="shared" si="4"/>
        <v>0.41317365269461076</v>
      </c>
      <c r="G41" s="13">
        <f t="shared" si="5"/>
        <v>5.4436581382689142E-3</v>
      </c>
      <c r="H41" s="14">
        <f>VLOOKUP($A41,'[1]5Y區隔'!$B$365:$R$415,H$4,FALSE)/VLOOKUP($A41,'[1]5Y區隔'!$B$365:$R$415,2,FALSE)</f>
        <v>7.8704575409527397E-2</v>
      </c>
      <c r="I41" s="14">
        <f>VLOOKUP($A41,'[1]5Y區隔'!$B$365:$R$415,I$4,FALSE)/VLOOKUP($A41,'[1]5Y區隔'!$B$365:$R$415,2,FALSE)</f>
        <v>7.6256825456599509E-2</v>
      </c>
      <c r="J41" s="14">
        <f>VLOOKUP($A41,'[1]5Y區隔'!$B$365:$R$415,J$4,FALSE)/VLOOKUP($A41,'[1]5Y區隔'!$B$365:$R$415,2,FALSE)</f>
        <v>0.10431180568631143</v>
      </c>
      <c r="K41" s="14">
        <f>VLOOKUP($A41,'[1]5Y區隔'!$B$365:$R$415,K$4,FALSE)/VLOOKUP($A41,'[1]5Y區隔'!$B$365:$R$415,2,FALSE)</f>
        <v>9.3579363585012232E-2</v>
      </c>
      <c r="L41" s="14">
        <f>VLOOKUP($A41,'[1]5Y區隔'!$B$365:$R$415,L$4,FALSE)/VLOOKUP($A41,'[1]5Y區隔'!$B$365:$R$415,2,FALSE)</f>
        <v>8.7365844473733759E-2</v>
      </c>
      <c r="M41" s="14">
        <f>VLOOKUP($A41,'[1]5Y區隔'!$B$365:$R$415,M$4,FALSE)/VLOOKUP($A41,'[1]5Y區隔'!$B$365:$R$415,2,FALSE)</f>
        <v>8.9248729052909051E-2</v>
      </c>
      <c r="N41" s="14">
        <f>VLOOKUP($A41,'[1]5Y區隔'!$B$365:$R$415,N$4,FALSE)/VLOOKUP($A41,'[1]5Y區隔'!$B$365:$R$415,2,FALSE)</f>
        <v>9.4520805874599892E-2</v>
      </c>
      <c r="O41" s="14">
        <f>VLOOKUP($A41,'[1]5Y區隔'!$B$365:$R$415,O$4,FALSE)/VLOOKUP($A41,'[1]5Y區隔'!$B$365:$R$415,2,FALSE)</f>
        <v>0.10261720956505366</v>
      </c>
      <c r="P41" s="14">
        <f>VLOOKUP($A41,'[1]5Y區隔'!$B$365:$R$415,P$4,FALSE)/VLOOKUP($A41,'[1]5Y區隔'!$B$365:$R$415,2,FALSE)</f>
        <v>0.10487667106006401</v>
      </c>
      <c r="Q41" s="14">
        <f>VLOOKUP($A41,'[1]5Y區隔'!$B$365:$R$415,Q$4,FALSE)/VLOOKUP($A41,'[1]5Y區隔'!$B$365:$R$415,2,FALSE)</f>
        <v>6.7783844850310679E-2</v>
      </c>
      <c r="R41" s="14">
        <f>VLOOKUP($A41,'[1]5Y區隔'!$B$365:$R$415,R$4,FALSE)/VLOOKUP($A41,'[1]5Y區隔'!$B$365:$R$415,2,FALSE)</f>
        <v>3.4833364714742986E-2</v>
      </c>
      <c r="S41" s="14">
        <f>VLOOKUP($A41,'[1]5Y區隔'!$B$365:$R$415,S$4,FALSE)/VLOOKUP($A41,'[1]5Y區隔'!$B$365:$R$415,2,FALSE)</f>
        <v>2.673696102428921E-2</v>
      </c>
      <c r="T41" s="14">
        <f>VLOOKUP($A41,'[1]5Y區隔'!$B$365:$R$415,T$4,FALSE)/VLOOKUP($A41,'[1]5Y區隔'!$B$365:$R$415,2,FALSE)</f>
        <v>1.6757672754660138E-2</v>
      </c>
      <c r="U41" s="14">
        <f>VLOOKUP($A41,'[1]5Y區隔'!$B$365:$R$415,U$4,FALSE)/VLOOKUP($A41,'[1]5Y區隔'!$B$365:$R$415,2,FALSE)</f>
        <v>1.3368480512144605E-2</v>
      </c>
      <c r="V41" s="14">
        <f>VLOOKUP($A41,'[1]5Y區隔'!$B$365:$R$415,V$4,FALSE)/VLOOKUP($A41,'[1]5Y區隔'!$B$365:$R$415,2,FALSE)</f>
        <v>9.037845980041424E-3</v>
      </c>
      <c r="W41" s="15">
        <f t="shared" si="6"/>
        <v>46.198456034645069</v>
      </c>
      <c r="X41" s="16"/>
    </row>
    <row r="42" spans="1:26" x14ac:dyDescent="0.25">
      <c r="A42" t="s">
        <v>286</v>
      </c>
      <c r="B42">
        <f>VLOOKUP($A42,工作表2!$AD$6:$AG$168,2,FALSE)</f>
        <v>1245</v>
      </c>
      <c r="C42">
        <f>VLOOKUP($A42,工作表2!$AD$6:$AG$168,3,FALSE)</f>
        <v>1396</v>
      </c>
      <c r="D42">
        <f>VLOOKUP($A42,工作表2!$AD$6:$AG$168,4,FALSE)</f>
        <v>3171</v>
      </c>
      <c r="E42" s="12">
        <f t="shared" si="3"/>
        <v>0.39262062440870388</v>
      </c>
      <c r="F42" s="12">
        <f t="shared" si="4"/>
        <v>0.44023967202775149</v>
      </c>
      <c r="G42" s="13">
        <f t="shared" si="5"/>
        <v>-4.7619047619047616E-2</v>
      </c>
      <c r="H42" s="14">
        <f>VLOOKUP($A42,'[1]5Y區隔'!$B$365:$R$415,H$4,FALSE)/VLOOKUP($A42,'[1]5Y區隔'!$B$365:$R$415,2,FALSE)</f>
        <v>7.0136744596382888E-2</v>
      </c>
      <c r="I42" s="14">
        <f>VLOOKUP($A42,'[1]5Y區隔'!$B$365:$R$415,I$4,FALSE)/VLOOKUP($A42,'[1]5Y區隔'!$B$365:$R$415,2,FALSE)</f>
        <v>7.4327304808116459E-2</v>
      </c>
      <c r="J42" s="14">
        <f>VLOOKUP($A42,'[1]5Y區隔'!$B$365:$R$415,J$4,FALSE)/VLOOKUP($A42,'[1]5Y區隔'!$B$365:$R$415,2,FALSE)</f>
        <v>0.10366122629025143</v>
      </c>
      <c r="K42" s="14">
        <f>VLOOKUP($A42,'[1]5Y區隔'!$B$365:$R$415,K$4,FALSE)/VLOOKUP($A42,'[1]5Y區隔'!$B$365:$R$415,2,FALSE)</f>
        <v>0.11005734450816057</v>
      </c>
      <c r="L42" s="14">
        <f>VLOOKUP($A42,'[1]5Y區隔'!$B$365:$R$415,L$4,FALSE)/VLOOKUP($A42,'[1]5Y區隔'!$B$365:$R$415,2,FALSE)</f>
        <v>8.8222320247022493E-2</v>
      </c>
      <c r="M42" s="14">
        <f>VLOOKUP($A42,'[1]5Y區隔'!$B$365:$R$415,M$4,FALSE)/VLOOKUP($A42,'[1]5Y區隔'!$B$365:$R$415,2,FALSE)</f>
        <v>8.160564622849581E-2</v>
      </c>
      <c r="N42" s="14">
        <f>VLOOKUP($A42,'[1]5Y區隔'!$B$365:$R$415,N$4,FALSE)/VLOOKUP($A42,'[1]5Y區隔'!$B$365:$R$415,2,FALSE)</f>
        <v>7.8297309219232461E-2</v>
      </c>
      <c r="O42" s="14">
        <f>VLOOKUP($A42,'[1]5Y區隔'!$B$365:$R$415,O$4,FALSE)/VLOOKUP($A42,'[1]5Y區隔'!$B$365:$R$415,2,FALSE)</f>
        <v>0.10057344508160565</v>
      </c>
      <c r="P42" s="14">
        <f>VLOOKUP($A42,'[1]5Y區隔'!$B$365:$R$415,P$4,FALSE)/VLOOKUP($A42,'[1]5Y區隔'!$B$365:$R$415,2,FALSE)</f>
        <v>0.10476400529333922</v>
      </c>
      <c r="Q42" s="14">
        <f>VLOOKUP($A42,'[1]5Y區隔'!$B$365:$R$415,Q$4,FALSE)/VLOOKUP($A42,'[1]5Y區隔'!$B$365:$R$415,2,FALSE)</f>
        <v>7.4106749007498904E-2</v>
      </c>
      <c r="R42" s="14">
        <f>VLOOKUP($A42,'[1]5Y區隔'!$B$365:$R$415,R$4,FALSE)/VLOOKUP($A42,'[1]5Y區隔'!$B$365:$R$415,2,FALSE)</f>
        <v>4.4552271724746358E-2</v>
      </c>
      <c r="S42" s="14">
        <f>VLOOKUP($A42,'[1]5Y區隔'!$B$365:$R$415,S$4,FALSE)/VLOOKUP($A42,'[1]5Y區隔'!$B$365:$R$415,2,FALSE)</f>
        <v>2.6907807675341861E-2</v>
      </c>
      <c r="T42" s="14">
        <f>VLOOKUP($A42,'[1]5Y區隔'!$B$365:$R$415,T$4,FALSE)/VLOOKUP($A42,'[1]5Y區隔'!$B$365:$R$415,2,FALSE)</f>
        <v>1.8306131451257167E-2</v>
      </c>
      <c r="U42" s="14">
        <f>VLOOKUP($A42,'[1]5Y區隔'!$B$365:$R$415,U$4,FALSE)/VLOOKUP($A42,'[1]5Y區隔'!$B$365:$R$415,2,FALSE)</f>
        <v>1.698279664755183E-2</v>
      </c>
      <c r="V42" s="14">
        <f>VLOOKUP($A42,'[1]5Y區隔'!$B$365:$R$415,V$4,FALSE)/VLOOKUP($A42,'[1]5Y區隔'!$B$365:$R$415,2,FALSE)</f>
        <v>7.4988972209969126E-3</v>
      </c>
      <c r="W42" s="15">
        <f t="shared" si="6"/>
        <v>46.692765769739744</v>
      </c>
      <c r="X42" s="16"/>
    </row>
    <row r="43" spans="1:26" x14ac:dyDescent="0.25">
      <c r="A43" t="s">
        <v>287</v>
      </c>
      <c r="B43">
        <f>VLOOKUP($A43,工作表2!$AD$6:$AG$168,2,FALSE)</f>
        <v>1345</v>
      </c>
      <c r="C43">
        <f>VLOOKUP($A43,工作表2!$AD$6:$AG$168,3,FALSE)</f>
        <v>1258</v>
      </c>
      <c r="D43">
        <f>VLOOKUP($A43,工作表2!$AD$6:$AG$168,4,FALSE)</f>
        <v>3020</v>
      </c>
      <c r="E43" s="12">
        <f t="shared" si="3"/>
        <v>0.44536423841059603</v>
      </c>
      <c r="F43" s="12">
        <f t="shared" si="4"/>
        <v>0.41655629139072847</v>
      </c>
      <c r="G43" s="13">
        <f t="shared" si="5"/>
        <v>2.8807947019867552E-2</v>
      </c>
      <c r="H43" s="14">
        <f>VLOOKUP($A43,'[1]5Y區隔'!$B$365:$R$415,H$4,FALSE)/VLOOKUP($A43,'[1]5Y區隔'!$B$365:$R$415,2,FALSE)</f>
        <v>6.2338273347447661E-2</v>
      </c>
      <c r="I43" s="14">
        <f>VLOOKUP($A43,'[1]5Y區隔'!$B$365:$R$415,I$4,FALSE)/VLOOKUP($A43,'[1]5Y區隔'!$B$365:$R$415,2,FALSE)</f>
        <v>7.1747824041402022E-2</v>
      </c>
      <c r="J43" s="14">
        <f>VLOOKUP($A43,'[1]5Y區隔'!$B$365:$R$415,J$4,FALSE)/VLOOKUP($A43,'[1]5Y區隔'!$B$365:$R$415,2,FALSE)</f>
        <v>9.080216419665961E-2</v>
      </c>
      <c r="K43" s="14">
        <f>VLOOKUP($A43,'[1]5Y區隔'!$B$365:$R$415,K$4,FALSE)/VLOOKUP($A43,'[1]5Y區隔'!$B$365:$R$415,2,FALSE)</f>
        <v>0.10256410256410256</v>
      </c>
      <c r="L43" s="14">
        <f>VLOOKUP($A43,'[1]5Y區隔'!$B$365:$R$415,L$4,FALSE)/VLOOKUP($A43,'[1]5Y區隔'!$B$365:$R$415,2,FALSE)</f>
        <v>8.5156433780286991E-2</v>
      </c>
      <c r="M43" s="14">
        <f>VLOOKUP($A43,'[1]5Y區隔'!$B$365:$R$415,M$4,FALSE)/VLOOKUP($A43,'[1]5Y區隔'!$B$365:$R$415,2,FALSE)</f>
        <v>9.3860268172194783E-2</v>
      </c>
      <c r="N43" s="14">
        <f>VLOOKUP($A43,'[1]5Y區隔'!$B$365:$R$415,N$4,FALSE)/VLOOKUP($A43,'[1]5Y區隔'!$B$365:$R$415,2,FALSE)</f>
        <v>8.9155492825217592E-2</v>
      </c>
      <c r="O43" s="14">
        <f>VLOOKUP($A43,'[1]5Y區隔'!$B$365:$R$415,O$4,FALSE)/VLOOKUP($A43,'[1]5Y區隔'!$B$365:$R$415,2,FALSE)</f>
        <v>0.11338508586215008</v>
      </c>
      <c r="P43" s="14">
        <f>VLOOKUP($A43,'[1]5Y區隔'!$B$365:$R$415,P$4,FALSE)/VLOOKUP($A43,'[1]5Y區隔'!$B$365:$R$415,2,FALSE)</f>
        <v>0.10091743119266056</v>
      </c>
      <c r="Q43" s="14">
        <f>VLOOKUP($A43,'[1]5Y區隔'!$B$365:$R$415,Q$4,FALSE)/VLOOKUP($A43,'[1]5Y區隔'!$B$365:$R$415,2,FALSE)</f>
        <v>7.3394495412844041E-2</v>
      </c>
      <c r="R43" s="14">
        <f>VLOOKUP($A43,'[1]5Y區隔'!$B$365:$R$415,R$4,FALSE)/VLOOKUP($A43,'[1]5Y區隔'!$B$365:$R$415,2,FALSE)</f>
        <v>4.0225829216654907E-2</v>
      </c>
      <c r="S43" s="14">
        <f>VLOOKUP($A43,'[1]5Y區隔'!$B$365:$R$415,S$4,FALSE)/VLOOKUP($A43,'[1]5Y區隔'!$B$365:$R$415,2,FALSE)</f>
        <v>2.7287697012467655E-2</v>
      </c>
      <c r="T43" s="14">
        <f>VLOOKUP($A43,'[1]5Y區隔'!$B$365:$R$415,T$4,FALSE)/VLOOKUP($A43,'[1]5Y區隔'!$B$365:$R$415,2,FALSE)</f>
        <v>2.2818160432839331E-2</v>
      </c>
      <c r="U43" s="14">
        <f>VLOOKUP($A43,'[1]5Y區隔'!$B$365:$R$415,U$4,FALSE)/VLOOKUP($A43,'[1]5Y區隔'!$B$365:$R$415,2,FALSE)</f>
        <v>1.9524817689955305E-2</v>
      </c>
      <c r="V43" s="14">
        <f>VLOOKUP($A43,'[1]5Y區隔'!$B$365:$R$415,V$4,FALSE)/VLOOKUP($A43,'[1]5Y區隔'!$B$365:$R$415,2,FALSE)</f>
        <v>6.8219242531169138E-3</v>
      </c>
      <c r="W43" s="15">
        <f t="shared" si="6"/>
        <v>47.465302281816037</v>
      </c>
      <c r="X43" s="16"/>
    </row>
    <row r="44" spans="1:26" x14ac:dyDescent="0.25">
      <c r="A44" t="s">
        <v>288</v>
      </c>
      <c r="B44">
        <f>VLOOKUP($A44,工作表2!$AD$6:$AG$168,2,FALSE)</f>
        <v>1844</v>
      </c>
      <c r="C44">
        <f>VLOOKUP($A44,工作表2!$AD$6:$AG$168,3,FALSE)</f>
        <v>1815</v>
      </c>
      <c r="D44">
        <f>VLOOKUP($A44,工作表2!$AD$6:$AG$168,4,FALSE)</f>
        <v>4390</v>
      </c>
      <c r="E44" s="12">
        <f t="shared" si="3"/>
        <v>0.42004555808656036</v>
      </c>
      <c r="F44" s="12">
        <f t="shared" si="4"/>
        <v>0.41343963553530749</v>
      </c>
      <c r="G44" s="13">
        <f t="shared" si="5"/>
        <v>6.605922551252863E-3</v>
      </c>
      <c r="H44" s="14">
        <f>VLOOKUP($A44,'[1]5Y區隔'!$B$365:$R$415,H$4,FALSE)/VLOOKUP($A44,'[1]5Y區隔'!$B$365:$R$415,2,FALSE)</f>
        <v>7.8495630461922594E-2</v>
      </c>
      <c r="I44" s="14">
        <f>VLOOKUP($A44,'[1]5Y區隔'!$B$365:$R$415,I$4,FALSE)/VLOOKUP($A44,'[1]5Y區隔'!$B$365:$R$415,2,FALSE)</f>
        <v>8.4113607990012482E-2</v>
      </c>
      <c r="J44" s="14">
        <f>VLOOKUP($A44,'[1]5Y區隔'!$B$365:$R$415,J$4,FALSE)/VLOOKUP($A44,'[1]5Y區隔'!$B$365:$R$415,2,FALSE)</f>
        <v>9.7066167290886393E-2</v>
      </c>
      <c r="K44" s="14">
        <f>VLOOKUP($A44,'[1]5Y區隔'!$B$365:$R$415,K$4,FALSE)/VLOOKUP($A44,'[1]5Y區隔'!$B$365:$R$415,2,FALSE)</f>
        <v>9.1448189762796506E-2</v>
      </c>
      <c r="L44" s="14">
        <f>VLOOKUP($A44,'[1]5Y區隔'!$B$365:$R$415,L$4,FALSE)/VLOOKUP($A44,'[1]5Y區隔'!$B$365:$R$415,2,FALSE)</f>
        <v>7.4906367041198504E-2</v>
      </c>
      <c r="M44" s="14">
        <f>VLOOKUP($A44,'[1]5Y區隔'!$B$365:$R$415,M$4,FALSE)/VLOOKUP($A44,'[1]5Y區隔'!$B$365:$R$415,2,FALSE)</f>
        <v>9.2072409488139828E-2</v>
      </c>
      <c r="N44" s="14">
        <f>VLOOKUP($A44,'[1]5Y區隔'!$B$365:$R$415,N$4,FALSE)/VLOOKUP($A44,'[1]5Y區隔'!$B$365:$R$415,2,FALSE)</f>
        <v>9.893882646691636E-2</v>
      </c>
      <c r="O44" s="14">
        <f>VLOOKUP($A44,'[1]5Y區隔'!$B$365:$R$415,O$4,FALSE)/VLOOKUP($A44,'[1]5Y區隔'!$B$365:$R$415,2,FALSE)</f>
        <v>0.11501248439450687</v>
      </c>
      <c r="P44" s="14">
        <f>VLOOKUP($A44,'[1]5Y區隔'!$B$365:$R$415,P$4,FALSE)/VLOOKUP($A44,'[1]5Y區隔'!$B$365:$R$415,2,FALSE)</f>
        <v>0.10049937578027465</v>
      </c>
      <c r="Q44" s="14">
        <f>VLOOKUP($A44,'[1]5Y區隔'!$B$365:$R$415,Q$4,FALSE)/VLOOKUP($A44,'[1]5Y區隔'!$B$365:$R$415,2,FALSE)</f>
        <v>6.1641697877652932E-2</v>
      </c>
      <c r="R44" s="14">
        <f>VLOOKUP($A44,'[1]5Y區隔'!$B$365:$R$415,R$4,FALSE)/VLOOKUP($A44,'[1]5Y區隔'!$B$365:$R$415,2,FALSE)</f>
        <v>3.2459425717852687E-2</v>
      </c>
      <c r="S44" s="14">
        <f>VLOOKUP($A44,'[1]5Y區隔'!$B$365:$R$415,S$4,FALSE)/VLOOKUP($A44,'[1]5Y區隔'!$B$365:$R$415,2,FALSE)</f>
        <v>2.4656679151061175E-2</v>
      </c>
      <c r="T44" s="14">
        <f>VLOOKUP($A44,'[1]5Y區隔'!$B$365:$R$415,T$4,FALSE)/VLOOKUP($A44,'[1]5Y區隔'!$B$365:$R$415,2,FALSE)</f>
        <v>2.3096129837702872E-2</v>
      </c>
      <c r="U44" s="14">
        <f>VLOOKUP($A44,'[1]5Y區隔'!$B$365:$R$415,U$4,FALSE)/VLOOKUP($A44,'[1]5Y區隔'!$B$365:$R$415,2,FALSE)</f>
        <v>1.7478152309612985E-2</v>
      </c>
      <c r="V44" s="14">
        <f>VLOOKUP($A44,'[1]5Y區隔'!$B$365:$R$415,V$4,FALSE)/VLOOKUP($A44,'[1]5Y區隔'!$B$365:$R$415,2,FALSE)</f>
        <v>8.1148564294631718E-3</v>
      </c>
      <c r="W44" s="15">
        <f t="shared" si="6"/>
        <v>46.419319600499385</v>
      </c>
      <c r="X44" s="16"/>
    </row>
    <row r="45" spans="1:26" x14ac:dyDescent="0.25">
      <c r="A45" t="s">
        <v>289</v>
      </c>
      <c r="B45">
        <f>VLOOKUP($A45,工作表2!$AD$6:$AG$168,2,FALSE)</f>
        <v>1801</v>
      </c>
      <c r="C45">
        <f>VLOOKUP($A45,工作表2!$AD$6:$AG$168,3,FALSE)</f>
        <v>1601</v>
      </c>
      <c r="D45">
        <f>VLOOKUP($A45,工作表2!$AD$6:$AG$168,4,FALSE)</f>
        <v>3992</v>
      </c>
      <c r="E45" s="12">
        <f t="shared" si="3"/>
        <v>0.45115230460921846</v>
      </c>
      <c r="F45" s="12">
        <f t="shared" si="4"/>
        <v>0.40105210420841686</v>
      </c>
      <c r="G45" s="13">
        <f t="shared" si="5"/>
        <v>5.0100200400801598E-2</v>
      </c>
      <c r="H45" s="14">
        <f>VLOOKUP($A45,'[1]5Y區隔'!$B$365:$R$415,H$4,FALSE)/VLOOKUP($A45,'[1]5Y區隔'!$B$365:$R$415,2,FALSE)</f>
        <v>7.419246298788694E-2</v>
      </c>
      <c r="I45" s="14">
        <f>VLOOKUP($A45,'[1]5Y區隔'!$B$365:$R$415,I$4,FALSE)/VLOOKUP($A45,'[1]5Y區隔'!$B$365:$R$415,2,FALSE)</f>
        <v>7.8903095558546438E-2</v>
      </c>
      <c r="J45" s="14">
        <f>VLOOKUP($A45,'[1]5Y區隔'!$B$365:$R$415,J$4,FALSE)/VLOOKUP($A45,'[1]5Y區隔'!$B$365:$R$415,2,FALSE)</f>
        <v>9.1520861372812914E-2</v>
      </c>
      <c r="K45" s="14">
        <f>VLOOKUP($A45,'[1]5Y區隔'!$B$365:$R$415,K$4,FALSE)/VLOOKUP($A45,'[1]5Y區隔'!$B$365:$R$415,2,FALSE)</f>
        <v>8.7819650067294752E-2</v>
      </c>
      <c r="L45" s="14">
        <f>VLOOKUP($A45,'[1]5Y區隔'!$B$365:$R$415,L$4,FALSE)/VLOOKUP($A45,'[1]5Y區隔'!$B$365:$R$415,2,FALSE)</f>
        <v>6.7294751009421269E-2</v>
      </c>
      <c r="M45" s="14">
        <f>VLOOKUP($A45,'[1]5Y區隔'!$B$365:$R$415,M$4,FALSE)/VLOOKUP($A45,'[1]5Y區隔'!$B$365:$R$415,2,FALSE)</f>
        <v>9.101615074024226E-2</v>
      </c>
      <c r="N45" s="14">
        <f>VLOOKUP($A45,'[1]5Y區隔'!$B$365:$R$415,N$4,FALSE)/VLOOKUP($A45,'[1]5Y區隔'!$B$365:$R$415,2,FALSE)</f>
        <v>0.10228802153432032</v>
      </c>
      <c r="O45" s="14">
        <f>VLOOKUP($A45,'[1]5Y區隔'!$B$365:$R$415,O$4,FALSE)/VLOOKUP($A45,'[1]5Y區隔'!$B$365:$R$415,2,FALSE)</f>
        <v>0.11036339165545088</v>
      </c>
      <c r="P45" s="14">
        <f>VLOOKUP($A45,'[1]5Y區隔'!$B$365:$R$415,P$4,FALSE)/VLOOKUP($A45,'[1]5Y區隔'!$B$365:$R$415,2,FALSE)</f>
        <v>0.10514804845222073</v>
      </c>
      <c r="Q45" s="14">
        <f>VLOOKUP($A45,'[1]5Y區隔'!$B$365:$R$415,Q$4,FALSE)/VLOOKUP($A45,'[1]5Y區隔'!$B$365:$R$415,2,FALSE)</f>
        <v>6.8304172274562577E-2</v>
      </c>
      <c r="R45" s="14">
        <f>VLOOKUP($A45,'[1]5Y區隔'!$B$365:$R$415,R$4,FALSE)/VLOOKUP($A45,'[1]5Y區隔'!$B$365:$R$415,2,FALSE)</f>
        <v>3.4320323014804845E-2</v>
      </c>
      <c r="S45" s="14">
        <f>VLOOKUP($A45,'[1]5Y區隔'!$B$365:$R$415,S$4,FALSE)/VLOOKUP($A45,'[1]5Y區隔'!$B$365:$R$415,2,FALSE)</f>
        <v>3.1123822341857336E-2</v>
      </c>
      <c r="T45" s="14">
        <f>VLOOKUP($A45,'[1]5Y區隔'!$B$365:$R$415,T$4,FALSE)/VLOOKUP($A45,'[1]5Y區隔'!$B$365:$R$415,2,FALSE)</f>
        <v>2.6413189771197845E-2</v>
      </c>
      <c r="U45" s="14">
        <f>VLOOKUP($A45,'[1]5Y區隔'!$B$365:$R$415,U$4,FALSE)/VLOOKUP($A45,'[1]5Y區隔'!$B$365:$R$415,2,FALSE)</f>
        <v>1.9179004037685059E-2</v>
      </c>
      <c r="V45" s="14">
        <f>VLOOKUP($A45,'[1]5Y區隔'!$B$365:$R$415,V$4,FALSE)/VLOOKUP($A45,'[1]5Y區隔'!$B$365:$R$415,2,FALSE)</f>
        <v>1.2113055181695828E-2</v>
      </c>
      <c r="W45" s="15">
        <f t="shared" si="6"/>
        <v>47.566453566621803</v>
      </c>
      <c r="X45" s="16"/>
    </row>
    <row r="46" spans="1:26" x14ac:dyDescent="0.25">
      <c r="A46" t="s">
        <v>290</v>
      </c>
      <c r="B46">
        <f>VLOOKUP($A46,工作表2!$AD$6:$AG$168,2,FALSE)</f>
        <v>2312</v>
      </c>
      <c r="C46">
        <f>VLOOKUP($A46,工作表2!$AD$6:$AG$168,3,FALSE)</f>
        <v>2046</v>
      </c>
      <c r="D46">
        <f>VLOOKUP($A46,工作表2!$AD$6:$AG$168,4,FALSE)</f>
        <v>5046</v>
      </c>
      <c r="E46" s="12">
        <f t="shared" si="3"/>
        <v>0.45818470075307172</v>
      </c>
      <c r="F46" s="12">
        <f t="shared" si="4"/>
        <v>0.40546967895362662</v>
      </c>
      <c r="G46" s="13">
        <f t="shared" si="5"/>
        <v>5.2715021799445094E-2</v>
      </c>
      <c r="H46" s="14">
        <f>VLOOKUP($A46,'[1]5Y區隔'!$B$365:$R$415,H$4,FALSE)/VLOOKUP($A46,'[1]5Y區隔'!$B$365:$R$415,2,FALSE)</f>
        <v>7.0613796849538293E-2</v>
      </c>
      <c r="I46" s="14">
        <f>VLOOKUP($A46,'[1]5Y區隔'!$B$365:$R$415,I$4,FALSE)/VLOOKUP($A46,'[1]5Y區隔'!$B$365:$R$415,2,FALSE)</f>
        <v>7.5230852797392722E-2</v>
      </c>
      <c r="J46" s="14">
        <f>VLOOKUP($A46,'[1]5Y區隔'!$B$365:$R$415,J$4,FALSE)/VLOOKUP($A46,'[1]5Y區隔'!$B$365:$R$415,2,FALSE)</f>
        <v>9.2476914720260733E-2</v>
      </c>
      <c r="K46" s="14">
        <f>VLOOKUP($A46,'[1]5Y區隔'!$B$365:$R$415,K$4,FALSE)/VLOOKUP($A46,'[1]5Y區隔'!$B$365:$R$415,2,FALSE)</f>
        <v>9.0575774035850085E-2</v>
      </c>
      <c r="L46" s="14">
        <f>VLOOKUP($A46,'[1]5Y區隔'!$B$365:$R$415,L$4,FALSE)/VLOOKUP($A46,'[1]5Y區隔'!$B$365:$R$415,2,FALSE)</f>
        <v>8.6909288430200973E-2</v>
      </c>
      <c r="M46" s="14">
        <f>VLOOKUP($A46,'[1]5Y區隔'!$B$365:$R$415,M$4,FALSE)/VLOOKUP($A46,'[1]5Y區隔'!$B$365:$R$415,2,FALSE)</f>
        <v>0.10035306898424769</v>
      </c>
      <c r="N46" s="14">
        <f>VLOOKUP($A46,'[1]5Y區隔'!$B$365:$R$415,N$4,FALSE)/VLOOKUP($A46,'[1]5Y區隔'!$B$365:$R$415,2,FALSE)</f>
        <v>9.5192829983704513E-2</v>
      </c>
      <c r="O46" s="14">
        <f>VLOOKUP($A46,'[1]5Y區隔'!$B$365:$R$415,O$4,FALSE)/VLOOKUP($A46,'[1]5Y區隔'!$B$365:$R$415,2,FALSE)</f>
        <v>0.10306898424769147</v>
      </c>
      <c r="P46" s="14">
        <f>VLOOKUP($A46,'[1]5Y區隔'!$B$365:$R$415,P$4,FALSE)/VLOOKUP($A46,'[1]5Y區隔'!$B$365:$R$415,2,FALSE)</f>
        <v>0.10279739272134709</v>
      </c>
      <c r="Q46" s="14">
        <f>VLOOKUP($A46,'[1]5Y區隔'!$B$365:$R$415,Q$4,FALSE)/VLOOKUP($A46,'[1]5Y區隔'!$B$365:$R$415,2,FALSE)</f>
        <v>6.5725149375339492E-2</v>
      </c>
      <c r="R46" s="14">
        <f>VLOOKUP($A46,'[1]5Y區隔'!$B$365:$R$415,R$4,FALSE)/VLOOKUP($A46,'[1]5Y區隔'!$B$365:$R$415,2,FALSE)</f>
        <v>3.9788158609451382E-2</v>
      </c>
      <c r="S46" s="14">
        <f>VLOOKUP($A46,'[1]5Y區隔'!$B$365:$R$415,S$4,FALSE)/VLOOKUP($A46,'[1]5Y區隔'!$B$365:$R$415,2,FALSE)</f>
        <v>2.8381314502987507E-2</v>
      </c>
      <c r="T46" s="14">
        <f>VLOOKUP($A46,'[1]5Y區隔'!$B$365:$R$415,T$4,FALSE)/VLOOKUP($A46,'[1]5Y區隔'!$B$365:$R$415,2,FALSE)</f>
        <v>2.3085279739272133E-2</v>
      </c>
      <c r="U46" s="14">
        <f>VLOOKUP($A46,'[1]5Y區隔'!$B$365:$R$415,U$4,FALSE)/VLOOKUP($A46,'[1]5Y區隔'!$B$365:$R$415,2,FALSE)</f>
        <v>1.5344921238457361E-2</v>
      </c>
      <c r="V46" s="14">
        <f>VLOOKUP($A46,'[1]5Y區隔'!$B$365:$R$415,V$4,FALSE)/VLOOKUP($A46,'[1]5Y區隔'!$B$365:$R$415,2,FALSE)</f>
        <v>1.0456273764258554E-2</v>
      </c>
      <c r="W46" s="15">
        <f t="shared" si="6"/>
        <v>47.104155350353068</v>
      </c>
      <c r="X46" s="16"/>
    </row>
    <row r="47" spans="1:26" x14ac:dyDescent="0.25">
      <c r="A47" t="s">
        <v>291</v>
      </c>
      <c r="B47">
        <f>VLOOKUP($A47,工作表2!$AD$6:$AG$168,2,FALSE)</f>
        <v>1771</v>
      </c>
      <c r="C47">
        <f>VLOOKUP($A47,工作表2!$AD$6:$AG$168,3,FALSE)</f>
        <v>1506</v>
      </c>
      <c r="D47">
        <f>VLOOKUP($A47,工作表2!$AD$6:$AG$168,4,FALSE)</f>
        <v>3867</v>
      </c>
      <c r="E47" s="12">
        <f t="shared" si="3"/>
        <v>0.45797776053788469</v>
      </c>
      <c r="F47" s="12">
        <f t="shared" si="4"/>
        <v>0.38944918541505041</v>
      </c>
      <c r="G47" s="13">
        <f t="shared" si="5"/>
        <v>6.8528575122834279E-2</v>
      </c>
      <c r="H47" s="14">
        <f>VLOOKUP($A47,'[1]5Y區隔'!$B$365:$R$415,H$4,FALSE)/VLOOKUP($A47,'[1]5Y區隔'!$B$365:$R$415,2,FALSE)</f>
        <v>8.1137309292649104E-2</v>
      </c>
      <c r="I47" s="14">
        <f>VLOOKUP($A47,'[1]5Y區隔'!$B$365:$R$415,I$4,FALSE)/VLOOKUP($A47,'[1]5Y區隔'!$B$365:$R$415,2,FALSE)</f>
        <v>7.9056865464632461E-2</v>
      </c>
      <c r="J47" s="14">
        <f>VLOOKUP($A47,'[1]5Y區隔'!$B$365:$R$415,J$4,FALSE)/VLOOKUP($A47,'[1]5Y區隔'!$B$365:$R$415,2,FALSE)</f>
        <v>8.4604715672676842E-2</v>
      </c>
      <c r="K47" s="14">
        <f>VLOOKUP($A47,'[1]5Y區隔'!$B$365:$R$415,K$4,FALSE)/VLOOKUP($A47,'[1]5Y區隔'!$B$365:$R$415,2,FALSE)</f>
        <v>8.5471567267683776E-2</v>
      </c>
      <c r="L47" s="14">
        <f>VLOOKUP($A47,'[1]5Y區隔'!$B$365:$R$415,L$4,FALSE)/VLOOKUP($A47,'[1]5Y區隔'!$B$365:$R$415,2,FALSE)</f>
        <v>7.2988904299583907E-2</v>
      </c>
      <c r="M47" s="14">
        <f>VLOOKUP($A47,'[1]5Y區隔'!$B$365:$R$415,M$4,FALSE)/VLOOKUP($A47,'[1]5Y區隔'!$B$365:$R$415,2,FALSE)</f>
        <v>9.1886269070735091E-2</v>
      </c>
      <c r="N47" s="14">
        <f>VLOOKUP($A47,'[1]5Y區隔'!$B$365:$R$415,N$4,FALSE)/VLOOKUP($A47,'[1]5Y區隔'!$B$365:$R$415,2,FALSE)</f>
        <v>9.9861303744798888E-2</v>
      </c>
      <c r="O47" s="14">
        <f>VLOOKUP($A47,'[1]5Y區隔'!$B$365:$R$415,O$4,FALSE)/VLOOKUP($A47,'[1]5Y區隔'!$B$365:$R$415,2,FALSE)</f>
        <v>0.11407766990291263</v>
      </c>
      <c r="P47" s="14">
        <f>VLOOKUP($A47,'[1]5Y區隔'!$B$365:$R$415,P$4,FALSE)/VLOOKUP($A47,'[1]5Y區隔'!$B$365:$R$415,2,FALSE)</f>
        <v>0.10072815533980582</v>
      </c>
      <c r="Q47" s="14">
        <f>VLOOKUP($A47,'[1]5Y區隔'!$B$365:$R$415,Q$4,FALSE)/VLOOKUP($A47,'[1]5Y區隔'!$B$365:$R$415,2,FALSE)</f>
        <v>6.553398058252427E-2</v>
      </c>
      <c r="R47" s="14">
        <f>VLOOKUP($A47,'[1]5Y區隔'!$B$365:$R$415,R$4,FALSE)/VLOOKUP($A47,'[1]5Y區隔'!$B$365:$R$415,2,FALSE)</f>
        <v>3.8834951456310676E-2</v>
      </c>
      <c r="S47" s="14">
        <f>VLOOKUP($A47,'[1]5Y區隔'!$B$365:$R$415,S$4,FALSE)/VLOOKUP($A47,'[1]5Y區隔'!$B$365:$R$415,2,FALSE)</f>
        <v>3.3807212205270457E-2</v>
      </c>
      <c r="T47" s="14">
        <f>VLOOKUP($A47,'[1]5Y區隔'!$B$365:$R$415,T$4,FALSE)/VLOOKUP($A47,'[1]5Y區隔'!$B$365:$R$415,2,FALSE)</f>
        <v>2.4271844660194174E-2</v>
      </c>
      <c r="U47" s="14">
        <f>VLOOKUP($A47,'[1]5Y區隔'!$B$365:$R$415,U$4,FALSE)/VLOOKUP($A47,'[1]5Y區隔'!$B$365:$R$415,2,FALSE)</f>
        <v>1.7337031900138695E-2</v>
      </c>
      <c r="V47" s="14">
        <f>VLOOKUP($A47,'[1]5Y區隔'!$B$365:$R$415,V$4,FALSE)/VLOOKUP($A47,'[1]5Y區隔'!$B$365:$R$415,2,FALSE)</f>
        <v>1.0402219140083218E-2</v>
      </c>
      <c r="W47" s="15">
        <f t="shared" si="6"/>
        <v>47.35957004160889</v>
      </c>
      <c r="X47" s="16"/>
    </row>
    <row r="48" spans="1:26" x14ac:dyDescent="0.25">
      <c r="A48" t="s">
        <v>292</v>
      </c>
      <c r="B48">
        <f>VLOOKUP($A48,工作表2!$AD$6:$AG$168,2,FALSE)</f>
        <v>306</v>
      </c>
      <c r="C48">
        <f>VLOOKUP($A48,工作表2!$AD$6:$AG$168,3,FALSE)</f>
        <v>413</v>
      </c>
      <c r="D48">
        <f>VLOOKUP($A48,工作表2!$AD$6:$AG$168,4,FALSE)</f>
        <v>812</v>
      </c>
      <c r="E48" s="12">
        <f t="shared" si="3"/>
        <v>0.37684729064039407</v>
      </c>
      <c r="F48" s="12">
        <f t="shared" si="4"/>
        <v>0.50862068965517238</v>
      </c>
      <c r="G48" s="13">
        <f t="shared" si="5"/>
        <v>-0.1317733990147783</v>
      </c>
      <c r="H48" s="14">
        <f>VLOOKUP($A48,'[1]5Y區隔'!$B$365:$R$415,H$4,FALSE)/VLOOKUP($A48,'[1]5Y區隔'!$B$365:$R$415,2,FALSE)</f>
        <v>5.4338299737072743E-2</v>
      </c>
      <c r="I48" s="14">
        <f>VLOOKUP($A48,'[1]5Y區隔'!$B$365:$R$415,I$4,FALSE)/VLOOKUP($A48,'[1]5Y區隔'!$B$365:$R$415,2,FALSE)</f>
        <v>6.0473269062226116E-2</v>
      </c>
      <c r="J48" s="14">
        <f>VLOOKUP($A48,'[1]5Y區隔'!$B$365:$R$415,J$4,FALSE)/VLOOKUP($A48,'[1]5Y區隔'!$B$365:$R$415,2,FALSE)</f>
        <v>8.3260297984224366E-2</v>
      </c>
      <c r="K48" s="14">
        <f>VLOOKUP($A48,'[1]5Y區隔'!$B$365:$R$415,K$4,FALSE)/VLOOKUP($A48,'[1]5Y區隔'!$B$365:$R$415,2,FALSE)</f>
        <v>8.5013146362839617E-2</v>
      </c>
      <c r="L48" s="14">
        <f>VLOOKUP($A48,'[1]5Y區隔'!$B$365:$R$415,L$4,FALSE)/VLOOKUP($A48,'[1]5Y區隔'!$B$365:$R$415,2,FALSE)</f>
        <v>0.10254163014899212</v>
      </c>
      <c r="M48" s="14">
        <f>VLOOKUP($A48,'[1]5Y區隔'!$B$365:$R$415,M$4,FALSE)/VLOOKUP($A48,'[1]5Y區隔'!$B$365:$R$415,2,FALSE)</f>
        <v>8.9395267309377732E-2</v>
      </c>
      <c r="N48" s="14">
        <f>VLOOKUP($A48,'[1]5Y區隔'!$B$365:$R$415,N$4,FALSE)/VLOOKUP($A48,'[1]5Y區隔'!$B$365:$R$415,2,FALSE)</f>
        <v>8.5889570552147243E-2</v>
      </c>
      <c r="O48" s="14">
        <f>VLOOKUP($A48,'[1]5Y區隔'!$B$365:$R$415,O$4,FALSE)/VLOOKUP($A48,'[1]5Y區隔'!$B$365:$R$415,2,FALSE)</f>
        <v>9.9912357581069242E-2</v>
      </c>
      <c r="P48" s="14">
        <f>VLOOKUP($A48,'[1]5Y區隔'!$B$365:$R$415,P$4,FALSE)/VLOOKUP($A48,'[1]5Y區隔'!$B$365:$R$415,2,FALSE)</f>
        <v>8.0631025416301488E-2</v>
      </c>
      <c r="Q48" s="14">
        <f>VLOOKUP($A48,'[1]5Y區隔'!$B$365:$R$415,Q$4,FALSE)/VLOOKUP($A48,'[1]5Y區隔'!$B$365:$R$415,2,FALSE)</f>
        <v>7.1866783523225244E-2</v>
      </c>
      <c r="R48" s="14">
        <f>VLOOKUP($A48,'[1]5Y區隔'!$B$365:$R$415,R$4,FALSE)/VLOOKUP($A48,'[1]5Y區隔'!$B$365:$R$415,2,FALSE)</f>
        <v>5.3461875547765117E-2</v>
      </c>
      <c r="S48" s="14">
        <f>VLOOKUP($A48,'[1]5Y區隔'!$B$365:$R$415,S$4,FALSE)/VLOOKUP($A48,'[1]5Y區隔'!$B$365:$R$415,2,FALSE)</f>
        <v>5.1709027169149865E-2</v>
      </c>
      <c r="T48" s="14">
        <f>VLOOKUP($A48,'[1]5Y區隔'!$B$365:$R$415,T$4,FALSE)/VLOOKUP($A48,'[1]5Y區隔'!$B$365:$R$415,2,FALSE)</f>
        <v>2.9798422436459245E-2</v>
      </c>
      <c r="U48" s="14">
        <f>VLOOKUP($A48,'[1]5Y區隔'!$B$365:$R$415,U$4,FALSE)/VLOOKUP($A48,'[1]5Y區隔'!$B$365:$R$415,2,FALSE)</f>
        <v>2.3663453111305872E-2</v>
      </c>
      <c r="V48" s="14">
        <f>VLOOKUP($A48,'[1]5Y區隔'!$B$365:$R$415,V$4,FALSE)/VLOOKUP($A48,'[1]5Y區隔'!$B$365:$R$415,2,FALSE)</f>
        <v>2.8045574057843997E-2</v>
      </c>
      <c r="W48" s="15">
        <f t="shared" si="6"/>
        <v>50.035056967572302</v>
      </c>
      <c r="X48" s="16"/>
    </row>
    <row r="49" spans="1:24" x14ac:dyDescent="0.25">
      <c r="A49" t="s">
        <v>293</v>
      </c>
      <c r="B49">
        <f>VLOOKUP($A49,工作表2!$AD$6:$AG$168,2,FALSE)</f>
        <v>269</v>
      </c>
      <c r="C49">
        <f>VLOOKUP($A49,工作表2!$AD$6:$AG$168,3,FALSE)</f>
        <v>592</v>
      </c>
      <c r="D49">
        <f>VLOOKUP($A49,工作表2!$AD$6:$AG$168,4,FALSE)</f>
        <v>991</v>
      </c>
      <c r="E49" s="12">
        <f t="shared" si="3"/>
        <v>0.27144298688193741</v>
      </c>
      <c r="F49" s="12">
        <f t="shared" si="4"/>
        <v>0.59737638748738653</v>
      </c>
      <c r="G49" s="13">
        <f t="shared" si="5"/>
        <v>-0.32593340060544912</v>
      </c>
      <c r="H49" s="14">
        <f>VLOOKUP($A49,'[1]5Y區隔'!$B$365:$R$415,H$4,FALSE)/VLOOKUP($A49,'[1]5Y區隔'!$B$365:$R$415,2,FALSE)</f>
        <v>7.7537969624300554E-2</v>
      </c>
      <c r="I49" s="14">
        <f>VLOOKUP($A49,'[1]5Y區隔'!$B$365:$R$415,I$4,FALSE)/VLOOKUP($A49,'[1]5Y區隔'!$B$365:$R$415,2,FALSE)</f>
        <v>5.9952038369304558E-2</v>
      </c>
      <c r="J49" s="14">
        <f>VLOOKUP($A49,'[1]5Y區隔'!$B$365:$R$415,J$4,FALSE)/VLOOKUP($A49,'[1]5Y區隔'!$B$365:$R$415,2,FALSE)</f>
        <v>0.10551558752997602</v>
      </c>
      <c r="K49" s="14">
        <f>VLOOKUP($A49,'[1]5Y區隔'!$B$365:$R$415,K$4,FALSE)/VLOOKUP($A49,'[1]5Y區隔'!$B$365:$R$415,2,FALSE)</f>
        <v>8.6330935251798566E-2</v>
      </c>
      <c r="L49" s="14">
        <f>VLOOKUP($A49,'[1]5Y區隔'!$B$365:$R$415,L$4,FALSE)/VLOOKUP($A49,'[1]5Y區隔'!$B$365:$R$415,2,FALSE)</f>
        <v>6.9544364508393283E-2</v>
      </c>
      <c r="M49" s="14">
        <f>VLOOKUP($A49,'[1]5Y區隔'!$B$365:$R$415,M$4,FALSE)/VLOOKUP($A49,'[1]5Y區隔'!$B$365:$R$415,2,FALSE)</f>
        <v>9.1926458832933655E-2</v>
      </c>
      <c r="N49" s="14">
        <f>VLOOKUP($A49,'[1]5Y區隔'!$B$365:$R$415,N$4,FALSE)/VLOOKUP($A49,'[1]5Y區隔'!$B$365:$R$415,2,FALSE)</f>
        <v>9.5123900879296563E-2</v>
      </c>
      <c r="O49" s="14">
        <f>VLOOKUP($A49,'[1]5Y區隔'!$B$365:$R$415,O$4,FALSE)/VLOOKUP($A49,'[1]5Y區隔'!$B$365:$R$415,2,FALSE)</f>
        <v>0.12150279776179057</v>
      </c>
      <c r="P49" s="14">
        <f>VLOOKUP($A49,'[1]5Y區隔'!$B$365:$R$415,P$4,FALSE)/VLOOKUP($A49,'[1]5Y區隔'!$B$365:$R$415,2,FALSE)</f>
        <v>8.1534772182254203E-2</v>
      </c>
      <c r="Q49" s="14">
        <f>VLOOKUP($A49,'[1]5Y區隔'!$B$365:$R$415,Q$4,FALSE)/VLOOKUP($A49,'[1]5Y區隔'!$B$365:$R$415,2,FALSE)</f>
        <v>6.3948840927258194E-2</v>
      </c>
      <c r="R49" s="14">
        <f>VLOOKUP($A49,'[1]5Y區隔'!$B$365:$R$415,R$4,FALSE)/VLOOKUP($A49,'[1]5Y區隔'!$B$365:$R$415,2,FALSE)</f>
        <v>4.3165467625899283E-2</v>
      </c>
      <c r="S49" s="14">
        <f>VLOOKUP($A49,'[1]5Y區隔'!$B$365:$R$415,S$4,FALSE)/VLOOKUP($A49,'[1]5Y區隔'!$B$365:$R$415,2,FALSE)</f>
        <v>4.0767386091127102E-2</v>
      </c>
      <c r="T49" s="14">
        <f>VLOOKUP($A49,'[1]5Y區隔'!$B$365:$R$415,T$4,FALSE)/VLOOKUP($A49,'[1]5Y區隔'!$B$365:$R$415,2,FALSE)</f>
        <v>3.1974420463629097E-2</v>
      </c>
      <c r="U49" s="14">
        <f>VLOOKUP($A49,'[1]5Y區隔'!$B$365:$R$415,U$4,FALSE)/VLOOKUP($A49,'[1]5Y區隔'!$B$365:$R$415,2,FALSE)</f>
        <v>1.7585931254996003E-2</v>
      </c>
      <c r="V49" s="14">
        <f>VLOOKUP($A49,'[1]5Y區隔'!$B$365:$R$415,V$4,FALSE)/VLOOKUP($A49,'[1]5Y區隔'!$B$365:$R$415,2,FALSE)</f>
        <v>1.3589128697042365E-2</v>
      </c>
      <c r="W49" s="15">
        <f t="shared" si="6"/>
        <v>47.997601918465236</v>
      </c>
      <c r="X49" s="16"/>
    </row>
    <row r="50" spans="1:24" x14ac:dyDescent="0.25">
      <c r="A50" t="s">
        <v>294</v>
      </c>
      <c r="B50">
        <f>VLOOKUP($A50,工作表2!$AD$6:$AG$168,2,FALSE)</f>
        <v>492</v>
      </c>
      <c r="C50">
        <f>VLOOKUP($A50,工作表2!$AD$6:$AG$168,3,FALSE)</f>
        <v>602</v>
      </c>
      <c r="D50">
        <f>VLOOKUP($A50,工作表2!$AD$6:$AG$168,4,FALSE)</f>
        <v>1255</v>
      </c>
      <c r="E50" s="12">
        <f t="shared" si="3"/>
        <v>0.39203187250996013</v>
      </c>
      <c r="F50" s="12">
        <f t="shared" si="4"/>
        <v>0.47968127490039841</v>
      </c>
      <c r="G50" s="13">
        <f t="shared" si="5"/>
        <v>-8.764940239043828E-2</v>
      </c>
      <c r="H50" s="14">
        <f>VLOOKUP($A50,'[1]5Y區隔'!$B$365:$R$415,H$4,FALSE)/VLOOKUP($A50,'[1]5Y區隔'!$B$365:$R$415,2,FALSE)</f>
        <v>6.7643742953776773E-2</v>
      </c>
      <c r="I50" s="14">
        <f>VLOOKUP($A50,'[1]5Y區隔'!$B$365:$R$415,I$4,FALSE)/VLOOKUP($A50,'[1]5Y區隔'!$B$365:$R$415,2,FALSE)</f>
        <v>5.9751972942502819E-2</v>
      </c>
      <c r="J50" s="14">
        <f>VLOOKUP($A50,'[1]5Y區隔'!$B$365:$R$415,J$4,FALSE)/VLOOKUP($A50,'[1]5Y區隔'!$B$365:$R$415,2,FALSE)</f>
        <v>9.3573844419391206E-2</v>
      </c>
      <c r="K50" s="14">
        <f>VLOOKUP($A50,'[1]5Y區隔'!$B$365:$R$415,K$4,FALSE)/VLOOKUP($A50,'[1]5Y區隔'!$B$365:$R$415,2,FALSE)</f>
        <v>8.1736189402480272E-2</v>
      </c>
      <c r="L50" s="14">
        <f>VLOOKUP($A50,'[1]5Y區隔'!$B$365:$R$415,L$4,FALSE)/VLOOKUP($A50,'[1]5Y區隔'!$B$365:$R$415,2,FALSE)</f>
        <v>7.2153325817361891E-2</v>
      </c>
      <c r="M50" s="14">
        <f>VLOOKUP($A50,'[1]5Y區隔'!$B$365:$R$415,M$4,FALSE)/VLOOKUP($A50,'[1]5Y區隔'!$B$365:$R$415,2,FALSE)</f>
        <v>8.0045095828635851E-2</v>
      </c>
      <c r="N50" s="14">
        <f>VLOOKUP($A50,'[1]5Y區隔'!$B$365:$R$415,N$4,FALSE)/VLOOKUP($A50,'[1]5Y區隔'!$B$365:$R$415,2,FALSE)</f>
        <v>0.10033821871476889</v>
      </c>
      <c r="O50" s="14">
        <f>VLOOKUP($A50,'[1]5Y區隔'!$B$365:$R$415,O$4,FALSE)/VLOOKUP($A50,'[1]5Y區隔'!$B$365:$R$415,2,FALSE)</f>
        <v>9.3010146561443061E-2</v>
      </c>
      <c r="P50" s="14">
        <f>VLOOKUP($A50,'[1]5Y區隔'!$B$365:$R$415,P$4,FALSE)/VLOOKUP($A50,'[1]5Y區隔'!$B$365:$R$415,2,FALSE)</f>
        <v>0.10033821871476889</v>
      </c>
      <c r="Q50" s="14">
        <f>VLOOKUP($A50,'[1]5Y區隔'!$B$365:$R$415,Q$4,FALSE)/VLOOKUP($A50,'[1]5Y區隔'!$B$365:$R$415,2,FALSE)</f>
        <v>7.046223224351747E-2</v>
      </c>
      <c r="R50" s="14">
        <f>VLOOKUP($A50,'[1]5Y區隔'!$B$365:$R$415,R$4,FALSE)/VLOOKUP($A50,'[1]5Y區隔'!$B$365:$R$415,2,FALSE)</f>
        <v>5.4678692220969563E-2</v>
      </c>
      <c r="S50" s="14">
        <f>VLOOKUP($A50,'[1]5Y區隔'!$B$365:$R$415,S$4,FALSE)/VLOOKUP($A50,'[1]5Y區隔'!$B$365:$R$415,2,FALSE)</f>
        <v>4.6223224351747465E-2</v>
      </c>
      <c r="T50" s="14">
        <f>VLOOKUP($A50,'[1]5Y區隔'!$B$365:$R$415,T$4,FALSE)/VLOOKUP($A50,'[1]5Y區隔'!$B$365:$R$415,2,FALSE)</f>
        <v>3.9458850056369787E-2</v>
      </c>
      <c r="U50" s="14">
        <f>VLOOKUP($A50,'[1]5Y區隔'!$B$365:$R$415,U$4,FALSE)/VLOOKUP($A50,'[1]5Y區隔'!$B$365:$R$415,2,FALSE)</f>
        <v>2.7057497181510709E-2</v>
      </c>
      <c r="V50" s="14">
        <f>VLOOKUP($A50,'[1]5Y區隔'!$B$365:$R$415,V$4,FALSE)/VLOOKUP($A50,'[1]5Y區隔'!$B$365:$R$415,2,FALSE)</f>
        <v>1.3528748590755355E-2</v>
      </c>
      <c r="W50" s="15">
        <f t="shared" si="6"/>
        <v>49.704058624577229</v>
      </c>
      <c r="X50" s="16"/>
    </row>
    <row r="51" spans="1:24" x14ac:dyDescent="0.25">
      <c r="A51" t="s">
        <v>295</v>
      </c>
      <c r="B51">
        <f>VLOOKUP($A51,工作表2!$AD$6:$AG$168,2,FALSE)</f>
        <v>717</v>
      </c>
      <c r="C51">
        <f>VLOOKUP($A51,工作表2!$AD$6:$AG$168,3,FALSE)</f>
        <v>841</v>
      </c>
      <c r="D51">
        <f>VLOOKUP($A51,工作表2!$AD$6:$AG$168,4,FALSE)</f>
        <v>1896</v>
      </c>
      <c r="E51" s="12">
        <f t="shared" si="3"/>
        <v>0.37816455696202533</v>
      </c>
      <c r="F51" s="12">
        <f t="shared" si="4"/>
        <v>0.44356540084388185</v>
      </c>
      <c r="G51" s="13">
        <f t="shared" si="5"/>
        <v>-6.5400843881856519E-2</v>
      </c>
      <c r="H51" s="14">
        <f>VLOOKUP($A51,'[1]5Y區隔'!$B$365:$R$415,H$4,FALSE)/VLOOKUP($A51,'[1]5Y區隔'!$B$365:$R$415,2,FALSE)</f>
        <v>5.8354476259514315E-2</v>
      </c>
      <c r="I51" s="14">
        <f>VLOOKUP($A51,'[1]5Y區隔'!$B$365:$R$415,I$4,FALSE)/VLOOKUP($A51,'[1]5Y區隔'!$B$365:$R$415,2,FALSE)</f>
        <v>6.959043131569409E-2</v>
      </c>
      <c r="J51" s="14">
        <f>VLOOKUP($A51,'[1]5Y區隔'!$B$365:$R$415,J$4,FALSE)/VLOOKUP($A51,'[1]5Y區隔'!$B$365:$R$415,2,FALSE)</f>
        <v>8.4450888002899599E-2</v>
      </c>
      <c r="K51" s="14">
        <f>VLOOKUP($A51,'[1]5Y區隔'!$B$365:$R$415,K$4,FALSE)/VLOOKUP($A51,'[1]5Y區隔'!$B$365:$R$415,2,FALSE)</f>
        <v>8.4813338166002172E-2</v>
      </c>
      <c r="L51" s="14">
        <f>VLOOKUP($A51,'[1]5Y區隔'!$B$365:$R$415,L$4,FALSE)/VLOOKUP($A51,'[1]5Y區隔'!$B$365:$R$415,2,FALSE)</f>
        <v>7.4302283436027544E-2</v>
      </c>
      <c r="M51" s="14">
        <f>VLOOKUP($A51,'[1]5Y區隔'!$B$365:$R$415,M$4,FALSE)/VLOOKUP($A51,'[1]5Y區隔'!$B$365:$R$415,2,FALSE)</f>
        <v>8.4450888002899599E-2</v>
      </c>
      <c r="N51" s="14">
        <f>VLOOKUP($A51,'[1]5Y區隔'!$B$365:$R$415,N$4,FALSE)/VLOOKUP($A51,'[1]5Y區隔'!$B$365:$R$415,2,FALSE)</f>
        <v>9.7861544037694814E-2</v>
      </c>
      <c r="O51" s="14">
        <f>VLOOKUP($A51,'[1]5Y區隔'!$B$365:$R$415,O$4,FALSE)/VLOOKUP($A51,'[1]5Y區隔'!$B$365:$R$415,2,FALSE)</f>
        <v>9.6049293222181947E-2</v>
      </c>
      <c r="P51" s="14">
        <f>VLOOKUP($A51,'[1]5Y區隔'!$B$365:$R$415,P$4,FALSE)/VLOOKUP($A51,'[1]5Y區隔'!$B$365:$R$415,2,FALSE)</f>
        <v>9.6049293222181947E-2</v>
      </c>
      <c r="Q51" s="14">
        <f>VLOOKUP($A51,'[1]5Y區隔'!$B$365:$R$415,Q$4,FALSE)/VLOOKUP($A51,'[1]5Y區隔'!$B$365:$R$415,2,FALSE)</f>
        <v>7.5027183762232691E-2</v>
      </c>
      <c r="R51" s="14">
        <f>VLOOKUP($A51,'[1]5Y區隔'!$B$365:$R$415,R$4,FALSE)/VLOOKUP($A51,'[1]5Y區隔'!$B$365:$R$415,2,FALSE)</f>
        <v>5.0743022834360274E-2</v>
      </c>
      <c r="S51" s="14">
        <f>VLOOKUP($A51,'[1]5Y區隔'!$B$365:$R$415,S$4,FALSE)/VLOOKUP($A51,'[1]5Y區隔'!$B$365:$R$415,2,FALSE)</f>
        <v>4.9293222181949981E-2</v>
      </c>
      <c r="T51" s="14">
        <f>VLOOKUP($A51,'[1]5Y區隔'!$B$365:$R$415,T$4,FALSE)/VLOOKUP($A51,'[1]5Y區隔'!$B$365:$R$415,2,FALSE)</f>
        <v>3.4795215657847045E-2</v>
      </c>
      <c r="U51" s="14">
        <f>VLOOKUP($A51,'[1]5Y區隔'!$B$365:$R$415,U$4,FALSE)/VLOOKUP($A51,'[1]5Y區隔'!$B$365:$R$415,2,FALSE)</f>
        <v>2.5371511417180137E-2</v>
      </c>
      <c r="V51" s="14">
        <f>VLOOKUP($A51,'[1]5Y區隔'!$B$365:$R$415,V$4,FALSE)/VLOOKUP($A51,'[1]5Y區隔'!$B$365:$R$415,2,FALSE)</f>
        <v>1.8847408481333816E-2</v>
      </c>
      <c r="W51" s="15">
        <f t="shared" si="6"/>
        <v>49.88220369699166</v>
      </c>
      <c r="X51" s="16"/>
    </row>
    <row r="52" spans="1:24" x14ac:dyDescent="0.25">
      <c r="A52" t="s">
        <v>296</v>
      </c>
      <c r="B52">
        <f>VLOOKUP($A52,工作表2!$AD$6:$AG$168,2,FALSE)</f>
        <v>434</v>
      </c>
      <c r="C52">
        <f>VLOOKUP($A52,工作表2!$AD$6:$AG$168,3,FALSE)</f>
        <v>499</v>
      </c>
      <c r="D52">
        <f>VLOOKUP($A52,工作表2!$AD$6:$AG$168,4,FALSE)</f>
        <v>1073</v>
      </c>
      <c r="E52" s="12">
        <f t="shared" si="3"/>
        <v>0.40447343895619758</v>
      </c>
      <c r="F52" s="12">
        <f t="shared" si="4"/>
        <v>0.46505125815470644</v>
      </c>
      <c r="G52" s="13">
        <f t="shared" si="5"/>
        <v>-6.0577819198508853E-2</v>
      </c>
      <c r="H52" s="14">
        <f>VLOOKUP($A52,'[1]5Y區隔'!$B$365:$R$415,H$4,FALSE)/VLOOKUP($A52,'[1]5Y區隔'!$B$365:$R$415,2,FALSE)</f>
        <v>6.968641114982578E-2</v>
      </c>
      <c r="I52" s="14">
        <f>VLOOKUP($A52,'[1]5Y區隔'!$B$365:$R$415,I$4,FALSE)/VLOOKUP($A52,'[1]5Y區隔'!$B$365:$R$415,2,FALSE)</f>
        <v>6.132404181184669E-2</v>
      </c>
      <c r="J52" s="14">
        <f>VLOOKUP($A52,'[1]5Y區隔'!$B$365:$R$415,J$4,FALSE)/VLOOKUP($A52,'[1]5Y區隔'!$B$365:$R$415,2,FALSE)</f>
        <v>0.10731707317073171</v>
      </c>
      <c r="K52" s="14">
        <f>VLOOKUP($A52,'[1]5Y區隔'!$B$365:$R$415,K$4,FALSE)/VLOOKUP($A52,'[1]5Y區隔'!$B$365:$R$415,2,FALSE)</f>
        <v>9.3379790940766552E-2</v>
      </c>
      <c r="L52" s="14">
        <f>VLOOKUP($A52,'[1]5Y區隔'!$B$365:$R$415,L$4,FALSE)/VLOOKUP($A52,'[1]5Y區隔'!$B$365:$R$415,2,FALSE)</f>
        <v>9.0592334494773524E-2</v>
      </c>
      <c r="M52" s="14">
        <f>VLOOKUP($A52,'[1]5Y區隔'!$B$365:$R$415,M$4,FALSE)/VLOOKUP($A52,'[1]5Y區隔'!$B$365:$R$415,2,FALSE)</f>
        <v>9.8954703832752608E-2</v>
      </c>
      <c r="N52" s="14">
        <f>VLOOKUP($A52,'[1]5Y區隔'!$B$365:$R$415,N$4,FALSE)/VLOOKUP($A52,'[1]5Y區隔'!$B$365:$R$415,2,FALSE)</f>
        <v>0.10662020905923345</v>
      </c>
      <c r="O52" s="14">
        <f>VLOOKUP($A52,'[1]5Y區隔'!$B$365:$R$415,O$4,FALSE)/VLOOKUP($A52,'[1]5Y區隔'!$B$365:$R$415,2,FALSE)</f>
        <v>9.4076655052264813E-2</v>
      </c>
      <c r="P52" s="14">
        <f>VLOOKUP($A52,'[1]5Y區隔'!$B$365:$R$415,P$4,FALSE)/VLOOKUP($A52,'[1]5Y區隔'!$B$365:$R$415,2,FALSE)</f>
        <v>8.6411149825783976E-2</v>
      </c>
      <c r="Q52" s="14">
        <f>VLOOKUP($A52,'[1]5Y區隔'!$B$365:$R$415,Q$4,FALSE)/VLOOKUP($A52,'[1]5Y區隔'!$B$365:$R$415,2,FALSE)</f>
        <v>6.132404181184669E-2</v>
      </c>
      <c r="R52" s="14">
        <f>VLOOKUP($A52,'[1]5Y區隔'!$B$365:$R$415,R$4,FALSE)/VLOOKUP($A52,'[1]5Y區隔'!$B$365:$R$415,2,FALSE)</f>
        <v>4.3205574912891988E-2</v>
      </c>
      <c r="S52" s="14">
        <f>VLOOKUP($A52,'[1]5Y區隔'!$B$365:$R$415,S$4,FALSE)/VLOOKUP($A52,'[1]5Y區隔'!$B$365:$R$415,2,FALSE)</f>
        <v>3.8327526132404179E-2</v>
      </c>
      <c r="T52" s="14">
        <f>VLOOKUP($A52,'[1]5Y區隔'!$B$365:$R$415,T$4,FALSE)/VLOOKUP($A52,'[1]5Y區隔'!$B$365:$R$415,2,FALSE)</f>
        <v>2.64808362369338E-2</v>
      </c>
      <c r="U52" s="14">
        <f>VLOOKUP($A52,'[1]5Y區隔'!$B$365:$R$415,U$4,FALSE)/VLOOKUP($A52,'[1]5Y區隔'!$B$365:$R$415,2,FALSE)</f>
        <v>1.2543554006968641E-2</v>
      </c>
      <c r="V52" s="14">
        <f>VLOOKUP($A52,'[1]5Y區隔'!$B$365:$R$415,V$4,FALSE)/VLOOKUP($A52,'[1]5Y區隔'!$B$365:$R$415,2,FALSE)</f>
        <v>9.7560975609756097E-3</v>
      </c>
      <c r="W52" s="15">
        <f t="shared" si="6"/>
        <v>47.128919860627171</v>
      </c>
      <c r="X52" s="16"/>
    </row>
    <row r="53" spans="1:24" x14ac:dyDescent="0.25">
      <c r="A53" t="s">
        <v>297</v>
      </c>
      <c r="B53">
        <f>VLOOKUP($A53,工作表2!$AD$6:$AG$168,2,FALSE)</f>
        <v>197</v>
      </c>
      <c r="C53">
        <f>VLOOKUP($A53,工作表2!$AD$6:$AG$168,3,FALSE)</f>
        <v>484</v>
      </c>
      <c r="D53">
        <f>VLOOKUP($A53,工作表2!$AD$6:$AG$168,4,FALSE)</f>
        <v>1013</v>
      </c>
      <c r="E53" s="12">
        <f t="shared" si="3"/>
        <v>0.19447186574531095</v>
      </c>
      <c r="F53" s="12">
        <f t="shared" si="4"/>
        <v>0.4777887462981244</v>
      </c>
      <c r="G53" s="13">
        <f t="shared" si="5"/>
        <v>-0.28331688055281345</v>
      </c>
      <c r="H53" s="14">
        <f>VLOOKUP($A53,'[1]5Y區隔'!$B$365:$R$415,H$4,FALSE)/VLOOKUP($A53,'[1]5Y區隔'!$B$365:$R$415,2,FALSE)</f>
        <v>8.755760368663594E-2</v>
      </c>
      <c r="I53" s="14">
        <f>VLOOKUP($A53,'[1]5Y區隔'!$B$365:$R$415,I$4,FALSE)/VLOOKUP($A53,'[1]5Y區隔'!$B$365:$R$415,2,FALSE)</f>
        <v>6.5284178187403993E-2</v>
      </c>
      <c r="J53" s="14">
        <f>VLOOKUP($A53,'[1]5Y區隔'!$B$365:$R$415,J$4,FALSE)/VLOOKUP($A53,'[1]5Y區隔'!$B$365:$R$415,2,FALSE)</f>
        <v>8.4485407066052232E-2</v>
      </c>
      <c r="K53" s="14">
        <f>VLOOKUP($A53,'[1]5Y區隔'!$B$365:$R$415,K$4,FALSE)/VLOOKUP($A53,'[1]5Y區隔'!$B$365:$R$415,2,FALSE)</f>
        <v>0.10061443932411675</v>
      </c>
      <c r="L53" s="14">
        <f>VLOOKUP($A53,'[1]5Y區隔'!$B$365:$R$415,L$4,FALSE)/VLOOKUP($A53,'[1]5Y區隔'!$B$365:$R$415,2,FALSE)</f>
        <v>7.757296466973887E-2</v>
      </c>
      <c r="M53" s="14">
        <f>VLOOKUP($A53,'[1]5Y區隔'!$B$365:$R$415,M$4,FALSE)/VLOOKUP($A53,'[1]5Y區隔'!$B$365:$R$415,2,FALSE)</f>
        <v>0.11597542242703533</v>
      </c>
      <c r="N53" s="14">
        <f>VLOOKUP($A53,'[1]5Y區隔'!$B$365:$R$415,N$4,FALSE)/VLOOKUP($A53,'[1]5Y區隔'!$B$365:$R$415,2,FALSE)</f>
        <v>0.10368663594470046</v>
      </c>
      <c r="O53" s="14">
        <f>VLOOKUP($A53,'[1]5Y區隔'!$B$365:$R$415,O$4,FALSE)/VLOOKUP($A53,'[1]5Y區隔'!$B$365:$R$415,2,FALSE)</f>
        <v>7.9109062980030717E-2</v>
      </c>
      <c r="P53" s="14">
        <f>VLOOKUP($A53,'[1]5Y區隔'!$B$365:$R$415,P$4,FALSE)/VLOOKUP($A53,'[1]5Y區隔'!$B$365:$R$415,2,FALSE)</f>
        <v>7.757296466973887E-2</v>
      </c>
      <c r="Q53" s="14">
        <f>VLOOKUP($A53,'[1]5Y區隔'!$B$365:$R$415,Q$4,FALSE)/VLOOKUP($A53,'[1]5Y區隔'!$B$365:$R$415,2,FALSE)</f>
        <v>6.8356374807987716E-2</v>
      </c>
      <c r="R53" s="14">
        <f>VLOOKUP($A53,'[1]5Y區隔'!$B$365:$R$415,R$4,FALSE)/VLOOKUP($A53,'[1]5Y區隔'!$B$365:$R$415,2,FALSE)</f>
        <v>4.9155145929339478E-2</v>
      </c>
      <c r="S53" s="14">
        <f>VLOOKUP($A53,'[1]5Y區隔'!$B$365:$R$415,S$4,FALSE)/VLOOKUP($A53,'[1]5Y區隔'!$B$365:$R$415,2,FALSE)</f>
        <v>4.2242703533026116E-2</v>
      </c>
      <c r="T53" s="14">
        <f>VLOOKUP($A53,'[1]5Y區隔'!$B$365:$R$415,T$4,FALSE)/VLOOKUP($A53,'[1]5Y區隔'!$B$365:$R$415,2,FALSE)</f>
        <v>2.4577572964669739E-2</v>
      </c>
      <c r="U53" s="14">
        <f>VLOOKUP($A53,'[1]5Y區隔'!$B$365:$R$415,U$4,FALSE)/VLOOKUP($A53,'[1]5Y區隔'!$B$365:$R$415,2,FALSE)</f>
        <v>1.6129032258064516E-2</v>
      </c>
      <c r="V53" s="14">
        <f>VLOOKUP($A53,'[1]5Y區隔'!$B$365:$R$415,V$4,FALSE)/VLOOKUP($A53,'[1]5Y區隔'!$B$365:$R$415,2,FALSE)</f>
        <v>7.6804915514592934E-3</v>
      </c>
      <c r="W53" s="15">
        <f t="shared" si="6"/>
        <v>47.03149001536098</v>
      </c>
      <c r="X53" s="16"/>
    </row>
    <row r="54" spans="1:24" x14ac:dyDescent="0.25">
      <c r="A54" t="s">
        <v>298</v>
      </c>
      <c r="B54">
        <f>VLOOKUP($A54,工作表2!$AD$6:$AG$168,2,FALSE)</f>
        <v>260</v>
      </c>
      <c r="C54">
        <f>VLOOKUP($A54,工作表2!$AD$6:$AG$168,3,FALSE)</f>
        <v>459</v>
      </c>
      <c r="D54">
        <f>VLOOKUP($A54,工作表2!$AD$6:$AG$168,4,FALSE)</f>
        <v>953</v>
      </c>
      <c r="E54" s="12">
        <f t="shared" si="3"/>
        <v>0.27282266526757609</v>
      </c>
      <c r="F54" s="12">
        <f t="shared" si="4"/>
        <v>0.48163693599160545</v>
      </c>
      <c r="G54" s="13">
        <f t="shared" si="5"/>
        <v>-0.20881427072402936</v>
      </c>
      <c r="H54" s="14">
        <f>VLOOKUP($A54,'[1]5Y區隔'!$B$365:$R$415,H$4,FALSE)/VLOOKUP($A54,'[1]5Y區隔'!$B$365:$R$415,2,FALSE)</f>
        <v>5.4988216810683423E-2</v>
      </c>
      <c r="I54" s="14">
        <f>VLOOKUP($A54,'[1]5Y區隔'!$B$365:$R$415,I$4,FALSE)/VLOOKUP($A54,'[1]5Y區隔'!$B$365:$R$415,2,FALSE)</f>
        <v>7.3841319717203452E-2</v>
      </c>
      <c r="J54" s="14">
        <f>VLOOKUP($A54,'[1]5Y區隔'!$B$365:$R$415,J$4,FALSE)/VLOOKUP($A54,'[1]5Y區隔'!$B$365:$R$415,2,FALSE)</f>
        <v>8.1696779261586805E-2</v>
      </c>
      <c r="K54" s="14">
        <f>VLOOKUP($A54,'[1]5Y區隔'!$B$365:$R$415,K$4,FALSE)/VLOOKUP($A54,'[1]5Y區隔'!$B$365:$R$415,2,FALSE)</f>
        <v>9.5051060487038486E-2</v>
      </c>
      <c r="L54" s="14">
        <f>VLOOKUP($A54,'[1]5Y區隔'!$B$365:$R$415,L$4,FALSE)/VLOOKUP($A54,'[1]5Y區隔'!$B$365:$R$415,2,FALSE)</f>
        <v>9.5051060487038486E-2</v>
      </c>
      <c r="M54" s="14">
        <f>VLOOKUP($A54,'[1]5Y區隔'!$B$365:$R$415,M$4,FALSE)/VLOOKUP($A54,'[1]5Y區隔'!$B$365:$R$415,2,FALSE)</f>
        <v>9.8978790259230162E-2</v>
      </c>
      <c r="N54" s="14">
        <f>VLOOKUP($A54,'[1]5Y區隔'!$B$365:$R$415,N$4,FALSE)/VLOOKUP($A54,'[1]5Y區隔'!$B$365:$R$415,2,FALSE)</f>
        <v>9.819324430479183E-2</v>
      </c>
      <c r="O54" s="14">
        <f>VLOOKUP($A54,'[1]5Y區隔'!$B$365:$R$415,O$4,FALSE)/VLOOKUP($A54,'[1]5Y區隔'!$B$365:$R$415,2,FALSE)</f>
        <v>9.1123330714846823E-2</v>
      </c>
      <c r="P54" s="14">
        <f>VLOOKUP($A54,'[1]5Y區隔'!$B$365:$R$415,P$4,FALSE)/VLOOKUP($A54,'[1]5Y區隔'!$B$365:$R$415,2,FALSE)</f>
        <v>8.7195600942655146E-2</v>
      </c>
      <c r="Q54" s="14">
        <f>VLOOKUP($A54,'[1]5Y區隔'!$B$365:$R$415,Q$4,FALSE)/VLOOKUP($A54,'[1]5Y區隔'!$B$365:$R$415,2,FALSE)</f>
        <v>6.3629222309505101E-2</v>
      </c>
      <c r="R54" s="14">
        <f>VLOOKUP($A54,'[1]5Y區隔'!$B$365:$R$415,R$4,FALSE)/VLOOKUP($A54,'[1]5Y區隔'!$B$365:$R$415,2,FALSE)</f>
        <v>5.9701492537313432E-2</v>
      </c>
      <c r="S54" s="14">
        <f>VLOOKUP($A54,'[1]5Y區隔'!$B$365:$R$415,S$4,FALSE)/VLOOKUP($A54,'[1]5Y區隔'!$B$365:$R$415,2,FALSE)</f>
        <v>4.9489395129615081E-2</v>
      </c>
      <c r="T54" s="14">
        <f>VLOOKUP($A54,'[1]5Y區隔'!$B$365:$R$415,T$4,FALSE)/VLOOKUP($A54,'[1]5Y區隔'!$B$365:$R$415,2,FALSE)</f>
        <v>2.5923016496465043E-2</v>
      </c>
      <c r="U54" s="14">
        <f>VLOOKUP($A54,'[1]5Y區隔'!$B$365:$R$415,U$4,FALSE)/VLOOKUP($A54,'[1]5Y區隔'!$B$365:$R$415,2,FALSE)</f>
        <v>1.7282010997643361E-2</v>
      </c>
      <c r="V54" s="14">
        <f>VLOOKUP($A54,'[1]5Y區隔'!$B$365:$R$415,V$4,FALSE)/VLOOKUP($A54,'[1]5Y區隔'!$B$365:$R$415,2,FALSE)</f>
        <v>7.8554595443833461E-3</v>
      </c>
      <c r="W54" s="15">
        <f t="shared" si="6"/>
        <v>48.409269442262371</v>
      </c>
      <c r="X54" s="16"/>
    </row>
    <row r="55" spans="1:24" x14ac:dyDescent="0.25">
      <c r="A55" t="s">
        <v>299</v>
      </c>
      <c r="B55">
        <f>VLOOKUP($A55,工作表2!$AD$6:$AG$168,2,FALSE)</f>
        <v>931</v>
      </c>
      <c r="C55">
        <f>VLOOKUP($A55,工作表2!$AD$6:$AG$168,3,FALSE)</f>
        <v>416</v>
      </c>
      <c r="D55">
        <f>VLOOKUP($A55,工作表2!$AD$6:$AG$168,4,FALSE)</f>
        <v>1564</v>
      </c>
      <c r="E55" s="12">
        <f t="shared" si="3"/>
        <v>0.59526854219948844</v>
      </c>
      <c r="F55" s="12">
        <f t="shared" si="4"/>
        <v>0.26598465473145783</v>
      </c>
      <c r="G55" s="13">
        <f t="shared" si="5"/>
        <v>0.32928388746803061</v>
      </c>
      <c r="H55" s="14">
        <f>VLOOKUP($A55,'[1]5Y區隔'!$B$365:$R$415,H$4,FALSE)/VLOOKUP($A55,'[1]5Y區隔'!$B$365:$R$415,2,FALSE)</f>
        <v>5.6086414624013294E-2</v>
      </c>
      <c r="I55" s="14">
        <f>VLOOKUP($A55,'[1]5Y區隔'!$B$365:$R$415,I$4,FALSE)/VLOOKUP($A55,'[1]5Y區隔'!$B$365:$R$415,2,FALSE)</f>
        <v>6.2318238471125879E-2</v>
      </c>
      <c r="J55" s="14">
        <f>VLOOKUP($A55,'[1]5Y區隔'!$B$365:$R$415,J$4,FALSE)/VLOOKUP($A55,'[1]5Y區隔'!$B$365:$R$415,2,FALSE)</f>
        <v>7.0211882010801835E-2</v>
      </c>
      <c r="K55" s="14">
        <f>VLOOKUP($A55,'[1]5Y區隔'!$B$365:$R$415,K$4,FALSE)/VLOOKUP($A55,'[1]5Y區隔'!$B$365:$R$415,2,FALSE)</f>
        <v>7.4781886165351058E-2</v>
      </c>
      <c r="L55" s="14">
        <f>VLOOKUP($A55,'[1]5Y區隔'!$B$365:$R$415,L$4,FALSE)/VLOOKUP($A55,'[1]5Y區隔'!$B$365:$R$415,2,FALSE)</f>
        <v>7.6443705857914421E-2</v>
      </c>
      <c r="M55" s="14">
        <f>VLOOKUP($A55,'[1]5Y區隔'!$B$365:$R$415,M$4,FALSE)/VLOOKUP($A55,'[1]5Y區隔'!$B$365:$R$415,2,FALSE)</f>
        <v>0.10926464478604071</v>
      </c>
      <c r="N55" s="14">
        <f>VLOOKUP($A55,'[1]5Y區隔'!$B$365:$R$415,N$4,FALSE)/VLOOKUP($A55,'[1]5Y區隔'!$B$365:$R$415,2,FALSE)</f>
        <v>0.10137100124636476</v>
      </c>
      <c r="O55" s="14">
        <f>VLOOKUP($A55,'[1]5Y區隔'!$B$365:$R$415,O$4,FALSE)/VLOOKUP($A55,'[1]5Y區隔'!$B$365:$R$415,2,FALSE)</f>
        <v>9.8047361861238053E-2</v>
      </c>
      <c r="P55" s="14">
        <f>VLOOKUP($A55,'[1]5Y區隔'!$B$365:$R$415,P$4,FALSE)/VLOOKUP($A55,'[1]5Y區隔'!$B$365:$R$415,2,FALSE)</f>
        <v>9.3477357706688829E-2</v>
      </c>
      <c r="Q55" s="14">
        <f>VLOOKUP($A55,'[1]5Y區隔'!$B$365:$R$415,Q$4,FALSE)/VLOOKUP($A55,'[1]5Y區隔'!$B$365:$R$415,2,FALSE)</f>
        <v>6.8134607395097635E-2</v>
      </c>
      <c r="R55" s="14">
        <f>VLOOKUP($A55,'[1]5Y區隔'!$B$365:$R$415,R$4,FALSE)/VLOOKUP($A55,'[1]5Y區隔'!$B$365:$R$415,2,FALSE)</f>
        <v>6.0656418778562524E-2</v>
      </c>
      <c r="S55" s="14">
        <f>VLOOKUP($A55,'[1]5Y區隔'!$B$365:$R$415,S$4,FALSE)/VLOOKUP($A55,'[1]5Y區隔'!$B$365:$R$415,2,FALSE)</f>
        <v>4.2376402160365603E-2</v>
      </c>
      <c r="T55" s="14">
        <f>VLOOKUP($A55,'[1]5Y區隔'!$B$365:$R$415,T$4,FALSE)/VLOOKUP($A55,'[1]5Y區隔'!$B$365:$R$415,2,FALSE)</f>
        <v>3.0743664312422102E-2</v>
      </c>
      <c r="U55" s="14">
        <f>VLOOKUP($A55,'[1]5Y區隔'!$B$365:$R$415,U$4,FALSE)/VLOOKUP($A55,'[1]5Y區隔'!$B$365:$R$415,2,FALSE)</f>
        <v>2.9497299542999584E-2</v>
      </c>
      <c r="V55" s="14">
        <f>VLOOKUP($A55,'[1]5Y區隔'!$B$365:$R$415,V$4,FALSE)/VLOOKUP($A55,'[1]5Y區隔'!$B$365:$R$415,2,FALSE)</f>
        <v>2.658911508101371E-2</v>
      </c>
      <c r="W55" s="15">
        <f t="shared" si="6"/>
        <v>50.660573327793934</v>
      </c>
      <c r="X55" s="16"/>
    </row>
    <row r="56" spans="1:24" x14ac:dyDescent="0.25">
      <c r="A56" t="s">
        <v>300</v>
      </c>
      <c r="B56">
        <f>VLOOKUP($A56,工作表2!$AD$6:$AG$168,2,FALSE)</f>
        <v>723</v>
      </c>
      <c r="C56">
        <f>VLOOKUP($A56,工作表2!$AD$6:$AG$168,3,FALSE)</f>
        <v>718</v>
      </c>
      <c r="D56">
        <f>VLOOKUP($A56,工作表2!$AD$6:$AG$168,4,FALSE)</f>
        <v>1775</v>
      </c>
      <c r="E56" s="12">
        <f t="shared" si="3"/>
        <v>0.40732394366197183</v>
      </c>
      <c r="F56" s="12">
        <f t="shared" si="4"/>
        <v>0.40450704225352113</v>
      </c>
      <c r="G56" s="13">
        <f t="shared" si="5"/>
        <v>2.8169014084507005E-3</v>
      </c>
      <c r="H56" s="14">
        <f>VLOOKUP($A56,'[1]5Y區隔'!$B$365:$R$415,H$4,FALSE)/VLOOKUP($A56,'[1]5Y區隔'!$B$365:$R$415,2,FALSE)</f>
        <v>7.1837982422621321E-2</v>
      </c>
      <c r="I56" s="14">
        <f>VLOOKUP($A56,'[1]5Y區隔'!$B$365:$R$415,I$4,FALSE)/VLOOKUP($A56,'[1]5Y區隔'!$B$365:$R$415,2,FALSE)</f>
        <v>7.4130683989300727E-2</v>
      </c>
      <c r="J56" s="14">
        <f>VLOOKUP($A56,'[1]5Y區隔'!$B$365:$R$415,J$4,FALSE)/VLOOKUP($A56,'[1]5Y區隔'!$B$365:$R$415,2,FALSE)</f>
        <v>8.4065724111578144E-2</v>
      </c>
      <c r="K56" s="14">
        <f>VLOOKUP($A56,'[1]5Y區隔'!$B$365:$R$415,K$4,FALSE)/VLOOKUP($A56,'[1]5Y區隔'!$B$365:$R$415,2,FALSE)</f>
        <v>7.7569736339319836E-2</v>
      </c>
      <c r="L56" s="14">
        <f>VLOOKUP($A56,'[1]5Y區隔'!$B$365:$R$415,L$4,FALSE)/VLOOKUP($A56,'[1]5Y區隔'!$B$365:$R$415,2,FALSE)</f>
        <v>7.4130683989300727E-2</v>
      </c>
      <c r="M56" s="14">
        <f>VLOOKUP($A56,'[1]5Y區隔'!$B$365:$R$415,M$4,FALSE)/VLOOKUP($A56,'[1]5Y區隔'!$B$365:$R$415,2,FALSE)</f>
        <v>9.0943828811616348E-2</v>
      </c>
      <c r="N56" s="14">
        <f>VLOOKUP($A56,'[1]5Y區隔'!$B$365:$R$415,N$4,FALSE)/VLOOKUP($A56,'[1]5Y區隔'!$B$365:$R$415,2,FALSE)</f>
        <v>9.5147115017195263E-2</v>
      </c>
      <c r="O56" s="14">
        <f>VLOOKUP($A56,'[1]5Y區隔'!$B$365:$R$415,O$4,FALSE)/VLOOKUP($A56,'[1]5Y區隔'!$B$365:$R$415,2,FALSE)</f>
        <v>0.10126098586167367</v>
      </c>
      <c r="P56" s="14">
        <f>VLOOKUP($A56,'[1]5Y區隔'!$B$365:$R$415,P$4,FALSE)/VLOOKUP($A56,'[1]5Y區隔'!$B$365:$R$415,2,FALSE)</f>
        <v>9.8968284294994269E-2</v>
      </c>
      <c r="Q56" s="14">
        <f>VLOOKUP($A56,'[1]5Y區隔'!$B$365:$R$415,Q$4,FALSE)/VLOOKUP($A56,'[1]5Y區隔'!$B$365:$R$415,2,FALSE)</f>
        <v>6.6488345433702717E-2</v>
      </c>
      <c r="R56" s="14">
        <f>VLOOKUP($A56,'[1]5Y區隔'!$B$365:$R$415,R$4,FALSE)/VLOOKUP($A56,'[1]5Y區隔'!$B$365:$R$415,2,FALSE)</f>
        <v>4.8146732900267483E-2</v>
      </c>
      <c r="S56" s="14">
        <f>VLOOKUP($A56,'[1]5Y區隔'!$B$365:$R$415,S$4,FALSE)/VLOOKUP($A56,'[1]5Y區隔'!$B$365:$R$415,2,FALSE)</f>
        <v>4.9293083683607186E-2</v>
      </c>
      <c r="T56" s="14">
        <f>VLOOKUP($A56,'[1]5Y區隔'!$B$365:$R$415,T$4,FALSE)/VLOOKUP($A56,'[1]5Y區隔'!$B$365:$R$415,2,FALSE)</f>
        <v>3.2862055789071455E-2</v>
      </c>
      <c r="U56" s="14">
        <f>VLOOKUP($A56,'[1]5Y區隔'!$B$365:$R$415,U$4,FALSE)/VLOOKUP($A56,'[1]5Y區隔'!$B$365:$R$415,2,FALSE)</f>
        <v>2.0634314100114636E-2</v>
      </c>
      <c r="V56" s="14">
        <f>VLOOKUP($A56,'[1]5Y區隔'!$B$365:$R$415,V$4,FALSE)/VLOOKUP($A56,'[1]5Y區隔'!$B$365:$R$415,2,FALSE)</f>
        <v>1.4520443255636225E-2</v>
      </c>
      <c r="W56" s="15">
        <f t="shared" si="6"/>
        <v>48.928162017577385</v>
      </c>
      <c r="X56" s="16"/>
    </row>
  </sheetData>
  <phoneticPr fontId="2" type="noConversion"/>
  <conditionalFormatting sqref="A6:A56">
    <cfRule type="duplicateValues" dxfId="0" priority="10"/>
  </conditionalFormatting>
  <conditionalFormatting sqref="G6:G56">
    <cfRule type="colorScale" priority="9">
      <colorScale>
        <cfvo type="num" val="-0.3"/>
        <cfvo type="num" val="0"/>
        <cfvo type="num" val="0.3"/>
        <color rgb="FF63BE7B"/>
        <color rgb="FFFCFCFF"/>
        <color theme="4" tint="-0.249977111117893"/>
      </colorScale>
    </cfRule>
  </conditionalFormatting>
  <conditionalFormatting sqref="H3:V3">
    <cfRule type="colorScale" priority="8">
      <colorScale>
        <cfvo type="num" val="-0.3"/>
        <cfvo type="num" val="0"/>
        <cfvo type="num" val="0.3"/>
        <color rgb="FF63BE7B"/>
        <color rgb="FFFCFCFF"/>
        <color theme="4" tint="-0.249977111117893"/>
      </colorScale>
    </cfRule>
  </conditionalFormatting>
  <conditionalFormatting sqref="H2:V2">
    <cfRule type="colorScale" priority="7">
      <colorScale>
        <cfvo type="min"/>
        <cfvo type="num" val="0"/>
        <cfvo type="max"/>
        <color theme="0" tint="-0.34998626667073579"/>
        <color rgb="FFFCFCFF"/>
        <color theme="4" tint="-0.249977111117893"/>
      </colorScale>
    </cfRule>
  </conditionalFormatting>
  <conditionalFormatting sqref="H1:V1">
    <cfRule type="colorScale" priority="6">
      <colorScale>
        <cfvo type="min"/>
        <cfvo type="num" val="0"/>
        <cfvo type="max"/>
        <color theme="0" tint="-0.34998626667073579"/>
        <color rgb="FFFCFCFF"/>
        <color rgb="FF63BE7B"/>
      </colorScale>
    </cfRule>
  </conditionalFormatting>
  <conditionalFormatting sqref="Z6:Z20">
    <cfRule type="colorScale" priority="5">
      <colorScale>
        <cfvo type="min"/>
        <cfvo type="num" val="0"/>
        <cfvo type="max"/>
        <color theme="0" tint="-0.34998626667073579"/>
        <color rgb="FFFCFCFF"/>
        <color rgb="FF63BE7B"/>
      </colorScale>
    </cfRule>
  </conditionalFormatting>
  <conditionalFormatting sqref="AB6:AB20">
    <cfRule type="colorScale" priority="3">
      <colorScale>
        <cfvo type="num" val="-0.3"/>
        <cfvo type="num" val="0"/>
        <cfvo type="num" val="0.3"/>
        <color rgb="FF63BE7B"/>
        <color rgb="FFFCFCFF"/>
        <color theme="4" tint="-0.249977111117893"/>
      </colorScale>
    </cfRule>
  </conditionalFormatting>
  <conditionalFormatting sqref="AA6:AA20">
    <cfRule type="colorScale" priority="2">
      <colorScale>
        <cfvo type="min"/>
        <cfvo type="num" val="0"/>
        <cfvo type="max"/>
        <color theme="0" tint="-0.34998626667073579"/>
        <color rgb="FFFCFCFF"/>
        <color theme="4" tint="-0.249977111117893"/>
      </colorScale>
    </cfRule>
  </conditionalFormatting>
  <conditionalFormatting sqref="Z24:Z38">
    <cfRule type="colorScale" priority="1">
      <colorScale>
        <cfvo type="num" val="-0.3"/>
        <cfvo type="num" val="0"/>
        <cfvo type="num" val="0.3"/>
        <color rgb="FF63BE7B"/>
        <color rgb="FFFCFCFF"/>
        <color theme="4" tint="-0.249977111117893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8"/>
  <sheetViews>
    <sheetView topLeftCell="M1" workbookViewId="0">
      <selection activeCell="AF6" sqref="AF6"/>
    </sheetView>
  </sheetViews>
  <sheetFormatPr defaultRowHeight="16.5" x14ac:dyDescent="0.25"/>
  <sheetData>
    <row r="1" spans="1:33" ht="16.5" customHeight="1" x14ac:dyDescent="0.25">
      <c r="B1" s="4" t="s">
        <v>221</v>
      </c>
      <c r="C1" s="4" t="s">
        <v>222</v>
      </c>
      <c r="D1" s="5" t="s">
        <v>223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7"/>
      <c r="Y1" s="4" t="s">
        <v>224</v>
      </c>
      <c r="Z1" s="4" t="s">
        <v>225</v>
      </c>
      <c r="AA1" s="4" t="s">
        <v>226</v>
      </c>
    </row>
    <row r="2" spans="1:33" x14ac:dyDescent="0.25">
      <c r="B2" s="8"/>
      <c r="C2" s="8"/>
      <c r="D2" s="4" t="s">
        <v>227</v>
      </c>
      <c r="E2" s="4" t="s">
        <v>228</v>
      </c>
      <c r="F2" s="4" t="s">
        <v>229</v>
      </c>
      <c r="G2" s="4" t="s">
        <v>230</v>
      </c>
      <c r="H2" s="4" t="s">
        <v>231</v>
      </c>
      <c r="I2" s="4" t="s">
        <v>232</v>
      </c>
      <c r="J2" s="4" t="s">
        <v>233</v>
      </c>
      <c r="K2" s="4" t="s">
        <v>234</v>
      </c>
      <c r="L2" s="4" t="s">
        <v>235</v>
      </c>
      <c r="M2" s="4" t="s">
        <v>236</v>
      </c>
      <c r="N2" s="4" t="s">
        <v>237</v>
      </c>
      <c r="O2" s="4" t="s">
        <v>238</v>
      </c>
      <c r="P2" s="4" t="s">
        <v>239</v>
      </c>
      <c r="Q2" s="4" t="s">
        <v>240</v>
      </c>
      <c r="R2" s="4" t="s">
        <v>241</v>
      </c>
      <c r="S2" s="4" t="s">
        <v>242</v>
      </c>
      <c r="T2" s="4" t="s">
        <v>243</v>
      </c>
      <c r="U2" s="4" t="s">
        <v>244</v>
      </c>
      <c r="V2" s="4" t="s">
        <v>245</v>
      </c>
      <c r="W2" s="4" t="s">
        <v>246</v>
      </c>
      <c r="X2" s="4" t="s">
        <v>247</v>
      </c>
      <c r="Y2" s="8"/>
      <c r="Z2" s="8"/>
      <c r="AA2" s="8"/>
    </row>
    <row r="3" spans="1:33" x14ac:dyDescent="0.2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33" x14ac:dyDescent="0.25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33" x14ac:dyDescent="0.25">
      <c r="A5" s="1" t="s">
        <v>248</v>
      </c>
      <c r="B5" s="1" t="s">
        <v>249</v>
      </c>
      <c r="C5" s="1" t="s">
        <v>249</v>
      </c>
      <c r="D5" s="2">
        <v>11991</v>
      </c>
      <c r="E5" s="2">
        <v>2685</v>
      </c>
      <c r="F5" s="2">
        <v>174</v>
      </c>
      <c r="G5" s="2">
        <v>13421</v>
      </c>
      <c r="H5" s="2">
        <v>7850</v>
      </c>
      <c r="I5" s="2">
        <v>825</v>
      </c>
      <c r="J5" s="2">
        <v>3863</v>
      </c>
      <c r="K5" s="2">
        <v>236</v>
      </c>
      <c r="L5" s="2">
        <v>3672</v>
      </c>
      <c r="M5" s="2">
        <v>6794</v>
      </c>
      <c r="N5" s="2">
        <v>1232</v>
      </c>
      <c r="O5" s="2">
        <v>6274</v>
      </c>
      <c r="P5" s="2">
        <v>8927</v>
      </c>
      <c r="Q5" s="2">
        <v>5127</v>
      </c>
      <c r="R5" s="2">
        <v>11092</v>
      </c>
      <c r="S5" s="2">
        <v>9679</v>
      </c>
      <c r="T5" s="2">
        <v>13162</v>
      </c>
      <c r="U5" s="2">
        <v>14943</v>
      </c>
      <c r="V5" s="2">
        <v>11892</v>
      </c>
      <c r="W5" s="2">
        <v>14128</v>
      </c>
      <c r="X5" s="2">
        <v>16180</v>
      </c>
      <c r="Y5" s="2">
        <v>167309</v>
      </c>
      <c r="Z5" s="2">
        <v>232093</v>
      </c>
      <c r="AA5" s="3">
        <v>72.089996337890625</v>
      </c>
    </row>
    <row r="6" spans="1:33" x14ac:dyDescent="0.25">
      <c r="B6" s="1" t="s">
        <v>7</v>
      </c>
      <c r="C6" s="1" t="s">
        <v>8</v>
      </c>
      <c r="D6" s="2">
        <v>134</v>
      </c>
      <c r="E6" s="2">
        <v>11</v>
      </c>
      <c r="F6" s="2">
        <v>1</v>
      </c>
      <c r="G6" s="2">
        <v>72</v>
      </c>
      <c r="H6" s="2">
        <v>64</v>
      </c>
      <c r="I6" s="2">
        <v>5</v>
      </c>
      <c r="J6" s="2">
        <v>27</v>
      </c>
      <c r="K6" s="2">
        <v>0</v>
      </c>
      <c r="L6" s="2">
        <v>12</v>
      </c>
      <c r="M6" s="2">
        <v>22</v>
      </c>
      <c r="N6" s="2">
        <v>8</v>
      </c>
      <c r="O6" s="2">
        <v>39</v>
      </c>
      <c r="P6" s="2">
        <v>24</v>
      </c>
      <c r="Q6" s="2">
        <v>44</v>
      </c>
      <c r="R6" s="2">
        <v>78</v>
      </c>
      <c r="S6" s="2">
        <v>81</v>
      </c>
      <c r="T6" s="2">
        <v>123</v>
      </c>
      <c r="U6" s="2">
        <v>92</v>
      </c>
      <c r="V6" s="2">
        <v>64</v>
      </c>
      <c r="W6" s="2">
        <v>80</v>
      </c>
      <c r="X6" s="2">
        <v>328</v>
      </c>
      <c r="Y6" s="2">
        <v>1332</v>
      </c>
      <c r="Z6" s="2">
        <v>1816</v>
      </c>
      <c r="AA6" s="3">
        <v>73.349998474121094</v>
      </c>
      <c r="AB6" s="10">
        <f>SUM(G6,L6,M6,N6,O6,P6,X6)</f>
        <v>505</v>
      </c>
      <c r="AC6" s="10">
        <f>SUM(D6,Q6,R6,S6,T6,U6,W6)</f>
        <v>632</v>
      </c>
      <c r="AD6" t="str">
        <f>B6</f>
        <v>仁勇里</v>
      </c>
      <c r="AE6" s="11">
        <f>IF($B6=$B5,"",SUMPRODUCT(($B$6:$B$168=$B6)*AB$6:AB$168))</f>
        <v>970</v>
      </c>
      <c r="AF6" s="11">
        <f t="shared" ref="AF6:AG6" si="0">IF($B6=$B5,"",SUMPRODUCT(($B$6:$B$168=$B6)*AC$6:AC$168))</f>
        <v>1138</v>
      </c>
      <c r="AG6" s="11">
        <f>IF($B6=$B5,"",SUMPRODUCT(($B$6:$B$168=$B6)*Y$6:Y$168))</f>
        <v>2468</v>
      </c>
    </row>
    <row r="7" spans="1:33" x14ac:dyDescent="0.25">
      <c r="B7" s="1" t="s">
        <v>7</v>
      </c>
      <c r="C7" s="1" t="s">
        <v>9</v>
      </c>
      <c r="D7" s="2">
        <v>105</v>
      </c>
      <c r="E7" s="2">
        <v>12</v>
      </c>
      <c r="F7" s="2">
        <v>0</v>
      </c>
      <c r="G7" s="2">
        <v>66</v>
      </c>
      <c r="H7" s="2">
        <v>66</v>
      </c>
      <c r="I7" s="2">
        <v>5</v>
      </c>
      <c r="J7" s="2">
        <v>20</v>
      </c>
      <c r="K7" s="2">
        <v>2</v>
      </c>
      <c r="L7" s="2">
        <v>20</v>
      </c>
      <c r="M7" s="2">
        <v>25</v>
      </c>
      <c r="N7" s="2">
        <v>4</v>
      </c>
      <c r="O7" s="2">
        <v>24</v>
      </c>
      <c r="P7" s="2">
        <v>37</v>
      </c>
      <c r="Q7" s="2">
        <v>23</v>
      </c>
      <c r="R7" s="2">
        <v>69</v>
      </c>
      <c r="S7" s="2">
        <v>88</v>
      </c>
      <c r="T7" s="2">
        <v>125</v>
      </c>
      <c r="U7" s="2">
        <v>62</v>
      </c>
      <c r="V7" s="2">
        <v>43</v>
      </c>
      <c r="W7" s="2">
        <v>34</v>
      </c>
      <c r="X7" s="2">
        <v>289</v>
      </c>
      <c r="Y7" s="2">
        <v>1136</v>
      </c>
      <c r="Z7" s="2">
        <v>1536</v>
      </c>
      <c r="AA7" s="3">
        <v>73.959999084472656</v>
      </c>
      <c r="AB7" s="10">
        <f t="shared" ref="AB7:AB70" si="1">SUM(G7,L7,M7,N7,O7,P7,X7)</f>
        <v>465</v>
      </c>
      <c r="AC7" s="10">
        <f t="shared" ref="AC7:AC70" si="2">SUM(D7,Q7,R7,S7,T7,U7,W7)</f>
        <v>506</v>
      </c>
      <c r="AD7" t="str">
        <f t="shared" ref="AD7:AD70" si="3">B7</f>
        <v>仁勇里</v>
      </c>
      <c r="AE7" s="11" t="str">
        <f t="shared" ref="AE7:AE70" si="4">IF($B7=$B6,"",SUMPRODUCT(($B$6:$B$168=$B7)*AB$6:AB$168))</f>
        <v/>
      </c>
      <c r="AF7" s="11" t="str">
        <f t="shared" ref="AF7:AF70" si="5">IF($B7=$B6,"",SUMPRODUCT(($B$6:$B$168=$B7)*AC$6:AC$168))</f>
        <v/>
      </c>
      <c r="AG7" s="11" t="str">
        <f t="shared" ref="AG7:AG70" si="6">IF($B7=$B6,"",SUMPRODUCT(($B$6:$B$168=$B7)*Y$6:Y$168))</f>
        <v/>
      </c>
    </row>
    <row r="8" spans="1:33" x14ac:dyDescent="0.25">
      <c r="B8" s="1" t="s">
        <v>10</v>
      </c>
      <c r="C8" s="1" t="s">
        <v>11</v>
      </c>
      <c r="D8" s="2">
        <v>68</v>
      </c>
      <c r="E8" s="2">
        <v>9</v>
      </c>
      <c r="F8" s="2">
        <v>0</v>
      </c>
      <c r="G8" s="2">
        <v>44</v>
      </c>
      <c r="H8" s="2">
        <v>41</v>
      </c>
      <c r="I8" s="2">
        <v>0</v>
      </c>
      <c r="J8" s="2">
        <v>26</v>
      </c>
      <c r="K8" s="2">
        <v>0</v>
      </c>
      <c r="L8" s="2">
        <v>12</v>
      </c>
      <c r="M8" s="2">
        <v>22</v>
      </c>
      <c r="N8" s="2">
        <v>2</v>
      </c>
      <c r="O8" s="2">
        <v>9</v>
      </c>
      <c r="P8" s="2">
        <v>16</v>
      </c>
      <c r="Q8" s="2">
        <v>31</v>
      </c>
      <c r="R8" s="2">
        <v>36</v>
      </c>
      <c r="S8" s="2">
        <v>57</v>
      </c>
      <c r="T8" s="2">
        <v>98</v>
      </c>
      <c r="U8" s="2">
        <v>48</v>
      </c>
      <c r="V8" s="2">
        <v>27</v>
      </c>
      <c r="W8" s="2">
        <v>35</v>
      </c>
      <c r="X8" s="2">
        <v>337</v>
      </c>
      <c r="Y8" s="2">
        <v>937</v>
      </c>
      <c r="Z8" s="2">
        <v>1269</v>
      </c>
      <c r="AA8" s="3">
        <v>73.839996337890625</v>
      </c>
      <c r="AB8" s="10">
        <f t="shared" si="1"/>
        <v>442</v>
      </c>
      <c r="AC8" s="10">
        <f t="shared" si="2"/>
        <v>373</v>
      </c>
      <c r="AD8" t="str">
        <f t="shared" si="3"/>
        <v>義信里</v>
      </c>
      <c r="AE8" s="11">
        <f t="shared" si="4"/>
        <v>885</v>
      </c>
      <c r="AF8" s="11">
        <f t="shared" si="5"/>
        <v>796</v>
      </c>
      <c r="AG8" s="11">
        <f t="shared" si="6"/>
        <v>1942</v>
      </c>
    </row>
    <row r="9" spans="1:33" x14ac:dyDescent="0.25">
      <c r="B9" s="1" t="s">
        <v>10</v>
      </c>
      <c r="C9" s="1" t="s">
        <v>12</v>
      </c>
      <c r="D9" s="2">
        <v>77</v>
      </c>
      <c r="E9" s="2">
        <v>18</v>
      </c>
      <c r="F9" s="2">
        <v>0</v>
      </c>
      <c r="G9" s="2">
        <v>74</v>
      </c>
      <c r="H9" s="2">
        <v>53</v>
      </c>
      <c r="I9" s="2">
        <v>0</v>
      </c>
      <c r="J9" s="2">
        <v>23</v>
      </c>
      <c r="K9" s="2">
        <v>2</v>
      </c>
      <c r="L9" s="2">
        <v>26</v>
      </c>
      <c r="M9" s="2">
        <v>18</v>
      </c>
      <c r="N9" s="2">
        <v>3</v>
      </c>
      <c r="O9" s="2">
        <v>32</v>
      </c>
      <c r="P9" s="2">
        <v>24</v>
      </c>
      <c r="Q9" s="2">
        <v>25</v>
      </c>
      <c r="R9" s="2">
        <v>54</v>
      </c>
      <c r="S9" s="2">
        <v>64</v>
      </c>
      <c r="T9" s="2">
        <v>110</v>
      </c>
      <c r="U9" s="2">
        <v>46</v>
      </c>
      <c r="V9" s="2">
        <v>26</v>
      </c>
      <c r="W9" s="2">
        <v>47</v>
      </c>
      <c r="X9" s="2">
        <v>266</v>
      </c>
      <c r="Y9" s="2">
        <v>1005</v>
      </c>
      <c r="Z9" s="2">
        <v>1407</v>
      </c>
      <c r="AA9" s="3">
        <v>71.430000305175781</v>
      </c>
      <c r="AB9" s="10">
        <f t="shared" si="1"/>
        <v>443</v>
      </c>
      <c r="AC9" s="10">
        <f t="shared" si="2"/>
        <v>423</v>
      </c>
      <c r="AD9" t="str">
        <f t="shared" si="3"/>
        <v>義信里</v>
      </c>
      <c r="AE9" s="11" t="str">
        <f t="shared" si="4"/>
        <v/>
      </c>
      <c r="AF9" s="11" t="str">
        <f t="shared" si="5"/>
        <v/>
      </c>
      <c r="AG9" s="11" t="str">
        <f t="shared" si="6"/>
        <v/>
      </c>
    </row>
    <row r="10" spans="1:33" x14ac:dyDescent="0.25">
      <c r="B10" s="1" t="s">
        <v>13</v>
      </c>
      <c r="C10" s="1" t="s">
        <v>14</v>
      </c>
      <c r="D10" s="2">
        <v>31</v>
      </c>
      <c r="E10" s="2">
        <v>7</v>
      </c>
      <c r="F10" s="2">
        <v>2</v>
      </c>
      <c r="G10" s="2">
        <v>48</v>
      </c>
      <c r="H10" s="2">
        <v>29</v>
      </c>
      <c r="I10" s="2">
        <v>6</v>
      </c>
      <c r="J10" s="2">
        <v>16</v>
      </c>
      <c r="K10" s="2">
        <v>0</v>
      </c>
      <c r="L10" s="2">
        <v>15</v>
      </c>
      <c r="M10" s="2">
        <v>14</v>
      </c>
      <c r="N10" s="2">
        <v>4</v>
      </c>
      <c r="O10" s="2">
        <v>8</v>
      </c>
      <c r="P10" s="2">
        <v>38</v>
      </c>
      <c r="Q10" s="2">
        <v>8</v>
      </c>
      <c r="R10" s="2">
        <v>16</v>
      </c>
      <c r="S10" s="2">
        <v>19</v>
      </c>
      <c r="T10" s="2">
        <v>29</v>
      </c>
      <c r="U10" s="2">
        <v>17</v>
      </c>
      <c r="V10" s="2">
        <v>10</v>
      </c>
      <c r="W10" s="2">
        <v>15</v>
      </c>
      <c r="X10" s="2">
        <v>105</v>
      </c>
      <c r="Y10" s="2">
        <v>444</v>
      </c>
      <c r="Z10" s="2">
        <v>654</v>
      </c>
      <c r="AA10" s="3">
        <v>67.889999389648438</v>
      </c>
      <c r="AB10" s="10">
        <f t="shared" si="1"/>
        <v>232</v>
      </c>
      <c r="AC10" s="10">
        <f t="shared" si="2"/>
        <v>135</v>
      </c>
      <c r="AD10" t="str">
        <f t="shared" si="3"/>
        <v>福林里</v>
      </c>
      <c r="AE10" s="11">
        <f t="shared" si="4"/>
        <v>835</v>
      </c>
      <c r="AF10" s="11">
        <f t="shared" si="5"/>
        <v>755</v>
      </c>
      <c r="AG10" s="11">
        <f t="shared" si="6"/>
        <v>1881</v>
      </c>
    </row>
    <row r="11" spans="1:33" x14ac:dyDescent="0.25">
      <c r="B11" s="1" t="s">
        <v>13</v>
      </c>
      <c r="C11" s="1" t="s">
        <v>15</v>
      </c>
      <c r="D11" s="2">
        <v>26</v>
      </c>
      <c r="E11" s="2">
        <v>6</v>
      </c>
      <c r="F11" s="2">
        <v>1</v>
      </c>
      <c r="G11" s="2">
        <v>20</v>
      </c>
      <c r="H11" s="2">
        <v>24</v>
      </c>
      <c r="I11" s="2">
        <v>1</v>
      </c>
      <c r="J11" s="2">
        <v>5</v>
      </c>
      <c r="K11" s="2">
        <v>0</v>
      </c>
      <c r="L11" s="2">
        <v>14</v>
      </c>
      <c r="M11" s="2">
        <v>6</v>
      </c>
      <c r="N11" s="2">
        <v>7</v>
      </c>
      <c r="O11" s="2">
        <v>11</v>
      </c>
      <c r="P11" s="2">
        <v>27</v>
      </c>
      <c r="Q11" s="2">
        <v>9</v>
      </c>
      <c r="R11" s="2">
        <v>26</v>
      </c>
      <c r="S11" s="2">
        <v>16</v>
      </c>
      <c r="T11" s="2">
        <v>24</v>
      </c>
      <c r="U11" s="2">
        <v>13</v>
      </c>
      <c r="V11" s="2">
        <v>11</v>
      </c>
      <c r="W11" s="2">
        <v>25</v>
      </c>
      <c r="X11" s="2">
        <v>93</v>
      </c>
      <c r="Y11" s="2">
        <v>370</v>
      </c>
      <c r="Z11" s="2">
        <v>551</v>
      </c>
      <c r="AA11" s="3">
        <v>67.150001525878906</v>
      </c>
      <c r="AB11" s="10">
        <f t="shared" si="1"/>
        <v>178</v>
      </c>
      <c r="AC11" s="10">
        <f t="shared" si="2"/>
        <v>139</v>
      </c>
      <c r="AD11" t="str">
        <f t="shared" si="3"/>
        <v>福林里</v>
      </c>
      <c r="AE11" s="11" t="str">
        <f t="shared" si="4"/>
        <v/>
      </c>
      <c r="AF11" s="11" t="str">
        <f t="shared" si="5"/>
        <v/>
      </c>
      <c r="AG11" s="11" t="str">
        <f t="shared" si="6"/>
        <v/>
      </c>
    </row>
    <row r="12" spans="1:33" x14ac:dyDescent="0.25">
      <c r="B12" s="1" t="s">
        <v>13</v>
      </c>
      <c r="C12" s="1" t="s">
        <v>16</v>
      </c>
      <c r="D12" s="2">
        <v>95</v>
      </c>
      <c r="E12" s="2">
        <v>13</v>
      </c>
      <c r="F12" s="2">
        <v>2</v>
      </c>
      <c r="G12" s="2">
        <v>92</v>
      </c>
      <c r="H12" s="2">
        <v>57</v>
      </c>
      <c r="I12" s="2">
        <v>6</v>
      </c>
      <c r="J12" s="2">
        <v>26</v>
      </c>
      <c r="K12" s="2">
        <v>1</v>
      </c>
      <c r="L12" s="2">
        <v>21</v>
      </c>
      <c r="M12" s="2">
        <v>40</v>
      </c>
      <c r="N12" s="2">
        <v>13</v>
      </c>
      <c r="O12" s="2">
        <v>29</v>
      </c>
      <c r="P12" s="2">
        <v>48</v>
      </c>
      <c r="Q12" s="2">
        <v>38</v>
      </c>
      <c r="R12" s="2">
        <v>83</v>
      </c>
      <c r="S12" s="2">
        <v>60</v>
      </c>
      <c r="T12" s="2">
        <v>116</v>
      </c>
      <c r="U12" s="2">
        <v>50</v>
      </c>
      <c r="V12" s="2">
        <v>38</v>
      </c>
      <c r="W12" s="2">
        <v>39</v>
      </c>
      <c r="X12" s="2">
        <v>182</v>
      </c>
      <c r="Y12" s="2">
        <v>1067</v>
      </c>
      <c r="Z12" s="2">
        <v>1422</v>
      </c>
      <c r="AA12" s="3">
        <v>75.040000915527344</v>
      </c>
      <c r="AB12" s="10">
        <f t="shared" si="1"/>
        <v>425</v>
      </c>
      <c r="AC12" s="10">
        <f t="shared" si="2"/>
        <v>481</v>
      </c>
      <c r="AD12" t="str">
        <f t="shared" si="3"/>
        <v>福林里</v>
      </c>
      <c r="AE12" s="11" t="str">
        <f t="shared" si="4"/>
        <v/>
      </c>
      <c r="AF12" s="11" t="str">
        <f t="shared" si="5"/>
        <v/>
      </c>
      <c r="AG12" s="11" t="str">
        <f t="shared" si="6"/>
        <v/>
      </c>
    </row>
    <row r="13" spans="1:33" x14ac:dyDescent="0.25">
      <c r="B13" s="1" t="s">
        <v>17</v>
      </c>
      <c r="C13" s="1" t="s">
        <v>18</v>
      </c>
      <c r="D13" s="2">
        <v>54</v>
      </c>
      <c r="E13" s="2">
        <v>15</v>
      </c>
      <c r="F13" s="2">
        <v>4</v>
      </c>
      <c r="G13" s="2">
        <v>65</v>
      </c>
      <c r="H13" s="2">
        <v>36</v>
      </c>
      <c r="I13" s="2">
        <v>4</v>
      </c>
      <c r="J13" s="2">
        <v>21</v>
      </c>
      <c r="K13" s="2">
        <v>1</v>
      </c>
      <c r="L13" s="2">
        <v>8</v>
      </c>
      <c r="M13" s="2">
        <v>29</v>
      </c>
      <c r="N13" s="2">
        <v>4</v>
      </c>
      <c r="O13" s="2">
        <v>17</v>
      </c>
      <c r="P13" s="2">
        <v>37</v>
      </c>
      <c r="Q13" s="2">
        <v>30</v>
      </c>
      <c r="R13" s="2">
        <v>61</v>
      </c>
      <c r="S13" s="2">
        <v>44</v>
      </c>
      <c r="T13" s="2">
        <v>68</v>
      </c>
      <c r="U13" s="2">
        <v>64</v>
      </c>
      <c r="V13" s="2">
        <v>36</v>
      </c>
      <c r="W13" s="2">
        <v>32</v>
      </c>
      <c r="X13" s="2">
        <v>133</v>
      </c>
      <c r="Y13" s="2">
        <v>777</v>
      </c>
      <c r="Z13" s="2">
        <v>1072</v>
      </c>
      <c r="AA13" s="3">
        <v>72.480003356933594</v>
      </c>
      <c r="AB13" s="10">
        <f t="shared" si="1"/>
        <v>293</v>
      </c>
      <c r="AC13" s="10">
        <f t="shared" si="2"/>
        <v>353</v>
      </c>
      <c r="AD13" t="str">
        <f t="shared" si="3"/>
        <v>福德里</v>
      </c>
      <c r="AE13" s="11">
        <f t="shared" si="4"/>
        <v>1073</v>
      </c>
      <c r="AF13" s="11">
        <f t="shared" si="5"/>
        <v>1199</v>
      </c>
      <c r="AG13" s="11">
        <f t="shared" si="6"/>
        <v>2717</v>
      </c>
    </row>
    <row r="14" spans="1:33" x14ac:dyDescent="0.25">
      <c r="B14" s="1" t="s">
        <v>17</v>
      </c>
      <c r="C14" s="1" t="s">
        <v>19</v>
      </c>
      <c r="D14" s="2">
        <v>43</v>
      </c>
      <c r="E14" s="2">
        <v>7</v>
      </c>
      <c r="F14" s="2">
        <v>0</v>
      </c>
      <c r="G14" s="2">
        <v>61</v>
      </c>
      <c r="H14" s="2">
        <v>48</v>
      </c>
      <c r="I14" s="2">
        <v>4</v>
      </c>
      <c r="J14" s="2">
        <v>14</v>
      </c>
      <c r="K14" s="2">
        <v>3</v>
      </c>
      <c r="L14" s="2">
        <v>18</v>
      </c>
      <c r="M14" s="2">
        <v>22</v>
      </c>
      <c r="N14" s="2">
        <v>8</v>
      </c>
      <c r="O14" s="2">
        <v>7</v>
      </c>
      <c r="P14" s="2">
        <v>23</v>
      </c>
      <c r="Q14" s="2">
        <v>21</v>
      </c>
      <c r="R14" s="2">
        <v>48</v>
      </c>
      <c r="S14" s="2">
        <v>31</v>
      </c>
      <c r="T14" s="2">
        <v>61</v>
      </c>
      <c r="U14" s="2">
        <v>42</v>
      </c>
      <c r="V14" s="2">
        <v>34</v>
      </c>
      <c r="W14" s="2">
        <v>35</v>
      </c>
      <c r="X14" s="2">
        <v>159</v>
      </c>
      <c r="Y14" s="2">
        <v>697</v>
      </c>
      <c r="Z14" s="2">
        <v>975</v>
      </c>
      <c r="AA14" s="3">
        <v>71.489997863769531</v>
      </c>
      <c r="AB14" s="10">
        <f t="shared" si="1"/>
        <v>298</v>
      </c>
      <c r="AC14" s="10">
        <f t="shared" si="2"/>
        <v>281</v>
      </c>
      <c r="AD14" t="str">
        <f t="shared" si="3"/>
        <v>福德里</v>
      </c>
      <c r="AE14" s="11" t="str">
        <f t="shared" si="4"/>
        <v/>
      </c>
      <c r="AF14" s="11" t="str">
        <f t="shared" si="5"/>
        <v/>
      </c>
      <c r="AG14" s="11" t="str">
        <f t="shared" si="6"/>
        <v/>
      </c>
    </row>
    <row r="15" spans="1:33" x14ac:dyDescent="0.25">
      <c r="B15" s="1" t="s">
        <v>17</v>
      </c>
      <c r="C15" s="1" t="s">
        <v>20</v>
      </c>
      <c r="D15" s="2">
        <v>65</v>
      </c>
      <c r="E15" s="2">
        <v>15</v>
      </c>
      <c r="F15" s="2">
        <v>1</v>
      </c>
      <c r="G15" s="2">
        <v>81</v>
      </c>
      <c r="H15" s="2">
        <v>33</v>
      </c>
      <c r="I15" s="2">
        <v>3</v>
      </c>
      <c r="J15" s="2">
        <v>31</v>
      </c>
      <c r="K15" s="2">
        <v>4</v>
      </c>
      <c r="L15" s="2">
        <v>15</v>
      </c>
      <c r="M15" s="2">
        <v>35</v>
      </c>
      <c r="N15" s="2">
        <v>5</v>
      </c>
      <c r="O15" s="2">
        <v>24</v>
      </c>
      <c r="P15" s="2">
        <v>42</v>
      </c>
      <c r="Q15" s="2">
        <v>17</v>
      </c>
      <c r="R15" s="2">
        <v>69</v>
      </c>
      <c r="S15" s="2">
        <v>84</v>
      </c>
      <c r="T15" s="2">
        <v>113</v>
      </c>
      <c r="U15" s="2">
        <v>34</v>
      </c>
      <c r="V15" s="2">
        <v>24</v>
      </c>
      <c r="W15" s="2">
        <v>31</v>
      </c>
      <c r="X15" s="2">
        <v>193</v>
      </c>
      <c r="Y15" s="2">
        <v>939</v>
      </c>
      <c r="Z15" s="2">
        <v>1329</v>
      </c>
      <c r="AA15" s="3">
        <v>70.650001525878906</v>
      </c>
      <c r="AB15" s="10">
        <f t="shared" si="1"/>
        <v>395</v>
      </c>
      <c r="AC15" s="10">
        <f t="shared" si="2"/>
        <v>413</v>
      </c>
      <c r="AD15" t="str">
        <f t="shared" si="3"/>
        <v>福德里</v>
      </c>
      <c r="AE15" s="11" t="str">
        <f t="shared" si="4"/>
        <v/>
      </c>
      <c r="AF15" s="11" t="str">
        <f t="shared" si="5"/>
        <v/>
      </c>
      <c r="AG15" s="11" t="str">
        <f t="shared" si="6"/>
        <v/>
      </c>
    </row>
    <row r="16" spans="1:33" x14ac:dyDescent="0.25">
      <c r="B16" s="1" t="s">
        <v>17</v>
      </c>
      <c r="C16" s="1" t="s">
        <v>21</v>
      </c>
      <c r="D16" s="2">
        <v>22</v>
      </c>
      <c r="E16" s="2">
        <v>6</v>
      </c>
      <c r="F16" s="2">
        <v>0</v>
      </c>
      <c r="G16" s="2">
        <v>21</v>
      </c>
      <c r="H16" s="2">
        <v>19</v>
      </c>
      <c r="I16" s="2">
        <v>1</v>
      </c>
      <c r="J16" s="2">
        <v>9</v>
      </c>
      <c r="K16" s="2">
        <v>0</v>
      </c>
      <c r="L16" s="2">
        <v>6</v>
      </c>
      <c r="M16" s="2">
        <v>8</v>
      </c>
      <c r="N16" s="2">
        <v>2</v>
      </c>
      <c r="O16" s="2">
        <v>12</v>
      </c>
      <c r="P16" s="2">
        <v>9</v>
      </c>
      <c r="Q16" s="2">
        <v>13</v>
      </c>
      <c r="R16" s="2">
        <v>22</v>
      </c>
      <c r="S16" s="2">
        <v>22</v>
      </c>
      <c r="T16" s="2">
        <v>44</v>
      </c>
      <c r="U16" s="2">
        <v>14</v>
      </c>
      <c r="V16" s="2">
        <v>23</v>
      </c>
      <c r="W16" s="2">
        <v>15</v>
      </c>
      <c r="X16" s="2">
        <v>29</v>
      </c>
      <c r="Y16" s="2">
        <v>304</v>
      </c>
      <c r="Z16" s="2">
        <v>1667</v>
      </c>
      <c r="AA16" s="3">
        <v>18.239999771118164</v>
      </c>
      <c r="AB16" s="10">
        <f t="shared" si="1"/>
        <v>87</v>
      </c>
      <c r="AC16" s="10">
        <f t="shared" si="2"/>
        <v>152</v>
      </c>
      <c r="AD16" t="str">
        <f t="shared" si="3"/>
        <v>福德里</v>
      </c>
      <c r="AE16" s="11" t="str">
        <f t="shared" si="4"/>
        <v/>
      </c>
      <c r="AF16" s="11" t="str">
        <f t="shared" si="5"/>
        <v/>
      </c>
      <c r="AG16" s="11" t="str">
        <f t="shared" si="6"/>
        <v/>
      </c>
    </row>
    <row r="17" spans="2:33" x14ac:dyDescent="0.25">
      <c r="B17" s="1" t="s">
        <v>22</v>
      </c>
      <c r="C17" s="1" t="s">
        <v>23</v>
      </c>
      <c r="D17" s="2">
        <v>57</v>
      </c>
      <c r="E17" s="2">
        <v>31</v>
      </c>
      <c r="F17" s="2">
        <v>1</v>
      </c>
      <c r="G17" s="2">
        <v>139</v>
      </c>
      <c r="H17" s="2">
        <v>57</v>
      </c>
      <c r="I17" s="2">
        <v>8</v>
      </c>
      <c r="J17" s="2">
        <v>22</v>
      </c>
      <c r="K17" s="2">
        <v>3</v>
      </c>
      <c r="L17" s="2">
        <v>31</v>
      </c>
      <c r="M17" s="2">
        <v>32</v>
      </c>
      <c r="N17" s="2">
        <v>9</v>
      </c>
      <c r="O17" s="2">
        <v>44</v>
      </c>
      <c r="P17" s="2">
        <v>117</v>
      </c>
      <c r="Q17" s="2">
        <v>22</v>
      </c>
      <c r="R17" s="2">
        <v>75</v>
      </c>
      <c r="S17" s="2">
        <v>38</v>
      </c>
      <c r="T17" s="2">
        <v>70</v>
      </c>
      <c r="U17" s="2">
        <v>53</v>
      </c>
      <c r="V17" s="2">
        <v>22</v>
      </c>
      <c r="W17" s="2">
        <v>49</v>
      </c>
      <c r="X17" s="2">
        <v>121</v>
      </c>
      <c r="Y17" s="2">
        <v>1014</v>
      </c>
      <c r="Z17" s="2">
        <v>1414</v>
      </c>
      <c r="AA17" s="3">
        <v>71.709999084472656</v>
      </c>
      <c r="AB17" s="10">
        <f t="shared" si="1"/>
        <v>493</v>
      </c>
      <c r="AC17" s="10">
        <f t="shared" si="2"/>
        <v>364</v>
      </c>
      <c r="AD17" t="str">
        <f t="shared" si="3"/>
        <v>福志里</v>
      </c>
      <c r="AE17" s="11">
        <f t="shared" si="4"/>
        <v>2182</v>
      </c>
      <c r="AF17" s="11">
        <f t="shared" si="5"/>
        <v>1862</v>
      </c>
      <c r="AG17" s="11">
        <f t="shared" si="6"/>
        <v>4697</v>
      </c>
    </row>
    <row r="18" spans="2:33" x14ac:dyDescent="0.25">
      <c r="B18" s="1" t="s">
        <v>22</v>
      </c>
      <c r="C18" s="1" t="s">
        <v>24</v>
      </c>
      <c r="D18" s="2">
        <v>94</v>
      </c>
      <c r="E18" s="2">
        <v>20</v>
      </c>
      <c r="F18" s="2">
        <v>1</v>
      </c>
      <c r="G18" s="2">
        <v>146</v>
      </c>
      <c r="H18" s="2">
        <v>42</v>
      </c>
      <c r="I18" s="2">
        <v>11</v>
      </c>
      <c r="J18" s="2">
        <v>31</v>
      </c>
      <c r="K18" s="2">
        <v>2</v>
      </c>
      <c r="L18" s="2">
        <v>39</v>
      </c>
      <c r="M18" s="2">
        <v>50</v>
      </c>
      <c r="N18" s="2">
        <v>8</v>
      </c>
      <c r="O18" s="2">
        <v>49</v>
      </c>
      <c r="P18" s="2">
        <v>231</v>
      </c>
      <c r="Q18" s="2">
        <v>17</v>
      </c>
      <c r="R18" s="2">
        <v>57</v>
      </c>
      <c r="S18" s="2">
        <v>51</v>
      </c>
      <c r="T18" s="2">
        <v>59</v>
      </c>
      <c r="U18" s="2">
        <v>48</v>
      </c>
      <c r="V18" s="2">
        <v>25</v>
      </c>
      <c r="W18" s="2">
        <v>46</v>
      </c>
      <c r="X18" s="2">
        <v>117</v>
      </c>
      <c r="Y18" s="2">
        <v>1165</v>
      </c>
      <c r="Z18" s="2">
        <v>1597</v>
      </c>
      <c r="AA18" s="3">
        <v>72.949996948242188</v>
      </c>
      <c r="AB18" s="10">
        <f t="shared" si="1"/>
        <v>640</v>
      </c>
      <c r="AC18" s="10">
        <f t="shared" si="2"/>
        <v>372</v>
      </c>
      <c r="AD18" t="str">
        <f t="shared" si="3"/>
        <v>福志里</v>
      </c>
      <c r="AE18" s="11" t="str">
        <f t="shared" si="4"/>
        <v/>
      </c>
      <c r="AF18" s="11" t="str">
        <f t="shared" si="5"/>
        <v/>
      </c>
      <c r="AG18" s="11" t="str">
        <f t="shared" si="6"/>
        <v/>
      </c>
    </row>
    <row r="19" spans="2:33" x14ac:dyDescent="0.25">
      <c r="B19" s="1" t="s">
        <v>22</v>
      </c>
      <c r="C19" s="1" t="s">
        <v>25</v>
      </c>
      <c r="D19" s="2">
        <v>89</v>
      </c>
      <c r="E19" s="2">
        <v>17</v>
      </c>
      <c r="F19" s="2">
        <v>5</v>
      </c>
      <c r="G19" s="2">
        <v>151</v>
      </c>
      <c r="H19" s="2">
        <v>40</v>
      </c>
      <c r="I19" s="2">
        <v>12</v>
      </c>
      <c r="J19" s="2">
        <v>31</v>
      </c>
      <c r="K19" s="2">
        <v>0</v>
      </c>
      <c r="L19" s="2">
        <v>32</v>
      </c>
      <c r="M19" s="2">
        <v>36</v>
      </c>
      <c r="N19" s="2">
        <v>8</v>
      </c>
      <c r="O19" s="2">
        <v>69</v>
      </c>
      <c r="P19" s="2">
        <v>31</v>
      </c>
      <c r="Q19" s="2">
        <v>26</v>
      </c>
      <c r="R19" s="2">
        <v>114</v>
      </c>
      <c r="S19" s="2">
        <v>76</v>
      </c>
      <c r="T19" s="2">
        <v>89</v>
      </c>
      <c r="U19" s="2">
        <v>58</v>
      </c>
      <c r="V19" s="2">
        <v>22</v>
      </c>
      <c r="W19" s="2">
        <v>44</v>
      </c>
      <c r="X19" s="2">
        <v>193</v>
      </c>
      <c r="Y19" s="2">
        <v>1158</v>
      </c>
      <c r="Z19" s="2">
        <v>1619</v>
      </c>
      <c r="AA19" s="3">
        <v>71.529998779296875</v>
      </c>
      <c r="AB19" s="10">
        <f t="shared" si="1"/>
        <v>520</v>
      </c>
      <c r="AC19" s="10">
        <f t="shared" si="2"/>
        <v>496</v>
      </c>
      <c r="AD19" t="str">
        <f t="shared" si="3"/>
        <v>福志里</v>
      </c>
      <c r="AE19" s="11" t="str">
        <f t="shared" si="4"/>
        <v/>
      </c>
      <c r="AF19" s="11" t="str">
        <f t="shared" si="5"/>
        <v/>
      </c>
      <c r="AG19" s="11" t="str">
        <f t="shared" si="6"/>
        <v/>
      </c>
    </row>
    <row r="20" spans="2:33" x14ac:dyDescent="0.25">
      <c r="B20" s="1" t="s">
        <v>22</v>
      </c>
      <c r="C20" s="1" t="s">
        <v>26</v>
      </c>
      <c r="D20" s="2">
        <v>131</v>
      </c>
      <c r="E20" s="2">
        <v>13</v>
      </c>
      <c r="F20" s="2">
        <v>3</v>
      </c>
      <c r="G20" s="2">
        <v>140</v>
      </c>
      <c r="H20" s="2">
        <v>54</v>
      </c>
      <c r="I20" s="2">
        <v>6</v>
      </c>
      <c r="J20" s="2">
        <v>67</v>
      </c>
      <c r="K20" s="2">
        <v>1</v>
      </c>
      <c r="L20" s="2">
        <v>28</v>
      </c>
      <c r="M20" s="2">
        <v>37</v>
      </c>
      <c r="N20" s="2">
        <v>7</v>
      </c>
      <c r="O20" s="2">
        <v>49</v>
      </c>
      <c r="P20" s="2">
        <v>71</v>
      </c>
      <c r="Q20" s="2">
        <v>42</v>
      </c>
      <c r="R20" s="2">
        <v>114</v>
      </c>
      <c r="S20" s="2">
        <v>76</v>
      </c>
      <c r="T20" s="2">
        <v>108</v>
      </c>
      <c r="U20" s="2">
        <v>93</v>
      </c>
      <c r="V20" s="2">
        <v>36</v>
      </c>
      <c r="W20" s="2">
        <v>66</v>
      </c>
      <c r="X20" s="2">
        <v>197</v>
      </c>
      <c r="Y20" s="2">
        <v>1360</v>
      </c>
      <c r="Z20" s="2">
        <v>1817</v>
      </c>
      <c r="AA20" s="3">
        <v>74.849998474121094</v>
      </c>
      <c r="AB20" s="10">
        <f t="shared" si="1"/>
        <v>529</v>
      </c>
      <c r="AC20" s="10">
        <f t="shared" si="2"/>
        <v>630</v>
      </c>
      <c r="AD20" t="str">
        <f t="shared" si="3"/>
        <v>福志里</v>
      </c>
      <c r="AE20" s="11" t="str">
        <f t="shared" si="4"/>
        <v/>
      </c>
      <c r="AF20" s="11" t="str">
        <f t="shared" si="5"/>
        <v/>
      </c>
      <c r="AG20" s="11" t="str">
        <f t="shared" si="6"/>
        <v/>
      </c>
    </row>
    <row r="21" spans="2:33" x14ac:dyDescent="0.25">
      <c r="B21" s="1" t="s">
        <v>27</v>
      </c>
      <c r="C21" s="1" t="s">
        <v>28</v>
      </c>
      <c r="D21" s="2">
        <v>68</v>
      </c>
      <c r="E21" s="2">
        <v>12</v>
      </c>
      <c r="F21" s="2">
        <v>2</v>
      </c>
      <c r="G21" s="2">
        <v>77</v>
      </c>
      <c r="H21" s="2">
        <v>42</v>
      </c>
      <c r="I21" s="2">
        <v>9</v>
      </c>
      <c r="J21" s="2">
        <v>26</v>
      </c>
      <c r="K21" s="2">
        <v>0</v>
      </c>
      <c r="L21" s="2">
        <v>25</v>
      </c>
      <c r="M21" s="2">
        <v>24</v>
      </c>
      <c r="N21" s="2">
        <v>5</v>
      </c>
      <c r="O21" s="2">
        <v>30</v>
      </c>
      <c r="P21" s="2">
        <v>48</v>
      </c>
      <c r="Q21" s="2">
        <v>20</v>
      </c>
      <c r="R21" s="2">
        <v>75</v>
      </c>
      <c r="S21" s="2">
        <v>65</v>
      </c>
      <c r="T21" s="2">
        <v>74</v>
      </c>
      <c r="U21" s="2">
        <v>69</v>
      </c>
      <c r="V21" s="2">
        <v>55</v>
      </c>
      <c r="W21" s="2">
        <v>40</v>
      </c>
      <c r="X21" s="2">
        <v>100</v>
      </c>
      <c r="Y21" s="2">
        <v>882</v>
      </c>
      <c r="Z21" s="2">
        <v>1202</v>
      </c>
      <c r="AA21" s="3">
        <v>73.379997253417969</v>
      </c>
      <c r="AB21" s="10">
        <f t="shared" si="1"/>
        <v>309</v>
      </c>
      <c r="AC21" s="10">
        <f t="shared" si="2"/>
        <v>411</v>
      </c>
      <c r="AD21" t="str">
        <f t="shared" si="3"/>
        <v>舊佳里</v>
      </c>
      <c r="AE21" s="11">
        <f t="shared" si="4"/>
        <v>1278</v>
      </c>
      <c r="AF21" s="11">
        <f t="shared" si="5"/>
        <v>1680</v>
      </c>
      <c r="AG21" s="11">
        <f t="shared" si="6"/>
        <v>3697</v>
      </c>
    </row>
    <row r="22" spans="2:33" x14ac:dyDescent="0.25">
      <c r="B22" s="1" t="s">
        <v>27</v>
      </c>
      <c r="C22" s="1" t="s">
        <v>29</v>
      </c>
      <c r="D22" s="2">
        <v>68</v>
      </c>
      <c r="E22" s="2">
        <v>14</v>
      </c>
      <c r="F22" s="2">
        <v>1</v>
      </c>
      <c r="G22" s="2">
        <v>99</v>
      </c>
      <c r="H22" s="2">
        <v>53</v>
      </c>
      <c r="I22" s="2">
        <v>8</v>
      </c>
      <c r="J22" s="2">
        <v>27</v>
      </c>
      <c r="K22" s="2">
        <v>1</v>
      </c>
      <c r="L22" s="2">
        <v>23</v>
      </c>
      <c r="M22" s="2">
        <v>21</v>
      </c>
      <c r="N22" s="2">
        <v>6</v>
      </c>
      <c r="O22" s="2">
        <v>35</v>
      </c>
      <c r="P22" s="2">
        <v>45</v>
      </c>
      <c r="Q22" s="2">
        <v>28</v>
      </c>
      <c r="R22" s="2">
        <v>76</v>
      </c>
      <c r="S22" s="2">
        <v>63</v>
      </c>
      <c r="T22" s="2">
        <v>99</v>
      </c>
      <c r="U22" s="2">
        <v>62</v>
      </c>
      <c r="V22" s="2">
        <v>72</v>
      </c>
      <c r="W22" s="2">
        <v>45</v>
      </c>
      <c r="X22" s="2">
        <v>175</v>
      </c>
      <c r="Y22" s="2">
        <v>1041</v>
      </c>
      <c r="Z22" s="2">
        <v>1435</v>
      </c>
      <c r="AA22" s="3">
        <v>72.540000915527344</v>
      </c>
      <c r="AB22" s="10">
        <f t="shared" si="1"/>
        <v>404</v>
      </c>
      <c r="AC22" s="10">
        <f t="shared" si="2"/>
        <v>441</v>
      </c>
      <c r="AD22" t="str">
        <f t="shared" si="3"/>
        <v>舊佳里</v>
      </c>
      <c r="AE22" s="11" t="str">
        <f t="shared" si="4"/>
        <v/>
      </c>
      <c r="AF22" s="11" t="str">
        <f t="shared" si="5"/>
        <v/>
      </c>
      <c r="AG22" s="11" t="str">
        <f t="shared" si="6"/>
        <v/>
      </c>
    </row>
    <row r="23" spans="2:33" x14ac:dyDescent="0.25">
      <c r="B23" s="1" t="s">
        <v>27</v>
      </c>
      <c r="C23" s="1" t="s">
        <v>30</v>
      </c>
      <c r="D23" s="2">
        <v>86</v>
      </c>
      <c r="E23" s="2">
        <v>17</v>
      </c>
      <c r="F23" s="2">
        <v>0</v>
      </c>
      <c r="G23" s="2">
        <v>72</v>
      </c>
      <c r="H23" s="2">
        <v>66</v>
      </c>
      <c r="I23" s="2">
        <v>11</v>
      </c>
      <c r="J23" s="2">
        <v>22</v>
      </c>
      <c r="K23" s="2">
        <v>2</v>
      </c>
      <c r="L23" s="2">
        <v>25</v>
      </c>
      <c r="M23" s="2">
        <v>34</v>
      </c>
      <c r="N23" s="2">
        <v>3</v>
      </c>
      <c r="O23" s="2">
        <v>25</v>
      </c>
      <c r="P23" s="2">
        <v>35</v>
      </c>
      <c r="Q23" s="2">
        <v>28</v>
      </c>
      <c r="R23" s="2">
        <v>66</v>
      </c>
      <c r="S23" s="2">
        <v>90</v>
      </c>
      <c r="T23" s="2">
        <v>86</v>
      </c>
      <c r="U23" s="2">
        <v>65</v>
      </c>
      <c r="V23" s="2">
        <v>99</v>
      </c>
      <c r="W23" s="2">
        <v>50</v>
      </c>
      <c r="X23" s="2">
        <v>107</v>
      </c>
      <c r="Y23" s="2">
        <v>1011</v>
      </c>
      <c r="Z23" s="2">
        <v>1390</v>
      </c>
      <c r="AA23" s="3">
        <v>72.730003356933594</v>
      </c>
      <c r="AB23" s="10">
        <f t="shared" si="1"/>
        <v>301</v>
      </c>
      <c r="AC23" s="10">
        <f t="shared" si="2"/>
        <v>471</v>
      </c>
      <c r="AD23" t="str">
        <f t="shared" si="3"/>
        <v>舊佳里</v>
      </c>
      <c r="AE23" s="11" t="str">
        <f t="shared" si="4"/>
        <v/>
      </c>
      <c r="AF23" s="11" t="str">
        <f t="shared" si="5"/>
        <v/>
      </c>
      <c r="AG23" s="11" t="str">
        <f t="shared" si="6"/>
        <v/>
      </c>
    </row>
    <row r="24" spans="2:33" x14ac:dyDescent="0.25">
      <c r="B24" s="1" t="s">
        <v>27</v>
      </c>
      <c r="C24" s="1" t="s">
        <v>31</v>
      </c>
      <c r="D24" s="2">
        <v>64</v>
      </c>
      <c r="E24" s="2">
        <v>15</v>
      </c>
      <c r="F24" s="2">
        <v>0</v>
      </c>
      <c r="G24" s="2">
        <v>71</v>
      </c>
      <c r="H24" s="2">
        <v>52</v>
      </c>
      <c r="I24" s="2">
        <v>7</v>
      </c>
      <c r="J24" s="2">
        <v>30</v>
      </c>
      <c r="K24" s="2">
        <v>0</v>
      </c>
      <c r="L24" s="2">
        <v>18</v>
      </c>
      <c r="M24" s="2">
        <v>34</v>
      </c>
      <c r="N24" s="2">
        <v>3</v>
      </c>
      <c r="O24" s="2">
        <v>23</v>
      </c>
      <c r="P24" s="2">
        <v>37</v>
      </c>
      <c r="Q24" s="2">
        <v>19</v>
      </c>
      <c r="R24" s="2">
        <v>64</v>
      </c>
      <c r="S24" s="2">
        <v>51</v>
      </c>
      <c r="T24" s="2">
        <v>64</v>
      </c>
      <c r="U24" s="2">
        <v>61</v>
      </c>
      <c r="V24" s="2">
        <v>25</v>
      </c>
      <c r="W24" s="2">
        <v>34</v>
      </c>
      <c r="X24" s="2">
        <v>78</v>
      </c>
      <c r="Y24" s="2">
        <v>763</v>
      </c>
      <c r="Z24" s="2">
        <v>1153</v>
      </c>
      <c r="AA24" s="3">
        <v>66.180000305175781</v>
      </c>
      <c r="AB24" s="10">
        <f t="shared" si="1"/>
        <v>264</v>
      </c>
      <c r="AC24" s="10">
        <f t="shared" si="2"/>
        <v>357</v>
      </c>
      <c r="AD24" t="str">
        <f t="shared" si="3"/>
        <v>舊佳里</v>
      </c>
      <c r="AE24" s="11" t="str">
        <f t="shared" si="4"/>
        <v/>
      </c>
      <c r="AF24" s="11" t="str">
        <f t="shared" si="5"/>
        <v/>
      </c>
      <c r="AG24" s="11" t="str">
        <f t="shared" si="6"/>
        <v/>
      </c>
    </row>
    <row r="25" spans="2:33" x14ac:dyDescent="0.25">
      <c r="B25" s="1" t="s">
        <v>32</v>
      </c>
      <c r="C25" s="1" t="s">
        <v>33</v>
      </c>
      <c r="D25" s="2">
        <v>84</v>
      </c>
      <c r="E25" s="2">
        <v>32</v>
      </c>
      <c r="F25" s="2">
        <v>0</v>
      </c>
      <c r="G25" s="2">
        <v>67</v>
      </c>
      <c r="H25" s="2">
        <v>69</v>
      </c>
      <c r="I25" s="2">
        <v>3</v>
      </c>
      <c r="J25" s="2">
        <v>31</v>
      </c>
      <c r="K25" s="2">
        <v>2</v>
      </c>
      <c r="L25" s="2">
        <v>9</v>
      </c>
      <c r="M25" s="2">
        <v>21</v>
      </c>
      <c r="N25" s="2">
        <v>13</v>
      </c>
      <c r="O25" s="2">
        <v>29</v>
      </c>
      <c r="P25" s="2">
        <v>60</v>
      </c>
      <c r="Q25" s="2">
        <v>30</v>
      </c>
      <c r="R25" s="2">
        <v>55</v>
      </c>
      <c r="S25" s="2">
        <v>54</v>
      </c>
      <c r="T25" s="2">
        <v>115</v>
      </c>
      <c r="U25" s="2">
        <v>52</v>
      </c>
      <c r="V25" s="2">
        <v>69</v>
      </c>
      <c r="W25" s="2">
        <v>43</v>
      </c>
      <c r="X25" s="2">
        <v>209</v>
      </c>
      <c r="Y25" s="2">
        <v>1065</v>
      </c>
      <c r="Z25" s="2">
        <v>1465</v>
      </c>
      <c r="AA25" s="3">
        <v>72.699996948242188</v>
      </c>
      <c r="AB25" s="10">
        <f t="shared" si="1"/>
        <v>408</v>
      </c>
      <c r="AC25" s="10">
        <f t="shared" si="2"/>
        <v>433</v>
      </c>
      <c r="AD25" t="str">
        <f t="shared" si="3"/>
        <v>福佳里</v>
      </c>
      <c r="AE25" s="11">
        <f t="shared" si="4"/>
        <v>1637</v>
      </c>
      <c r="AF25" s="11">
        <f t="shared" si="5"/>
        <v>2097</v>
      </c>
      <c r="AG25" s="11">
        <f t="shared" si="6"/>
        <v>4712</v>
      </c>
    </row>
    <row r="26" spans="2:33" x14ac:dyDescent="0.25">
      <c r="B26" s="1" t="s">
        <v>32</v>
      </c>
      <c r="C26" s="1" t="s">
        <v>34</v>
      </c>
      <c r="D26" s="2">
        <v>112</v>
      </c>
      <c r="E26" s="2">
        <v>20</v>
      </c>
      <c r="F26" s="2">
        <v>2</v>
      </c>
      <c r="G26" s="2">
        <v>76</v>
      </c>
      <c r="H26" s="2">
        <v>65</v>
      </c>
      <c r="I26" s="2">
        <v>13</v>
      </c>
      <c r="J26" s="2">
        <v>32</v>
      </c>
      <c r="K26" s="2">
        <v>1</v>
      </c>
      <c r="L26" s="2">
        <v>25</v>
      </c>
      <c r="M26" s="2">
        <v>23</v>
      </c>
      <c r="N26" s="2">
        <v>7</v>
      </c>
      <c r="O26" s="2">
        <v>29</v>
      </c>
      <c r="P26" s="2">
        <v>67</v>
      </c>
      <c r="Q26" s="2">
        <v>44</v>
      </c>
      <c r="R26" s="2">
        <v>91</v>
      </c>
      <c r="S26" s="2">
        <v>83</v>
      </c>
      <c r="T26" s="2">
        <v>98</v>
      </c>
      <c r="U26" s="2">
        <v>81</v>
      </c>
      <c r="V26" s="2">
        <v>77</v>
      </c>
      <c r="W26" s="2">
        <v>60</v>
      </c>
      <c r="X26" s="2">
        <v>202</v>
      </c>
      <c r="Y26" s="2">
        <v>1223</v>
      </c>
      <c r="Z26" s="2">
        <v>1688</v>
      </c>
      <c r="AA26" s="3">
        <v>72.449996948242188</v>
      </c>
      <c r="AB26" s="10">
        <f t="shared" si="1"/>
        <v>429</v>
      </c>
      <c r="AC26" s="10">
        <f t="shared" si="2"/>
        <v>569</v>
      </c>
      <c r="AD26" t="str">
        <f t="shared" si="3"/>
        <v>福佳里</v>
      </c>
      <c r="AE26" s="11" t="str">
        <f t="shared" si="4"/>
        <v/>
      </c>
      <c r="AF26" s="11" t="str">
        <f t="shared" si="5"/>
        <v/>
      </c>
      <c r="AG26" s="11" t="str">
        <f t="shared" si="6"/>
        <v/>
      </c>
    </row>
    <row r="27" spans="2:33" x14ac:dyDescent="0.25">
      <c r="B27" s="1" t="s">
        <v>32</v>
      </c>
      <c r="C27" s="1" t="s">
        <v>35</v>
      </c>
      <c r="D27" s="2">
        <v>66</v>
      </c>
      <c r="E27" s="2">
        <v>28</v>
      </c>
      <c r="F27" s="2">
        <v>0</v>
      </c>
      <c r="G27" s="2">
        <v>104</v>
      </c>
      <c r="H27" s="2">
        <v>46</v>
      </c>
      <c r="I27" s="2">
        <v>6</v>
      </c>
      <c r="J27" s="2">
        <v>37</v>
      </c>
      <c r="K27" s="2">
        <v>4</v>
      </c>
      <c r="L27" s="2">
        <v>18</v>
      </c>
      <c r="M27" s="2">
        <v>31</v>
      </c>
      <c r="N27" s="2">
        <v>10</v>
      </c>
      <c r="O27" s="2">
        <v>37</v>
      </c>
      <c r="P27" s="2">
        <v>76</v>
      </c>
      <c r="Q27" s="2">
        <v>32</v>
      </c>
      <c r="R27" s="2">
        <v>84</v>
      </c>
      <c r="S27" s="2">
        <v>68</v>
      </c>
      <c r="T27" s="2">
        <v>161</v>
      </c>
      <c r="U27" s="2">
        <v>70</v>
      </c>
      <c r="V27" s="2">
        <v>33</v>
      </c>
      <c r="W27" s="2">
        <v>39</v>
      </c>
      <c r="X27" s="2">
        <v>96</v>
      </c>
      <c r="Y27" s="2">
        <v>1069</v>
      </c>
      <c r="Z27" s="2">
        <v>1544</v>
      </c>
      <c r="AA27" s="3">
        <v>69.239997863769531</v>
      </c>
      <c r="AB27" s="10">
        <f t="shared" si="1"/>
        <v>372</v>
      </c>
      <c r="AC27" s="10">
        <f t="shared" si="2"/>
        <v>520</v>
      </c>
      <c r="AD27" t="str">
        <f t="shared" si="3"/>
        <v>福佳里</v>
      </c>
      <c r="AE27" s="11" t="str">
        <f t="shared" si="4"/>
        <v/>
      </c>
      <c r="AF27" s="11" t="str">
        <f t="shared" si="5"/>
        <v/>
      </c>
      <c r="AG27" s="11" t="str">
        <f t="shared" si="6"/>
        <v/>
      </c>
    </row>
    <row r="28" spans="2:33" x14ac:dyDescent="0.25">
      <c r="B28" s="1" t="s">
        <v>32</v>
      </c>
      <c r="C28" s="1" t="s">
        <v>36</v>
      </c>
      <c r="D28" s="2">
        <v>122</v>
      </c>
      <c r="E28" s="2">
        <v>20</v>
      </c>
      <c r="F28" s="2">
        <v>0</v>
      </c>
      <c r="G28" s="2">
        <v>113</v>
      </c>
      <c r="H28" s="2">
        <v>71</v>
      </c>
      <c r="I28" s="2">
        <v>6</v>
      </c>
      <c r="J28" s="2">
        <v>28</v>
      </c>
      <c r="K28" s="2">
        <v>2</v>
      </c>
      <c r="L28" s="2">
        <v>24</v>
      </c>
      <c r="M28" s="2">
        <v>31</v>
      </c>
      <c r="N28" s="2">
        <v>8</v>
      </c>
      <c r="O28" s="2">
        <v>22</v>
      </c>
      <c r="P28" s="2">
        <v>86</v>
      </c>
      <c r="Q28" s="2">
        <v>58</v>
      </c>
      <c r="R28" s="2">
        <v>76</v>
      </c>
      <c r="S28" s="2">
        <v>63</v>
      </c>
      <c r="T28" s="2">
        <v>128</v>
      </c>
      <c r="U28" s="2">
        <v>70</v>
      </c>
      <c r="V28" s="2">
        <v>197</v>
      </c>
      <c r="W28" s="2">
        <v>58</v>
      </c>
      <c r="X28" s="2">
        <v>144</v>
      </c>
      <c r="Y28" s="2">
        <v>1355</v>
      </c>
      <c r="Z28" s="2">
        <v>1838</v>
      </c>
      <c r="AA28" s="3">
        <v>73.720001220703125</v>
      </c>
      <c r="AB28" s="10">
        <f t="shared" si="1"/>
        <v>428</v>
      </c>
      <c r="AC28" s="10">
        <f t="shared" si="2"/>
        <v>575</v>
      </c>
      <c r="AD28" t="str">
        <f t="shared" si="3"/>
        <v>福佳里</v>
      </c>
      <c r="AE28" s="11" t="str">
        <f t="shared" si="4"/>
        <v/>
      </c>
      <c r="AF28" s="11" t="str">
        <f t="shared" si="5"/>
        <v/>
      </c>
      <c r="AG28" s="11" t="str">
        <f t="shared" si="6"/>
        <v/>
      </c>
    </row>
    <row r="29" spans="2:33" x14ac:dyDescent="0.25">
      <c r="B29" s="1" t="s">
        <v>37</v>
      </c>
      <c r="C29" s="1" t="s">
        <v>38</v>
      </c>
      <c r="D29" s="2">
        <v>55</v>
      </c>
      <c r="E29" s="2">
        <v>18</v>
      </c>
      <c r="F29" s="2">
        <v>1</v>
      </c>
      <c r="G29" s="2">
        <v>53</v>
      </c>
      <c r="H29" s="2">
        <v>28</v>
      </c>
      <c r="I29" s="2">
        <v>4</v>
      </c>
      <c r="J29" s="2">
        <v>14</v>
      </c>
      <c r="K29" s="2">
        <v>0</v>
      </c>
      <c r="L29" s="2">
        <v>18</v>
      </c>
      <c r="M29" s="2">
        <v>27</v>
      </c>
      <c r="N29" s="2">
        <v>7</v>
      </c>
      <c r="O29" s="2">
        <v>17</v>
      </c>
      <c r="P29" s="2">
        <v>14</v>
      </c>
      <c r="Q29" s="2">
        <v>32</v>
      </c>
      <c r="R29" s="2">
        <v>50</v>
      </c>
      <c r="S29" s="2">
        <v>46</v>
      </c>
      <c r="T29" s="2">
        <v>70</v>
      </c>
      <c r="U29" s="2">
        <v>85</v>
      </c>
      <c r="V29" s="2">
        <v>35</v>
      </c>
      <c r="W29" s="2">
        <v>104</v>
      </c>
      <c r="X29" s="2">
        <v>138</v>
      </c>
      <c r="Y29" s="2">
        <v>833</v>
      </c>
      <c r="Z29" s="2">
        <v>1127</v>
      </c>
      <c r="AA29" s="3">
        <v>73.910003662109375</v>
      </c>
      <c r="AB29" s="10">
        <f t="shared" si="1"/>
        <v>274</v>
      </c>
      <c r="AC29" s="10">
        <f t="shared" si="2"/>
        <v>442</v>
      </c>
      <c r="AD29" t="str">
        <f t="shared" si="3"/>
        <v>後港里</v>
      </c>
      <c r="AE29" s="11">
        <f t="shared" si="4"/>
        <v>1623</v>
      </c>
      <c r="AF29" s="11">
        <f t="shared" si="5"/>
        <v>2650</v>
      </c>
      <c r="AG29" s="11">
        <f t="shared" si="6"/>
        <v>5023</v>
      </c>
    </row>
    <row r="30" spans="2:33" x14ac:dyDescent="0.25">
      <c r="B30" s="1" t="s">
        <v>37</v>
      </c>
      <c r="C30" s="1" t="s">
        <v>39</v>
      </c>
      <c r="D30" s="2">
        <v>79</v>
      </c>
      <c r="E30" s="2">
        <v>15</v>
      </c>
      <c r="F30" s="2">
        <v>0</v>
      </c>
      <c r="G30" s="2">
        <v>71</v>
      </c>
      <c r="H30" s="2">
        <v>26</v>
      </c>
      <c r="I30" s="2">
        <v>6</v>
      </c>
      <c r="J30" s="2">
        <v>36</v>
      </c>
      <c r="K30" s="2">
        <v>2</v>
      </c>
      <c r="L30" s="2">
        <v>33</v>
      </c>
      <c r="M30" s="2">
        <v>37</v>
      </c>
      <c r="N30" s="2">
        <v>5</v>
      </c>
      <c r="O30" s="2">
        <v>17</v>
      </c>
      <c r="P30" s="2">
        <v>42</v>
      </c>
      <c r="Q30" s="2">
        <v>52</v>
      </c>
      <c r="R30" s="2">
        <v>68</v>
      </c>
      <c r="S30" s="2">
        <v>63</v>
      </c>
      <c r="T30" s="2">
        <v>124</v>
      </c>
      <c r="U30" s="2">
        <v>145</v>
      </c>
      <c r="V30" s="2">
        <v>38</v>
      </c>
      <c r="W30" s="2">
        <v>129</v>
      </c>
      <c r="X30" s="2">
        <v>164</v>
      </c>
      <c r="Y30" s="2">
        <v>1174</v>
      </c>
      <c r="Z30" s="2">
        <v>1633</v>
      </c>
      <c r="AA30" s="3">
        <v>71.889999389648438</v>
      </c>
      <c r="AB30" s="10">
        <f t="shared" si="1"/>
        <v>369</v>
      </c>
      <c r="AC30" s="10">
        <f t="shared" si="2"/>
        <v>660</v>
      </c>
      <c r="AD30" t="str">
        <f t="shared" si="3"/>
        <v>後港里</v>
      </c>
      <c r="AE30" s="11" t="str">
        <f t="shared" si="4"/>
        <v/>
      </c>
      <c r="AF30" s="11" t="str">
        <f t="shared" si="5"/>
        <v/>
      </c>
      <c r="AG30" s="11" t="str">
        <f t="shared" si="6"/>
        <v/>
      </c>
    </row>
    <row r="31" spans="2:33" x14ac:dyDescent="0.25">
      <c r="B31" s="1" t="s">
        <v>37</v>
      </c>
      <c r="C31" s="1" t="s">
        <v>40</v>
      </c>
      <c r="D31" s="2">
        <v>82</v>
      </c>
      <c r="E31" s="2">
        <v>21</v>
      </c>
      <c r="F31" s="2">
        <v>1</v>
      </c>
      <c r="G31" s="2">
        <v>98</v>
      </c>
      <c r="H31" s="2">
        <v>53</v>
      </c>
      <c r="I31" s="2">
        <v>7</v>
      </c>
      <c r="J31" s="2">
        <v>31</v>
      </c>
      <c r="K31" s="2">
        <v>2</v>
      </c>
      <c r="L31" s="2">
        <v>31</v>
      </c>
      <c r="M31" s="2">
        <v>36</v>
      </c>
      <c r="N31" s="2">
        <v>8</v>
      </c>
      <c r="O31" s="2">
        <v>25</v>
      </c>
      <c r="P31" s="2">
        <v>50</v>
      </c>
      <c r="Q31" s="2">
        <v>51</v>
      </c>
      <c r="R31" s="2">
        <v>77</v>
      </c>
      <c r="S31" s="2">
        <v>66</v>
      </c>
      <c r="T31" s="2">
        <v>108</v>
      </c>
      <c r="U31" s="2">
        <v>96</v>
      </c>
      <c r="V31" s="2">
        <v>59</v>
      </c>
      <c r="W31" s="2">
        <v>70</v>
      </c>
      <c r="X31" s="2">
        <v>131</v>
      </c>
      <c r="Y31" s="2">
        <v>1117</v>
      </c>
      <c r="Z31" s="2">
        <v>1537</v>
      </c>
      <c r="AA31" s="3">
        <v>72.669998168945313</v>
      </c>
      <c r="AB31" s="10">
        <f t="shared" si="1"/>
        <v>379</v>
      </c>
      <c r="AC31" s="10">
        <f t="shared" si="2"/>
        <v>550</v>
      </c>
      <c r="AD31" t="str">
        <f t="shared" si="3"/>
        <v>後港里</v>
      </c>
      <c r="AE31" s="11" t="str">
        <f t="shared" si="4"/>
        <v/>
      </c>
      <c r="AF31" s="11" t="str">
        <f t="shared" si="5"/>
        <v/>
      </c>
      <c r="AG31" s="11" t="str">
        <f t="shared" si="6"/>
        <v/>
      </c>
    </row>
    <row r="32" spans="2:33" x14ac:dyDescent="0.25">
      <c r="B32" s="1" t="s">
        <v>37</v>
      </c>
      <c r="C32" s="1" t="s">
        <v>41</v>
      </c>
      <c r="D32" s="2">
        <v>81</v>
      </c>
      <c r="E32" s="2">
        <v>25</v>
      </c>
      <c r="F32" s="2">
        <v>0</v>
      </c>
      <c r="G32" s="2">
        <v>57</v>
      </c>
      <c r="H32" s="2">
        <v>39</v>
      </c>
      <c r="I32" s="2">
        <v>2</v>
      </c>
      <c r="J32" s="2">
        <v>28</v>
      </c>
      <c r="K32" s="2">
        <v>1</v>
      </c>
      <c r="L32" s="2">
        <v>21</v>
      </c>
      <c r="M32" s="2">
        <v>24</v>
      </c>
      <c r="N32" s="2">
        <v>10</v>
      </c>
      <c r="O32" s="2">
        <v>19</v>
      </c>
      <c r="P32" s="2">
        <v>32</v>
      </c>
      <c r="Q32" s="2">
        <v>40</v>
      </c>
      <c r="R32" s="2">
        <v>58</v>
      </c>
      <c r="S32" s="2">
        <v>60</v>
      </c>
      <c r="T32" s="2">
        <v>110</v>
      </c>
      <c r="U32" s="2">
        <v>117</v>
      </c>
      <c r="V32" s="2">
        <v>68</v>
      </c>
      <c r="W32" s="2">
        <v>89</v>
      </c>
      <c r="X32" s="2">
        <v>124</v>
      </c>
      <c r="Y32" s="2">
        <v>1023</v>
      </c>
      <c r="Z32" s="2">
        <v>1443</v>
      </c>
      <c r="AA32" s="3">
        <v>70.889999389648438</v>
      </c>
      <c r="AB32" s="10">
        <f t="shared" si="1"/>
        <v>287</v>
      </c>
      <c r="AC32" s="10">
        <f t="shared" si="2"/>
        <v>555</v>
      </c>
      <c r="AD32" t="str">
        <f t="shared" si="3"/>
        <v>後港里</v>
      </c>
      <c r="AE32" s="11" t="str">
        <f t="shared" si="4"/>
        <v/>
      </c>
      <c r="AF32" s="11" t="str">
        <f t="shared" si="5"/>
        <v/>
      </c>
      <c r="AG32" s="11" t="str">
        <f t="shared" si="6"/>
        <v/>
      </c>
    </row>
    <row r="33" spans="2:33" x14ac:dyDescent="0.25">
      <c r="B33" s="1" t="s">
        <v>37</v>
      </c>
      <c r="C33" s="1" t="s">
        <v>42</v>
      </c>
      <c r="D33" s="2">
        <v>70</v>
      </c>
      <c r="E33" s="2">
        <v>9</v>
      </c>
      <c r="F33" s="2">
        <v>2</v>
      </c>
      <c r="G33" s="2">
        <v>81</v>
      </c>
      <c r="H33" s="2">
        <v>41</v>
      </c>
      <c r="I33" s="2">
        <v>4</v>
      </c>
      <c r="J33" s="2">
        <v>19</v>
      </c>
      <c r="K33" s="2">
        <v>1</v>
      </c>
      <c r="L33" s="2">
        <v>17</v>
      </c>
      <c r="M33" s="2">
        <v>28</v>
      </c>
      <c r="N33" s="2">
        <v>9</v>
      </c>
      <c r="O33" s="2">
        <v>23</v>
      </c>
      <c r="P33" s="2">
        <v>32</v>
      </c>
      <c r="Q33" s="2">
        <v>30</v>
      </c>
      <c r="R33" s="2">
        <v>68</v>
      </c>
      <c r="S33" s="2">
        <v>55</v>
      </c>
      <c r="T33" s="2">
        <v>83</v>
      </c>
      <c r="U33" s="2">
        <v>76</v>
      </c>
      <c r="V33" s="2">
        <v>33</v>
      </c>
      <c r="W33" s="2">
        <v>61</v>
      </c>
      <c r="X33" s="2">
        <v>124</v>
      </c>
      <c r="Y33" s="2">
        <v>876</v>
      </c>
      <c r="Z33" s="2">
        <v>1196</v>
      </c>
      <c r="AA33" s="3">
        <v>73.239997863769531</v>
      </c>
      <c r="AB33" s="10">
        <f t="shared" si="1"/>
        <v>314</v>
      </c>
      <c r="AC33" s="10">
        <f t="shared" si="2"/>
        <v>443</v>
      </c>
      <c r="AD33" t="str">
        <f t="shared" si="3"/>
        <v>後港里</v>
      </c>
      <c r="AE33" s="11" t="str">
        <f t="shared" si="4"/>
        <v/>
      </c>
      <c r="AF33" s="11" t="str">
        <f t="shared" si="5"/>
        <v/>
      </c>
      <c r="AG33" s="11" t="str">
        <f t="shared" si="6"/>
        <v/>
      </c>
    </row>
    <row r="34" spans="2:33" x14ac:dyDescent="0.25">
      <c r="B34" s="1" t="s">
        <v>43</v>
      </c>
      <c r="C34" s="1" t="s">
        <v>44</v>
      </c>
      <c r="D34" s="2">
        <v>75</v>
      </c>
      <c r="E34" s="2">
        <v>13</v>
      </c>
      <c r="F34" s="2">
        <v>2</v>
      </c>
      <c r="G34" s="2">
        <v>50</v>
      </c>
      <c r="H34" s="2">
        <v>33</v>
      </c>
      <c r="I34" s="2">
        <v>2</v>
      </c>
      <c r="J34" s="2">
        <v>23</v>
      </c>
      <c r="K34" s="2">
        <v>0</v>
      </c>
      <c r="L34" s="2">
        <v>26</v>
      </c>
      <c r="M34" s="2">
        <v>22</v>
      </c>
      <c r="N34" s="2">
        <v>9</v>
      </c>
      <c r="O34" s="2">
        <v>23</v>
      </c>
      <c r="P34" s="2">
        <v>21</v>
      </c>
      <c r="Q34" s="2">
        <v>75</v>
      </c>
      <c r="R34" s="2">
        <v>68</v>
      </c>
      <c r="S34" s="2">
        <v>57</v>
      </c>
      <c r="T34" s="2">
        <v>128</v>
      </c>
      <c r="U34" s="2">
        <v>127</v>
      </c>
      <c r="V34" s="2">
        <v>51</v>
      </c>
      <c r="W34" s="2">
        <v>107</v>
      </c>
      <c r="X34" s="2">
        <v>158</v>
      </c>
      <c r="Y34" s="2">
        <v>1081</v>
      </c>
      <c r="Z34" s="2">
        <v>1430</v>
      </c>
      <c r="AA34" s="3">
        <v>75.589996337890625</v>
      </c>
      <c r="AB34" s="10">
        <f t="shared" si="1"/>
        <v>309</v>
      </c>
      <c r="AC34" s="10">
        <f t="shared" si="2"/>
        <v>637</v>
      </c>
      <c r="AD34" t="str">
        <f t="shared" si="3"/>
        <v>福中里</v>
      </c>
      <c r="AE34" s="11">
        <f t="shared" si="4"/>
        <v>1349</v>
      </c>
      <c r="AF34" s="11">
        <f t="shared" si="5"/>
        <v>2343</v>
      </c>
      <c r="AG34" s="11">
        <f t="shared" si="6"/>
        <v>4339</v>
      </c>
    </row>
    <row r="35" spans="2:33" x14ac:dyDescent="0.25">
      <c r="B35" s="1" t="s">
        <v>43</v>
      </c>
      <c r="C35" s="1" t="s">
        <v>45</v>
      </c>
      <c r="D35" s="2">
        <v>85</v>
      </c>
      <c r="E35" s="2">
        <v>8</v>
      </c>
      <c r="F35" s="2">
        <v>1</v>
      </c>
      <c r="G35" s="2">
        <v>61</v>
      </c>
      <c r="H35" s="2">
        <v>45</v>
      </c>
      <c r="I35" s="2">
        <v>4</v>
      </c>
      <c r="J35" s="2">
        <v>27</v>
      </c>
      <c r="K35" s="2">
        <v>1</v>
      </c>
      <c r="L35" s="2">
        <v>34</v>
      </c>
      <c r="M35" s="2">
        <v>20</v>
      </c>
      <c r="N35" s="2">
        <v>3</v>
      </c>
      <c r="O35" s="2">
        <v>21</v>
      </c>
      <c r="P35" s="2">
        <v>31</v>
      </c>
      <c r="Q35" s="2">
        <v>41</v>
      </c>
      <c r="R35" s="2">
        <v>53</v>
      </c>
      <c r="S35" s="2">
        <v>49</v>
      </c>
      <c r="T35" s="2">
        <v>100</v>
      </c>
      <c r="U35" s="2">
        <v>139</v>
      </c>
      <c r="V35" s="2">
        <v>66</v>
      </c>
      <c r="W35" s="2">
        <v>90</v>
      </c>
      <c r="X35" s="2">
        <v>153</v>
      </c>
      <c r="Y35" s="2">
        <v>1052</v>
      </c>
      <c r="Z35" s="2">
        <v>1391</v>
      </c>
      <c r="AA35" s="3">
        <v>75.629997253417969</v>
      </c>
      <c r="AB35" s="10">
        <f t="shared" si="1"/>
        <v>323</v>
      </c>
      <c r="AC35" s="10">
        <f t="shared" si="2"/>
        <v>557</v>
      </c>
      <c r="AD35" t="str">
        <f t="shared" si="3"/>
        <v>福中里</v>
      </c>
      <c r="AE35" s="11" t="str">
        <f t="shared" si="4"/>
        <v/>
      </c>
      <c r="AF35" s="11" t="str">
        <f t="shared" si="5"/>
        <v/>
      </c>
      <c r="AG35" s="11" t="str">
        <f t="shared" si="6"/>
        <v/>
      </c>
    </row>
    <row r="36" spans="2:33" x14ac:dyDescent="0.25">
      <c r="B36" s="1" t="s">
        <v>43</v>
      </c>
      <c r="C36" s="1" t="s">
        <v>46</v>
      </c>
      <c r="D36" s="2">
        <v>97</v>
      </c>
      <c r="E36" s="2">
        <v>21</v>
      </c>
      <c r="F36" s="2">
        <v>1</v>
      </c>
      <c r="G36" s="2">
        <v>71</v>
      </c>
      <c r="H36" s="2">
        <v>39</v>
      </c>
      <c r="I36" s="2">
        <v>2</v>
      </c>
      <c r="J36" s="2">
        <v>27</v>
      </c>
      <c r="K36" s="2">
        <v>1</v>
      </c>
      <c r="L36" s="2">
        <v>34</v>
      </c>
      <c r="M36" s="2">
        <v>31</v>
      </c>
      <c r="N36" s="2">
        <v>10</v>
      </c>
      <c r="O36" s="2">
        <v>44</v>
      </c>
      <c r="P36" s="2">
        <v>24</v>
      </c>
      <c r="Q36" s="2">
        <v>32</v>
      </c>
      <c r="R36" s="2">
        <v>74</v>
      </c>
      <c r="S36" s="2">
        <v>76</v>
      </c>
      <c r="T36" s="2">
        <v>117</v>
      </c>
      <c r="U36" s="2">
        <v>103</v>
      </c>
      <c r="V36" s="2">
        <v>55</v>
      </c>
      <c r="W36" s="2">
        <v>61</v>
      </c>
      <c r="X36" s="2">
        <v>194</v>
      </c>
      <c r="Y36" s="2">
        <v>1126</v>
      </c>
      <c r="Z36" s="2">
        <v>1478</v>
      </c>
      <c r="AA36" s="3">
        <v>76.180000305175781</v>
      </c>
      <c r="AB36" s="10">
        <f t="shared" si="1"/>
        <v>408</v>
      </c>
      <c r="AC36" s="10">
        <f t="shared" si="2"/>
        <v>560</v>
      </c>
      <c r="AD36" t="str">
        <f t="shared" si="3"/>
        <v>福中里</v>
      </c>
      <c r="AE36" s="11" t="str">
        <f t="shared" si="4"/>
        <v/>
      </c>
      <c r="AF36" s="11" t="str">
        <f t="shared" si="5"/>
        <v/>
      </c>
      <c r="AG36" s="11" t="str">
        <f t="shared" si="6"/>
        <v/>
      </c>
    </row>
    <row r="37" spans="2:33" x14ac:dyDescent="0.25">
      <c r="B37" s="1" t="s">
        <v>43</v>
      </c>
      <c r="C37" s="1" t="s">
        <v>47</v>
      </c>
      <c r="D37" s="2">
        <v>86</v>
      </c>
      <c r="E37" s="2">
        <v>19</v>
      </c>
      <c r="F37" s="2">
        <v>1</v>
      </c>
      <c r="G37" s="2">
        <v>73</v>
      </c>
      <c r="H37" s="2">
        <v>32</v>
      </c>
      <c r="I37" s="2">
        <v>3</v>
      </c>
      <c r="J37" s="2">
        <v>26</v>
      </c>
      <c r="K37" s="2">
        <v>3</v>
      </c>
      <c r="L37" s="2">
        <v>23</v>
      </c>
      <c r="M37" s="2">
        <v>22</v>
      </c>
      <c r="N37" s="2">
        <v>6</v>
      </c>
      <c r="O37" s="2">
        <v>25</v>
      </c>
      <c r="P37" s="2">
        <v>22</v>
      </c>
      <c r="Q37" s="2">
        <v>50</v>
      </c>
      <c r="R37" s="2">
        <v>61</v>
      </c>
      <c r="S37" s="2">
        <v>42</v>
      </c>
      <c r="T37" s="2">
        <v>155</v>
      </c>
      <c r="U37" s="2">
        <v>112</v>
      </c>
      <c r="V37" s="2">
        <v>86</v>
      </c>
      <c r="W37" s="2">
        <v>83</v>
      </c>
      <c r="X37" s="2">
        <v>138</v>
      </c>
      <c r="Y37" s="2">
        <v>1080</v>
      </c>
      <c r="Z37" s="2">
        <v>1437</v>
      </c>
      <c r="AA37" s="3">
        <v>75.160003662109375</v>
      </c>
      <c r="AB37" s="10">
        <f t="shared" si="1"/>
        <v>309</v>
      </c>
      <c r="AC37" s="10">
        <f t="shared" si="2"/>
        <v>589</v>
      </c>
      <c r="AD37" t="str">
        <f t="shared" si="3"/>
        <v>福中里</v>
      </c>
      <c r="AE37" s="11" t="str">
        <f t="shared" si="4"/>
        <v/>
      </c>
      <c r="AF37" s="11" t="str">
        <f t="shared" si="5"/>
        <v/>
      </c>
      <c r="AG37" s="11" t="str">
        <f t="shared" si="6"/>
        <v/>
      </c>
    </row>
    <row r="38" spans="2:33" x14ac:dyDescent="0.25">
      <c r="B38" s="1" t="s">
        <v>48</v>
      </c>
      <c r="C38" s="1" t="s">
        <v>49</v>
      </c>
      <c r="D38" s="2">
        <v>48</v>
      </c>
      <c r="E38" s="2">
        <v>7</v>
      </c>
      <c r="F38" s="2">
        <v>0</v>
      </c>
      <c r="G38" s="2">
        <v>36</v>
      </c>
      <c r="H38" s="2">
        <v>43</v>
      </c>
      <c r="I38" s="2">
        <v>1</v>
      </c>
      <c r="J38" s="2">
        <v>14</v>
      </c>
      <c r="K38" s="2">
        <v>0</v>
      </c>
      <c r="L38" s="2">
        <v>24</v>
      </c>
      <c r="M38" s="2">
        <v>18</v>
      </c>
      <c r="N38" s="2">
        <v>3</v>
      </c>
      <c r="O38" s="2">
        <v>30</v>
      </c>
      <c r="P38" s="2">
        <v>32</v>
      </c>
      <c r="Q38" s="2">
        <v>48</v>
      </c>
      <c r="R38" s="2">
        <v>69</v>
      </c>
      <c r="S38" s="2">
        <v>57</v>
      </c>
      <c r="T38" s="2">
        <v>77</v>
      </c>
      <c r="U38" s="2">
        <v>119</v>
      </c>
      <c r="V38" s="2">
        <v>52</v>
      </c>
      <c r="W38" s="2">
        <v>76</v>
      </c>
      <c r="X38" s="2">
        <v>89</v>
      </c>
      <c r="Y38" s="2">
        <v>863</v>
      </c>
      <c r="Z38" s="2">
        <v>1178</v>
      </c>
      <c r="AA38" s="3">
        <v>73.260002136230469</v>
      </c>
      <c r="AB38" s="10">
        <f t="shared" si="1"/>
        <v>232</v>
      </c>
      <c r="AC38" s="10">
        <f t="shared" si="2"/>
        <v>494</v>
      </c>
      <c r="AD38" t="str">
        <f t="shared" si="3"/>
        <v>前港里</v>
      </c>
      <c r="AE38" s="11">
        <f t="shared" si="4"/>
        <v>875</v>
      </c>
      <c r="AF38" s="11">
        <f t="shared" si="5"/>
        <v>1513</v>
      </c>
      <c r="AG38" s="11">
        <f t="shared" si="6"/>
        <v>2881</v>
      </c>
    </row>
    <row r="39" spans="2:33" x14ac:dyDescent="0.25">
      <c r="B39" s="1" t="s">
        <v>48</v>
      </c>
      <c r="C39" s="1" t="s">
        <v>50</v>
      </c>
      <c r="D39" s="2">
        <v>70</v>
      </c>
      <c r="E39" s="2">
        <v>19</v>
      </c>
      <c r="F39" s="2">
        <v>1</v>
      </c>
      <c r="G39" s="2">
        <v>76</v>
      </c>
      <c r="H39" s="2">
        <v>50</v>
      </c>
      <c r="I39" s="2">
        <v>5</v>
      </c>
      <c r="J39" s="2">
        <v>31</v>
      </c>
      <c r="K39" s="2">
        <v>2</v>
      </c>
      <c r="L39" s="2">
        <v>25</v>
      </c>
      <c r="M39" s="2">
        <v>33</v>
      </c>
      <c r="N39" s="2">
        <v>16</v>
      </c>
      <c r="O39" s="2">
        <v>31</v>
      </c>
      <c r="P39" s="2">
        <v>42</v>
      </c>
      <c r="Q39" s="2">
        <v>33</v>
      </c>
      <c r="R39" s="2">
        <v>78</v>
      </c>
      <c r="S39" s="2">
        <v>72</v>
      </c>
      <c r="T39" s="2">
        <v>79</v>
      </c>
      <c r="U39" s="2">
        <v>135</v>
      </c>
      <c r="V39" s="2">
        <v>87</v>
      </c>
      <c r="W39" s="2">
        <v>67</v>
      </c>
      <c r="X39" s="2">
        <v>110</v>
      </c>
      <c r="Y39" s="2">
        <v>1077</v>
      </c>
      <c r="Z39" s="2">
        <v>1387</v>
      </c>
      <c r="AA39" s="3">
        <v>77.650001525878906</v>
      </c>
      <c r="AB39" s="10">
        <f t="shared" si="1"/>
        <v>333</v>
      </c>
      <c r="AC39" s="10">
        <f t="shared" si="2"/>
        <v>534</v>
      </c>
      <c r="AD39" t="str">
        <f t="shared" si="3"/>
        <v>前港里</v>
      </c>
      <c r="AE39" s="11" t="str">
        <f t="shared" si="4"/>
        <v/>
      </c>
      <c r="AF39" s="11" t="str">
        <f t="shared" si="5"/>
        <v/>
      </c>
      <c r="AG39" s="11" t="str">
        <f t="shared" si="6"/>
        <v/>
      </c>
    </row>
    <row r="40" spans="2:33" x14ac:dyDescent="0.25">
      <c r="B40" s="1" t="s">
        <v>48</v>
      </c>
      <c r="C40" s="1" t="s">
        <v>51</v>
      </c>
      <c r="D40" s="2">
        <v>55</v>
      </c>
      <c r="E40" s="2">
        <v>8</v>
      </c>
      <c r="F40" s="2">
        <v>0</v>
      </c>
      <c r="G40" s="2">
        <v>56</v>
      </c>
      <c r="H40" s="2">
        <v>23</v>
      </c>
      <c r="I40" s="2">
        <v>4</v>
      </c>
      <c r="J40" s="2">
        <v>20</v>
      </c>
      <c r="K40" s="2">
        <v>2</v>
      </c>
      <c r="L40" s="2">
        <v>38</v>
      </c>
      <c r="M40" s="2">
        <v>16</v>
      </c>
      <c r="N40" s="2">
        <v>2</v>
      </c>
      <c r="O40" s="2">
        <v>30</v>
      </c>
      <c r="P40" s="2">
        <v>26</v>
      </c>
      <c r="Q40" s="2">
        <v>38</v>
      </c>
      <c r="R40" s="2">
        <v>56</v>
      </c>
      <c r="S40" s="2">
        <v>52</v>
      </c>
      <c r="T40" s="2">
        <v>90</v>
      </c>
      <c r="U40" s="2">
        <v>125</v>
      </c>
      <c r="V40" s="2">
        <v>77</v>
      </c>
      <c r="W40" s="2">
        <v>69</v>
      </c>
      <c r="X40" s="2">
        <v>142</v>
      </c>
      <c r="Y40" s="2">
        <v>941</v>
      </c>
      <c r="Z40" s="2">
        <v>1219</v>
      </c>
      <c r="AA40" s="3">
        <v>77.19000244140625</v>
      </c>
      <c r="AB40" s="10">
        <f t="shared" si="1"/>
        <v>310</v>
      </c>
      <c r="AC40" s="10">
        <f t="shared" si="2"/>
        <v>485</v>
      </c>
      <c r="AD40" t="str">
        <f t="shared" si="3"/>
        <v>前港里</v>
      </c>
      <c r="AE40" s="11" t="str">
        <f t="shared" si="4"/>
        <v/>
      </c>
      <c r="AF40" s="11" t="str">
        <f t="shared" si="5"/>
        <v/>
      </c>
      <c r="AG40" s="11" t="str">
        <f t="shared" si="6"/>
        <v/>
      </c>
    </row>
    <row r="41" spans="2:33" x14ac:dyDescent="0.25">
      <c r="B41" s="1" t="s">
        <v>52</v>
      </c>
      <c r="C41" s="1" t="s">
        <v>53</v>
      </c>
      <c r="D41" s="2">
        <v>93</v>
      </c>
      <c r="E41" s="2">
        <v>23</v>
      </c>
      <c r="F41" s="2">
        <v>3</v>
      </c>
      <c r="G41" s="2">
        <v>61</v>
      </c>
      <c r="H41" s="2">
        <v>29</v>
      </c>
      <c r="I41" s="2">
        <v>7</v>
      </c>
      <c r="J41" s="2">
        <v>24</v>
      </c>
      <c r="K41" s="2">
        <v>1</v>
      </c>
      <c r="L41" s="2">
        <v>43</v>
      </c>
      <c r="M41" s="2">
        <v>24</v>
      </c>
      <c r="N41" s="2">
        <v>4</v>
      </c>
      <c r="O41" s="2">
        <v>27</v>
      </c>
      <c r="P41" s="2">
        <v>33</v>
      </c>
      <c r="Q41" s="2">
        <v>33</v>
      </c>
      <c r="R41" s="2">
        <v>69</v>
      </c>
      <c r="S41" s="2">
        <v>94</v>
      </c>
      <c r="T41" s="2">
        <v>79</v>
      </c>
      <c r="U41" s="2">
        <v>183</v>
      </c>
      <c r="V41" s="2">
        <v>63</v>
      </c>
      <c r="W41" s="2">
        <v>115</v>
      </c>
      <c r="X41" s="2">
        <v>112</v>
      </c>
      <c r="Y41" s="2">
        <v>1144</v>
      </c>
      <c r="Z41" s="2">
        <v>1528</v>
      </c>
      <c r="AA41" s="3">
        <v>74.870002746582031</v>
      </c>
      <c r="AB41" s="10">
        <f t="shared" si="1"/>
        <v>304</v>
      </c>
      <c r="AC41" s="10">
        <f t="shared" si="2"/>
        <v>666</v>
      </c>
      <c r="AD41" t="str">
        <f t="shared" si="3"/>
        <v>百齡里</v>
      </c>
      <c r="AE41" s="11">
        <f t="shared" si="4"/>
        <v>1358</v>
      </c>
      <c r="AF41" s="11">
        <f t="shared" si="5"/>
        <v>2410</v>
      </c>
      <c r="AG41" s="11">
        <f t="shared" si="6"/>
        <v>4529</v>
      </c>
    </row>
    <row r="42" spans="2:33" x14ac:dyDescent="0.25">
      <c r="B42" s="1" t="s">
        <v>52</v>
      </c>
      <c r="C42" s="1" t="s">
        <v>54</v>
      </c>
      <c r="D42" s="2">
        <v>84</v>
      </c>
      <c r="E42" s="2">
        <v>5</v>
      </c>
      <c r="F42" s="2">
        <v>1</v>
      </c>
      <c r="G42" s="2">
        <v>65</v>
      </c>
      <c r="H42" s="2">
        <v>42</v>
      </c>
      <c r="I42" s="2">
        <v>2</v>
      </c>
      <c r="J42" s="2">
        <v>24</v>
      </c>
      <c r="K42" s="2">
        <v>2</v>
      </c>
      <c r="L42" s="2">
        <v>35</v>
      </c>
      <c r="M42" s="2">
        <v>27</v>
      </c>
      <c r="N42" s="2">
        <v>13</v>
      </c>
      <c r="O42" s="2">
        <v>39</v>
      </c>
      <c r="P42" s="2">
        <v>35</v>
      </c>
      <c r="Q42" s="2">
        <v>25</v>
      </c>
      <c r="R42" s="2">
        <v>77</v>
      </c>
      <c r="S42" s="2">
        <v>85</v>
      </c>
      <c r="T42" s="2">
        <v>94</v>
      </c>
      <c r="U42" s="2">
        <v>151</v>
      </c>
      <c r="V42" s="2">
        <v>104</v>
      </c>
      <c r="W42" s="2">
        <v>98</v>
      </c>
      <c r="X42" s="2">
        <v>145</v>
      </c>
      <c r="Y42" s="2">
        <v>1172</v>
      </c>
      <c r="Z42" s="2">
        <v>1551</v>
      </c>
      <c r="AA42" s="3">
        <v>75.55999755859375</v>
      </c>
      <c r="AB42" s="10">
        <f t="shared" si="1"/>
        <v>359</v>
      </c>
      <c r="AC42" s="10">
        <f t="shared" si="2"/>
        <v>614</v>
      </c>
      <c r="AD42" t="str">
        <f t="shared" si="3"/>
        <v>百齡里</v>
      </c>
      <c r="AE42" s="11" t="str">
        <f t="shared" si="4"/>
        <v/>
      </c>
      <c r="AF42" s="11" t="str">
        <f t="shared" si="5"/>
        <v/>
      </c>
      <c r="AG42" s="11" t="str">
        <f t="shared" si="6"/>
        <v/>
      </c>
    </row>
    <row r="43" spans="2:33" x14ac:dyDescent="0.25">
      <c r="B43" s="1" t="s">
        <v>52</v>
      </c>
      <c r="C43" s="1" t="s">
        <v>55</v>
      </c>
      <c r="D43" s="2">
        <v>92</v>
      </c>
      <c r="E43" s="2">
        <v>12</v>
      </c>
      <c r="F43" s="2">
        <v>1</v>
      </c>
      <c r="G43" s="2">
        <v>57</v>
      </c>
      <c r="H43" s="2">
        <v>33</v>
      </c>
      <c r="I43" s="2">
        <v>3</v>
      </c>
      <c r="J43" s="2">
        <v>25</v>
      </c>
      <c r="K43" s="2">
        <v>2</v>
      </c>
      <c r="L43" s="2">
        <v>30</v>
      </c>
      <c r="M43" s="2">
        <v>24</v>
      </c>
      <c r="N43" s="2">
        <v>5</v>
      </c>
      <c r="O43" s="2">
        <v>38</v>
      </c>
      <c r="P43" s="2">
        <v>49</v>
      </c>
      <c r="Q43" s="2">
        <v>38</v>
      </c>
      <c r="R43" s="2">
        <v>77</v>
      </c>
      <c r="S43" s="2">
        <v>81</v>
      </c>
      <c r="T43" s="2">
        <v>93</v>
      </c>
      <c r="U43" s="2">
        <v>137</v>
      </c>
      <c r="V43" s="2">
        <v>54</v>
      </c>
      <c r="W43" s="2">
        <v>74</v>
      </c>
      <c r="X43" s="2">
        <v>135</v>
      </c>
      <c r="Y43" s="2">
        <v>1083</v>
      </c>
      <c r="Z43" s="2">
        <v>1448</v>
      </c>
      <c r="AA43" s="3">
        <v>74.790000915527344</v>
      </c>
      <c r="AB43" s="10">
        <f t="shared" si="1"/>
        <v>338</v>
      </c>
      <c r="AC43" s="10">
        <f t="shared" si="2"/>
        <v>592</v>
      </c>
      <c r="AD43" t="str">
        <f t="shared" si="3"/>
        <v>百齡里</v>
      </c>
      <c r="AE43" s="11" t="str">
        <f t="shared" si="4"/>
        <v/>
      </c>
      <c r="AF43" s="11" t="str">
        <f t="shared" si="5"/>
        <v/>
      </c>
      <c r="AG43" s="11" t="str">
        <f t="shared" si="6"/>
        <v/>
      </c>
    </row>
    <row r="44" spans="2:33" x14ac:dyDescent="0.25">
      <c r="B44" s="1" t="s">
        <v>52</v>
      </c>
      <c r="C44" s="1" t="s">
        <v>56</v>
      </c>
      <c r="D44" s="2">
        <v>71</v>
      </c>
      <c r="E44" s="2">
        <v>24</v>
      </c>
      <c r="F44" s="2">
        <v>0</v>
      </c>
      <c r="G44" s="2">
        <v>77</v>
      </c>
      <c r="H44" s="2">
        <v>50</v>
      </c>
      <c r="I44" s="2">
        <v>13</v>
      </c>
      <c r="J44" s="2">
        <v>39</v>
      </c>
      <c r="K44" s="2">
        <v>3</v>
      </c>
      <c r="L44" s="2">
        <v>29</v>
      </c>
      <c r="M44" s="2">
        <v>26</v>
      </c>
      <c r="N44" s="2">
        <v>8</v>
      </c>
      <c r="O44" s="2">
        <v>43</v>
      </c>
      <c r="P44" s="2">
        <v>33</v>
      </c>
      <c r="Q44" s="2">
        <v>24</v>
      </c>
      <c r="R44" s="2">
        <v>49</v>
      </c>
      <c r="S44" s="2">
        <v>70</v>
      </c>
      <c r="T44" s="2">
        <v>73</v>
      </c>
      <c r="U44" s="2">
        <v>124</v>
      </c>
      <c r="V44" s="2">
        <v>82</v>
      </c>
      <c r="W44" s="2">
        <v>127</v>
      </c>
      <c r="X44" s="2">
        <v>141</v>
      </c>
      <c r="Y44" s="2">
        <v>1130</v>
      </c>
      <c r="Z44" s="2">
        <v>1526</v>
      </c>
      <c r="AA44" s="3">
        <v>74.050003051757813</v>
      </c>
      <c r="AB44" s="10">
        <f t="shared" si="1"/>
        <v>357</v>
      </c>
      <c r="AC44" s="10">
        <f t="shared" si="2"/>
        <v>538</v>
      </c>
      <c r="AD44" t="str">
        <f t="shared" si="3"/>
        <v>百齡里</v>
      </c>
      <c r="AE44" s="11" t="str">
        <f t="shared" si="4"/>
        <v/>
      </c>
      <c r="AF44" s="11" t="str">
        <f t="shared" si="5"/>
        <v/>
      </c>
      <c r="AG44" s="11" t="str">
        <f t="shared" si="6"/>
        <v/>
      </c>
    </row>
    <row r="45" spans="2:33" x14ac:dyDescent="0.25">
      <c r="B45" s="1" t="s">
        <v>57</v>
      </c>
      <c r="C45" s="1" t="s">
        <v>58</v>
      </c>
      <c r="D45" s="2">
        <v>88</v>
      </c>
      <c r="E45" s="2">
        <v>18</v>
      </c>
      <c r="F45" s="2">
        <v>0</v>
      </c>
      <c r="G45" s="2">
        <v>77</v>
      </c>
      <c r="H45" s="2">
        <v>45</v>
      </c>
      <c r="I45" s="2">
        <v>30</v>
      </c>
      <c r="J45" s="2">
        <v>28</v>
      </c>
      <c r="K45" s="2">
        <v>1</v>
      </c>
      <c r="L45" s="2">
        <v>35</v>
      </c>
      <c r="M45" s="2">
        <v>66</v>
      </c>
      <c r="N45" s="2">
        <v>4</v>
      </c>
      <c r="O45" s="2">
        <v>30</v>
      </c>
      <c r="P45" s="2">
        <v>55</v>
      </c>
      <c r="Q45" s="2">
        <v>31</v>
      </c>
      <c r="R45" s="2">
        <v>68</v>
      </c>
      <c r="S45" s="2">
        <v>75</v>
      </c>
      <c r="T45" s="2">
        <v>64</v>
      </c>
      <c r="U45" s="2">
        <v>84</v>
      </c>
      <c r="V45" s="2">
        <v>108</v>
      </c>
      <c r="W45" s="2">
        <v>55</v>
      </c>
      <c r="X45" s="2">
        <v>150</v>
      </c>
      <c r="Y45" s="2">
        <v>1132</v>
      </c>
      <c r="Z45" s="2">
        <v>1564</v>
      </c>
      <c r="AA45" s="3">
        <v>72.379997253417969</v>
      </c>
      <c r="AB45" s="10">
        <f t="shared" si="1"/>
        <v>417</v>
      </c>
      <c r="AC45" s="10">
        <f t="shared" si="2"/>
        <v>465</v>
      </c>
      <c r="AD45" t="str">
        <f t="shared" si="3"/>
        <v>承德里</v>
      </c>
      <c r="AE45" s="11">
        <f t="shared" si="4"/>
        <v>1318</v>
      </c>
      <c r="AF45" s="11">
        <f t="shared" si="5"/>
        <v>1500</v>
      </c>
      <c r="AG45" s="11">
        <f t="shared" si="6"/>
        <v>3458</v>
      </c>
    </row>
    <row r="46" spans="2:33" x14ac:dyDescent="0.25">
      <c r="B46" s="1" t="s">
        <v>57</v>
      </c>
      <c r="C46" s="1" t="s">
        <v>59</v>
      </c>
      <c r="D46" s="2">
        <v>100</v>
      </c>
      <c r="E46" s="2">
        <v>19</v>
      </c>
      <c r="F46" s="2">
        <v>0</v>
      </c>
      <c r="G46" s="2">
        <v>88</v>
      </c>
      <c r="H46" s="2">
        <v>44</v>
      </c>
      <c r="I46" s="2">
        <v>5</v>
      </c>
      <c r="J46" s="2">
        <v>27</v>
      </c>
      <c r="K46" s="2">
        <v>1</v>
      </c>
      <c r="L46" s="2">
        <v>27</v>
      </c>
      <c r="M46" s="2">
        <v>109</v>
      </c>
      <c r="N46" s="2">
        <v>8</v>
      </c>
      <c r="O46" s="2">
        <v>27</v>
      </c>
      <c r="P46" s="2">
        <v>57</v>
      </c>
      <c r="Q46" s="2">
        <v>27</v>
      </c>
      <c r="R46" s="2">
        <v>74</v>
      </c>
      <c r="S46" s="2">
        <v>88</v>
      </c>
      <c r="T46" s="2">
        <v>81</v>
      </c>
      <c r="U46" s="2">
        <v>106</v>
      </c>
      <c r="V46" s="2">
        <v>58</v>
      </c>
      <c r="W46" s="2">
        <v>65</v>
      </c>
      <c r="X46" s="2">
        <v>85</v>
      </c>
      <c r="Y46" s="2">
        <v>1117</v>
      </c>
      <c r="Z46" s="2">
        <v>1565</v>
      </c>
      <c r="AA46" s="3">
        <v>71.370002746582031</v>
      </c>
      <c r="AB46" s="10">
        <f t="shared" si="1"/>
        <v>401</v>
      </c>
      <c r="AC46" s="10">
        <f t="shared" si="2"/>
        <v>541</v>
      </c>
      <c r="AD46" t="str">
        <f t="shared" si="3"/>
        <v>承德里</v>
      </c>
      <c r="AE46" s="11" t="str">
        <f t="shared" si="4"/>
        <v/>
      </c>
      <c r="AF46" s="11" t="str">
        <f t="shared" si="5"/>
        <v/>
      </c>
      <c r="AG46" s="11" t="str">
        <f t="shared" si="6"/>
        <v/>
      </c>
    </row>
    <row r="47" spans="2:33" x14ac:dyDescent="0.25">
      <c r="B47" s="1" t="s">
        <v>57</v>
      </c>
      <c r="C47" s="1" t="s">
        <v>60</v>
      </c>
      <c r="D47" s="2">
        <v>80</v>
      </c>
      <c r="E47" s="2">
        <v>25</v>
      </c>
      <c r="F47" s="2">
        <v>1</v>
      </c>
      <c r="G47" s="2">
        <v>99</v>
      </c>
      <c r="H47" s="2">
        <v>63</v>
      </c>
      <c r="I47" s="2">
        <v>6</v>
      </c>
      <c r="J47" s="2">
        <v>37</v>
      </c>
      <c r="K47" s="2">
        <v>2</v>
      </c>
      <c r="L47" s="2">
        <v>14</v>
      </c>
      <c r="M47" s="2">
        <v>83</v>
      </c>
      <c r="N47" s="2">
        <v>22</v>
      </c>
      <c r="O47" s="2">
        <v>47</v>
      </c>
      <c r="P47" s="2">
        <v>116</v>
      </c>
      <c r="Q47" s="2">
        <v>45</v>
      </c>
      <c r="R47" s="2">
        <v>87</v>
      </c>
      <c r="S47" s="2">
        <v>53</v>
      </c>
      <c r="T47" s="2">
        <v>76</v>
      </c>
      <c r="U47" s="2">
        <v>107</v>
      </c>
      <c r="V47" s="2">
        <v>42</v>
      </c>
      <c r="W47" s="2">
        <v>46</v>
      </c>
      <c r="X47" s="2">
        <v>119</v>
      </c>
      <c r="Y47" s="2">
        <v>1209</v>
      </c>
      <c r="Z47" s="2">
        <v>1745</v>
      </c>
      <c r="AA47" s="3">
        <v>69.279998779296875</v>
      </c>
      <c r="AB47" s="10">
        <f t="shared" si="1"/>
        <v>500</v>
      </c>
      <c r="AC47" s="10">
        <f t="shared" si="2"/>
        <v>494</v>
      </c>
      <c r="AD47" t="str">
        <f t="shared" si="3"/>
        <v>承德里</v>
      </c>
      <c r="AE47" s="11" t="str">
        <f t="shared" si="4"/>
        <v/>
      </c>
      <c r="AF47" s="11" t="str">
        <f t="shared" si="5"/>
        <v/>
      </c>
      <c r="AG47" s="11" t="str">
        <f t="shared" si="6"/>
        <v/>
      </c>
    </row>
    <row r="48" spans="2:33" x14ac:dyDescent="0.25">
      <c r="B48" s="1" t="s">
        <v>61</v>
      </c>
      <c r="C48" s="1" t="s">
        <v>62</v>
      </c>
      <c r="D48" s="2">
        <v>63</v>
      </c>
      <c r="E48" s="2">
        <v>13</v>
      </c>
      <c r="F48" s="2">
        <v>0</v>
      </c>
      <c r="G48" s="2">
        <v>74</v>
      </c>
      <c r="H48" s="2">
        <v>35</v>
      </c>
      <c r="I48" s="2">
        <v>3</v>
      </c>
      <c r="J48" s="2">
        <v>16</v>
      </c>
      <c r="K48" s="2">
        <v>0</v>
      </c>
      <c r="L48" s="2">
        <v>18</v>
      </c>
      <c r="M48" s="2">
        <v>38</v>
      </c>
      <c r="N48" s="2">
        <v>6</v>
      </c>
      <c r="O48" s="2">
        <v>27</v>
      </c>
      <c r="P48" s="2">
        <v>42</v>
      </c>
      <c r="Q48" s="2">
        <v>26</v>
      </c>
      <c r="R48" s="2">
        <v>47</v>
      </c>
      <c r="S48" s="2">
        <v>73</v>
      </c>
      <c r="T48" s="2">
        <v>47</v>
      </c>
      <c r="U48" s="2">
        <v>133</v>
      </c>
      <c r="V48" s="2">
        <v>53</v>
      </c>
      <c r="W48" s="2">
        <v>56</v>
      </c>
      <c r="X48" s="2">
        <v>99</v>
      </c>
      <c r="Y48" s="2">
        <v>887</v>
      </c>
      <c r="Z48" s="2">
        <v>1301</v>
      </c>
      <c r="AA48" s="3">
        <v>68.180000305175781</v>
      </c>
      <c r="AB48" s="10">
        <f t="shared" si="1"/>
        <v>304</v>
      </c>
      <c r="AC48" s="10">
        <f t="shared" si="2"/>
        <v>445</v>
      </c>
      <c r="AD48" t="str">
        <f t="shared" si="3"/>
        <v>福華里</v>
      </c>
      <c r="AE48" s="11">
        <f t="shared" si="4"/>
        <v>1256</v>
      </c>
      <c r="AF48" s="11">
        <f t="shared" si="5"/>
        <v>1946</v>
      </c>
      <c r="AG48" s="11">
        <f t="shared" si="6"/>
        <v>3813</v>
      </c>
    </row>
    <row r="49" spans="2:33" x14ac:dyDescent="0.25">
      <c r="B49" s="1" t="s">
        <v>61</v>
      </c>
      <c r="C49" s="1" t="s">
        <v>63</v>
      </c>
      <c r="D49" s="2">
        <v>75</v>
      </c>
      <c r="E49" s="2">
        <v>5</v>
      </c>
      <c r="F49" s="2">
        <v>2</v>
      </c>
      <c r="G49" s="2">
        <v>55</v>
      </c>
      <c r="H49" s="2">
        <v>32</v>
      </c>
      <c r="I49" s="2">
        <v>5</v>
      </c>
      <c r="J49" s="2">
        <v>19</v>
      </c>
      <c r="K49" s="2">
        <v>0</v>
      </c>
      <c r="L49" s="2">
        <v>21</v>
      </c>
      <c r="M49" s="2">
        <v>29</v>
      </c>
      <c r="N49" s="2">
        <v>3</v>
      </c>
      <c r="O49" s="2">
        <v>25</v>
      </c>
      <c r="P49" s="2">
        <v>21</v>
      </c>
      <c r="Q49" s="2">
        <v>34</v>
      </c>
      <c r="R49" s="2">
        <v>46</v>
      </c>
      <c r="S49" s="2">
        <v>84</v>
      </c>
      <c r="T49" s="2">
        <v>43</v>
      </c>
      <c r="U49" s="2">
        <v>98</v>
      </c>
      <c r="V49" s="2">
        <v>18</v>
      </c>
      <c r="W49" s="2">
        <v>45</v>
      </c>
      <c r="X49" s="2">
        <v>68</v>
      </c>
      <c r="Y49" s="2">
        <v>742</v>
      </c>
      <c r="Z49" s="2">
        <v>1084</v>
      </c>
      <c r="AA49" s="3">
        <v>68.449996948242188</v>
      </c>
      <c r="AB49" s="10">
        <f t="shared" si="1"/>
        <v>222</v>
      </c>
      <c r="AC49" s="10">
        <f t="shared" si="2"/>
        <v>425</v>
      </c>
      <c r="AD49" t="str">
        <f t="shared" si="3"/>
        <v>福華里</v>
      </c>
      <c r="AE49" s="11" t="str">
        <f t="shared" si="4"/>
        <v/>
      </c>
      <c r="AF49" s="11" t="str">
        <f t="shared" si="5"/>
        <v/>
      </c>
      <c r="AG49" s="11" t="str">
        <f t="shared" si="6"/>
        <v/>
      </c>
    </row>
    <row r="50" spans="2:33" x14ac:dyDescent="0.25">
      <c r="B50" s="1" t="s">
        <v>61</v>
      </c>
      <c r="C50" s="1" t="s">
        <v>64</v>
      </c>
      <c r="D50" s="2">
        <v>54</v>
      </c>
      <c r="E50" s="2">
        <v>9</v>
      </c>
      <c r="F50" s="2">
        <v>1</v>
      </c>
      <c r="G50" s="2">
        <v>59</v>
      </c>
      <c r="H50" s="2">
        <v>33</v>
      </c>
      <c r="I50" s="2">
        <v>6</v>
      </c>
      <c r="J50" s="2">
        <v>26</v>
      </c>
      <c r="K50" s="2">
        <v>2</v>
      </c>
      <c r="L50" s="2">
        <v>28</v>
      </c>
      <c r="M50" s="2">
        <v>34</v>
      </c>
      <c r="N50" s="2">
        <v>8</v>
      </c>
      <c r="O50" s="2">
        <v>32</v>
      </c>
      <c r="P50" s="2">
        <v>60</v>
      </c>
      <c r="Q50" s="2">
        <v>33</v>
      </c>
      <c r="R50" s="2">
        <v>53</v>
      </c>
      <c r="S50" s="2">
        <v>82</v>
      </c>
      <c r="T50" s="2">
        <v>52</v>
      </c>
      <c r="U50" s="2">
        <v>116</v>
      </c>
      <c r="V50" s="2">
        <v>101</v>
      </c>
      <c r="W50" s="2">
        <v>66</v>
      </c>
      <c r="X50" s="2">
        <v>102</v>
      </c>
      <c r="Y50" s="2">
        <v>970</v>
      </c>
      <c r="Z50" s="2">
        <v>1487</v>
      </c>
      <c r="AA50" s="3">
        <v>65.230003356933594</v>
      </c>
      <c r="AB50" s="10">
        <f t="shared" si="1"/>
        <v>323</v>
      </c>
      <c r="AC50" s="10">
        <f t="shared" si="2"/>
        <v>456</v>
      </c>
      <c r="AD50" t="str">
        <f t="shared" si="3"/>
        <v>福華里</v>
      </c>
      <c r="AE50" s="11" t="str">
        <f t="shared" si="4"/>
        <v/>
      </c>
      <c r="AF50" s="11" t="str">
        <f t="shared" si="5"/>
        <v/>
      </c>
      <c r="AG50" s="11" t="str">
        <f t="shared" si="6"/>
        <v/>
      </c>
    </row>
    <row r="51" spans="2:33" x14ac:dyDescent="0.25">
      <c r="B51" s="1" t="s">
        <v>61</v>
      </c>
      <c r="C51" s="1" t="s">
        <v>65</v>
      </c>
      <c r="D51" s="2">
        <v>117</v>
      </c>
      <c r="E51" s="2">
        <v>14</v>
      </c>
      <c r="F51" s="2">
        <v>5</v>
      </c>
      <c r="G51" s="2">
        <v>111</v>
      </c>
      <c r="H51" s="2">
        <v>49</v>
      </c>
      <c r="I51" s="2">
        <v>9</v>
      </c>
      <c r="J51" s="2">
        <v>21</v>
      </c>
      <c r="K51" s="2">
        <v>1</v>
      </c>
      <c r="L51" s="2">
        <v>32</v>
      </c>
      <c r="M51" s="2">
        <v>71</v>
      </c>
      <c r="N51" s="2">
        <v>4</v>
      </c>
      <c r="O51" s="2">
        <v>30</v>
      </c>
      <c r="P51" s="2">
        <v>47</v>
      </c>
      <c r="Q51" s="2">
        <v>46</v>
      </c>
      <c r="R51" s="2">
        <v>82</v>
      </c>
      <c r="S51" s="2">
        <v>102</v>
      </c>
      <c r="T51" s="2">
        <v>72</v>
      </c>
      <c r="U51" s="2">
        <v>125</v>
      </c>
      <c r="V51" s="2">
        <v>70</v>
      </c>
      <c r="W51" s="2">
        <v>76</v>
      </c>
      <c r="X51" s="2">
        <v>112</v>
      </c>
      <c r="Y51" s="2">
        <v>1214</v>
      </c>
      <c r="Z51" s="2">
        <v>1639</v>
      </c>
      <c r="AA51" s="3">
        <v>74.069999694824219</v>
      </c>
      <c r="AB51" s="10">
        <f t="shared" si="1"/>
        <v>407</v>
      </c>
      <c r="AC51" s="10">
        <f t="shared" si="2"/>
        <v>620</v>
      </c>
      <c r="AD51" t="str">
        <f t="shared" si="3"/>
        <v>福華里</v>
      </c>
      <c r="AE51" s="11" t="str">
        <f t="shared" si="4"/>
        <v/>
      </c>
      <c r="AF51" s="11" t="str">
        <f t="shared" si="5"/>
        <v/>
      </c>
      <c r="AG51" s="11" t="str">
        <f t="shared" si="6"/>
        <v/>
      </c>
    </row>
    <row r="52" spans="2:33" x14ac:dyDescent="0.25">
      <c r="B52" s="1" t="s">
        <v>66</v>
      </c>
      <c r="C52" s="1" t="s">
        <v>67</v>
      </c>
      <c r="D52" s="2">
        <v>80</v>
      </c>
      <c r="E52" s="2">
        <v>5</v>
      </c>
      <c r="F52" s="2">
        <v>4</v>
      </c>
      <c r="G52" s="2">
        <v>101</v>
      </c>
      <c r="H52" s="2">
        <v>28</v>
      </c>
      <c r="I52" s="2">
        <v>4</v>
      </c>
      <c r="J52" s="2">
        <v>25</v>
      </c>
      <c r="K52" s="2">
        <v>0</v>
      </c>
      <c r="L52" s="2">
        <v>20</v>
      </c>
      <c r="M52" s="2">
        <v>36</v>
      </c>
      <c r="N52" s="2">
        <v>8</v>
      </c>
      <c r="O52" s="2">
        <v>73</v>
      </c>
      <c r="P52" s="2">
        <v>49</v>
      </c>
      <c r="Q52" s="2">
        <v>36</v>
      </c>
      <c r="R52" s="2">
        <v>71</v>
      </c>
      <c r="S52" s="2">
        <v>47</v>
      </c>
      <c r="T52" s="2">
        <v>75</v>
      </c>
      <c r="U52" s="2">
        <v>92</v>
      </c>
      <c r="V52" s="2">
        <v>49</v>
      </c>
      <c r="W52" s="2">
        <v>48</v>
      </c>
      <c r="X52" s="2">
        <v>110</v>
      </c>
      <c r="Y52" s="2">
        <v>982</v>
      </c>
      <c r="Z52" s="2">
        <v>1347</v>
      </c>
      <c r="AA52" s="3">
        <v>72.900001525878906</v>
      </c>
      <c r="AB52" s="10">
        <f t="shared" si="1"/>
        <v>397</v>
      </c>
      <c r="AC52" s="10">
        <f t="shared" si="2"/>
        <v>449</v>
      </c>
      <c r="AD52" t="str">
        <f t="shared" si="3"/>
        <v>明勝里</v>
      </c>
      <c r="AE52" s="11">
        <f t="shared" si="4"/>
        <v>1097</v>
      </c>
      <c r="AF52" s="11">
        <f t="shared" si="5"/>
        <v>1578</v>
      </c>
      <c r="AG52" s="11">
        <f t="shared" si="6"/>
        <v>3155</v>
      </c>
    </row>
    <row r="53" spans="2:33" x14ac:dyDescent="0.25">
      <c r="B53" s="1" t="s">
        <v>66</v>
      </c>
      <c r="C53" s="1" t="s">
        <v>68</v>
      </c>
      <c r="D53" s="2">
        <v>82</v>
      </c>
      <c r="E53" s="2">
        <v>10</v>
      </c>
      <c r="F53" s="2">
        <v>2</v>
      </c>
      <c r="G53" s="2">
        <v>79</v>
      </c>
      <c r="H53" s="2">
        <v>48</v>
      </c>
      <c r="I53" s="2">
        <v>4</v>
      </c>
      <c r="J53" s="2">
        <v>29</v>
      </c>
      <c r="K53" s="2">
        <v>1</v>
      </c>
      <c r="L53" s="2">
        <v>17</v>
      </c>
      <c r="M53" s="2">
        <v>39</v>
      </c>
      <c r="N53" s="2">
        <v>9</v>
      </c>
      <c r="O53" s="2">
        <v>68</v>
      </c>
      <c r="P53" s="2">
        <v>46</v>
      </c>
      <c r="Q53" s="2">
        <v>43</v>
      </c>
      <c r="R53" s="2">
        <v>82</v>
      </c>
      <c r="S53" s="2">
        <v>82</v>
      </c>
      <c r="T53" s="2">
        <v>80</v>
      </c>
      <c r="U53" s="2">
        <v>105</v>
      </c>
      <c r="V53" s="2">
        <v>62</v>
      </c>
      <c r="W53" s="2">
        <v>62</v>
      </c>
      <c r="X53" s="2">
        <v>112</v>
      </c>
      <c r="Y53" s="2">
        <v>1072</v>
      </c>
      <c r="Z53" s="2">
        <v>1471</v>
      </c>
      <c r="AA53" s="3">
        <v>72.879997253417969</v>
      </c>
      <c r="AB53" s="10">
        <f t="shared" si="1"/>
        <v>370</v>
      </c>
      <c r="AC53" s="10">
        <f t="shared" si="2"/>
        <v>536</v>
      </c>
      <c r="AD53" t="str">
        <f t="shared" si="3"/>
        <v>明勝里</v>
      </c>
      <c r="AE53" s="11" t="str">
        <f t="shared" si="4"/>
        <v/>
      </c>
      <c r="AF53" s="11" t="str">
        <f t="shared" si="5"/>
        <v/>
      </c>
      <c r="AG53" s="11" t="str">
        <f t="shared" si="6"/>
        <v/>
      </c>
    </row>
    <row r="54" spans="2:33" x14ac:dyDescent="0.25">
      <c r="B54" s="1" t="s">
        <v>66</v>
      </c>
      <c r="C54" s="1" t="s">
        <v>69</v>
      </c>
      <c r="D54" s="2">
        <v>102</v>
      </c>
      <c r="E54" s="2">
        <v>22</v>
      </c>
      <c r="F54" s="2">
        <v>1</v>
      </c>
      <c r="G54" s="2">
        <v>66</v>
      </c>
      <c r="H54" s="2">
        <v>40</v>
      </c>
      <c r="I54" s="2">
        <v>5</v>
      </c>
      <c r="J54" s="2">
        <v>25</v>
      </c>
      <c r="K54" s="2">
        <v>0</v>
      </c>
      <c r="L54" s="2">
        <v>16</v>
      </c>
      <c r="M54" s="2">
        <v>38</v>
      </c>
      <c r="N54" s="2">
        <v>8</v>
      </c>
      <c r="O54" s="2">
        <v>78</v>
      </c>
      <c r="P54" s="2">
        <v>26</v>
      </c>
      <c r="Q54" s="2">
        <v>38</v>
      </c>
      <c r="R54" s="2">
        <v>83</v>
      </c>
      <c r="S54" s="2">
        <v>97</v>
      </c>
      <c r="T54" s="2">
        <v>82</v>
      </c>
      <c r="U54" s="2">
        <v>123</v>
      </c>
      <c r="V54" s="2">
        <v>62</v>
      </c>
      <c r="W54" s="2">
        <v>68</v>
      </c>
      <c r="X54" s="2">
        <v>98</v>
      </c>
      <c r="Y54" s="2">
        <v>1101</v>
      </c>
      <c r="Z54" s="2">
        <v>1450</v>
      </c>
      <c r="AA54" s="3">
        <v>75.930000305175781</v>
      </c>
      <c r="AB54" s="10">
        <f t="shared" si="1"/>
        <v>330</v>
      </c>
      <c r="AC54" s="10">
        <f t="shared" si="2"/>
        <v>593</v>
      </c>
      <c r="AD54" t="str">
        <f t="shared" si="3"/>
        <v>明勝里</v>
      </c>
      <c r="AE54" s="11" t="str">
        <f t="shared" si="4"/>
        <v/>
      </c>
      <c r="AF54" s="11" t="str">
        <f t="shared" si="5"/>
        <v/>
      </c>
      <c r="AG54" s="11" t="str">
        <f t="shared" si="6"/>
        <v/>
      </c>
    </row>
    <row r="55" spans="2:33" x14ac:dyDescent="0.25">
      <c r="B55" s="1" t="s">
        <v>70</v>
      </c>
      <c r="C55" s="1" t="s">
        <v>71</v>
      </c>
      <c r="D55" s="2">
        <v>48</v>
      </c>
      <c r="E55" s="2">
        <v>7</v>
      </c>
      <c r="F55" s="2">
        <v>3</v>
      </c>
      <c r="G55" s="2">
        <v>43</v>
      </c>
      <c r="H55" s="2">
        <v>54</v>
      </c>
      <c r="I55" s="2">
        <v>0</v>
      </c>
      <c r="J55" s="2">
        <v>9</v>
      </c>
      <c r="K55" s="2">
        <v>0</v>
      </c>
      <c r="L55" s="2">
        <v>16</v>
      </c>
      <c r="M55" s="2">
        <v>13</v>
      </c>
      <c r="N55" s="2">
        <v>12</v>
      </c>
      <c r="O55" s="2">
        <v>12</v>
      </c>
      <c r="P55" s="2">
        <v>15</v>
      </c>
      <c r="Q55" s="2">
        <v>28</v>
      </c>
      <c r="R55" s="2">
        <v>40</v>
      </c>
      <c r="S55" s="2">
        <v>35</v>
      </c>
      <c r="T55" s="2">
        <v>101</v>
      </c>
      <c r="U55" s="2">
        <v>332</v>
      </c>
      <c r="V55" s="2">
        <v>126</v>
      </c>
      <c r="W55" s="2">
        <v>87</v>
      </c>
      <c r="X55" s="2">
        <v>30</v>
      </c>
      <c r="Y55" s="2">
        <v>1032</v>
      </c>
      <c r="Z55" s="2">
        <v>1438</v>
      </c>
      <c r="AA55" s="3">
        <v>71.769996643066406</v>
      </c>
      <c r="AB55" s="10">
        <f t="shared" si="1"/>
        <v>141</v>
      </c>
      <c r="AC55" s="10">
        <f t="shared" si="2"/>
        <v>671</v>
      </c>
      <c r="AD55" t="str">
        <f t="shared" si="3"/>
        <v>福順里</v>
      </c>
      <c r="AE55" s="11">
        <f t="shared" si="4"/>
        <v>518</v>
      </c>
      <c r="AF55" s="11">
        <f t="shared" si="5"/>
        <v>2024</v>
      </c>
      <c r="AG55" s="11">
        <f t="shared" si="6"/>
        <v>3275</v>
      </c>
    </row>
    <row r="56" spans="2:33" x14ac:dyDescent="0.25">
      <c r="B56" s="1" t="s">
        <v>70</v>
      </c>
      <c r="C56" s="1" t="s">
        <v>72</v>
      </c>
      <c r="D56" s="2">
        <v>55</v>
      </c>
      <c r="E56" s="2">
        <v>9</v>
      </c>
      <c r="F56" s="2">
        <v>0</v>
      </c>
      <c r="G56" s="2">
        <v>50</v>
      </c>
      <c r="H56" s="2">
        <v>58</v>
      </c>
      <c r="I56" s="2">
        <v>1</v>
      </c>
      <c r="J56" s="2">
        <v>20</v>
      </c>
      <c r="K56" s="2">
        <v>1</v>
      </c>
      <c r="L56" s="2">
        <v>13</v>
      </c>
      <c r="M56" s="2">
        <v>26</v>
      </c>
      <c r="N56" s="2">
        <v>11</v>
      </c>
      <c r="O56" s="2">
        <v>12</v>
      </c>
      <c r="P56" s="2">
        <v>21</v>
      </c>
      <c r="Q56" s="2">
        <v>48</v>
      </c>
      <c r="R56" s="2">
        <v>47</v>
      </c>
      <c r="S56" s="2">
        <v>38</v>
      </c>
      <c r="T56" s="2">
        <v>105</v>
      </c>
      <c r="U56" s="2">
        <v>240</v>
      </c>
      <c r="V56" s="2">
        <v>167</v>
      </c>
      <c r="W56" s="2">
        <v>84</v>
      </c>
      <c r="X56" s="2">
        <v>43</v>
      </c>
      <c r="Y56" s="2">
        <v>1069</v>
      </c>
      <c r="Z56" s="2">
        <v>1450</v>
      </c>
      <c r="AA56" s="3">
        <v>73.720001220703125</v>
      </c>
      <c r="AB56" s="10">
        <f t="shared" si="1"/>
        <v>176</v>
      </c>
      <c r="AC56" s="10">
        <f t="shared" si="2"/>
        <v>617</v>
      </c>
      <c r="AD56" t="str">
        <f t="shared" si="3"/>
        <v>福順里</v>
      </c>
      <c r="AE56" s="11" t="str">
        <f t="shared" si="4"/>
        <v/>
      </c>
      <c r="AF56" s="11" t="str">
        <f t="shared" si="5"/>
        <v/>
      </c>
      <c r="AG56" s="11" t="str">
        <f t="shared" si="6"/>
        <v/>
      </c>
    </row>
    <row r="57" spans="2:33" x14ac:dyDescent="0.25">
      <c r="B57" s="1" t="s">
        <v>70</v>
      </c>
      <c r="C57" s="1" t="s">
        <v>73</v>
      </c>
      <c r="D57" s="2">
        <v>76</v>
      </c>
      <c r="E57" s="2">
        <v>20</v>
      </c>
      <c r="F57" s="2">
        <v>0</v>
      </c>
      <c r="G57" s="2">
        <v>50</v>
      </c>
      <c r="H57" s="2">
        <v>40</v>
      </c>
      <c r="I57" s="2">
        <v>0</v>
      </c>
      <c r="J57" s="2">
        <v>19</v>
      </c>
      <c r="K57" s="2">
        <v>4</v>
      </c>
      <c r="L57" s="2">
        <v>23</v>
      </c>
      <c r="M57" s="2">
        <v>29</v>
      </c>
      <c r="N57" s="2">
        <v>8</v>
      </c>
      <c r="O57" s="2">
        <v>19</v>
      </c>
      <c r="P57" s="2">
        <v>30</v>
      </c>
      <c r="Q57" s="2">
        <v>39</v>
      </c>
      <c r="R57" s="2">
        <v>59</v>
      </c>
      <c r="S57" s="2">
        <v>52</v>
      </c>
      <c r="T57" s="2">
        <v>143</v>
      </c>
      <c r="U57" s="2">
        <v>252</v>
      </c>
      <c r="V57" s="2">
        <v>137</v>
      </c>
      <c r="W57" s="2">
        <v>115</v>
      </c>
      <c r="X57" s="2">
        <v>42</v>
      </c>
      <c r="Y57" s="2">
        <v>1174</v>
      </c>
      <c r="Z57" s="2">
        <v>1567</v>
      </c>
      <c r="AA57" s="3">
        <v>74.919998168945313</v>
      </c>
      <c r="AB57" s="10">
        <f t="shared" si="1"/>
        <v>201</v>
      </c>
      <c r="AC57" s="10">
        <f t="shared" si="2"/>
        <v>736</v>
      </c>
      <c r="AD57" t="str">
        <f t="shared" si="3"/>
        <v>福順里</v>
      </c>
      <c r="AE57" s="11" t="str">
        <f t="shared" si="4"/>
        <v/>
      </c>
      <c r="AF57" s="11" t="str">
        <f t="shared" si="5"/>
        <v/>
      </c>
      <c r="AG57" s="11" t="str">
        <f t="shared" si="6"/>
        <v/>
      </c>
    </row>
    <row r="58" spans="2:33" x14ac:dyDescent="0.25">
      <c r="B58" s="1" t="s">
        <v>74</v>
      </c>
      <c r="C58" s="1" t="s">
        <v>75</v>
      </c>
      <c r="D58" s="2">
        <v>63</v>
      </c>
      <c r="E58" s="2">
        <v>10</v>
      </c>
      <c r="F58" s="2">
        <v>0</v>
      </c>
      <c r="G58" s="2">
        <v>53</v>
      </c>
      <c r="H58" s="2">
        <v>60</v>
      </c>
      <c r="I58" s="2">
        <v>6</v>
      </c>
      <c r="J58" s="2">
        <v>24</v>
      </c>
      <c r="K58" s="2">
        <v>3</v>
      </c>
      <c r="L58" s="2">
        <v>21</v>
      </c>
      <c r="M58" s="2">
        <v>26</v>
      </c>
      <c r="N58" s="2">
        <v>5</v>
      </c>
      <c r="O58" s="2">
        <v>15</v>
      </c>
      <c r="P58" s="2">
        <v>15</v>
      </c>
      <c r="Q58" s="2">
        <v>34</v>
      </c>
      <c r="R58" s="2">
        <v>38</v>
      </c>
      <c r="S58" s="2">
        <v>41</v>
      </c>
      <c r="T58" s="2">
        <v>92</v>
      </c>
      <c r="U58" s="2">
        <v>206</v>
      </c>
      <c r="V58" s="2">
        <v>109</v>
      </c>
      <c r="W58" s="2">
        <v>177</v>
      </c>
      <c r="X58" s="2">
        <v>47</v>
      </c>
      <c r="Y58" s="2">
        <v>1068</v>
      </c>
      <c r="Z58" s="2">
        <v>1569</v>
      </c>
      <c r="AA58" s="3">
        <v>68.069999694824219</v>
      </c>
      <c r="AB58" s="10">
        <f t="shared" si="1"/>
        <v>182</v>
      </c>
      <c r="AC58" s="10">
        <f t="shared" si="2"/>
        <v>651</v>
      </c>
      <c r="AD58" t="str">
        <f t="shared" si="3"/>
        <v>富光里</v>
      </c>
      <c r="AE58" s="11">
        <f t="shared" si="4"/>
        <v>596</v>
      </c>
      <c r="AF58" s="11">
        <f t="shared" si="5"/>
        <v>2210</v>
      </c>
      <c r="AG58" s="11">
        <f t="shared" si="6"/>
        <v>3536</v>
      </c>
    </row>
    <row r="59" spans="2:33" x14ac:dyDescent="0.25">
      <c r="B59" s="1" t="s">
        <v>74</v>
      </c>
      <c r="C59" s="1" t="s">
        <v>76</v>
      </c>
      <c r="D59" s="2">
        <v>51</v>
      </c>
      <c r="E59" s="2">
        <v>8</v>
      </c>
      <c r="F59" s="2">
        <v>1</v>
      </c>
      <c r="G59" s="2">
        <v>61</v>
      </c>
      <c r="H59" s="2">
        <v>53</v>
      </c>
      <c r="I59" s="2">
        <v>1</v>
      </c>
      <c r="J59" s="2">
        <v>19</v>
      </c>
      <c r="K59" s="2">
        <v>0</v>
      </c>
      <c r="L59" s="2">
        <v>30</v>
      </c>
      <c r="M59" s="2">
        <v>35</v>
      </c>
      <c r="N59" s="2">
        <v>14</v>
      </c>
      <c r="O59" s="2">
        <v>10</v>
      </c>
      <c r="P59" s="2">
        <v>17</v>
      </c>
      <c r="Q59" s="2">
        <v>37</v>
      </c>
      <c r="R59" s="2">
        <v>42</v>
      </c>
      <c r="S59" s="2">
        <v>44</v>
      </c>
      <c r="T59" s="2">
        <v>133</v>
      </c>
      <c r="U59" s="2">
        <v>262</v>
      </c>
      <c r="V59" s="2">
        <v>139</v>
      </c>
      <c r="W59" s="2">
        <v>200</v>
      </c>
      <c r="X59" s="2">
        <v>47</v>
      </c>
      <c r="Y59" s="2">
        <v>1238</v>
      </c>
      <c r="Z59" s="2">
        <v>1729</v>
      </c>
      <c r="AA59" s="3">
        <v>71.599998474121094</v>
      </c>
      <c r="AB59" s="10">
        <f t="shared" si="1"/>
        <v>214</v>
      </c>
      <c r="AC59" s="10">
        <f t="shared" si="2"/>
        <v>769</v>
      </c>
      <c r="AD59" t="str">
        <f t="shared" si="3"/>
        <v>富光里</v>
      </c>
      <c r="AE59" s="11" t="str">
        <f t="shared" si="4"/>
        <v/>
      </c>
      <c r="AF59" s="11" t="str">
        <f t="shared" si="5"/>
        <v/>
      </c>
      <c r="AG59" s="11" t="str">
        <f t="shared" si="6"/>
        <v/>
      </c>
    </row>
    <row r="60" spans="2:33" x14ac:dyDescent="0.25">
      <c r="B60" s="1" t="s">
        <v>74</v>
      </c>
      <c r="C60" s="1" t="s">
        <v>77</v>
      </c>
      <c r="D60" s="2">
        <v>75</v>
      </c>
      <c r="E60" s="2">
        <v>12</v>
      </c>
      <c r="F60" s="2">
        <v>2</v>
      </c>
      <c r="G60" s="2">
        <v>56</v>
      </c>
      <c r="H60" s="2">
        <v>28</v>
      </c>
      <c r="I60" s="2">
        <v>5</v>
      </c>
      <c r="J60" s="2">
        <v>21</v>
      </c>
      <c r="K60" s="2">
        <v>1</v>
      </c>
      <c r="L60" s="2">
        <v>18</v>
      </c>
      <c r="M60" s="2">
        <v>30</v>
      </c>
      <c r="N60" s="2">
        <v>5</v>
      </c>
      <c r="O60" s="2">
        <v>21</v>
      </c>
      <c r="P60" s="2">
        <v>24</v>
      </c>
      <c r="Q60" s="2">
        <v>33</v>
      </c>
      <c r="R60" s="2">
        <v>71</v>
      </c>
      <c r="S60" s="2">
        <v>57</v>
      </c>
      <c r="T60" s="2">
        <v>118</v>
      </c>
      <c r="U60" s="2">
        <v>253</v>
      </c>
      <c r="V60" s="2">
        <v>144</v>
      </c>
      <c r="W60" s="2">
        <v>183</v>
      </c>
      <c r="X60" s="2">
        <v>46</v>
      </c>
      <c r="Y60" s="2">
        <v>1230</v>
      </c>
      <c r="Z60" s="2">
        <v>1674</v>
      </c>
      <c r="AA60" s="3">
        <v>73.480003356933594</v>
      </c>
      <c r="AB60" s="10">
        <f t="shared" si="1"/>
        <v>200</v>
      </c>
      <c r="AC60" s="10">
        <f t="shared" si="2"/>
        <v>790</v>
      </c>
      <c r="AD60" t="str">
        <f t="shared" si="3"/>
        <v>富光里</v>
      </c>
      <c r="AE60" s="11" t="str">
        <f t="shared" si="4"/>
        <v/>
      </c>
      <c r="AF60" s="11" t="str">
        <f t="shared" si="5"/>
        <v/>
      </c>
      <c r="AG60" s="11" t="str">
        <f t="shared" si="6"/>
        <v/>
      </c>
    </row>
    <row r="61" spans="2:33" x14ac:dyDescent="0.25">
      <c r="B61" s="1" t="s">
        <v>78</v>
      </c>
      <c r="C61" s="1" t="s">
        <v>79</v>
      </c>
      <c r="D61" s="2">
        <v>49</v>
      </c>
      <c r="E61" s="2">
        <v>7</v>
      </c>
      <c r="F61" s="2">
        <v>0</v>
      </c>
      <c r="G61" s="2">
        <v>59</v>
      </c>
      <c r="H61" s="2">
        <v>36</v>
      </c>
      <c r="I61" s="2">
        <v>4</v>
      </c>
      <c r="J61" s="2">
        <v>26</v>
      </c>
      <c r="K61" s="2">
        <v>2</v>
      </c>
      <c r="L61" s="2">
        <v>17</v>
      </c>
      <c r="M61" s="2">
        <v>21</v>
      </c>
      <c r="N61" s="2">
        <v>1</v>
      </c>
      <c r="O61" s="2">
        <v>18</v>
      </c>
      <c r="P61" s="2">
        <v>15</v>
      </c>
      <c r="Q61" s="2">
        <v>42</v>
      </c>
      <c r="R61" s="2">
        <v>60</v>
      </c>
      <c r="S61" s="2">
        <v>45</v>
      </c>
      <c r="T61" s="2">
        <v>136</v>
      </c>
      <c r="U61" s="2">
        <v>219</v>
      </c>
      <c r="V61" s="2">
        <v>138</v>
      </c>
      <c r="W61" s="2">
        <v>223</v>
      </c>
      <c r="X61" s="2">
        <v>48</v>
      </c>
      <c r="Y61" s="2">
        <v>1188</v>
      </c>
      <c r="Z61" s="2">
        <v>1544</v>
      </c>
      <c r="AA61" s="3">
        <v>76.94000244140625</v>
      </c>
      <c r="AB61" s="10">
        <f t="shared" si="1"/>
        <v>179</v>
      </c>
      <c r="AC61" s="10">
        <f t="shared" si="2"/>
        <v>774</v>
      </c>
      <c r="AD61" t="str">
        <f t="shared" si="3"/>
        <v>葫蘆里</v>
      </c>
      <c r="AE61" s="11">
        <f t="shared" si="4"/>
        <v>1081</v>
      </c>
      <c r="AF61" s="11">
        <f t="shared" si="5"/>
        <v>2635</v>
      </c>
      <c r="AG61" s="11">
        <f t="shared" si="6"/>
        <v>4869</v>
      </c>
    </row>
    <row r="62" spans="2:33" x14ac:dyDescent="0.25">
      <c r="B62" s="1" t="s">
        <v>78</v>
      </c>
      <c r="C62" s="1" t="s">
        <v>80</v>
      </c>
      <c r="D62" s="2">
        <v>54</v>
      </c>
      <c r="E62" s="2">
        <v>18</v>
      </c>
      <c r="F62" s="2">
        <v>0</v>
      </c>
      <c r="G62" s="2">
        <v>64</v>
      </c>
      <c r="H62" s="2">
        <v>45</v>
      </c>
      <c r="I62" s="2">
        <v>2</v>
      </c>
      <c r="J62" s="2">
        <v>20</v>
      </c>
      <c r="K62" s="2">
        <v>0</v>
      </c>
      <c r="L62" s="2">
        <v>18</v>
      </c>
      <c r="M62" s="2">
        <v>44</v>
      </c>
      <c r="N62" s="2">
        <v>8</v>
      </c>
      <c r="O62" s="2">
        <v>23</v>
      </c>
      <c r="P62" s="2">
        <v>71</v>
      </c>
      <c r="Q62" s="2">
        <v>44</v>
      </c>
      <c r="R62" s="2">
        <v>59</v>
      </c>
      <c r="S62" s="2">
        <v>44</v>
      </c>
      <c r="T62" s="2">
        <v>107</v>
      </c>
      <c r="U62" s="2">
        <v>141</v>
      </c>
      <c r="V62" s="2">
        <v>192</v>
      </c>
      <c r="W62" s="2">
        <v>135</v>
      </c>
      <c r="X62" s="2">
        <v>53</v>
      </c>
      <c r="Y62" s="2">
        <v>1167</v>
      </c>
      <c r="Z62" s="2">
        <v>1543</v>
      </c>
      <c r="AA62" s="3">
        <v>75.629997253417969</v>
      </c>
      <c r="AB62" s="10">
        <f t="shared" si="1"/>
        <v>281</v>
      </c>
      <c r="AC62" s="10">
        <f t="shared" si="2"/>
        <v>584</v>
      </c>
      <c r="AD62" t="str">
        <f t="shared" si="3"/>
        <v>葫蘆里</v>
      </c>
      <c r="AE62" s="11" t="str">
        <f t="shared" si="4"/>
        <v/>
      </c>
      <c r="AF62" s="11" t="str">
        <f t="shared" si="5"/>
        <v/>
      </c>
      <c r="AG62" s="11" t="str">
        <f t="shared" si="6"/>
        <v/>
      </c>
    </row>
    <row r="63" spans="2:33" x14ac:dyDescent="0.25">
      <c r="B63" s="1" t="s">
        <v>78</v>
      </c>
      <c r="C63" s="1" t="s">
        <v>81</v>
      </c>
      <c r="D63" s="2">
        <v>64</v>
      </c>
      <c r="E63" s="2">
        <v>8</v>
      </c>
      <c r="F63" s="2">
        <v>4</v>
      </c>
      <c r="G63" s="2">
        <v>85</v>
      </c>
      <c r="H63" s="2">
        <v>37</v>
      </c>
      <c r="I63" s="2">
        <v>4</v>
      </c>
      <c r="J63" s="2">
        <v>24</v>
      </c>
      <c r="K63" s="2">
        <v>1</v>
      </c>
      <c r="L63" s="2">
        <v>24</v>
      </c>
      <c r="M63" s="2">
        <v>58</v>
      </c>
      <c r="N63" s="2">
        <v>8</v>
      </c>
      <c r="O63" s="2">
        <v>35</v>
      </c>
      <c r="P63" s="2">
        <v>156</v>
      </c>
      <c r="Q63" s="2">
        <v>27</v>
      </c>
      <c r="R63" s="2">
        <v>59</v>
      </c>
      <c r="S63" s="2">
        <v>49</v>
      </c>
      <c r="T63" s="2">
        <v>77</v>
      </c>
      <c r="U63" s="2">
        <v>142</v>
      </c>
      <c r="V63" s="2">
        <v>224</v>
      </c>
      <c r="W63" s="2">
        <v>102</v>
      </c>
      <c r="X63" s="2">
        <v>45</v>
      </c>
      <c r="Y63" s="2">
        <v>1258</v>
      </c>
      <c r="Z63" s="2">
        <v>1663</v>
      </c>
      <c r="AA63" s="3">
        <v>75.650001525878906</v>
      </c>
      <c r="AB63" s="10">
        <f t="shared" si="1"/>
        <v>411</v>
      </c>
      <c r="AC63" s="10">
        <f t="shared" si="2"/>
        <v>520</v>
      </c>
      <c r="AD63" t="str">
        <f t="shared" si="3"/>
        <v>葫蘆里</v>
      </c>
      <c r="AE63" s="11" t="str">
        <f t="shared" si="4"/>
        <v/>
      </c>
      <c r="AF63" s="11" t="str">
        <f t="shared" si="5"/>
        <v/>
      </c>
      <c r="AG63" s="11" t="str">
        <f t="shared" si="6"/>
        <v/>
      </c>
    </row>
    <row r="64" spans="2:33" x14ac:dyDescent="0.25">
      <c r="B64" s="1" t="s">
        <v>78</v>
      </c>
      <c r="C64" s="1" t="s">
        <v>82</v>
      </c>
      <c r="D64" s="2">
        <v>55</v>
      </c>
      <c r="E64" s="2">
        <v>16</v>
      </c>
      <c r="F64" s="2">
        <v>0</v>
      </c>
      <c r="G64" s="2">
        <v>55</v>
      </c>
      <c r="H64" s="2">
        <v>41</v>
      </c>
      <c r="I64" s="2">
        <v>2</v>
      </c>
      <c r="J64" s="2">
        <v>22</v>
      </c>
      <c r="K64" s="2">
        <v>4</v>
      </c>
      <c r="L64" s="2">
        <v>15</v>
      </c>
      <c r="M64" s="2">
        <v>30</v>
      </c>
      <c r="N64" s="2">
        <v>11</v>
      </c>
      <c r="O64" s="2">
        <v>17</v>
      </c>
      <c r="P64" s="2">
        <v>22</v>
      </c>
      <c r="Q64" s="2">
        <v>29</v>
      </c>
      <c r="R64" s="2">
        <v>81</v>
      </c>
      <c r="S64" s="2">
        <v>40</v>
      </c>
      <c r="T64" s="2">
        <v>83</v>
      </c>
      <c r="U64" s="2">
        <v>283</v>
      </c>
      <c r="V64" s="2">
        <v>182</v>
      </c>
      <c r="W64" s="2">
        <v>186</v>
      </c>
      <c r="X64" s="2">
        <v>60</v>
      </c>
      <c r="Y64" s="2">
        <v>1256</v>
      </c>
      <c r="Z64" s="2">
        <v>1617</v>
      </c>
      <c r="AA64" s="3">
        <v>77.669998168945313</v>
      </c>
      <c r="AB64" s="10">
        <f t="shared" si="1"/>
        <v>210</v>
      </c>
      <c r="AC64" s="10">
        <f t="shared" si="2"/>
        <v>757</v>
      </c>
      <c r="AD64" t="str">
        <f t="shared" si="3"/>
        <v>葫蘆里</v>
      </c>
      <c r="AE64" s="11" t="str">
        <f t="shared" si="4"/>
        <v/>
      </c>
      <c r="AF64" s="11" t="str">
        <f t="shared" si="5"/>
        <v/>
      </c>
      <c r="AG64" s="11" t="str">
        <f t="shared" si="6"/>
        <v/>
      </c>
    </row>
    <row r="65" spans="2:33" x14ac:dyDescent="0.25">
      <c r="B65" s="1" t="s">
        <v>83</v>
      </c>
      <c r="C65" s="1" t="s">
        <v>84</v>
      </c>
      <c r="D65" s="2">
        <v>88</v>
      </c>
      <c r="E65" s="2">
        <v>19</v>
      </c>
      <c r="F65" s="2">
        <v>1</v>
      </c>
      <c r="G65" s="2">
        <v>59</v>
      </c>
      <c r="H65" s="2">
        <v>40</v>
      </c>
      <c r="I65" s="2">
        <v>3</v>
      </c>
      <c r="J65" s="2">
        <v>24</v>
      </c>
      <c r="K65" s="2">
        <v>1</v>
      </c>
      <c r="L65" s="2">
        <v>20</v>
      </c>
      <c r="M65" s="2">
        <v>30</v>
      </c>
      <c r="N65" s="2">
        <v>6</v>
      </c>
      <c r="O65" s="2">
        <v>24</v>
      </c>
      <c r="P65" s="2">
        <v>14</v>
      </c>
      <c r="Q65" s="2">
        <v>103</v>
      </c>
      <c r="R65" s="2">
        <v>71</v>
      </c>
      <c r="S65" s="2">
        <v>44</v>
      </c>
      <c r="T65" s="2">
        <v>137</v>
      </c>
      <c r="U65" s="2">
        <v>258</v>
      </c>
      <c r="V65" s="2">
        <v>147</v>
      </c>
      <c r="W65" s="2">
        <v>171</v>
      </c>
      <c r="X65" s="2">
        <v>57</v>
      </c>
      <c r="Y65" s="2">
        <v>1345</v>
      </c>
      <c r="Z65" s="2">
        <v>1762</v>
      </c>
      <c r="AA65" s="3">
        <v>76.330001831054688</v>
      </c>
      <c r="AB65" s="10">
        <f t="shared" si="1"/>
        <v>210</v>
      </c>
      <c r="AC65" s="10">
        <f t="shared" si="2"/>
        <v>872</v>
      </c>
      <c r="AD65" t="str">
        <f t="shared" si="3"/>
        <v>葫東里</v>
      </c>
      <c r="AE65" s="11">
        <f t="shared" si="4"/>
        <v>464</v>
      </c>
      <c r="AF65" s="11">
        <f t="shared" si="5"/>
        <v>1617</v>
      </c>
      <c r="AG65" s="11">
        <f t="shared" si="6"/>
        <v>2564</v>
      </c>
    </row>
    <row r="66" spans="2:33" x14ac:dyDescent="0.25">
      <c r="B66" s="1" t="s">
        <v>83</v>
      </c>
      <c r="C66" s="1" t="s">
        <v>85</v>
      </c>
      <c r="D66" s="2">
        <v>64</v>
      </c>
      <c r="E66" s="2">
        <v>17</v>
      </c>
      <c r="F66" s="2">
        <v>3</v>
      </c>
      <c r="G66" s="2">
        <v>69</v>
      </c>
      <c r="H66" s="2">
        <v>31</v>
      </c>
      <c r="I66" s="2">
        <v>2</v>
      </c>
      <c r="J66" s="2">
        <v>29</v>
      </c>
      <c r="K66" s="2">
        <v>0</v>
      </c>
      <c r="L66" s="2">
        <v>32</v>
      </c>
      <c r="M66" s="2">
        <v>20</v>
      </c>
      <c r="N66" s="2">
        <v>7</v>
      </c>
      <c r="O66" s="2">
        <v>21</v>
      </c>
      <c r="P66" s="2">
        <v>38</v>
      </c>
      <c r="Q66" s="2">
        <v>91</v>
      </c>
      <c r="R66" s="2">
        <v>49</v>
      </c>
      <c r="S66" s="2">
        <v>53</v>
      </c>
      <c r="T66" s="2">
        <v>105</v>
      </c>
      <c r="U66" s="2">
        <v>279</v>
      </c>
      <c r="V66" s="2">
        <v>114</v>
      </c>
      <c r="W66" s="2">
        <v>104</v>
      </c>
      <c r="X66" s="2">
        <v>67</v>
      </c>
      <c r="Y66" s="2">
        <v>1219</v>
      </c>
      <c r="Z66" s="2">
        <v>1670</v>
      </c>
      <c r="AA66" s="3">
        <v>72.989997863769531</v>
      </c>
      <c r="AB66" s="10">
        <f t="shared" si="1"/>
        <v>254</v>
      </c>
      <c r="AC66" s="10">
        <f t="shared" si="2"/>
        <v>745</v>
      </c>
      <c r="AD66" t="str">
        <f t="shared" si="3"/>
        <v>葫東里</v>
      </c>
      <c r="AE66" s="11" t="str">
        <f t="shared" si="4"/>
        <v/>
      </c>
      <c r="AF66" s="11" t="str">
        <f t="shared" si="5"/>
        <v/>
      </c>
      <c r="AG66" s="11" t="str">
        <f t="shared" si="6"/>
        <v/>
      </c>
    </row>
    <row r="67" spans="2:33" x14ac:dyDescent="0.25">
      <c r="B67" s="1" t="s">
        <v>86</v>
      </c>
      <c r="C67" s="1" t="s">
        <v>87</v>
      </c>
      <c r="D67" s="2">
        <v>51</v>
      </c>
      <c r="E67" s="2">
        <v>6</v>
      </c>
      <c r="F67" s="2">
        <v>1</v>
      </c>
      <c r="G67" s="2">
        <v>44</v>
      </c>
      <c r="H67" s="2">
        <v>39</v>
      </c>
      <c r="I67" s="2">
        <v>5</v>
      </c>
      <c r="J67" s="2">
        <v>20</v>
      </c>
      <c r="K67" s="2">
        <v>2</v>
      </c>
      <c r="L67" s="2">
        <v>6</v>
      </c>
      <c r="M67" s="2">
        <v>16</v>
      </c>
      <c r="N67" s="2">
        <v>3</v>
      </c>
      <c r="O67" s="2">
        <v>17</v>
      </c>
      <c r="P67" s="2">
        <v>5</v>
      </c>
      <c r="Q67" s="2">
        <v>22</v>
      </c>
      <c r="R67" s="2">
        <v>55</v>
      </c>
      <c r="S67" s="2">
        <v>20</v>
      </c>
      <c r="T67" s="2">
        <v>116</v>
      </c>
      <c r="U67" s="2">
        <v>110</v>
      </c>
      <c r="V67" s="2">
        <v>171</v>
      </c>
      <c r="W67" s="2">
        <v>128</v>
      </c>
      <c r="X67" s="2">
        <v>53</v>
      </c>
      <c r="Y67" s="2">
        <v>910</v>
      </c>
      <c r="Z67" s="2">
        <v>1251</v>
      </c>
      <c r="AA67" s="3">
        <v>72.739997863769531</v>
      </c>
      <c r="AB67" s="10">
        <f t="shared" si="1"/>
        <v>144</v>
      </c>
      <c r="AC67" s="10">
        <f t="shared" si="2"/>
        <v>502</v>
      </c>
      <c r="AD67" t="str">
        <f t="shared" si="3"/>
        <v>社子里</v>
      </c>
      <c r="AE67" s="11">
        <f t="shared" si="4"/>
        <v>522</v>
      </c>
      <c r="AF67" s="11">
        <f t="shared" si="5"/>
        <v>2147</v>
      </c>
      <c r="AG67" s="11">
        <f t="shared" si="6"/>
        <v>3985</v>
      </c>
    </row>
    <row r="68" spans="2:33" x14ac:dyDescent="0.25">
      <c r="B68" s="1" t="s">
        <v>86</v>
      </c>
      <c r="C68" s="1" t="s">
        <v>88</v>
      </c>
      <c r="D68" s="2">
        <v>46</v>
      </c>
      <c r="E68" s="2">
        <v>11</v>
      </c>
      <c r="F68" s="2">
        <v>1</v>
      </c>
      <c r="G68" s="2">
        <v>37</v>
      </c>
      <c r="H68" s="2">
        <v>38</v>
      </c>
      <c r="I68" s="2">
        <v>5</v>
      </c>
      <c r="J68" s="2">
        <v>22</v>
      </c>
      <c r="K68" s="2">
        <v>1</v>
      </c>
      <c r="L68" s="2">
        <v>16</v>
      </c>
      <c r="M68" s="2">
        <v>19</v>
      </c>
      <c r="N68" s="2">
        <v>2</v>
      </c>
      <c r="O68" s="2">
        <v>10</v>
      </c>
      <c r="P68" s="2">
        <v>15</v>
      </c>
      <c r="Q68" s="2">
        <v>19</v>
      </c>
      <c r="R68" s="2">
        <v>47</v>
      </c>
      <c r="S68" s="2">
        <v>29</v>
      </c>
      <c r="T68" s="2">
        <v>127</v>
      </c>
      <c r="U68" s="2">
        <v>86</v>
      </c>
      <c r="V68" s="2">
        <v>210</v>
      </c>
      <c r="W68" s="2">
        <v>181</v>
      </c>
      <c r="X68" s="2">
        <v>46</v>
      </c>
      <c r="Y68" s="2">
        <v>986</v>
      </c>
      <c r="Z68" s="2">
        <v>1369</v>
      </c>
      <c r="AA68" s="3">
        <v>72.019996643066406</v>
      </c>
      <c r="AB68" s="10">
        <f t="shared" si="1"/>
        <v>145</v>
      </c>
      <c r="AC68" s="10">
        <f t="shared" si="2"/>
        <v>535</v>
      </c>
      <c r="AD68" t="str">
        <f t="shared" si="3"/>
        <v>社子里</v>
      </c>
      <c r="AE68" s="11" t="str">
        <f t="shared" si="4"/>
        <v/>
      </c>
      <c r="AF68" s="11" t="str">
        <f t="shared" si="5"/>
        <v/>
      </c>
      <c r="AG68" s="11" t="str">
        <f t="shared" si="6"/>
        <v/>
      </c>
    </row>
    <row r="69" spans="2:33" x14ac:dyDescent="0.25">
      <c r="B69" s="1" t="s">
        <v>86</v>
      </c>
      <c r="C69" s="1" t="s">
        <v>89</v>
      </c>
      <c r="D69" s="2">
        <v>29</v>
      </c>
      <c r="E69" s="2">
        <v>3</v>
      </c>
      <c r="F69" s="2">
        <v>0</v>
      </c>
      <c r="G69" s="2">
        <v>28</v>
      </c>
      <c r="H69" s="2">
        <v>15</v>
      </c>
      <c r="I69" s="2">
        <v>2</v>
      </c>
      <c r="J69" s="2">
        <v>12</v>
      </c>
      <c r="K69" s="2">
        <v>0</v>
      </c>
      <c r="L69" s="2">
        <v>9</v>
      </c>
      <c r="M69" s="2">
        <v>22</v>
      </c>
      <c r="N69" s="2">
        <v>6</v>
      </c>
      <c r="O69" s="2">
        <v>8</v>
      </c>
      <c r="P69" s="2">
        <v>12</v>
      </c>
      <c r="Q69" s="2">
        <v>36</v>
      </c>
      <c r="R69" s="2">
        <v>51</v>
      </c>
      <c r="S69" s="2">
        <v>20</v>
      </c>
      <c r="T69" s="2">
        <v>133</v>
      </c>
      <c r="U69" s="2">
        <v>113</v>
      </c>
      <c r="V69" s="2">
        <v>268</v>
      </c>
      <c r="W69" s="2">
        <v>226</v>
      </c>
      <c r="X69" s="2">
        <v>33</v>
      </c>
      <c r="Y69" s="2">
        <v>1040</v>
      </c>
      <c r="Z69" s="2">
        <v>1403</v>
      </c>
      <c r="AA69" s="3">
        <v>74.129997253417969</v>
      </c>
      <c r="AB69" s="10">
        <f t="shared" si="1"/>
        <v>118</v>
      </c>
      <c r="AC69" s="10">
        <f t="shared" si="2"/>
        <v>608</v>
      </c>
      <c r="AD69" t="str">
        <f t="shared" si="3"/>
        <v>社子里</v>
      </c>
      <c r="AE69" s="11" t="str">
        <f t="shared" si="4"/>
        <v/>
      </c>
      <c r="AF69" s="11" t="str">
        <f t="shared" si="5"/>
        <v/>
      </c>
      <c r="AG69" s="11" t="str">
        <f t="shared" si="6"/>
        <v/>
      </c>
    </row>
    <row r="70" spans="2:33" x14ac:dyDescent="0.25">
      <c r="B70" s="1" t="s">
        <v>86</v>
      </c>
      <c r="C70" s="1" t="s">
        <v>90</v>
      </c>
      <c r="D70" s="2">
        <v>44</v>
      </c>
      <c r="E70" s="2">
        <v>4</v>
      </c>
      <c r="F70" s="2">
        <v>0</v>
      </c>
      <c r="G70" s="2">
        <v>27</v>
      </c>
      <c r="H70" s="2">
        <v>17</v>
      </c>
      <c r="I70" s="2">
        <v>3</v>
      </c>
      <c r="J70" s="2">
        <v>21</v>
      </c>
      <c r="K70" s="2">
        <v>1</v>
      </c>
      <c r="L70" s="2">
        <v>15</v>
      </c>
      <c r="M70" s="2">
        <v>15</v>
      </c>
      <c r="N70" s="2">
        <v>3</v>
      </c>
      <c r="O70" s="2">
        <v>13</v>
      </c>
      <c r="P70" s="2">
        <v>8</v>
      </c>
      <c r="Q70" s="2">
        <v>26</v>
      </c>
      <c r="R70" s="2">
        <v>40</v>
      </c>
      <c r="S70" s="2">
        <v>41</v>
      </c>
      <c r="T70" s="2">
        <v>120</v>
      </c>
      <c r="U70" s="2">
        <v>78</v>
      </c>
      <c r="V70" s="2">
        <v>367</v>
      </c>
      <c r="W70" s="2">
        <v>153</v>
      </c>
      <c r="X70" s="2">
        <v>34</v>
      </c>
      <c r="Y70" s="2">
        <v>1049</v>
      </c>
      <c r="Z70" s="2">
        <v>1388</v>
      </c>
      <c r="AA70" s="3">
        <v>75.580001831054688</v>
      </c>
      <c r="AB70" s="10">
        <f t="shared" si="1"/>
        <v>115</v>
      </c>
      <c r="AC70" s="10">
        <f t="shared" si="2"/>
        <v>502</v>
      </c>
      <c r="AD70" t="str">
        <f t="shared" si="3"/>
        <v>社子里</v>
      </c>
      <c r="AE70" s="11" t="str">
        <f t="shared" si="4"/>
        <v/>
      </c>
      <c r="AF70" s="11" t="str">
        <f t="shared" si="5"/>
        <v/>
      </c>
      <c r="AG70" s="11" t="str">
        <f t="shared" si="6"/>
        <v/>
      </c>
    </row>
    <row r="71" spans="2:33" x14ac:dyDescent="0.25">
      <c r="B71" s="1" t="s">
        <v>91</v>
      </c>
      <c r="C71" s="1" t="s">
        <v>92</v>
      </c>
      <c r="D71" s="2">
        <v>101</v>
      </c>
      <c r="E71" s="2">
        <v>8</v>
      </c>
      <c r="F71" s="2">
        <v>1</v>
      </c>
      <c r="G71" s="2">
        <v>48</v>
      </c>
      <c r="H71" s="2">
        <v>57</v>
      </c>
      <c r="I71" s="2">
        <v>4</v>
      </c>
      <c r="J71" s="2">
        <v>16</v>
      </c>
      <c r="K71" s="2">
        <v>0</v>
      </c>
      <c r="L71" s="2">
        <v>28</v>
      </c>
      <c r="M71" s="2">
        <v>28</v>
      </c>
      <c r="N71" s="2">
        <v>4</v>
      </c>
      <c r="O71" s="2">
        <v>24</v>
      </c>
      <c r="P71" s="2">
        <v>20</v>
      </c>
      <c r="Q71" s="2">
        <v>44</v>
      </c>
      <c r="R71" s="2">
        <v>52</v>
      </c>
      <c r="S71" s="2">
        <v>49</v>
      </c>
      <c r="T71" s="2">
        <v>121</v>
      </c>
      <c r="U71" s="2">
        <v>121</v>
      </c>
      <c r="V71" s="2">
        <v>224</v>
      </c>
      <c r="W71" s="2">
        <v>206</v>
      </c>
      <c r="X71" s="2">
        <v>51</v>
      </c>
      <c r="Y71" s="2">
        <v>1230</v>
      </c>
      <c r="Z71" s="2">
        <v>1635</v>
      </c>
      <c r="AA71" s="3">
        <v>75.230003356933594</v>
      </c>
      <c r="AB71" s="10">
        <f t="shared" ref="AB71:AB134" si="7">SUM(G71,L71,M71,N71,O71,P71,X71)</f>
        <v>203</v>
      </c>
      <c r="AC71" s="10">
        <f t="shared" ref="AC71:AC134" si="8">SUM(D71,Q71,R71,S71,T71,U71,W71)</f>
        <v>694</v>
      </c>
      <c r="AD71" t="str">
        <f t="shared" ref="AD71:AD134" si="9">B71</f>
        <v>社新里</v>
      </c>
      <c r="AE71" s="11">
        <f t="shared" ref="AE71:AE134" si="10">IF($B71=$B70,"",SUMPRODUCT(($B$6:$B$168=$B71)*AB$6:AB$168))</f>
        <v>804</v>
      </c>
      <c r="AF71" s="11">
        <f t="shared" ref="AF71:AF134" si="11">IF($B71=$B70,"",SUMPRODUCT(($B$6:$B$168=$B71)*AC$6:AC$168))</f>
        <v>3214</v>
      </c>
      <c r="AG71" s="11">
        <f t="shared" ref="AG71:AG134" si="12">IF($B71=$B70,"",SUMPRODUCT(($B$6:$B$168=$B71)*Y$6:Y$168))</f>
        <v>5451</v>
      </c>
    </row>
    <row r="72" spans="2:33" x14ac:dyDescent="0.25">
      <c r="B72" s="1" t="s">
        <v>91</v>
      </c>
      <c r="C72" s="1" t="s">
        <v>93</v>
      </c>
      <c r="D72" s="2">
        <v>58</v>
      </c>
      <c r="E72" s="2">
        <v>12</v>
      </c>
      <c r="F72" s="2">
        <v>0</v>
      </c>
      <c r="G72" s="2">
        <v>39</v>
      </c>
      <c r="H72" s="2">
        <v>35</v>
      </c>
      <c r="I72" s="2">
        <v>3</v>
      </c>
      <c r="J72" s="2">
        <v>19</v>
      </c>
      <c r="K72" s="2">
        <v>0</v>
      </c>
      <c r="L72" s="2">
        <v>16</v>
      </c>
      <c r="M72" s="2">
        <v>27</v>
      </c>
      <c r="N72" s="2">
        <v>3</v>
      </c>
      <c r="O72" s="2">
        <v>16</v>
      </c>
      <c r="P72" s="2">
        <v>19</v>
      </c>
      <c r="Q72" s="2">
        <v>34</v>
      </c>
      <c r="R72" s="2">
        <v>38</v>
      </c>
      <c r="S72" s="2">
        <v>37</v>
      </c>
      <c r="T72" s="2">
        <v>100</v>
      </c>
      <c r="U72" s="2">
        <v>126</v>
      </c>
      <c r="V72" s="2">
        <v>205</v>
      </c>
      <c r="W72" s="2">
        <v>189</v>
      </c>
      <c r="X72" s="2">
        <v>22</v>
      </c>
      <c r="Y72" s="2">
        <v>1019</v>
      </c>
      <c r="Z72" s="2">
        <v>1417</v>
      </c>
      <c r="AA72" s="3">
        <v>71.910003662109375</v>
      </c>
      <c r="AB72" s="10">
        <f t="shared" si="7"/>
        <v>142</v>
      </c>
      <c r="AC72" s="10">
        <f t="shared" si="8"/>
        <v>582</v>
      </c>
      <c r="AD72" t="str">
        <f t="shared" si="9"/>
        <v>社新里</v>
      </c>
      <c r="AE72" s="11" t="str">
        <f t="shared" si="10"/>
        <v/>
      </c>
      <c r="AF72" s="11" t="str">
        <f t="shared" si="11"/>
        <v/>
      </c>
      <c r="AG72" s="11" t="str">
        <f t="shared" si="12"/>
        <v/>
      </c>
    </row>
    <row r="73" spans="2:33" x14ac:dyDescent="0.25">
      <c r="B73" s="1" t="s">
        <v>91</v>
      </c>
      <c r="C73" s="1" t="s">
        <v>94</v>
      </c>
      <c r="D73" s="2">
        <v>57</v>
      </c>
      <c r="E73" s="2">
        <v>8</v>
      </c>
      <c r="F73" s="2">
        <v>0</v>
      </c>
      <c r="G73" s="2">
        <v>32</v>
      </c>
      <c r="H73" s="2">
        <v>68</v>
      </c>
      <c r="I73" s="2">
        <v>2</v>
      </c>
      <c r="J73" s="2">
        <v>22</v>
      </c>
      <c r="K73" s="2">
        <v>2</v>
      </c>
      <c r="L73" s="2">
        <v>16</v>
      </c>
      <c r="M73" s="2">
        <v>26</v>
      </c>
      <c r="N73" s="2">
        <v>3</v>
      </c>
      <c r="O73" s="2">
        <v>10</v>
      </c>
      <c r="P73" s="2">
        <v>27</v>
      </c>
      <c r="Q73" s="2">
        <v>33</v>
      </c>
      <c r="R73" s="2">
        <v>43</v>
      </c>
      <c r="S73" s="2">
        <v>54</v>
      </c>
      <c r="T73" s="2">
        <v>121</v>
      </c>
      <c r="U73" s="2">
        <v>100</v>
      </c>
      <c r="V73" s="2">
        <v>202</v>
      </c>
      <c r="W73" s="2">
        <v>214</v>
      </c>
      <c r="X73" s="2">
        <v>47</v>
      </c>
      <c r="Y73" s="2">
        <v>1099</v>
      </c>
      <c r="Z73" s="2">
        <v>1507</v>
      </c>
      <c r="AA73" s="3">
        <v>72.930000305175781</v>
      </c>
      <c r="AB73" s="10">
        <f t="shared" si="7"/>
        <v>161</v>
      </c>
      <c r="AC73" s="10">
        <f t="shared" si="8"/>
        <v>622</v>
      </c>
      <c r="AD73" t="str">
        <f t="shared" si="9"/>
        <v>社新里</v>
      </c>
      <c r="AE73" s="11" t="str">
        <f t="shared" si="10"/>
        <v/>
      </c>
      <c r="AF73" s="11" t="str">
        <f t="shared" si="11"/>
        <v/>
      </c>
      <c r="AG73" s="11" t="str">
        <f t="shared" si="12"/>
        <v/>
      </c>
    </row>
    <row r="74" spans="2:33" x14ac:dyDescent="0.25">
      <c r="B74" s="1" t="s">
        <v>91</v>
      </c>
      <c r="C74" s="1" t="s">
        <v>95</v>
      </c>
      <c r="D74" s="2">
        <v>50</v>
      </c>
      <c r="E74" s="2">
        <v>6</v>
      </c>
      <c r="F74" s="2">
        <v>1</v>
      </c>
      <c r="G74" s="2">
        <v>48</v>
      </c>
      <c r="H74" s="2">
        <v>36</v>
      </c>
      <c r="I74" s="2">
        <v>5</v>
      </c>
      <c r="J74" s="2">
        <v>18</v>
      </c>
      <c r="K74" s="2">
        <v>1</v>
      </c>
      <c r="L74" s="2">
        <v>8</v>
      </c>
      <c r="M74" s="2">
        <v>15</v>
      </c>
      <c r="N74" s="2">
        <v>2</v>
      </c>
      <c r="O74" s="2">
        <v>5</v>
      </c>
      <c r="P74" s="2">
        <v>26</v>
      </c>
      <c r="Q74" s="2">
        <v>38</v>
      </c>
      <c r="R74" s="2">
        <v>47</v>
      </c>
      <c r="S74" s="2">
        <v>38</v>
      </c>
      <c r="T74" s="2">
        <v>172</v>
      </c>
      <c r="U74" s="2">
        <v>115</v>
      </c>
      <c r="V74" s="2">
        <v>176</v>
      </c>
      <c r="W74" s="2">
        <v>190</v>
      </c>
      <c r="X74" s="2">
        <v>38</v>
      </c>
      <c r="Y74" s="2">
        <v>1057</v>
      </c>
      <c r="Z74" s="2">
        <v>1497</v>
      </c>
      <c r="AA74" s="3">
        <v>70.610000610351563</v>
      </c>
      <c r="AB74" s="10">
        <f t="shared" si="7"/>
        <v>142</v>
      </c>
      <c r="AC74" s="10">
        <f t="shared" si="8"/>
        <v>650</v>
      </c>
      <c r="AD74" t="str">
        <f t="shared" si="9"/>
        <v>社新里</v>
      </c>
      <c r="AE74" s="11" t="str">
        <f t="shared" si="10"/>
        <v/>
      </c>
      <c r="AF74" s="11" t="str">
        <f t="shared" si="11"/>
        <v/>
      </c>
      <c r="AG74" s="11" t="str">
        <f t="shared" si="12"/>
        <v/>
      </c>
    </row>
    <row r="75" spans="2:33" x14ac:dyDescent="0.25">
      <c r="B75" s="1" t="s">
        <v>91</v>
      </c>
      <c r="C75" s="1" t="s">
        <v>96</v>
      </c>
      <c r="D75" s="2">
        <v>75</v>
      </c>
      <c r="E75" s="2">
        <v>15</v>
      </c>
      <c r="F75" s="2">
        <v>0</v>
      </c>
      <c r="G75" s="2">
        <v>43</v>
      </c>
      <c r="H75" s="2">
        <v>40</v>
      </c>
      <c r="I75" s="2">
        <v>6</v>
      </c>
      <c r="J75" s="2">
        <v>19</v>
      </c>
      <c r="K75" s="2">
        <v>0</v>
      </c>
      <c r="L75" s="2">
        <v>19</v>
      </c>
      <c r="M75" s="2">
        <v>18</v>
      </c>
      <c r="N75" s="2">
        <v>4</v>
      </c>
      <c r="O75" s="2">
        <v>15</v>
      </c>
      <c r="P75" s="2">
        <v>22</v>
      </c>
      <c r="Q75" s="2">
        <v>25</v>
      </c>
      <c r="R75" s="2">
        <v>51</v>
      </c>
      <c r="S75" s="2">
        <v>41</v>
      </c>
      <c r="T75" s="2">
        <v>167</v>
      </c>
      <c r="U75" s="2">
        <v>110</v>
      </c>
      <c r="V75" s="2">
        <v>128</v>
      </c>
      <c r="W75" s="2">
        <v>197</v>
      </c>
      <c r="X75" s="2">
        <v>35</v>
      </c>
      <c r="Y75" s="2">
        <v>1046</v>
      </c>
      <c r="Z75" s="2">
        <v>1359</v>
      </c>
      <c r="AA75" s="3">
        <v>76.970001220703125</v>
      </c>
      <c r="AB75" s="10">
        <f t="shared" si="7"/>
        <v>156</v>
      </c>
      <c r="AC75" s="10">
        <f t="shared" si="8"/>
        <v>666</v>
      </c>
      <c r="AD75" t="str">
        <f t="shared" si="9"/>
        <v>社新里</v>
      </c>
      <c r="AE75" s="11" t="str">
        <f t="shared" si="10"/>
        <v/>
      </c>
      <c r="AF75" s="11" t="str">
        <f t="shared" si="11"/>
        <v/>
      </c>
      <c r="AG75" s="11" t="str">
        <f t="shared" si="12"/>
        <v/>
      </c>
    </row>
    <row r="76" spans="2:33" x14ac:dyDescent="0.25">
      <c r="B76" s="1" t="s">
        <v>97</v>
      </c>
      <c r="C76" s="1" t="s">
        <v>98</v>
      </c>
      <c r="D76" s="2">
        <v>55</v>
      </c>
      <c r="E76" s="2">
        <v>13</v>
      </c>
      <c r="F76" s="2">
        <v>0</v>
      </c>
      <c r="G76" s="2">
        <v>39</v>
      </c>
      <c r="H76" s="2">
        <v>18</v>
      </c>
      <c r="I76" s="2">
        <v>2</v>
      </c>
      <c r="J76" s="2">
        <v>15</v>
      </c>
      <c r="K76" s="2">
        <v>0</v>
      </c>
      <c r="L76" s="2">
        <v>17</v>
      </c>
      <c r="M76" s="2">
        <v>32</v>
      </c>
      <c r="N76" s="2">
        <v>3</v>
      </c>
      <c r="O76" s="2">
        <v>23</v>
      </c>
      <c r="P76" s="2">
        <v>12</v>
      </c>
      <c r="Q76" s="2">
        <v>44</v>
      </c>
      <c r="R76" s="2">
        <v>43</v>
      </c>
      <c r="S76" s="2">
        <v>27</v>
      </c>
      <c r="T76" s="2">
        <v>156</v>
      </c>
      <c r="U76" s="2">
        <v>97</v>
      </c>
      <c r="V76" s="2">
        <v>237</v>
      </c>
      <c r="W76" s="2">
        <v>218</v>
      </c>
      <c r="X76" s="2">
        <v>38</v>
      </c>
      <c r="Y76" s="2">
        <v>1117</v>
      </c>
      <c r="Z76" s="2">
        <v>1525</v>
      </c>
      <c r="AA76" s="3">
        <v>73.25</v>
      </c>
      <c r="AB76" s="10">
        <f t="shared" si="7"/>
        <v>164</v>
      </c>
      <c r="AC76" s="10">
        <f t="shared" si="8"/>
        <v>640</v>
      </c>
      <c r="AD76" t="str">
        <f t="shared" si="9"/>
        <v>社園里</v>
      </c>
      <c r="AE76" s="11">
        <f t="shared" si="10"/>
        <v>588</v>
      </c>
      <c r="AF76" s="11">
        <f t="shared" si="11"/>
        <v>2666</v>
      </c>
      <c r="AG76" s="11">
        <f t="shared" si="12"/>
        <v>4598</v>
      </c>
    </row>
    <row r="77" spans="2:33" x14ac:dyDescent="0.25">
      <c r="B77" s="1" t="s">
        <v>97</v>
      </c>
      <c r="C77" s="1" t="s">
        <v>99</v>
      </c>
      <c r="D77" s="2">
        <v>67</v>
      </c>
      <c r="E77" s="2">
        <v>4</v>
      </c>
      <c r="F77" s="2">
        <v>0</v>
      </c>
      <c r="G77" s="2">
        <v>37</v>
      </c>
      <c r="H77" s="2">
        <v>20</v>
      </c>
      <c r="I77" s="2">
        <v>3</v>
      </c>
      <c r="J77" s="2">
        <v>19</v>
      </c>
      <c r="K77" s="2">
        <v>3</v>
      </c>
      <c r="L77" s="2">
        <v>12</v>
      </c>
      <c r="M77" s="2">
        <v>18</v>
      </c>
      <c r="N77" s="2">
        <v>3</v>
      </c>
      <c r="O77" s="2">
        <v>7</v>
      </c>
      <c r="P77" s="2">
        <v>19</v>
      </c>
      <c r="Q77" s="2">
        <v>50</v>
      </c>
      <c r="R77" s="2">
        <v>58</v>
      </c>
      <c r="S77" s="2">
        <v>34</v>
      </c>
      <c r="T77" s="2">
        <v>119</v>
      </c>
      <c r="U77" s="2">
        <v>105</v>
      </c>
      <c r="V77" s="2">
        <v>296</v>
      </c>
      <c r="W77" s="2">
        <v>182</v>
      </c>
      <c r="X77" s="2">
        <v>27</v>
      </c>
      <c r="Y77" s="2">
        <v>1101</v>
      </c>
      <c r="Z77" s="2">
        <v>1449</v>
      </c>
      <c r="AA77" s="3">
        <v>75.980003356933594</v>
      </c>
      <c r="AB77" s="10">
        <f t="shared" si="7"/>
        <v>123</v>
      </c>
      <c r="AC77" s="10">
        <f t="shared" si="8"/>
        <v>615</v>
      </c>
      <c r="AD77" t="str">
        <f t="shared" si="9"/>
        <v>社園里</v>
      </c>
      <c r="AE77" s="11" t="str">
        <f t="shared" si="10"/>
        <v/>
      </c>
      <c r="AF77" s="11" t="str">
        <f t="shared" si="11"/>
        <v/>
      </c>
      <c r="AG77" s="11" t="str">
        <f t="shared" si="12"/>
        <v/>
      </c>
    </row>
    <row r="78" spans="2:33" x14ac:dyDescent="0.25">
      <c r="B78" s="1" t="s">
        <v>97</v>
      </c>
      <c r="C78" s="1" t="s">
        <v>100</v>
      </c>
      <c r="D78" s="2">
        <v>67</v>
      </c>
      <c r="E78" s="2">
        <v>7</v>
      </c>
      <c r="F78" s="2">
        <v>0</v>
      </c>
      <c r="G78" s="2">
        <v>42</v>
      </c>
      <c r="H78" s="2">
        <v>24</v>
      </c>
      <c r="I78" s="2">
        <v>5</v>
      </c>
      <c r="J78" s="2">
        <v>8</v>
      </c>
      <c r="K78" s="2">
        <v>0</v>
      </c>
      <c r="L78" s="2">
        <v>18</v>
      </c>
      <c r="M78" s="2">
        <v>18</v>
      </c>
      <c r="N78" s="2">
        <v>5</v>
      </c>
      <c r="O78" s="2">
        <v>8</v>
      </c>
      <c r="P78" s="2">
        <v>17</v>
      </c>
      <c r="Q78" s="2">
        <v>45</v>
      </c>
      <c r="R78" s="2">
        <v>57</v>
      </c>
      <c r="S78" s="2">
        <v>35</v>
      </c>
      <c r="T78" s="2">
        <v>136</v>
      </c>
      <c r="U78" s="2">
        <v>102</v>
      </c>
      <c r="V78" s="2">
        <v>234</v>
      </c>
      <c r="W78" s="2">
        <v>220</v>
      </c>
      <c r="X78" s="2">
        <v>29</v>
      </c>
      <c r="Y78" s="2">
        <v>1090</v>
      </c>
      <c r="Z78" s="2">
        <v>1462</v>
      </c>
      <c r="AA78" s="3">
        <v>74.55999755859375</v>
      </c>
      <c r="AB78" s="10">
        <f t="shared" si="7"/>
        <v>137</v>
      </c>
      <c r="AC78" s="10">
        <f t="shared" si="8"/>
        <v>662</v>
      </c>
      <c r="AD78" t="str">
        <f t="shared" si="9"/>
        <v>社園里</v>
      </c>
      <c r="AE78" s="11" t="str">
        <f t="shared" si="10"/>
        <v/>
      </c>
      <c r="AF78" s="11" t="str">
        <f t="shared" si="11"/>
        <v/>
      </c>
      <c r="AG78" s="11" t="str">
        <f t="shared" si="12"/>
        <v/>
      </c>
    </row>
    <row r="79" spans="2:33" x14ac:dyDescent="0.25">
      <c r="B79" s="1" t="s">
        <v>97</v>
      </c>
      <c r="C79" s="1" t="s">
        <v>101</v>
      </c>
      <c r="D79" s="2">
        <v>62</v>
      </c>
      <c r="E79" s="2">
        <v>20</v>
      </c>
      <c r="F79" s="2">
        <v>1</v>
      </c>
      <c r="G79" s="2">
        <v>51</v>
      </c>
      <c r="H79" s="2">
        <v>43</v>
      </c>
      <c r="I79" s="2">
        <v>3</v>
      </c>
      <c r="J79" s="2">
        <v>20</v>
      </c>
      <c r="K79" s="2">
        <v>0</v>
      </c>
      <c r="L79" s="2">
        <v>17</v>
      </c>
      <c r="M79" s="2">
        <v>23</v>
      </c>
      <c r="N79" s="2">
        <v>3</v>
      </c>
      <c r="O79" s="2">
        <v>13</v>
      </c>
      <c r="P79" s="2">
        <v>17</v>
      </c>
      <c r="Q79" s="2">
        <v>30</v>
      </c>
      <c r="R79" s="2">
        <v>60</v>
      </c>
      <c r="S79" s="2">
        <v>45</v>
      </c>
      <c r="T79" s="2">
        <v>153</v>
      </c>
      <c r="U79" s="2">
        <v>149</v>
      </c>
      <c r="V79" s="2">
        <v>273</v>
      </c>
      <c r="W79" s="2">
        <v>250</v>
      </c>
      <c r="X79" s="2">
        <v>40</v>
      </c>
      <c r="Y79" s="2">
        <v>1290</v>
      </c>
      <c r="Z79" s="2">
        <v>1683</v>
      </c>
      <c r="AA79" s="3">
        <v>76.650001525878906</v>
      </c>
      <c r="AB79" s="10">
        <f t="shared" si="7"/>
        <v>164</v>
      </c>
      <c r="AC79" s="10">
        <f t="shared" si="8"/>
        <v>749</v>
      </c>
      <c r="AD79" t="str">
        <f t="shared" si="9"/>
        <v>社園里</v>
      </c>
      <c r="AE79" s="11" t="str">
        <f t="shared" si="10"/>
        <v/>
      </c>
      <c r="AF79" s="11" t="str">
        <f t="shared" si="11"/>
        <v/>
      </c>
      <c r="AG79" s="11" t="str">
        <f t="shared" si="12"/>
        <v/>
      </c>
    </row>
    <row r="80" spans="2:33" x14ac:dyDescent="0.25">
      <c r="B80" s="1" t="s">
        <v>102</v>
      </c>
      <c r="C80" s="1" t="s">
        <v>103</v>
      </c>
      <c r="D80" s="2">
        <v>57</v>
      </c>
      <c r="E80" s="2">
        <v>9</v>
      </c>
      <c r="F80" s="2">
        <v>0</v>
      </c>
      <c r="G80" s="2">
        <v>42</v>
      </c>
      <c r="H80" s="2">
        <v>41</v>
      </c>
      <c r="I80" s="2">
        <v>2</v>
      </c>
      <c r="J80" s="2">
        <v>14</v>
      </c>
      <c r="K80" s="2">
        <v>0</v>
      </c>
      <c r="L80" s="2">
        <v>13</v>
      </c>
      <c r="M80" s="2">
        <v>21</v>
      </c>
      <c r="N80" s="2">
        <v>3</v>
      </c>
      <c r="O80" s="2">
        <v>17</v>
      </c>
      <c r="P80" s="2">
        <v>15</v>
      </c>
      <c r="Q80" s="2">
        <v>35</v>
      </c>
      <c r="R80" s="2">
        <v>51</v>
      </c>
      <c r="S80" s="2">
        <v>25</v>
      </c>
      <c r="T80" s="2">
        <v>195</v>
      </c>
      <c r="U80" s="2">
        <v>98</v>
      </c>
      <c r="V80" s="2">
        <v>232</v>
      </c>
      <c r="W80" s="2">
        <v>244</v>
      </c>
      <c r="X80" s="2">
        <v>37</v>
      </c>
      <c r="Y80" s="2">
        <v>1177</v>
      </c>
      <c r="Z80" s="2">
        <v>1625</v>
      </c>
      <c r="AA80" s="3">
        <v>72.430000305175781</v>
      </c>
      <c r="AB80" s="10">
        <f t="shared" si="7"/>
        <v>148</v>
      </c>
      <c r="AC80" s="10">
        <f t="shared" si="8"/>
        <v>705</v>
      </c>
      <c r="AD80" t="str">
        <f t="shared" si="9"/>
        <v>永倫里</v>
      </c>
      <c r="AE80" s="11">
        <f t="shared" si="10"/>
        <v>553</v>
      </c>
      <c r="AF80" s="11">
        <f t="shared" si="11"/>
        <v>2746</v>
      </c>
      <c r="AG80" s="11">
        <f t="shared" si="12"/>
        <v>4578</v>
      </c>
    </row>
    <row r="81" spans="2:33" x14ac:dyDescent="0.25">
      <c r="B81" s="1" t="s">
        <v>102</v>
      </c>
      <c r="C81" s="1" t="s">
        <v>104</v>
      </c>
      <c r="D81" s="2">
        <v>45</v>
      </c>
      <c r="E81" s="2">
        <v>2</v>
      </c>
      <c r="F81" s="2">
        <v>5</v>
      </c>
      <c r="G81" s="2">
        <v>35</v>
      </c>
      <c r="H81" s="2">
        <v>30</v>
      </c>
      <c r="I81" s="2">
        <v>2</v>
      </c>
      <c r="J81" s="2">
        <v>15</v>
      </c>
      <c r="K81" s="2">
        <v>1</v>
      </c>
      <c r="L81" s="2">
        <v>4</v>
      </c>
      <c r="M81" s="2">
        <v>11</v>
      </c>
      <c r="N81" s="2">
        <v>2</v>
      </c>
      <c r="O81" s="2">
        <v>8</v>
      </c>
      <c r="P81" s="2">
        <v>12</v>
      </c>
      <c r="Q81" s="2">
        <v>26</v>
      </c>
      <c r="R81" s="2">
        <v>39</v>
      </c>
      <c r="S81" s="2">
        <v>41</v>
      </c>
      <c r="T81" s="2">
        <v>146</v>
      </c>
      <c r="U81" s="2">
        <v>75</v>
      </c>
      <c r="V81" s="2">
        <v>174</v>
      </c>
      <c r="W81" s="2">
        <v>216</v>
      </c>
      <c r="X81" s="2">
        <v>34</v>
      </c>
      <c r="Y81" s="2">
        <v>940</v>
      </c>
      <c r="Z81" s="2">
        <v>1305</v>
      </c>
      <c r="AA81" s="3">
        <v>72.029998779296875</v>
      </c>
      <c r="AB81" s="10">
        <f t="shared" si="7"/>
        <v>106</v>
      </c>
      <c r="AC81" s="10">
        <f t="shared" si="8"/>
        <v>588</v>
      </c>
      <c r="AD81" t="str">
        <f t="shared" si="9"/>
        <v>永倫里</v>
      </c>
      <c r="AE81" s="11" t="str">
        <f t="shared" si="10"/>
        <v/>
      </c>
      <c r="AF81" s="11" t="str">
        <f t="shared" si="11"/>
        <v/>
      </c>
      <c r="AG81" s="11" t="str">
        <f t="shared" si="12"/>
        <v/>
      </c>
    </row>
    <row r="82" spans="2:33" x14ac:dyDescent="0.25">
      <c r="B82" s="1" t="s">
        <v>102</v>
      </c>
      <c r="C82" s="1" t="s">
        <v>105</v>
      </c>
      <c r="D82" s="2">
        <v>50</v>
      </c>
      <c r="E82" s="2">
        <v>6</v>
      </c>
      <c r="F82" s="2">
        <v>0</v>
      </c>
      <c r="G82" s="2">
        <v>35</v>
      </c>
      <c r="H82" s="2">
        <v>37</v>
      </c>
      <c r="I82" s="2">
        <v>2</v>
      </c>
      <c r="J82" s="2">
        <v>21</v>
      </c>
      <c r="K82" s="2">
        <v>4</v>
      </c>
      <c r="L82" s="2">
        <v>16</v>
      </c>
      <c r="M82" s="2">
        <v>14</v>
      </c>
      <c r="N82" s="2">
        <v>6</v>
      </c>
      <c r="O82" s="2">
        <v>16</v>
      </c>
      <c r="P82" s="2">
        <v>28</v>
      </c>
      <c r="Q82" s="2">
        <v>34</v>
      </c>
      <c r="R82" s="2">
        <v>48</v>
      </c>
      <c r="S82" s="2">
        <v>33</v>
      </c>
      <c r="T82" s="2">
        <v>156</v>
      </c>
      <c r="U82" s="2">
        <v>121</v>
      </c>
      <c r="V82" s="2">
        <v>307</v>
      </c>
      <c r="W82" s="2">
        <v>237</v>
      </c>
      <c r="X82" s="2">
        <v>50</v>
      </c>
      <c r="Y82" s="2">
        <v>1247</v>
      </c>
      <c r="Z82" s="2">
        <v>1723</v>
      </c>
      <c r="AA82" s="3">
        <v>72.370002746582031</v>
      </c>
      <c r="AB82" s="10">
        <f t="shared" si="7"/>
        <v>165</v>
      </c>
      <c r="AC82" s="10">
        <f t="shared" si="8"/>
        <v>679</v>
      </c>
      <c r="AD82" t="str">
        <f t="shared" si="9"/>
        <v>永倫里</v>
      </c>
      <c r="AE82" s="11" t="str">
        <f t="shared" si="10"/>
        <v/>
      </c>
      <c r="AF82" s="11" t="str">
        <f t="shared" si="11"/>
        <v/>
      </c>
      <c r="AG82" s="11" t="str">
        <f t="shared" si="12"/>
        <v/>
      </c>
    </row>
    <row r="83" spans="2:33" x14ac:dyDescent="0.25">
      <c r="B83" s="1" t="s">
        <v>102</v>
      </c>
      <c r="C83" s="1" t="s">
        <v>106</v>
      </c>
      <c r="D83" s="2">
        <v>79</v>
      </c>
      <c r="E83" s="2">
        <v>12</v>
      </c>
      <c r="F83" s="2">
        <v>0</v>
      </c>
      <c r="G83" s="2">
        <v>43</v>
      </c>
      <c r="H83" s="2">
        <v>33</v>
      </c>
      <c r="I83" s="2">
        <v>3</v>
      </c>
      <c r="J83" s="2">
        <v>16</v>
      </c>
      <c r="K83" s="2">
        <v>1</v>
      </c>
      <c r="L83" s="2">
        <v>14</v>
      </c>
      <c r="M83" s="2">
        <v>9</v>
      </c>
      <c r="N83" s="2">
        <v>2</v>
      </c>
      <c r="O83" s="2">
        <v>14</v>
      </c>
      <c r="P83" s="2">
        <v>18</v>
      </c>
      <c r="Q83" s="2">
        <v>44</v>
      </c>
      <c r="R83" s="2">
        <v>82</v>
      </c>
      <c r="S83" s="2">
        <v>35</v>
      </c>
      <c r="T83" s="2">
        <v>143</v>
      </c>
      <c r="U83" s="2">
        <v>137</v>
      </c>
      <c r="V83" s="2">
        <v>211</v>
      </c>
      <c r="W83" s="2">
        <v>254</v>
      </c>
      <c r="X83" s="2">
        <v>34</v>
      </c>
      <c r="Y83" s="2">
        <v>1214</v>
      </c>
      <c r="Z83" s="2">
        <v>1643</v>
      </c>
      <c r="AA83" s="3">
        <v>73.889999389648438</v>
      </c>
      <c r="AB83" s="10">
        <f t="shared" si="7"/>
        <v>134</v>
      </c>
      <c r="AC83" s="10">
        <f t="shared" si="8"/>
        <v>774</v>
      </c>
      <c r="AD83" t="str">
        <f t="shared" si="9"/>
        <v>永倫里</v>
      </c>
      <c r="AE83" s="11" t="str">
        <f t="shared" si="10"/>
        <v/>
      </c>
      <c r="AF83" s="11" t="str">
        <f t="shared" si="11"/>
        <v/>
      </c>
      <c r="AG83" s="11" t="str">
        <f t="shared" si="12"/>
        <v/>
      </c>
    </row>
    <row r="84" spans="2:33" x14ac:dyDescent="0.25">
      <c r="B84" s="1" t="s">
        <v>107</v>
      </c>
      <c r="C84" s="1" t="s">
        <v>108</v>
      </c>
      <c r="D84" s="2">
        <v>32</v>
      </c>
      <c r="E84" s="2">
        <v>2</v>
      </c>
      <c r="F84" s="2">
        <v>0</v>
      </c>
      <c r="G84" s="2">
        <v>14</v>
      </c>
      <c r="H84" s="2">
        <v>32</v>
      </c>
      <c r="I84" s="2">
        <v>2</v>
      </c>
      <c r="J84" s="2">
        <v>6</v>
      </c>
      <c r="K84" s="2">
        <v>0</v>
      </c>
      <c r="L84" s="2">
        <v>4</v>
      </c>
      <c r="M84" s="2">
        <v>7</v>
      </c>
      <c r="N84" s="2">
        <v>1</v>
      </c>
      <c r="O84" s="2">
        <v>4</v>
      </c>
      <c r="P84" s="2">
        <v>8</v>
      </c>
      <c r="Q84" s="2">
        <v>17</v>
      </c>
      <c r="R84" s="2">
        <v>24</v>
      </c>
      <c r="S84" s="2">
        <v>22</v>
      </c>
      <c r="T84" s="2">
        <v>95</v>
      </c>
      <c r="U84" s="2">
        <v>166</v>
      </c>
      <c r="V84" s="2">
        <v>104</v>
      </c>
      <c r="W84" s="2">
        <v>478</v>
      </c>
      <c r="X84" s="2">
        <v>12</v>
      </c>
      <c r="Y84" s="2">
        <v>1040</v>
      </c>
      <c r="Z84" s="2">
        <v>1332</v>
      </c>
      <c r="AA84" s="3">
        <v>78.080001831054688</v>
      </c>
      <c r="AB84" s="10">
        <f t="shared" si="7"/>
        <v>50</v>
      </c>
      <c r="AC84" s="10">
        <f t="shared" si="8"/>
        <v>834</v>
      </c>
      <c r="AD84" t="str">
        <f t="shared" si="9"/>
        <v>福安里</v>
      </c>
      <c r="AE84" s="11">
        <f t="shared" si="10"/>
        <v>192</v>
      </c>
      <c r="AF84" s="11">
        <f t="shared" si="11"/>
        <v>2409</v>
      </c>
      <c r="AG84" s="11">
        <f t="shared" si="12"/>
        <v>3160</v>
      </c>
    </row>
    <row r="85" spans="2:33" x14ac:dyDescent="0.25">
      <c r="B85" s="1" t="s">
        <v>107</v>
      </c>
      <c r="C85" s="1" t="s">
        <v>109</v>
      </c>
      <c r="D85" s="2">
        <v>61</v>
      </c>
      <c r="E85" s="2">
        <v>9</v>
      </c>
      <c r="F85" s="2">
        <v>0</v>
      </c>
      <c r="G85" s="2">
        <v>16</v>
      </c>
      <c r="H85" s="2">
        <v>51</v>
      </c>
      <c r="I85" s="2">
        <v>2</v>
      </c>
      <c r="J85" s="2">
        <v>8</v>
      </c>
      <c r="K85" s="2">
        <v>0</v>
      </c>
      <c r="L85" s="2">
        <v>10</v>
      </c>
      <c r="M85" s="2">
        <v>6</v>
      </c>
      <c r="N85" s="2">
        <v>4</v>
      </c>
      <c r="O85" s="2">
        <v>7</v>
      </c>
      <c r="P85" s="2">
        <v>9</v>
      </c>
      <c r="Q85" s="2">
        <v>37</v>
      </c>
      <c r="R85" s="2">
        <v>19</v>
      </c>
      <c r="S85" s="2">
        <v>23</v>
      </c>
      <c r="T85" s="2">
        <v>148</v>
      </c>
      <c r="U85" s="2">
        <v>183</v>
      </c>
      <c r="V85" s="2">
        <v>80</v>
      </c>
      <c r="W85" s="2">
        <v>336</v>
      </c>
      <c r="X85" s="2">
        <v>30</v>
      </c>
      <c r="Y85" s="2">
        <v>1047</v>
      </c>
      <c r="Z85" s="2">
        <v>1340</v>
      </c>
      <c r="AA85" s="3">
        <v>78.129997253417969</v>
      </c>
      <c r="AB85" s="10">
        <f t="shared" si="7"/>
        <v>82</v>
      </c>
      <c r="AC85" s="10">
        <f t="shared" si="8"/>
        <v>807</v>
      </c>
      <c r="AD85" t="str">
        <f t="shared" si="9"/>
        <v>福安里</v>
      </c>
      <c r="AE85" s="11" t="str">
        <f t="shared" si="10"/>
        <v/>
      </c>
      <c r="AF85" s="11" t="str">
        <f t="shared" si="11"/>
        <v/>
      </c>
      <c r="AG85" s="11" t="str">
        <f t="shared" si="12"/>
        <v/>
      </c>
    </row>
    <row r="86" spans="2:33" x14ac:dyDescent="0.25">
      <c r="B86" s="1" t="s">
        <v>107</v>
      </c>
      <c r="C86" s="1" t="s">
        <v>110</v>
      </c>
      <c r="D86" s="2">
        <v>33</v>
      </c>
      <c r="E86" s="2">
        <v>7</v>
      </c>
      <c r="F86" s="2">
        <v>0</v>
      </c>
      <c r="G86" s="2">
        <v>14</v>
      </c>
      <c r="H86" s="2">
        <v>26</v>
      </c>
      <c r="I86" s="2">
        <v>1</v>
      </c>
      <c r="J86" s="2">
        <v>8</v>
      </c>
      <c r="K86" s="2">
        <v>1</v>
      </c>
      <c r="L86" s="2">
        <v>4</v>
      </c>
      <c r="M86" s="2">
        <v>12</v>
      </c>
      <c r="N86" s="2">
        <v>5</v>
      </c>
      <c r="O86" s="2">
        <v>3</v>
      </c>
      <c r="P86" s="2">
        <v>5</v>
      </c>
      <c r="Q86" s="2">
        <v>45</v>
      </c>
      <c r="R86" s="2">
        <v>23</v>
      </c>
      <c r="S86" s="2">
        <v>14</v>
      </c>
      <c r="T86" s="2">
        <v>124</v>
      </c>
      <c r="U86" s="2">
        <v>157</v>
      </c>
      <c r="V86" s="2">
        <v>187</v>
      </c>
      <c r="W86" s="2">
        <v>372</v>
      </c>
      <c r="X86" s="2">
        <v>17</v>
      </c>
      <c r="Y86" s="2">
        <v>1073</v>
      </c>
      <c r="Z86" s="2">
        <v>1347</v>
      </c>
      <c r="AA86" s="3">
        <v>79.660003662109375</v>
      </c>
      <c r="AB86" s="10">
        <f t="shared" si="7"/>
        <v>60</v>
      </c>
      <c r="AC86" s="10">
        <f t="shared" si="8"/>
        <v>768</v>
      </c>
      <c r="AD86" t="str">
        <f t="shared" si="9"/>
        <v>福安里</v>
      </c>
      <c r="AE86" s="11" t="str">
        <f t="shared" si="10"/>
        <v/>
      </c>
      <c r="AF86" s="11" t="str">
        <f t="shared" si="11"/>
        <v/>
      </c>
      <c r="AG86" s="11" t="str">
        <f t="shared" si="12"/>
        <v/>
      </c>
    </row>
    <row r="87" spans="2:33" x14ac:dyDescent="0.25">
      <c r="B87" s="1" t="s">
        <v>111</v>
      </c>
      <c r="C87" s="1" t="s">
        <v>112</v>
      </c>
      <c r="D87" s="2">
        <v>42</v>
      </c>
      <c r="E87" s="2">
        <v>9</v>
      </c>
      <c r="F87" s="2">
        <v>1</v>
      </c>
      <c r="G87" s="2">
        <v>19</v>
      </c>
      <c r="H87" s="2">
        <v>40</v>
      </c>
      <c r="I87" s="2">
        <v>1</v>
      </c>
      <c r="J87" s="2">
        <v>4</v>
      </c>
      <c r="K87" s="2">
        <v>0</v>
      </c>
      <c r="L87" s="2">
        <v>9</v>
      </c>
      <c r="M87" s="2">
        <v>12</v>
      </c>
      <c r="N87" s="2">
        <v>4</v>
      </c>
      <c r="O87" s="2">
        <v>4</v>
      </c>
      <c r="P87" s="2">
        <v>12</v>
      </c>
      <c r="Q87" s="2">
        <v>34</v>
      </c>
      <c r="R87" s="2">
        <v>33</v>
      </c>
      <c r="S87" s="2">
        <v>22</v>
      </c>
      <c r="T87" s="2">
        <v>120</v>
      </c>
      <c r="U87" s="2">
        <v>240</v>
      </c>
      <c r="V87" s="2">
        <v>124</v>
      </c>
      <c r="W87" s="2">
        <v>370</v>
      </c>
      <c r="X87" s="2">
        <v>33</v>
      </c>
      <c r="Y87" s="2">
        <v>1149</v>
      </c>
      <c r="Z87" s="2">
        <v>1493</v>
      </c>
      <c r="AA87" s="3">
        <v>76.959999084472656</v>
      </c>
      <c r="AB87" s="10">
        <f t="shared" si="7"/>
        <v>93</v>
      </c>
      <c r="AC87" s="10">
        <f t="shared" si="8"/>
        <v>861</v>
      </c>
      <c r="AD87" t="str">
        <f t="shared" si="9"/>
        <v>富洲里</v>
      </c>
      <c r="AE87" s="11">
        <f t="shared" si="10"/>
        <v>270</v>
      </c>
      <c r="AF87" s="11">
        <f t="shared" si="11"/>
        <v>2660</v>
      </c>
      <c r="AG87" s="11">
        <f t="shared" si="12"/>
        <v>3678</v>
      </c>
    </row>
    <row r="88" spans="2:33" x14ac:dyDescent="0.25">
      <c r="B88" s="1" t="s">
        <v>111</v>
      </c>
      <c r="C88" s="1" t="s">
        <v>113</v>
      </c>
      <c r="D88" s="2">
        <v>26</v>
      </c>
      <c r="E88" s="2">
        <v>7</v>
      </c>
      <c r="F88" s="2">
        <v>0</v>
      </c>
      <c r="G88" s="2">
        <v>21</v>
      </c>
      <c r="H88" s="2">
        <v>19</v>
      </c>
      <c r="I88" s="2">
        <v>0</v>
      </c>
      <c r="J88" s="2">
        <v>11</v>
      </c>
      <c r="K88" s="2">
        <v>0</v>
      </c>
      <c r="L88" s="2">
        <v>2</v>
      </c>
      <c r="M88" s="2">
        <v>13</v>
      </c>
      <c r="N88" s="2">
        <v>2</v>
      </c>
      <c r="O88" s="2">
        <v>7</v>
      </c>
      <c r="P88" s="2">
        <v>5</v>
      </c>
      <c r="Q88" s="2">
        <v>25</v>
      </c>
      <c r="R88" s="2">
        <v>27</v>
      </c>
      <c r="S88" s="2">
        <v>30</v>
      </c>
      <c r="T88" s="2">
        <v>113</v>
      </c>
      <c r="U88" s="2">
        <v>209</v>
      </c>
      <c r="V88" s="2">
        <v>140</v>
      </c>
      <c r="W88" s="2">
        <v>383</v>
      </c>
      <c r="X88" s="2">
        <v>29</v>
      </c>
      <c r="Y88" s="2">
        <v>1090</v>
      </c>
      <c r="Z88" s="2">
        <v>1443</v>
      </c>
      <c r="AA88" s="3">
        <v>75.540000915527344</v>
      </c>
      <c r="AB88" s="10">
        <f t="shared" si="7"/>
        <v>79</v>
      </c>
      <c r="AC88" s="10">
        <f t="shared" si="8"/>
        <v>813</v>
      </c>
      <c r="AD88" t="str">
        <f t="shared" si="9"/>
        <v>富洲里</v>
      </c>
      <c r="AE88" s="11" t="str">
        <f t="shared" si="10"/>
        <v/>
      </c>
      <c r="AF88" s="11" t="str">
        <f t="shared" si="11"/>
        <v/>
      </c>
      <c r="AG88" s="11" t="str">
        <f t="shared" si="12"/>
        <v/>
      </c>
    </row>
    <row r="89" spans="2:33" x14ac:dyDescent="0.25">
      <c r="B89" s="1" t="s">
        <v>111</v>
      </c>
      <c r="C89" s="1" t="s">
        <v>114</v>
      </c>
      <c r="D89" s="2">
        <v>24</v>
      </c>
      <c r="E89" s="2">
        <v>5</v>
      </c>
      <c r="F89" s="2">
        <v>0</v>
      </c>
      <c r="G89" s="2">
        <v>26</v>
      </c>
      <c r="H89" s="2">
        <v>38</v>
      </c>
      <c r="I89" s="2">
        <v>3</v>
      </c>
      <c r="J89" s="2">
        <v>18</v>
      </c>
      <c r="K89" s="2">
        <v>0</v>
      </c>
      <c r="L89" s="2">
        <v>9</v>
      </c>
      <c r="M89" s="2">
        <v>13</v>
      </c>
      <c r="N89" s="2">
        <v>0</v>
      </c>
      <c r="O89" s="2">
        <v>11</v>
      </c>
      <c r="P89" s="2">
        <v>11</v>
      </c>
      <c r="Q89" s="2">
        <v>128</v>
      </c>
      <c r="R89" s="2">
        <v>28</v>
      </c>
      <c r="S89" s="2">
        <v>24</v>
      </c>
      <c r="T89" s="2">
        <v>117</v>
      </c>
      <c r="U89" s="2">
        <v>215</v>
      </c>
      <c r="V89" s="2">
        <v>269</v>
      </c>
      <c r="W89" s="2">
        <v>450</v>
      </c>
      <c r="X89" s="2">
        <v>28</v>
      </c>
      <c r="Y89" s="2">
        <v>1439</v>
      </c>
      <c r="Z89" s="2">
        <v>1842</v>
      </c>
      <c r="AA89" s="3">
        <v>78.120002746582031</v>
      </c>
      <c r="AB89" s="10">
        <f t="shared" si="7"/>
        <v>98</v>
      </c>
      <c r="AC89" s="10">
        <f t="shared" si="8"/>
        <v>986</v>
      </c>
      <c r="AD89" t="str">
        <f t="shared" si="9"/>
        <v>富洲里</v>
      </c>
      <c r="AE89" s="11" t="str">
        <f t="shared" si="10"/>
        <v/>
      </c>
      <c r="AF89" s="11" t="str">
        <f t="shared" si="11"/>
        <v/>
      </c>
      <c r="AG89" s="11" t="str">
        <f t="shared" si="12"/>
        <v/>
      </c>
    </row>
    <row r="90" spans="2:33" x14ac:dyDescent="0.25">
      <c r="B90" s="1" t="s">
        <v>115</v>
      </c>
      <c r="C90" s="1" t="s">
        <v>116</v>
      </c>
      <c r="D90" s="2">
        <v>64</v>
      </c>
      <c r="E90" s="2">
        <v>12</v>
      </c>
      <c r="F90" s="2">
        <v>2</v>
      </c>
      <c r="G90" s="2">
        <v>102</v>
      </c>
      <c r="H90" s="2">
        <v>33</v>
      </c>
      <c r="I90" s="2">
        <v>21</v>
      </c>
      <c r="J90" s="2">
        <v>9</v>
      </c>
      <c r="K90" s="2">
        <v>2</v>
      </c>
      <c r="L90" s="2">
        <v>29</v>
      </c>
      <c r="M90" s="2">
        <v>53</v>
      </c>
      <c r="N90" s="2">
        <v>8</v>
      </c>
      <c r="O90" s="2">
        <v>29</v>
      </c>
      <c r="P90" s="2">
        <v>61</v>
      </c>
      <c r="Q90" s="2">
        <v>17</v>
      </c>
      <c r="R90" s="2">
        <v>50</v>
      </c>
      <c r="S90" s="2">
        <v>60</v>
      </c>
      <c r="T90" s="2">
        <v>33</v>
      </c>
      <c r="U90" s="2">
        <v>48</v>
      </c>
      <c r="V90" s="2">
        <v>77</v>
      </c>
      <c r="W90" s="2">
        <v>64</v>
      </c>
      <c r="X90" s="2">
        <v>67</v>
      </c>
      <c r="Y90" s="2">
        <v>860</v>
      </c>
      <c r="Z90" s="2">
        <v>1272</v>
      </c>
      <c r="AA90" s="3">
        <v>67.610000610351563</v>
      </c>
      <c r="AB90" s="10">
        <f t="shared" si="7"/>
        <v>349</v>
      </c>
      <c r="AC90" s="10">
        <f t="shared" si="8"/>
        <v>336</v>
      </c>
      <c r="AD90" t="str">
        <f t="shared" si="9"/>
        <v>岩山里</v>
      </c>
      <c r="AE90" s="11">
        <f t="shared" si="10"/>
        <v>892</v>
      </c>
      <c r="AF90" s="11">
        <f t="shared" si="11"/>
        <v>815</v>
      </c>
      <c r="AG90" s="11">
        <f t="shared" si="12"/>
        <v>2106</v>
      </c>
    </row>
    <row r="91" spans="2:33" x14ac:dyDescent="0.25">
      <c r="B91" s="1" t="s">
        <v>115</v>
      </c>
      <c r="C91" s="1" t="s">
        <v>117</v>
      </c>
      <c r="D91" s="2">
        <v>84</v>
      </c>
      <c r="E91" s="2">
        <v>15</v>
      </c>
      <c r="F91" s="2">
        <v>2</v>
      </c>
      <c r="G91" s="2">
        <v>145</v>
      </c>
      <c r="H91" s="2">
        <v>49</v>
      </c>
      <c r="I91" s="2">
        <v>9</v>
      </c>
      <c r="J91" s="2">
        <v>32</v>
      </c>
      <c r="K91" s="2">
        <v>1</v>
      </c>
      <c r="L91" s="2">
        <v>61</v>
      </c>
      <c r="M91" s="2">
        <v>69</v>
      </c>
      <c r="N91" s="2">
        <v>12</v>
      </c>
      <c r="O91" s="2">
        <v>58</v>
      </c>
      <c r="P91" s="2">
        <v>110</v>
      </c>
      <c r="Q91" s="2">
        <v>24</v>
      </c>
      <c r="R91" s="2">
        <v>87</v>
      </c>
      <c r="S91" s="2">
        <v>101</v>
      </c>
      <c r="T91" s="2">
        <v>64</v>
      </c>
      <c r="U91" s="2">
        <v>56</v>
      </c>
      <c r="V91" s="2">
        <v>75</v>
      </c>
      <c r="W91" s="2">
        <v>63</v>
      </c>
      <c r="X91" s="2">
        <v>88</v>
      </c>
      <c r="Y91" s="2">
        <v>1246</v>
      </c>
      <c r="Z91" s="2">
        <v>1747</v>
      </c>
      <c r="AA91" s="3">
        <v>71.319999694824219</v>
      </c>
      <c r="AB91" s="10">
        <f t="shared" si="7"/>
        <v>543</v>
      </c>
      <c r="AC91" s="10">
        <f t="shared" si="8"/>
        <v>479</v>
      </c>
      <c r="AD91" t="str">
        <f t="shared" si="9"/>
        <v>岩山里</v>
      </c>
      <c r="AE91" s="11" t="str">
        <f t="shared" si="10"/>
        <v/>
      </c>
      <c r="AF91" s="11" t="str">
        <f t="shared" si="11"/>
        <v/>
      </c>
      <c r="AG91" s="11" t="str">
        <f t="shared" si="12"/>
        <v/>
      </c>
    </row>
    <row r="92" spans="2:33" x14ac:dyDescent="0.25">
      <c r="B92" s="1" t="s">
        <v>118</v>
      </c>
      <c r="C92" s="1" t="s">
        <v>119</v>
      </c>
      <c r="D92" s="2">
        <v>111</v>
      </c>
      <c r="E92" s="2">
        <v>28</v>
      </c>
      <c r="F92" s="2">
        <v>3</v>
      </c>
      <c r="G92" s="2">
        <v>132</v>
      </c>
      <c r="H92" s="2">
        <v>47</v>
      </c>
      <c r="I92" s="2">
        <v>7</v>
      </c>
      <c r="J92" s="2">
        <v>32</v>
      </c>
      <c r="K92" s="2">
        <v>5</v>
      </c>
      <c r="L92" s="2">
        <v>59</v>
      </c>
      <c r="M92" s="2">
        <v>59</v>
      </c>
      <c r="N92" s="2">
        <v>8</v>
      </c>
      <c r="O92" s="2">
        <v>67</v>
      </c>
      <c r="P92" s="2">
        <v>97</v>
      </c>
      <c r="Q92" s="2">
        <v>27</v>
      </c>
      <c r="R92" s="2">
        <v>105</v>
      </c>
      <c r="S92" s="2">
        <v>59</v>
      </c>
      <c r="T92" s="2">
        <v>75</v>
      </c>
      <c r="U92" s="2">
        <v>78</v>
      </c>
      <c r="V92" s="2">
        <v>30</v>
      </c>
      <c r="W92" s="2">
        <v>59</v>
      </c>
      <c r="X92" s="2">
        <v>89</v>
      </c>
      <c r="Y92" s="2">
        <v>1204</v>
      </c>
      <c r="Z92" s="2">
        <v>1576</v>
      </c>
      <c r="AA92" s="3">
        <v>76.400001525878906</v>
      </c>
      <c r="AB92" s="10">
        <f t="shared" si="7"/>
        <v>511</v>
      </c>
      <c r="AC92" s="10">
        <f t="shared" si="8"/>
        <v>514</v>
      </c>
      <c r="AD92" t="str">
        <f t="shared" si="9"/>
        <v>名山里</v>
      </c>
      <c r="AE92" s="11">
        <f t="shared" si="10"/>
        <v>1965</v>
      </c>
      <c r="AF92" s="11">
        <f t="shared" si="11"/>
        <v>1887</v>
      </c>
      <c r="AG92" s="11">
        <f t="shared" si="12"/>
        <v>4497</v>
      </c>
    </row>
    <row r="93" spans="2:33" x14ac:dyDescent="0.25">
      <c r="B93" s="1" t="s">
        <v>118</v>
      </c>
      <c r="C93" s="1" t="s">
        <v>120</v>
      </c>
      <c r="D93" s="2">
        <v>106</v>
      </c>
      <c r="E93" s="2">
        <v>39</v>
      </c>
      <c r="F93" s="2">
        <v>0</v>
      </c>
      <c r="G93" s="2">
        <v>148</v>
      </c>
      <c r="H93" s="2">
        <v>43</v>
      </c>
      <c r="I93" s="2">
        <v>13</v>
      </c>
      <c r="J93" s="2">
        <v>30</v>
      </c>
      <c r="K93" s="2">
        <v>8</v>
      </c>
      <c r="L93" s="2">
        <v>39</v>
      </c>
      <c r="M93" s="2">
        <v>71</v>
      </c>
      <c r="N93" s="2">
        <v>13</v>
      </c>
      <c r="O93" s="2">
        <v>51</v>
      </c>
      <c r="P93" s="2">
        <v>100</v>
      </c>
      <c r="Q93" s="2">
        <v>31</v>
      </c>
      <c r="R93" s="2">
        <v>73</v>
      </c>
      <c r="S93" s="2">
        <v>71</v>
      </c>
      <c r="T93" s="2">
        <v>79</v>
      </c>
      <c r="U93" s="2">
        <v>56</v>
      </c>
      <c r="V93" s="2">
        <v>26</v>
      </c>
      <c r="W93" s="2">
        <v>51</v>
      </c>
      <c r="X93" s="2">
        <v>80</v>
      </c>
      <c r="Y93" s="2">
        <v>1148</v>
      </c>
      <c r="Z93" s="2">
        <v>1573</v>
      </c>
      <c r="AA93" s="3">
        <v>72.980003356933594</v>
      </c>
      <c r="AB93" s="10">
        <f t="shared" si="7"/>
        <v>502</v>
      </c>
      <c r="AC93" s="10">
        <f t="shared" si="8"/>
        <v>467</v>
      </c>
      <c r="AD93" t="str">
        <f t="shared" si="9"/>
        <v>名山里</v>
      </c>
      <c r="AE93" s="11" t="str">
        <f t="shared" si="10"/>
        <v/>
      </c>
      <c r="AF93" s="11" t="str">
        <f t="shared" si="11"/>
        <v/>
      </c>
      <c r="AG93" s="11" t="str">
        <f t="shared" si="12"/>
        <v/>
      </c>
    </row>
    <row r="94" spans="2:33" x14ac:dyDescent="0.25">
      <c r="B94" s="1" t="s">
        <v>118</v>
      </c>
      <c r="C94" s="1" t="s">
        <v>121</v>
      </c>
      <c r="D94" s="2">
        <v>94</v>
      </c>
      <c r="E94" s="2">
        <v>18</v>
      </c>
      <c r="F94" s="2">
        <v>0</v>
      </c>
      <c r="G94" s="2">
        <v>103</v>
      </c>
      <c r="H94" s="2">
        <v>57</v>
      </c>
      <c r="I94" s="2">
        <v>5</v>
      </c>
      <c r="J94" s="2">
        <v>22</v>
      </c>
      <c r="K94" s="2">
        <v>3</v>
      </c>
      <c r="L94" s="2">
        <v>28</v>
      </c>
      <c r="M94" s="2">
        <v>67</v>
      </c>
      <c r="N94" s="2">
        <v>17</v>
      </c>
      <c r="O94" s="2">
        <v>65</v>
      </c>
      <c r="P94" s="2">
        <v>93</v>
      </c>
      <c r="Q94" s="2">
        <v>19</v>
      </c>
      <c r="R94" s="2">
        <v>96</v>
      </c>
      <c r="S94" s="2">
        <v>43</v>
      </c>
      <c r="T94" s="2">
        <v>55</v>
      </c>
      <c r="U94" s="2">
        <v>52</v>
      </c>
      <c r="V94" s="2">
        <v>24</v>
      </c>
      <c r="W94" s="2">
        <v>45</v>
      </c>
      <c r="X94" s="2">
        <v>99</v>
      </c>
      <c r="Y94" s="2">
        <v>1024</v>
      </c>
      <c r="Z94" s="2">
        <v>1395</v>
      </c>
      <c r="AA94" s="3">
        <v>73.410003662109375</v>
      </c>
      <c r="AB94" s="10">
        <f t="shared" si="7"/>
        <v>472</v>
      </c>
      <c r="AC94" s="10">
        <f t="shared" si="8"/>
        <v>404</v>
      </c>
      <c r="AD94" t="str">
        <f t="shared" si="9"/>
        <v>名山里</v>
      </c>
      <c r="AE94" s="11" t="str">
        <f t="shared" si="10"/>
        <v/>
      </c>
      <c r="AF94" s="11" t="str">
        <f t="shared" si="11"/>
        <v/>
      </c>
      <c r="AG94" s="11" t="str">
        <f t="shared" si="12"/>
        <v/>
      </c>
    </row>
    <row r="95" spans="2:33" x14ac:dyDescent="0.25">
      <c r="B95" s="1" t="s">
        <v>118</v>
      </c>
      <c r="C95" s="1" t="s">
        <v>122</v>
      </c>
      <c r="D95" s="2">
        <v>113</v>
      </c>
      <c r="E95" s="2">
        <v>22</v>
      </c>
      <c r="F95" s="2">
        <v>1</v>
      </c>
      <c r="G95" s="2">
        <v>129</v>
      </c>
      <c r="H95" s="2">
        <v>52</v>
      </c>
      <c r="I95" s="2">
        <v>4</v>
      </c>
      <c r="J95" s="2">
        <v>27</v>
      </c>
      <c r="K95" s="2">
        <v>4</v>
      </c>
      <c r="L95" s="2">
        <v>28</v>
      </c>
      <c r="M95" s="2">
        <v>63</v>
      </c>
      <c r="N95" s="2">
        <v>16</v>
      </c>
      <c r="O95" s="2">
        <v>60</v>
      </c>
      <c r="P95" s="2">
        <v>76</v>
      </c>
      <c r="Q95" s="2">
        <v>31</v>
      </c>
      <c r="R95" s="2">
        <v>97</v>
      </c>
      <c r="S95" s="2">
        <v>87</v>
      </c>
      <c r="T95" s="2">
        <v>57</v>
      </c>
      <c r="U95" s="2">
        <v>67</v>
      </c>
      <c r="V95" s="2">
        <v>14</v>
      </c>
      <c r="W95" s="2">
        <v>50</v>
      </c>
      <c r="X95" s="2">
        <v>108</v>
      </c>
      <c r="Y95" s="2">
        <v>1121</v>
      </c>
      <c r="Z95" s="2">
        <v>1516</v>
      </c>
      <c r="AA95" s="3">
        <v>73.94000244140625</v>
      </c>
      <c r="AB95" s="10">
        <f t="shared" si="7"/>
        <v>480</v>
      </c>
      <c r="AC95" s="10">
        <f t="shared" si="8"/>
        <v>502</v>
      </c>
      <c r="AD95" t="str">
        <f t="shared" si="9"/>
        <v>名山里</v>
      </c>
      <c r="AE95" s="11" t="str">
        <f t="shared" si="10"/>
        <v/>
      </c>
      <c r="AF95" s="11" t="str">
        <f t="shared" si="11"/>
        <v/>
      </c>
      <c r="AG95" s="11" t="str">
        <f t="shared" si="12"/>
        <v/>
      </c>
    </row>
    <row r="96" spans="2:33" x14ac:dyDescent="0.25">
      <c r="B96" s="1" t="s">
        <v>123</v>
      </c>
      <c r="C96" s="1" t="s">
        <v>124</v>
      </c>
      <c r="D96" s="2">
        <v>130</v>
      </c>
      <c r="E96" s="2">
        <v>32</v>
      </c>
      <c r="F96" s="2">
        <v>3</v>
      </c>
      <c r="G96" s="2">
        <v>82</v>
      </c>
      <c r="H96" s="2">
        <v>69</v>
      </c>
      <c r="I96" s="2">
        <v>7</v>
      </c>
      <c r="J96" s="2">
        <v>27</v>
      </c>
      <c r="K96" s="2">
        <v>3</v>
      </c>
      <c r="L96" s="2">
        <v>38</v>
      </c>
      <c r="M96" s="2">
        <v>84</v>
      </c>
      <c r="N96" s="2">
        <v>3</v>
      </c>
      <c r="O96" s="2">
        <v>40</v>
      </c>
      <c r="P96" s="2">
        <v>47</v>
      </c>
      <c r="Q96" s="2">
        <v>31</v>
      </c>
      <c r="R96" s="2">
        <v>60</v>
      </c>
      <c r="S96" s="2">
        <v>66</v>
      </c>
      <c r="T96" s="2">
        <v>43</v>
      </c>
      <c r="U96" s="2">
        <v>37</v>
      </c>
      <c r="V96" s="2">
        <v>22</v>
      </c>
      <c r="W96" s="2">
        <v>40</v>
      </c>
      <c r="X96" s="2">
        <v>63</v>
      </c>
      <c r="Y96" s="2">
        <v>937</v>
      </c>
      <c r="Z96" s="2">
        <v>1270</v>
      </c>
      <c r="AA96" s="3">
        <v>73.779998779296875</v>
      </c>
      <c r="AB96" s="10">
        <f t="shared" si="7"/>
        <v>357</v>
      </c>
      <c r="AC96" s="10">
        <f t="shared" si="8"/>
        <v>407</v>
      </c>
      <c r="AD96" t="str">
        <f t="shared" si="9"/>
        <v>德行里</v>
      </c>
      <c r="AE96" s="11">
        <f t="shared" si="10"/>
        <v>1040</v>
      </c>
      <c r="AF96" s="11">
        <f t="shared" si="11"/>
        <v>1193</v>
      </c>
      <c r="AG96" s="11">
        <f t="shared" si="12"/>
        <v>2651</v>
      </c>
    </row>
    <row r="97" spans="2:33" x14ac:dyDescent="0.25">
      <c r="B97" s="1" t="s">
        <v>123</v>
      </c>
      <c r="C97" s="1" t="s">
        <v>125</v>
      </c>
      <c r="D97" s="2">
        <v>124</v>
      </c>
      <c r="E97" s="2">
        <v>20</v>
      </c>
      <c r="F97" s="2">
        <v>5</v>
      </c>
      <c r="G97" s="2">
        <v>74</v>
      </c>
      <c r="H97" s="2">
        <v>46</v>
      </c>
      <c r="I97" s="2">
        <v>2</v>
      </c>
      <c r="J97" s="2">
        <v>10</v>
      </c>
      <c r="K97" s="2">
        <v>2</v>
      </c>
      <c r="L97" s="2">
        <v>18</v>
      </c>
      <c r="M97" s="2">
        <v>46</v>
      </c>
      <c r="N97" s="2">
        <v>5</v>
      </c>
      <c r="O97" s="2">
        <v>32</v>
      </c>
      <c r="P97" s="2">
        <v>45</v>
      </c>
      <c r="Q97" s="2">
        <v>28</v>
      </c>
      <c r="R97" s="2">
        <v>57</v>
      </c>
      <c r="S97" s="2">
        <v>43</v>
      </c>
      <c r="T97" s="2">
        <v>47</v>
      </c>
      <c r="U97" s="2">
        <v>48</v>
      </c>
      <c r="V97" s="2">
        <v>16</v>
      </c>
      <c r="W97" s="2">
        <v>34</v>
      </c>
      <c r="X97" s="2">
        <v>97</v>
      </c>
      <c r="Y97" s="2">
        <v>816</v>
      </c>
      <c r="Z97" s="2">
        <v>1136</v>
      </c>
      <c r="AA97" s="3">
        <v>71.830001831054688</v>
      </c>
      <c r="AB97" s="10">
        <f t="shared" si="7"/>
        <v>317</v>
      </c>
      <c r="AC97" s="10">
        <f t="shared" si="8"/>
        <v>381</v>
      </c>
      <c r="AD97" t="str">
        <f t="shared" si="9"/>
        <v>德行里</v>
      </c>
      <c r="AE97" s="11" t="str">
        <f t="shared" si="10"/>
        <v/>
      </c>
      <c r="AF97" s="11" t="str">
        <f t="shared" si="11"/>
        <v/>
      </c>
      <c r="AG97" s="11" t="str">
        <f t="shared" si="12"/>
        <v/>
      </c>
    </row>
    <row r="98" spans="2:33" x14ac:dyDescent="0.25">
      <c r="B98" s="1" t="s">
        <v>123</v>
      </c>
      <c r="C98" s="1" t="s">
        <v>126</v>
      </c>
      <c r="D98" s="2">
        <v>109</v>
      </c>
      <c r="E98" s="2">
        <v>7</v>
      </c>
      <c r="F98" s="2">
        <v>0</v>
      </c>
      <c r="G98" s="2">
        <v>93</v>
      </c>
      <c r="H98" s="2">
        <v>51</v>
      </c>
      <c r="I98" s="2">
        <v>8</v>
      </c>
      <c r="J98" s="2">
        <v>23</v>
      </c>
      <c r="K98" s="2">
        <v>2</v>
      </c>
      <c r="L98" s="2">
        <v>22</v>
      </c>
      <c r="M98" s="2">
        <v>47</v>
      </c>
      <c r="N98" s="2">
        <v>8</v>
      </c>
      <c r="O98" s="2">
        <v>41</v>
      </c>
      <c r="P98" s="2">
        <v>68</v>
      </c>
      <c r="Q98" s="2">
        <v>25</v>
      </c>
      <c r="R98" s="2">
        <v>77</v>
      </c>
      <c r="S98" s="2">
        <v>70</v>
      </c>
      <c r="T98" s="2">
        <v>45</v>
      </c>
      <c r="U98" s="2">
        <v>44</v>
      </c>
      <c r="V98" s="2">
        <v>17</v>
      </c>
      <c r="W98" s="2">
        <v>35</v>
      </c>
      <c r="X98" s="2">
        <v>87</v>
      </c>
      <c r="Y98" s="2">
        <v>898</v>
      </c>
      <c r="Z98" s="2">
        <v>1306</v>
      </c>
      <c r="AA98" s="3">
        <v>68.760002136230469</v>
      </c>
      <c r="AB98" s="10">
        <f t="shared" si="7"/>
        <v>366</v>
      </c>
      <c r="AC98" s="10">
        <f t="shared" si="8"/>
        <v>405</v>
      </c>
      <c r="AD98" t="str">
        <f t="shared" si="9"/>
        <v>德行里</v>
      </c>
      <c r="AE98" s="11" t="str">
        <f t="shared" si="10"/>
        <v/>
      </c>
      <c r="AF98" s="11" t="str">
        <f t="shared" si="11"/>
        <v/>
      </c>
      <c r="AG98" s="11" t="str">
        <f t="shared" si="12"/>
        <v/>
      </c>
    </row>
    <row r="99" spans="2:33" x14ac:dyDescent="0.25">
      <c r="B99" s="1" t="s">
        <v>127</v>
      </c>
      <c r="C99" s="1" t="s">
        <v>128</v>
      </c>
      <c r="D99" s="2">
        <v>121</v>
      </c>
      <c r="E99" s="2">
        <v>15</v>
      </c>
      <c r="F99" s="2">
        <v>2</v>
      </c>
      <c r="G99" s="2">
        <v>129</v>
      </c>
      <c r="H99" s="2">
        <v>53</v>
      </c>
      <c r="I99" s="2">
        <v>4</v>
      </c>
      <c r="J99" s="2">
        <v>38</v>
      </c>
      <c r="K99" s="2">
        <v>3</v>
      </c>
      <c r="L99" s="2">
        <v>27</v>
      </c>
      <c r="M99" s="2">
        <v>50</v>
      </c>
      <c r="N99" s="2">
        <v>14</v>
      </c>
      <c r="O99" s="2">
        <v>49</v>
      </c>
      <c r="P99" s="2">
        <v>89</v>
      </c>
      <c r="Q99" s="2">
        <v>48</v>
      </c>
      <c r="R99" s="2">
        <v>97</v>
      </c>
      <c r="S99" s="2">
        <v>87</v>
      </c>
      <c r="T99" s="2">
        <v>49</v>
      </c>
      <c r="U99" s="2">
        <v>70</v>
      </c>
      <c r="V99" s="2">
        <v>37</v>
      </c>
      <c r="W99" s="2">
        <v>64</v>
      </c>
      <c r="X99" s="2">
        <v>81</v>
      </c>
      <c r="Y99" s="2">
        <v>1146</v>
      </c>
      <c r="Z99" s="2">
        <v>1610</v>
      </c>
      <c r="AA99" s="3">
        <v>71.180000305175781</v>
      </c>
      <c r="AB99" s="10">
        <f t="shared" si="7"/>
        <v>439</v>
      </c>
      <c r="AC99" s="10">
        <f t="shared" si="8"/>
        <v>536</v>
      </c>
      <c r="AD99" t="str">
        <f t="shared" si="9"/>
        <v>德華里</v>
      </c>
      <c r="AE99" s="11">
        <f t="shared" si="10"/>
        <v>1225</v>
      </c>
      <c r="AF99" s="11">
        <f t="shared" si="11"/>
        <v>1713</v>
      </c>
      <c r="AG99" s="11">
        <f t="shared" si="12"/>
        <v>3468</v>
      </c>
    </row>
    <row r="100" spans="2:33" x14ac:dyDescent="0.25">
      <c r="B100" s="1" t="s">
        <v>127</v>
      </c>
      <c r="C100" s="1" t="s">
        <v>129</v>
      </c>
      <c r="D100" s="2">
        <v>117</v>
      </c>
      <c r="E100" s="2">
        <v>29</v>
      </c>
      <c r="F100" s="2">
        <v>2</v>
      </c>
      <c r="G100" s="2">
        <v>116</v>
      </c>
      <c r="H100" s="2">
        <v>54</v>
      </c>
      <c r="I100" s="2">
        <v>8</v>
      </c>
      <c r="J100" s="2">
        <v>32</v>
      </c>
      <c r="K100" s="2">
        <v>3</v>
      </c>
      <c r="L100" s="2">
        <v>36</v>
      </c>
      <c r="M100" s="2">
        <v>53</v>
      </c>
      <c r="N100" s="2">
        <v>11</v>
      </c>
      <c r="O100" s="2">
        <v>36</v>
      </c>
      <c r="P100" s="2">
        <v>68</v>
      </c>
      <c r="Q100" s="2">
        <v>45</v>
      </c>
      <c r="R100" s="2">
        <v>106</v>
      </c>
      <c r="S100" s="2">
        <v>104</v>
      </c>
      <c r="T100" s="2">
        <v>99</v>
      </c>
      <c r="U100" s="2">
        <v>73</v>
      </c>
      <c r="V100" s="2">
        <v>51</v>
      </c>
      <c r="W100" s="2">
        <v>80</v>
      </c>
      <c r="X100" s="2">
        <v>96</v>
      </c>
      <c r="Y100" s="2">
        <v>1239</v>
      </c>
      <c r="Z100" s="2">
        <v>1698</v>
      </c>
      <c r="AA100" s="3">
        <v>72.970001220703125</v>
      </c>
      <c r="AB100" s="10">
        <f t="shared" si="7"/>
        <v>416</v>
      </c>
      <c r="AC100" s="10">
        <f t="shared" si="8"/>
        <v>624</v>
      </c>
      <c r="AD100" t="str">
        <f t="shared" si="9"/>
        <v>德華里</v>
      </c>
      <c r="AE100" s="11" t="str">
        <f t="shared" si="10"/>
        <v/>
      </c>
      <c r="AF100" s="11" t="str">
        <f t="shared" si="11"/>
        <v/>
      </c>
      <c r="AG100" s="11" t="str">
        <f t="shared" si="12"/>
        <v/>
      </c>
    </row>
    <row r="101" spans="2:33" x14ac:dyDescent="0.25">
      <c r="B101" s="1" t="s">
        <v>127</v>
      </c>
      <c r="C101" s="1" t="s">
        <v>130</v>
      </c>
      <c r="D101" s="2">
        <v>124</v>
      </c>
      <c r="E101" s="2">
        <v>25</v>
      </c>
      <c r="F101" s="2">
        <v>0</v>
      </c>
      <c r="G101" s="2">
        <v>93</v>
      </c>
      <c r="H101" s="2">
        <v>46</v>
      </c>
      <c r="I101" s="2">
        <v>11</v>
      </c>
      <c r="J101" s="2">
        <v>33</v>
      </c>
      <c r="K101" s="2">
        <v>1</v>
      </c>
      <c r="L101" s="2">
        <v>17</v>
      </c>
      <c r="M101" s="2">
        <v>52</v>
      </c>
      <c r="N101" s="2">
        <v>5</v>
      </c>
      <c r="O101" s="2">
        <v>34</v>
      </c>
      <c r="P101" s="2">
        <v>74</v>
      </c>
      <c r="Q101" s="2">
        <v>31</v>
      </c>
      <c r="R101" s="2">
        <v>172</v>
      </c>
      <c r="S101" s="2">
        <v>59</v>
      </c>
      <c r="T101" s="2">
        <v>60</v>
      </c>
      <c r="U101" s="2">
        <v>56</v>
      </c>
      <c r="V101" s="2">
        <v>25</v>
      </c>
      <c r="W101" s="2">
        <v>51</v>
      </c>
      <c r="X101" s="2">
        <v>95</v>
      </c>
      <c r="Y101" s="2">
        <v>1083</v>
      </c>
      <c r="Z101" s="2">
        <v>1505</v>
      </c>
      <c r="AA101" s="3">
        <v>71.959999084472656</v>
      </c>
      <c r="AB101" s="10">
        <f t="shared" si="7"/>
        <v>370</v>
      </c>
      <c r="AC101" s="10">
        <f t="shared" si="8"/>
        <v>553</v>
      </c>
      <c r="AD101" t="str">
        <f t="shared" si="9"/>
        <v>德華里</v>
      </c>
      <c r="AE101" s="11" t="str">
        <f t="shared" si="10"/>
        <v/>
      </c>
      <c r="AF101" s="11" t="str">
        <f t="shared" si="11"/>
        <v/>
      </c>
      <c r="AG101" s="11" t="str">
        <f t="shared" si="12"/>
        <v/>
      </c>
    </row>
    <row r="102" spans="2:33" x14ac:dyDescent="0.25">
      <c r="B102" s="1" t="s">
        <v>131</v>
      </c>
      <c r="C102" s="1" t="s">
        <v>132</v>
      </c>
      <c r="D102" s="2">
        <v>80</v>
      </c>
      <c r="E102" s="2">
        <v>21</v>
      </c>
      <c r="F102" s="2">
        <v>2</v>
      </c>
      <c r="G102" s="2">
        <v>84</v>
      </c>
      <c r="H102" s="2">
        <v>48</v>
      </c>
      <c r="I102" s="2">
        <v>7</v>
      </c>
      <c r="J102" s="2">
        <v>20</v>
      </c>
      <c r="K102" s="2">
        <v>3</v>
      </c>
      <c r="L102" s="2">
        <v>45</v>
      </c>
      <c r="M102" s="2">
        <v>61</v>
      </c>
      <c r="N102" s="2">
        <v>8</v>
      </c>
      <c r="O102" s="2">
        <v>51</v>
      </c>
      <c r="P102" s="2">
        <v>82</v>
      </c>
      <c r="Q102" s="2">
        <v>29</v>
      </c>
      <c r="R102" s="2">
        <v>87</v>
      </c>
      <c r="S102" s="2">
        <v>73</v>
      </c>
      <c r="T102" s="2">
        <v>58</v>
      </c>
      <c r="U102" s="2">
        <v>81</v>
      </c>
      <c r="V102" s="2">
        <v>40</v>
      </c>
      <c r="W102" s="2">
        <v>77</v>
      </c>
      <c r="X102" s="2">
        <v>89</v>
      </c>
      <c r="Y102" s="2">
        <v>1061</v>
      </c>
      <c r="Z102" s="2">
        <v>1484</v>
      </c>
      <c r="AA102" s="3">
        <v>71.5</v>
      </c>
      <c r="AB102" s="10">
        <f t="shared" si="7"/>
        <v>420</v>
      </c>
      <c r="AC102" s="10">
        <f t="shared" si="8"/>
        <v>485</v>
      </c>
      <c r="AD102" t="str">
        <f t="shared" si="9"/>
        <v>聖山里</v>
      </c>
      <c r="AE102" s="11">
        <f t="shared" si="10"/>
        <v>1479</v>
      </c>
      <c r="AF102" s="11">
        <f t="shared" si="11"/>
        <v>1183</v>
      </c>
      <c r="AG102" s="11">
        <f t="shared" si="12"/>
        <v>3178</v>
      </c>
    </row>
    <row r="103" spans="2:33" x14ac:dyDescent="0.25">
      <c r="B103" s="1" t="s">
        <v>131</v>
      </c>
      <c r="C103" s="1" t="s">
        <v>133</v>
      </c>
      <c r="D103" s="2">
        <v>94</v>
      </c>
      <c r="E103" s="2">
        <v>21</v>
      </c>
      <c r="F103" s="2">
        <v>1</v>
      </c>
      <c r="G103" s="2">
        <v>139</v>
      </c>
      <c r="H103" s="2">
        <v>38</v>
      </c>
      <c r="I103" s="2">
        <v>4</v>
      </c>
      <c r="J103" s="2">
        <v>39</v>
      </c>
      <c r="K103" s="2">
        <v>3</v>
      </c>
      <c r="L103" s="2">
        <v>34</v>
      </c>
      <c r="M103" s="2">
        <v>49</v>
      </c>
      <c r="N103" s="2">
        <v>9</v>
      </c>
      <c r="O103" s="2">
        <v>34</v>
      </c>
      <c r="P103" s="2">
        <v>83</v>
      </c>
      <c r="Q103" s="2">
        <v>27</v>
      </c>
      <c r="R103" s="2">
        <v>83</v>
      </c>
      <c r="S103" s="2">
        <v>72</v>
      </c>
      <c r="T103" s="2">
        <v>58</v>
      </c>
      <c r="U103" s="2">
        <v>59</v>
      </c>
      <c r="V103" s="2">
        <v>43</v>
      </c>
      <c r="W103" s="2">
        <v>58</v>
      </c>
      <c r="X103" s="2">
        <v>86</v>
      </c>
      <c r="Y103" s="2">
        <v>1057</v>
      </c>
      <c r="Z103" s="2">
        <v>1402</v>
      </c>
      <c r="AA103" s="3">
        <v>75.389999389648438</v>
      </c>
      <c r="AB103" s="10">
        <f t="shared" si="7"/>
        <v>434</v>
      </c>
      <c r="AC103" s="10">
        <f t="shared" si="8"/>
        <v>451</v>
      </c>
      <c r="AD103" t="str">
        <f t="shared" si="9"/>
        <v>聖山里</v>
      </c>
      <c r="AE103" s="11" t="str">
        <f t="shared" si="10"/>
        <v/>
      </c>
      <c r="AF103" s="11" t="str">
        <f t="shared" si="11"/>
        <v/>
      </c>
      <c r="AG103" s="11" t="str">
        <f t="shared" si="12"/>
        <v/>
      </c>
    </row>
    <row r="104" spans="2:33" x14ac:dyDescent="0.25">
      <c r="B104" s="1" t="s">
        <v>131</v>
      </c>
      <c r="C104" s="1" t="s">
        <v>134</v>
      </c>
      <c r="D104" s="2">
        <v>41</v>
      </c>
      <c r="E104" s="2">
        <v>30</v>
      </c>
      <c r="F104" s="2">
        <v>3</v>
      </c>
      <c r="G104" s="2">
        <v>129</v>
      </c>
      <c r="H104" s="2">
        <v>41</v>
      </c>
      <c r="I104" s="2">
        <v>5</v>
      </c>
      <c r="J104" s="2">
        <v>21</v>
      </c>
      <c r="K104" s="2">
        <v>3</v>
      </c>
      <c r="L104" s="2">
        <v>83</v>
      </c>
      <c r="M104" s="2">
        <v>97</v>
      </c>
      <c r="N104" s="2">
        <v>10</v>
      </c>
      <c r="O104" s="2">
        <v>66</v>
      </c>
      <c r="P104" s="2">
        <v>182</v>
      </c>
      <c r="Q104" s="2">
        <v>11</v>
      </c>
      <c r="R104" s="2">
        <v>56</v>
      </c>
      <c r="S104" s="2">
        <v>37</v>
      </c>
      <c r="T104" s="2">
        <v>47</v>
      </c>
      <c r="U104" s="2">
        <v>28</v>
      </c>
      <c r="V104" s="2">
        <v>60</v>
      </c>
      <c r="W104" s="2">
        <v>27</v>
      </c>
      <c r="X104" s="2">
        <v>58</v>
      </c>
      <c r="Y104" s="2">
        <v>1060</v>
      </c>
      <c r="Z104" s="2">
        <v>1423</v>
      </c>
      <c r="AA104" s="3">
        <v>74.489997863769531</v>
      </c>
      <c r="AB104" s="10">
        <f t="shared" si="7"/>
        <v>625</v>
      </c>
      <c r="AC104" s="10">
        <f t="shared" si="8"/>
        <v>247</v>
      </c>
      <c r="AD104" t="str">
        <f t="shared" si="9"/>
        <v>聖山里</v>
      </c>
      <c r="AE104" s="11" t="str">
        <f t="shared" si="10"/>
        <v/>
      </c>
      <c r="AF104" s="11" t="str">
        <f t="shared" si="11"/>
        <v/>
      </c>
      <c r="AG104" s="11" t="str">
        <f t="shared" si="12"/>
        <v/>
      </c>
    </row>
    <row r="105" spans="2:33" x14ac:dyDescent="0.25">
      <c r="B105" s="1" t="s">
        <v>135</v>
      </c>
      <c r="C105" s="1" t="s">
        <v>136</v>
      </c>
      <c r="D105" s="2">
        <v>56</v>
      </c>
      <c r="E105" s="2">
        <v>53</v>
      </c>
      <c r="F105" s="2">
        <v>4</v>
      </c>
      <c r="G105" s="2">
        <v>143</v>
      </c>
      <c r="H105" s="2">
        <v>49</v>
      </c>
      <c r="I105" s="2">
        <v>1</v>
      </c>
      <c r="J105" s="2">
        <v>18</v>
      </c>
      <c r="K105" s="2">
        <v>2</v>
      </c>
      <c r="L105" s="2">
        <v>43</v>
      </c>
      <c r="M105" s="2">
        <v>130</v>
      </c>
      <c r="N105" s="2">
        <v>9</v>
      </c>
      <c r="O105" s="2">
        <v>53</v>
      </c>
      <c r="P105" s="2">
        <v>202</v>
      </c>
      <c r="Q105" s="2">
        <v>15</v>
      </c>
      <c r="R105" s="2">
        <v>29</v>
      </c>
      <c r="S105" s="2">
        <v>52</v>
      </c>
      <c r="T105" s="2">
        <v>28</v>
      </c>
      <c r="U105" s="2">
        <v>40</v>
      </c>
      <c r="V105" s="2">
        <v>56</v>
      </c>
      <c r="W105" s="2">
        <v>29</v>
      </c>
      <c r="X105" s="2">
        <v>62</v>
      </c>
      <c r="Y105" s="2">
        <v>1105</v>
      </c>
      <c r="Z105" s="2">
        <v>1584</v>
      </c>
      <c r="AA105" s="3">
        <v>69.760002136230469</v>
      </c>
      <c r="AB105" s="10">
        <f t="shared" si="7"/>
        <v>642</v>
      </c>
      <c r="AC105" s="10">
        <f t="shared" si="8"/>
        <v>249</v>
      </c>
      <c r="AD105" t="str">
        <f t="shared" si="9"/>
        <v>忠誠里</v>
      </c>
      <c r="AE105" s="11">
        <f t="shared" si="10"/>
        <v>1778</v>
      </c>
      <c r="AF105" s="11">
        <f t="shared" si="11"/>
        <v>1037</v>
      </c>
      <c r="AG105" s="11">
        <f t="shared" si="12"/>
        <v>3384</v>
      </c>
    </row>
    <row r="106" spans="2:33" x14ac:dyDescent="0.25">
      <c r="B106" s="1" t="s">
        <v>135</v>
      </c>
      <c r="C106" s="1" t="s">
        <v>137</v>
      </c>
      <c r="D106" s="2">
        <v>67</v>
      </c>
      <c r="E106" s="2">
        <v>21</v>
      </c>
      <c r="F106" s="2">
        <v>1</v>
      </c>
      <c r="G106" s="2">
        <v>141</v>
      </c>
      <c r="H106" s="2">
        <v>38</v>
      </c>
      <c r="I106" s="2">
        <v>5</v>
      </c>
      <c r="J106" s="2">
        <v>27</v>
      </c>
      <c r="K106" s="2">
        <v>0</v>
      </c>
      <c r="L106" s="2">
        <v>42</v>
      </c>
      <c r="M106" s="2">
        <v>109</v>
      </c>
      <c r="N106" s="2">
        <v>11</v>
      </c>
      <c r="O106" s="2">
        <v>51</v>
      </c>
      <c r="P106" s="2">
        <v>133</v>
      </c>
      <c r="Q106" s="2">
        <v>22</v>
      </c>
      <c r="R106" s="2">
        <v>56</v>
      </c>
      <c r="S106" s="2">
        <v>65</v>
      </c>
      <c r="T106" s="2">
        <v>41</v>
      </c>
      <c r="U106" s="2">
        <v>49</v>
      </c>
      <c r="V106" s="2">
        <v>47</v>
      </c>
      <c r="W106" s="2">
        <v>55</v>
      </c>
      <c r="X106" s="2">
        <v>72</v>
      </c>
      <c r="Y106" s="2">
        <v>1087</v>
      </c>
      <c r="Z106" s="2">
        <v>1530</v>
      </c>
      <c r="AA106" s="3">
        <v>71.050003051757813</v>
      </c>
      <c r="AB106" s="10">
        <f t="shared" si="7"/>
        <v>559</v>
      </c>
      <c r="AC106" s="10">
        <f t="shared" si="8"/>
        <v>355</v>
      </c>
      <c r="AD106" t="str">
        <f t="shared" si="9"/>
        <v>忠誠里</v>
      </c>
      <c r="AE106" s="11" t="str">
        <f t="shared" si="10"/>
        <v/>
      </c>
      <c r="AF106" s="11" t="str">
        <f t="shared" si="11"/>
        <v/>
      </c>
      <c r="AG106" s="11" t="str">
        <f t="shared" si="12"/>
        <v/>
      </c>
    </row>
    <row r="107" spans="2:33" x14ac:dyDescent="0.25">
      <c r="B107" s="1" t="s">
        <v>135</v>
      </c>
      <c r="C107" s="1" t="s">
        <v>138</v>
      </c>
      <c r="D107" s="2">
        <v>97</v>
      </c>
      <c r="E107" s="2">
        <v>32</v>
      </c>
      <c r="F107" s="2">
        <v>2</v>
      </c>
      <c r="G107" s="2">
        <v>165</v>
      </c>
      <c r="H107" s="2">
        <v>50</v>
      </c>
      <c r="I107" s="2">
        <v>3</v>
      </c>
      <c r="J107" s="2">
        <v>29</v>
      </c>
      <c r="K107" s="2">
        <v>2</v>
      </c>
      <c r="L107" s="2">
        <v>33</v>
      </c>
      <c r="M107" s="2">
        <v>71</v>
      </c>
      <c r="N107" s="2">
        <v>14</v>
      </c>
      <c r="O107" s="2">
        <v>81</v>
      </c>
      <c r="P107" s="2">
        <v>88</v>
      </c>
      <c r="Q107" s="2">
        <v>24</v>
      </c>
      <c r="R107" s="2">
        <v>111</v>
      </c>
      <c r="S107" s="2">
        <v>70</v>
      </c>
      <c r="T107" s="2">
        <v>68</v>
      </c>
      <c r="U107" s="2">
        <v>42</v>
      </c>
      <c r="V107" s="2">
        <v>38</v>
      </c>
      <c r="W107" s="2">
        <v>21</v>
      </c>
      <c r="X107" s="2">
        <v>125</v>
      </c>
      <c r="Y107" s="2">
        <v>1192</v>
      </c>
      <c r="Z107" s="2">
        <v>1752</v>
      </c>
      <c r="AA107" s="3">
        <v>68.040000915527344</v>
      </c>
      <c r="AB107" s="10">
        <f t="shared" si="7"/>
        <v>577</v>
      </c>
      <c r="AC107" s="10">
        <f t="shared" si="8"/>
        <v>433</v>
      </c>
      <c r="AD107" t="str">
        <f t="shared" si="9"/>
        <v>忠誠里</v>
      </c>
      <c r="AE107" s="11" t="str">
        <f t="shared" si="10"/>
        <v/>
      </c>
      <c r="AF107" s="11" t="str">
        <f t="shared" si="11"/>
        <v/>
      </c>
      <c r="AG107" s="11" t="str">
        <f t="shared" si="12"/>
        <v/>
      </c>
    </row>
    <row r="108" spans="2:33" x14ac:dyDescent="0.25">
      <c r="B108" s="1" t="s">
        <v>139</v>
      </c>
      <c r="C108" s="1" t="s">
        <v>140</v>
      </c>
      <c r="D108" s="2">
        <v>88</v>
      </c>
      <c r="E108" s="2">
        <v>63</v>
      </c>
      <c r="F108" s="2">
        <v>0</v>
      </c>
      <c r="G108" s="2">
        <v>100</v>
      </c>
      <c r="H108" s="2">
        <v>69</v>
      </c>
      <c r="I108" s="2">
        <v>5</v>
      </c>
      <c r="J108" s="2">
        <v>28</v>
      </c>
      <c r="K108" s="2">
        <v>0</v>
      </c>
      <c r="L108" s="2">
        <v>33</v>
      </c>
      <c r="M108" s="2">
        <v>55</v>
      </c>
      <c r="N108" s="2">
        <v>19</v>
      </c>
      <c r="O108" s="2">
        <v>46</v>
      </c>
      <c r="P108" s="2">
        <v>97</v>
      </c>
      <c r="Q108" s="2">
        <v>22</v>
      </c>
      <c r="R108" s="2">
        <v>87</v>
      </c>
      <c r="S108" s="2">
        <v>68</v>
      </c>
      <c r="T108" s="2">
        <v>97</v>
      </c>
      <c r="U108" s="2">
        <v>81</v>
      </c>
      <c r="V108" s="2">
        <v>63</v>
      </c>
      <c r="W108" s="2">
        <v>86</v>
      </c>
      <c r="X108" s="2">
        <v>72</v>
      </c>
      <c r="Y108" s="2">
        <v>1196</v>
      </c>
      <c r="Z108" s="2">
        <v>1660</v>
      </c>
      <c r="AA108" s="3">
        <v>72.050003051757813</v>
      </c>
      <c r="AB108" s="10">
        <f t="shared" si="7"/>
        <v>422</v>
      </c>
      <c r="AC108" s="10">
        <f t="shared" si="8"/>
        <v>529</v>
      </c>
      <c r="AD108" t="str">
        <f t="shared" si="9"/>
        <v>芝山里</v>
      </c>
      <c r="AE108" s="11">
        <f t="shared" si="10"/>
        <v>1788</v>
      </c>
      <c r="AF108" s="11">
        <f t="shared" si="11"/>
        <v>1896</v>
      </c>
      <c r="AG108" s="11">
        <f t="shared" si="12"/>
        <v>4622</v>
      </c>
    </row>
    <row r="109" spans="2:33" x14ac:dyDescent="0.25">
      <c r="B109" s="1" t="s">
        <v>139</v>
      </c>
      <c r="C109" s="1" t="s">
        <v>141</v>
      </c>
      <c r="D109" s="2">
        <v>69</v>
      </c>
      <c r="E109" s="2">
        <v>21</v>
      </c>
      <c r="F109" s="2">
        <v>0</v>
      </c>
      <c r="G109" s="2">
        <v>111</v>
      </c>
      <c r="H109" s="2">
        <v>54</v>
      </c>
      <c r="I109" s="2">
        <v>3</v>
      </c>
      <c r="J109" s="2">
        <v>34</v>
      </c>
      <c r="K109" s="2">
        <v>4</v>
      </c>
      <c r="L109" s="2">
        <v>31</v>
      </c>
      <c r="M109" s="2">
        <v>63</v>
      </c>
      <c r="N109" s="2">
        <v>12</v>
      </c>
      <c r="O109" s="2">
        <v>41</v>
      </c>
      <c r="P109" s="2">
        <v>78</v>
      </c>
      <c r="Q109" s="2">
        <v>21</v>
      </c>
      <c r="R109" s="2">
        <v>93</v>
      </c>
      <c r="S109" s="2">
        <v>69</v>
      </c>
      <c r="T109" s="2">
        <v>49</v>
      </c>
      <c r="U109" s="2">
        <v>66</v>
      </c>
      <c r="V109" s="2">
        <v>78</v>
      </c>
      <c r="W109" s="2">
        <v>54</v>
      </c>
      <c r="X109" s="2">
        <v>62</v>
      </c>
      <c r="Y109" s="2">
        <v>1045</v>
      </c>
      <c r="Z109" s="2">
        <v>1417</v>
      </c>
      <c r="AA109" s="3">
        <v>73.75</v>
      </c>
      <c r="AB109" s="10">
        <f t="shared" si="7"/>
        <v>398</v>
      </c>
      <c r="AC109" s="10">
        <f t="shared" si="8"/>
        <v>421</v>
      </c>
      <c r="AD109" t="str">
        <f t="shared" si="9"/>
        <v>芝山里</v>
      </c>
      <c r="AE109" s="11" t="str">
        <f t="shared" si="10"/>
        <v/>
      </c>
      <c r="AF109" s="11" t="str">
        <f t="shared" si="11"/>
        <v/>
      </c>
      <c r="AG109" s="11" t="str">
        <f t="shared" si="12"/>
        <v/>
      </c>
    </row>
    <row r="110" spans="2:33" x14ac:dyDescent="0.25">
      <c r="B110" s="1" t="s">
        <v>139</v>
      </c>
      <c r="C110" s="1" t="s">
        <v>142</v>
      </c>
      <c r="D110" s="2">
        <v>90</v>
      </c>
      <c r="E110" s="2">
        <v>37</v>
      </c>
      <c r="F110" s="2">
        <v>0</v>
      </c>
      <c r="G110" s="2">
        <v>145</v>
      </c>
      <c r="H110" s="2">
        <v>62</v>
      </c>
      <c r="I110" s="2">
        <v>3</v>
      </c>
      <c r="J110" s="2">
        <v>38</v>
      </c>
      <c r="K110" s="2">
        <v>2</v>
      </c>
      <c r="L110" s="2">
        <v>37</v>
      </c>
      <c r="M110" s="2">
        <v>69</v>
      </c>
      <c r="N110" s="2">
        <v>17</v>
      </c>
      <c r="O110" s="2">
        <v>65</v>
      </c>
      <c r="P110" s="2">
        <v>102</v>
      </c>
      <c r="Q110" s="2">
        <v>30</v>
      </c>
      <c r="R110" s="2">
        <v>95</v>
      </c>
      <c r="S110" s="2">
        <v>79</v>
      </c>
      <c r="T110" s="2">
        <v>71</v>
      </c>
      <c r="U110" s="2">
        <v>56</v>
      </c>
      <c r="V110" s="2">
        <v>70</v>
      </c>
      <c r="W110" s="2">
        <v>59</v>
      </c>
      <c r="X110" s="2">
        <v>103</v>
      </c>
      <c r="Y110" s="2">
        <v>1256</v>
      </c>
      <c r="Z110" s="2">
        <v>1718</v>
      </c>
      <c r="AA110" s="3">
        <v>73.110000610351563</v>
      </c>
      <c r="AB110" s="10">
        <f t="shared" si="7"/>
        <v>538</v>
      </c>
      <c r="AC110" s="10">
        <f t="shared" si="8"/>
        <v>480</v>
      </c>
      <c r="AD110" t="str">
        <f t="shared" si="9"/>
        <v>芝山里</v>
      </c>
      <c r="AE110" s="11" t="str">
        <f t="shared" si="10"/>
        <v/>
      </c>
      <c r="AF110" s="11" t="str">
        <f t="shared" si="11"/>
        <v/>
      </c>
      <c r="AG110" s="11" t="str">
        <f t="shared" si="12"/>
        <v/>
      </c>
    </row>
    <row r="111" spans="2:33" x14ac:dyDescent="0.25">
      <c r="B111" s="1" t="s">
        <v>139</v>
      </c>
      <c r="C111" s="1" t="s">
        <v>143</v>
      </c>
      <c r="D111" s="2">
        <v>84</v>
      </c>
      <c r="E111" s="2">
        <v>31</v>
      </c>
      <c r="F111" s="2">
        <v>0</v>
      </c>
      <c r="G111" s="2">
        <v>123</v>
      </c>
      <c r="H111" s="2">
        <v>91</v>
      </c>
      <c r="I111" s="2">
        <v>4</v>
      </c>
      <c r="J111" s="2">
        <v>30</v>
      </c>
      <c r="K111" s="2">
        <v>1</v>
      </c>
      <c r="L111" s="2">
        <v>33</v>
      </c>
      <c r="M111" s="2">
        <v>73</v>
      </c>
      <c r="N111" s="2">
        <v>7</v>
      </c>
      <c r="O111" s="2">
        <v>40</v>
      </c>
      <c r="P111" s="2">
        <v>83</v>
      </c>
      <c r="Q111" s="2">
        <v>35</v>
      </c>
      <c r="R111" s="2">
        <v>98</v>
      </c>
      <c r="S111" s="2">
        <v>72</v>
      </c>
      <c r="T111" s="2">
        <v>58</v>
      </c>
      <c r="U111" s="2">
        <v>59</v>
      </c>
      <c r="V111" s="2">
        <v>42</v>
      </c>
      <c r="W111" s="2">
        <v>60</v>
      </c>
      <c r="X111" s="2">
        <v>71</v>
      </c>
      <c r="Y111" s="2">
        <v>1125</v>
      </c>
      <c r="Z111" s="2">
        <v>1543</v>
      </c>
      <c r="AA111" s="3">
        <v>72.910003662109375</v>
      </c>
      <c r="AB111" s="10">
        <f t="shared" si="7"/>
        <v>430</v>
      </c>
      <c r="AC111" s="10">
        <f t="shared" si="8"/>
        <v>466</v>
      </c>
      <c r="AD111" t="str">
        <f t="shared" si="9"/>
        <v>芝山里</v>
      </c>
      <c r="AE111" s="11" t="str">
        <f t="shared" si="10"/>
        <v/>
      </c>
      <c r="AF111" s="11" t="str">
        <f t="shared" si="11"/>
        <v/>
      </c>
      <c r="AG111" s="11" t="str">
        <f t="shared" si="12"/>
        <v/>
      </c>
    </row>
    <row r="112" spans="2:33" x14ac:dyDescent="0.25">
      <c r="B112" s="1" t="s">
        <v>144</v>
      </c>
      <c r="C112" s="1" t="s">
        <v>145</v>
      </c>
      <c r="D112" s="2">
        <v>75</v>
      </c>
      <c r="E112" s="2">
        <v>21</v>
      </c>
      <c r="F112" s="2">
        <v>1</v>
      </c>
      <c r="G112" s="2">
        <v>145</v>
      </c>
      <c r="H112" s="2">
        <v>75</v>
      </c>
      <c r="I112" s="2">
        <v>9</v>
      </c>
      <c r="J112" s="2">
        <v>25</v>
      </c>
      <c r="K112" s="2">
        <v>2</v>
      </c>
      <c r="L112" s="2">
        <v>48</v>
      </c>
      <c r="M112" s="2">
        <v>66</v>
      </c>
      <c r="N112" s="2">
        <v>18</v>
      </c>
      <c r="O112" s="2">
        <v>59</v>
      </c>
      <c r="P112" s="2">
        <v>94</v>
      </c>
      <c r="Q112" s="2">
        <v>25</v>
      </c>
      <c r="R112" s="2">
        <v>93</v>
      </c>
      <c r="S112" s="2">
        <v>80</v>
      </c>
      <c r="T112" s="2">
        <v>44</v>
      </c>
      <c r="U112" s="2">
        <v>84</v>
      </c>
      <c r="V112" s="2">
        <v>45</v>
      </c>
      <c r="W112" s="2">
        <v>32</v>
      </c>
      <c r="X112" s="2">
        <v>75</v>
      </c>
      <c r="Y112" s="2">
        <v>1134</v>
      </c>
      <c r="Z112" s="2">
        <v>1550</v>
      </c>
      <c r="AA112" s="3">
        <v>73.160003662109375</v>
      </c>
      <c r="AB112" s="10">
        <f t="shared" si="7"/>
        <v>505</v>
      </c>
      <c r="AC112" s="10">
        <f t="shared" si="8"/>
        <v>433</v>
      </c>
      <c r="AD112" t="str">
        <f t="shared" si="9"/>
        <v>東山里</v>
      </c>
      <c r="AE112" s="11">
        <f t="shared" si="10"/>
        <v>1486</v>
      </c>
      <c r="AF112" s="11">
        <f t="shared" si="11"/>
        <v>1135</v>
      </c>
      <c r="AG112" s="11">
        <f t="shared" si="12"/>
        <v>3119</v>
      </c>
    </row>
    <row r="113" spans="2:33" x14ac:dyDescent="0.25">
      <c r="B113" s="1" t="s">
        <v>144</v>
      </c>
      <c r="C113" s="1" t="s">
        <v>146</v>
      </c>
      <c r="D113" s="2">
        <v>73</v>
      </c>
      <c r="E113" s="2">
        <v>15</v>
      </c>
      <c r="F113" s="2">
        <v>2</v>
      </c>
      <c r="G113" s="2">
        <v>124</v>
      </c>
      <c r="H113" s="2">
        <v>58</v>
      </c>
      <c r="I113" s="2">
        <v>5</v>
      </c>
      <c r="J113" s="2">
        <v>14</v>
      </c>
      <c r="K113" s="2">
        <v>1</v>
      </c>
      <c r="L113" s="2">
        <v>38</v>
      </c>
      <c r="M113" s="2">
        <v>38</v>
      </c>
      <c r="N113" s="2">
        <v>10</v>
      </c>
      <c r="O113" s="2">
        <v>41</v>
      </c>
      <c r="P113" s="2">
        <v>79</v>
      </c>
      <c r="Q113" s="2">
        <v>20</v>
      </c>
      <c r="R113" s="2">
        <v>92</v>
      </c>
      <c r="S113" s="2">
        <v>76</v>
      </c>
      <c r="T113" s="2">
        <v>35</v>
      </c>
      <c r="U113" s="2">
        <v>64</v>
      </c>
      <c r="V113" s="2">
        <v>35</v>
      </c>
      <c r="W113" s="2">
        <v>45</v>
      </c>
      <c r="X113" s="2">
        <v>81</v>
      </c>
      <c r="Y113" s="2">
        <v>964</v>
      </c>
      <c r="Z113" s="2">
        <v>1398</v>
      </c>
      <c r="AA113" s="3">
        <v>68.959999084472656</v>
      </c>
      <c r="AB113" s="10">
        <f t="shared" si="7"/>
        <v>411</v>
      </c>
      <c r="AC113" s="10">
        <f t="shared" si="8"/>
        <v>405</v>
      </c>
      <c r="AD113" t="str">
        <f t="shared" si="9"/>
        <v>東山里</v>
      </c>
      <c r="AE113" s="11" t="str">
        <f t="shared" si="10"/>
        <v/>
      </c>
      <c r="AF113" s="11" t="str">
        <f t="shared" si="11"/>
        <v/>
      </c>
      <c r="AG113" s="11" t="str">
        <f t="shared" si="12"/>
        <v/>
      </c>
    </row>
    <row r="114" spans="2:33" x14ac:dyDescent="0.25">
      <c r="B114" s="1" t="s">
        <v>144</v>
      </c>
      <c r="C114" s="1" t="s">
        <v>147</v>
      </c>
      <c r="D114" s="2">
        <v>58</v>
      </c>
      <c r="E114" s="2">
        <v>23</v>
      </c>
      <c r="F114" s="2">
        <v>1</v>
      </c>
      <c r="G114" s="2">
        <v>134</v>
      </c>
      <c r="H114" s="2">
        <v>43</v>
      </c>
      <c r="I114" s="2">
        <v>1</v>
      </c>
      <c r="J114" s="2">
        <v>18</v>
      </c>
      <c r="K114" s="2">
        <v>0</v>
      </c>
      <c r="L114" s="2">
        <v>44</v>
      </c>
      <c r="M114" s="2">
        <v>103</v>
      </c>
      <c r="N114" s="2">
        <v>10</v>
      </c>
      <c r="O114" s="2">
        <v>26</v>
      </c>
      <c r="P114" s="2">
        <v>181</v>
      </c>
      <c r="Q114" s="2">
        <v>34</v>
      </c>
      <c r="R114" s="2">
        <v>31</v>
      </c>
      <c r="S114" s="2">
        <v>56</v>
      </c>
      <c r="T114" s="2">
        <v>38</v>
      </c>
      <c r="U114" s="2">
        <v>39</v>
      </c>
      <c r="V114" s="2">
        <v>49</v>
      </c>
      <c r="W114" s="2">
        <v>41</v>
      </c>
      <c r="X114" s="2">
        <v>72</v>
      </c>
      <c r="Y114" s="2">
        <v>1021</v>
      </c>
      <c r="Z114" s="2">
        <v>1409</v>
      </c>
      <c r="AA114" s="3">
        <v>72.459999084472656</v>
      </c>
      <c r="AB114" s="10">
        <f t="shared" si="7"/>
        <v>570</v>
      </c>
      <c r="AC114" s="10">
        <f t="shared" si="8"/>
        <v>297</v>
      </c>
      <c r="AD114" t="str">
        <f t="shared" si="9"/>
        <v>東山里</v>
      </c>
      <c r="AE114" s="11" t="str">
        <f t="shared" si="10"/>
        <v/>
      </c>
      <c r="AF114" s="11" t="str">
        <f t="shared" si="11"/>
        <v/>
      </c>
      <c r="AG114" s="11" t="str">
        <f t="shared" si="12"/>
        <v/>
      </c>
    </row>
    <row r="115" spans="2:33" x14ac:dyDescent="0.25">
      <c r="B115" s="1" t="s">
        <v>148</v>
      </c>
      <c r="C115" s="1" t="s">
        <v>149</v>
      </c>
      <c r="D115" s="2">
        <v>90</v>
      </c>
      <c r="E115" s="2">
        <v>27</v>
      </c>
      <c r="F115" s="2">
        <v>0</v>
      </c>
      <c r="G115" s="2">
        <v>128</v>
      </c>
      <c r="H115" s="2">
        <v>88</v>
      </c>
      <c r="I115" s="2">
        <v>7</v>
      </c>
      <c r="J115" s="2">
        <v>30</v>
      </c>
      <c r="K115" s="2">
        <v>2</v>
      </c>
      <c r="L115" s="2">
        <v>35</v>
      </c>
      <c r="M115" s="2">
        <v>44</v>
      </c>
      <c r="N115" s="2">
        <v>18</v>
      </c>
      <c r="O115" s="2">
        <v>56</v>
      </c>
      <c r="P115" s="2">
        <v>99</v>
      </c>
      <c r="Q115" s="2">
        <v>36</v>
      </c>
      <c r="R115" s="2">
        <v>93</v>
      </c>
      <c r="S115" s="2">
        <v>74</v>
      </c>
      <c r="T115" s="2">
        <v>67</v>
      </c>
      <c r="U115" s="2">
        <v>76</v>
      </c>
      <c r="V115" s="2">
        <v>126</v>
      </c>
      <c r="W115" s="2">
        <v>45</v>
      </c>
      <c r="X115" s="2">
        <v>107</v>
      </c>
      <c r="Y115" s="2">
        <v>1271</v>
      </c>
      <c r="Z115" s="2">
        <v>1797</v>
      </c>
      <c r="AA115" s="3">
        <v>70.730003356933594</v>
      </c>
      <c r="AB115" s="10">
        <f t="shared" si="7"/>
        <v>487</v>
      </c>
      <c r="AC115" s="10">
        <f t="shared" si="8"/>
        <v>481</v>
      </c>
      <c r="AD115" t="str">
        <f t="shared" si="9"/>
        <v>三玉里</v>
      </c>
      <c r="AE115" s="11">
        <f t="shared" si="10"/>
        <v>1304</v>
      </c>
      <c r="AF115" s="11">
        <f t="shared" si="11"/>
        <v>1474</v>
      </c>
      <c r="AG115" s="11">
        <f t="shared" si="12"/>
        <v>3557</v>
      </c>
    </row>
    <row r="116" spans="2:33" x14ac:dyDescent="0.25">
      <c r="B116" s="1" t="s">
        <v>148</v>
      </c>
      <c r="C116" s="1" t="s">
        <v>150</v>
      </c>
      <c r="D116" s="2">
        <v>63</v>
      </c>
      <c r="E116" s="2">
        <v>12</v>
      </c>
      <c r="F116" s="2">
        <v>0</v>
      </c>
      <c r="G116" s="2">
        <v>133</v>
      </c>
      <c r="H116" s="2">
        <v>52</v>
      </c>
      <c r="I116" s="2">
        <v>4</v>
      </c>
      <c r="J116" s="2">
        <v>28</v>
      </c>
      <c r="K116" s="2">
        <v>3</v>
      </c>
      <c r="L116" s="2">
        <v>24</v>
      </c>
      <c r="M116" s="2">
        <v>39</v>
      </c>
      <c r="N116" s="2">
        <v>7</v>
      </c>
      <c r="O116" s="2">
        <v>66</v>
      </c>
      <c r="P116" s="2">
        <v>58</v>
      </c>
      <c r="Q116" s="2">
        <v>24</v>
      </c>
      <c r="R116" s="2">
        <v>104</v>
      </c>
      <c r="S116" s="2">
        <v>84</v>
      </c>
      <c r="T116" s="2">
        <v>97</v>
      </c>
      <c r="U116" s="2">
        <v>87</v>
      </c>
      <c r="V116" s="2">
        <v>149</v>
      </c>
      <c r="W116" s="2">
        <v>31</v>
      </c>
      <c r="X116" s="2">
        <v>76</v>
      </c>
      <c r="Y116" s="2">
        <v>1169</v>
      </c>
      <c r="Z116" s="2">
        <v>1612</v>
      </c>
      <c r="AA116" s="3">
        <v>72.519996643066406</v>
      </c>
      <c r="AB116" s="10">
        <f t="shared" si="7"/>
        <v>403</v>
      </c>
      <c r="AC116" s="10">
        <f t="shared" si="8"/>
        <v>490</v>
      </c>
      <c r="AD116" t="str">
        <f t="shared" si="9"/>
        <v>三玉里</v>
      </c>
      <c r="AE116" s="11" t="str">
        <f t="shared" si="10"/>
        <v/>
      </c>
      <c r="AF116" s="11" t="str">
        <f t="shared" si="11"/>
        <v/>
      </c>
      <c r="AG116" s="11" t="str">
        <f t="shared" si="12"/>
        <v/>
      </c>
    </row>
    <row r="117" spans="2:33" x14ac:dyDescent="0.25">
      <c r="B117" s="1" t="s">
        <v>148</v>
      </c>
      <c r="C117" s="1" t="s">
        <v>151</v>
      </c>
      <c r="D117" s="2">
        <v>84</v>
      </c>
      <c r="E117" s="2">
        <v>29</v>
      </c>
      <c r="F117" s="2">
        <v>2</v>
      </c>
      <c r="G117" s="2">
        <v>119</v>
      </c>
      <c r="H117" s="2">
        <v>52</v>
      </c>
      <c r="I117" s="2">
        <v>7</v>
      </c>
      <c r="J117" s="2">
        <v>33</v>
      </c>
      <c r="K117" s="2">
        <v>0</v>
      </c>
      <c r="L117" s="2">
        <v>23</v>
      </c>
      <c r="M117" s="2">
        <v>41</v>
      </c>
      <c r="N117" s="2">
        <v>13</v>
      </c>
      <c r="O117" s="2">
        <v>59</v>
      </c>
      <c r="P117" s="2">
        <v>61</v>
      </c>
      <c r="Q117" s="2">
        <v>36</v>
      </c>
      <c r="R117" s="2">
        <v>97</v>
      </c>
      <c r="S117" s="2">
        <v>104</v>
      </c>
      <c r="T117" s="2">
        <v>48</v>
      </c>
      <c r="U117" s="2">
        <v>79</v>
      </c>
      <c r="V117" s="2">
        <v>50</v>
      </c>
      <c r="W117" s="2">
        <v>55</v>
      </c>
      <c r="X117" s="2">
        <v>98</v>
      </c>
      <c r="Y117" s="2">
        <v>1117</v>
      </c>
      <c r="Z117" s="2">
        <v>1586</v>
      </c>
      <c r="AA117" s="3">
        <v>70.430000305175781</v>
      </c>
      <c r="AB117" s="10">
        <f t="shared" si="7"/>
        <v>414</v>
      </c>
      <c r="AC117" s="10">
        <f t="shared" si="8"/>
        <v>503</v>
      </c>
      <c r="AD117" t="str">
        <f t="shared" si="9"/>
        <v>三玉里</v>
      </c>
      <c r="AE117" s="11" t="str">
        <f t="shared" si="10"/>
        <v/>
      </c>
      <c r="AF117" s="11" t="str">
        <f t="shared" si="11"/>
        <v/>
      </c>
      <c r="AG117" s="11" t="str">
        <f t="shared" si="12"/>
        <v/>
      </c>
    </row>
    <row r="118" spans="2:33" x14ac:dyDescent="0.25">
      <c r="B118" s="1" t="s">
        <v>152</v>
      </c>
      <c r="C118" s="1" t="s">
        <v>153</v>
      </c>
      <c r="D118" s="2">
        <v>72</v>
      </c>
      <c r="E118" s="2">
        <v>13</v>
      </c>
      <c r="F118" s="2">
        <v>1</v>
      </c>
      <c r="G118" s="2">
        <v>101</v>
      </c>
      <c r="H118" s="2">
        <v>55</v>
      </c>
      <c r="I118" s="2">
        <v>9</v>
      </c>
      <c r="J118" s="2">
        <v>30</v>
      </c>
      <c r="K118" s="2">
        <v>1</v>
      </c>
      <c r="L118" s="2">
        <v>48</v>
      </c>
      <c r="M118" s="2">
        <v>77</v>
      </c>
      <c r="N118" s="2">
        <v>4</v>
      </c>
      <c r="O118" s="2">
        <v>72</v>
      </c>
      <c r="P118" s="2">
        <v>67</v>
      </c>
      <c r="Q118" s="2">
        <v>22</v>
      </c>
      <c r="R118" s="2">
        <v>86</v>
      </c>
      <c r="S118" s="2">
        <v>80</v>
      </c>
      <c r="T118" s="2">
        <v>48</v>
      </c>
      <c r="U118" s="2">
        <v>66</v>
      </c>
      <c r="V118" s="2">
        <v>29</v>
      </c>
      <c r="W118" s="2">
        <v>47</v>
      </c>
      <c r="X118" s="2">
        <v>107</v>
      </c>
      <c r="Y118" s="2">
        <v>1057</v>
      </c>
      <c r="Z118" s="2">
        <v>1492</v>
      </c>
      <c r="AA118" s="3">
        <v>70.839996337890625</v>
      </c>
      <c r="AB118" s="10">
        <f t="shared" si="7"/>
        <v>476</v>
      </c>
      <c r="AC118" s="10">
        <f t="shared" si="8"/>
        <v>421</v>
      </c>
      <c r="AD118" t="str">
        <f t="shared" si="9"/>
        <v>蘭雅里</v>
      </c>
      <c r="AE118" s="11">
        <f t="shared" si="10"/>
        <v>2354</v>
      </c>
      <c r="AF118" s="11">
        <f t="shared" si="11"/>
        <v>2059</v>
      </c>
      <c r="AG118" s="11">
        <f t="shared" si="12"/>
        <v>5242</v>
      </c>
    </row>
    <row r="119" spans="2:33" x14ac:dyDescent="0.25">
      <c r="B119" s="1" t="s">
        <v>152</v>
      </c>
      <c r="C119" s="1" t="s">
        <v>154</v>
      </c>
      <c r="D119" s="2">
        <v>82</v>
      </c>
      <c r="E119" s="2">
        <v>13</v>
      </c>
      <c r="F119" s="2">
        <v>2</v>
      </c>
      <c r="G119" s="2">
        <v>116</v>
      </c>
      <c r="H119" s="2">
        <v>64</v>
      </c>
      <c r="I119" s="2">
        <v>7</v>
      </c>
      <c r="J119" s="2">
        <v>36</v>
      </c>
      <c r="K119" s="2">
        <v>1</v>
      </c>
      <c r="L119" s="2">
        <v>21</v>
      </c>
      <c r="M119" s="2">
        <v>85</v>
      </c>
      <c r="N119" s="2">
        <v>6</v>
      </c>
      <c r="O119" s="2">
        <v>71</v>
      </c>
      <c r="P119" s="2">
        <v>62</v>
      </c>
      <c r="Q119" s="2">
        <v>40</v>
      </c>
      <c r="R119" s="2">
        <v>94</v>
      </c>
      <c r="S119" s="2">
        <v>88</v>
      </c>
      <c r="T119" s="2">
        <v>54</v>
      </c>
      <c r="U119" s="2">
        <v>59</v>
      </c>
      <c r="V119" s="2">
        <v>36</v>
      </c>
      <c r="W119" s="2">
        <v>59</v>
      </c>
      <c r="X119" s="2">
        <v>136</v>
      </c>
      <c r="Y119" s="2">
        <v>1149</v>
      </c>
      <c r="Z119" s="2">
        <v>1651</v>
      </c>
      <c r="AA119" s="3">
        <v>69.589996337890625</v>
      </c>
      <c r="AB119" s="10">
        <f t="shared" si="7"/>
        <v>497</v>
      </c>
      <c r="AC119" s="10">
        <f t="shared" si="8"/>
        <v>476</v>
      </c>
      <c r="AD119" t="str">
        <f t="shared" si="9"/>
        <v>蘭雅里</v>
      </c>
      <c r="AE119" s="11" t="str">
        <f t="shared" si="10"/>
        <v/>
      </c>
      <c r="AF119" s="11" t="str">
        <f t="shared" si="11"/>
        <v/>
      </c>
      <c r="AG119" s="11" t="str">
        <f t="shared" si="12"/>
        <v/>
      </c>
    </row>
    <row r="120" spans="2:33" x14ac:dyDescent="0.25">
      <c r="B120" s="1" t="s">
        <v>152</v>
      </c>
      <c r="C120" s="1" t="s">
        <v>155</v>
      </c>
      <c r="D120" s="2">
        <v>63</v>
      </c>
      <c r="E120" s="2">
        <v>15</v>
      </c>
      <c r="F120" s="2">
        <v>0</v>
      </c>
      <c r="G120" s="2">
        <v>109</v>
      </c>
      <c r="H120" s="2">
        <v>48</v>
      </c>
      <c r="I120" s="2">
        <v>8</v>
      </c>
      <c r="J120" s="2">
        <v>36</v>
      </c>
      <c r="K120" s="2">
        <v>3</v>
      </c>
      <c r="L120" s="2">
        <v>22</v>
      </c>
      <c r="M120" s="2">
        <v>59</v>
      </c>
      <c r="N120" s="2">
        <v>6</v>
      </c>
      <c r="O120" s="2">
        <v>93</v>
      </c>
      <c r="P120" s="2">
        <v>73</v>
      </c>
      <c r="Q120" s="2">
        <v>27</v>
      </c>
      <c r="R120" s="2">
        <v>69</v>
      </c>
      <c r="S120" s="2">
        <v>71</v>
      </c>
      <c r="T120" s="2">
        <v>49</v>
      </c>
      <c r="U120" s="2">
        <v>65</v>
      </c>
      <c r="V120" s="2">
        <v>42</v>
      </c>
      <c r="W120" s="2">
        <v>36</v>
      </c>
      <c r="X120" s="2">
        <v>100</v>
      </c>
      <c r="Y120" s="2">
        <v>1007</v>
      </c>
      <c r="Z120" s="2">
        <v>1366</v>
      </c>
      <c r="AA120" s="3">
        <v>73.720001220703125</v>
      </c>
      <c r="AB120" s="10">
        <f t="shared" si="7"/>
        <v>462</v>
      </c>
      <c r="AC120" s="10">
        <f t="shared" si="8"/>
        <v>380</v>
      </c>
      <c r="AD120" t="str">
        <f t="shared" si="9"/>
        <v>蘭雅里</v>
      </c>
      <c r="AE120" s="11" t="str">
        <f t="shared" si="10"/>
        <v/>
      </c>
      <c r="AF120" s="11" t="str">
        <f t="shared" si="11"/>
        <v/>
      </c>
      <c r="AG120" s="11" t="str">
        <f t="shared" si="12"/>
        <v/>
      </c>
    </row>
    <row r="121" spans="2:33" x14ac:dyDescent="0.25">
      <c r="B121" s="1" t="s">
        <v>152</v>
      </c>
      <c r="C121" s="1" t="s">
        <v>156</v>
      </c>
      <c r="D121" s="2">
        <v>71</v>
      </c>
      <c r="E121" s="2">
        <v>13</v>
      </c>
      <c r="F121" s="2">
        <v>0</v>
      </c>
      <c r="G121" s="2">
        <v>113</v>
      </c>
      <c r="H121" s="2">
        <v>54</v>
      </c>
      <c r="I121" s="2">
        <v>4</v>
      </c>
      <c r="J121" s="2">
        <v>30</v>
      </c>
      <c r="K121" s="2">
        <v>2</v>
      </c>
      <c r="L121" s="2">
        <v>28</v>
      </c>
      <c r="M121" s="2">
        <v>62</v>
      </c>
      <c r="N121" s="2">
        <v>3</v>
      </c>
      <c r="O121" s="2">
        <v>57</v>
      </c>
      <c r="P121" s="2">
        <v>65</v>
      </c>
      <c r="Q121" s="2">
        <v>34</v>
      </c>
      <c r="R121" s="2">
        <v>64</v>
      </c>
      <c r="S121" s="2">
        <v>72</v>
      </c>
      <c r="T121" s="2">
        <v>59</v>
      </c>
      <c r="U121" s="2">
        <v>57</v>
      </c>
      <c r="V121" s="2">
        <v>27</v>
      </c>
      <c r="W121" s="2">
        <v>27</v>
      </c>
      <c r="X121" s="2">
        <v>135</v>
      </c>
      <c r="Y121" s="2">
        <v>997</v>
      </c>
      <c r="Z121" s="2">
        <v>1432</v>
      </c>
      <c r="AA121" s="3">
        <v>69.620002746582031</v>
      </c>
      <c r="AB121" s="10">
        <f t="shared" si="7"/>
        <v>463</v>
      </c>
      <c r="AC121" s="10">
        <f t="shared" si="8"/>
        <v>384</v>
      </c>
      <c r="AD121" t="str">
        <f t="shared" si="9"/>
        <v>蘭雅里</v>
      </c>
      <c r="AE121" s="11" t="str">
        <f t="shared" si="10"/>
        <v/>
      </c>
      <c r="AF121" s="11" t="str">
        <f t="shared" si="11"/>
        <v/>
      </c>
      <c r="AG121" s="11" t="str">
        <f t="shared" si="12"/>
        <v/>
      </c>
    </row>
    <row r="122" spans="2:33" x14ac:dyDescent="0.25">
      <c r="B122" s="1" t="s">
        <v>152</v>
      </c>
      <c r="C122" s="1" t="s">
        <v>157</v>
      </c>
      <c r="D122" s="2">
        <v>78</v>
      </c>
      <c r="E122" s="2">
        <v>24</v>
      </c>
      <c r="F122" s="2">
        <v>4</v>
      </c>
      <c r="G122" s="2">
        <v>106</v>
      </c>
      <c r="H122" s="2">
        <v>63</v>
      </c>
      <c r="I122" s="2">
        <v>8</v>
      </c>
      <c r="J122" s="2">
        <v>29</v>
      </c>
      <c r="K122" s="2">
        <v>5</v>
      </c>
      <c r="L122" s="2">
        <v>32</v>
      </c>
      <c r="M122" s="2">
        <v>74</v>
      </c>
      <c r="N122" s="2">
        <v>7</v>
      </c>
      <c r="O122" s="2">
        <v>73</v>
      </c>
      <c r="P122" s="2">
        <v>52</v>
      </c>
      <c r="Q122" s="2">
        <v>31</v>
      </c>
      <c r="R122" s="2">
        <v>76</v>
      </c>
      <c r="S122" s="2">
        <v>62</v>
      </c>
      <c r="T122" s="2">
        <v>51</v>
      </c>
      <c r="U122" s="2">
        <v>59</v>
      </c>
      <c r="V122" s="2">
        <v>26</v>
      </c>
      <c r="W122" s="2">
        <v>41</v>
      </c>
      <c r="X122" s="2">
        <v>112</v>
      </c>
      <c r="Y122" s="2">
        <v>1032</v>
      </c>
      <c r="Z122" s="2">
        <v>1463</v>
      </c>
      <c r="AA122" s="3">
        <v>70.540000915527344</v>
      </c>
      <c r="AB122" s="10">
        <f t="shared" si="7"/>
        <v>456</v>
      </c>
      <c r="AC122" s="10">
        <f t="shared" si="8"/>
        <v>398</v>
      </c>
      <c r="AD122" t="str">
        <f t="shared" si="9"/>
        <v>蘭雅里</v>
      </c>
      <c r="AE122" s="11" t="str">
        <f t="shared" si="10"/>
        <v/>
      </c>
      <c r="AF122" s="11" t="str">
        <f t="shared" si="11"/>
        <v/>
      </c>
      <c r="AG122" s="11" t="str">
        <f t="shared" si="12"/>
        <v/>
      </c>
    </row>
    <row r="123" spans="2:33" x14ac:dyDescent="0.25">
      <c r="B123" s="1" t="s">
        <v>158</v>
      </c>
      <c r="C123" s="1" t="s">
        <v>159</v>
      </c>
      <c r="D123" s="2">
        <v>95</v>
      </c>
      <c r="E123" s="2">
        <v>20</v>
      </c>
      <c r="F123" s="2">
        <v>4</v>
      </c>
      <c r="G123" s="2">
        <v>95</v>
      </c>
      <c r="H123" s="2">
        <v>68</v>
      </c>
      <c r="I123" s="2">
        <v>3</v>
      </c>
      <c r="J123" s="2">
        <v>23</v>
      </c>
      <c r="K123" s="2">
        <v>1</v>
      </c>
      <c r="L123" s="2">
        <v>26</v>
      </c>
      <c r="M123" s="2">
        <v>72</v>
      </c>
      <c r="N123" s="2">
        <v>7</v>
      </c>
      <c r="O123" s="2">
        <v>47</v>
      </c>
      <c r="P123" s="2">
        <v>51</v>
      </c>
      <c r="Q123" s="2">
        <v>33</v>
      </c>
      <c r="R123" s="2">
        <v>81</v>
      </c>
      <c r="S123" s="2">
        <v>66</v>
      </c>
      <c r="T123" s="2">
        <v>53</v>
      </c>
      <c r="U123" s="2">
        <v>44</v>
      </c>
      <c r="V123" s="2">
        <v>18</v>
      </c>
      <c r="W123" s="2">
        <v>83</v>
      </c>
      <c r="X123" s="2">
        <v>79</v>
      </c>
      <c r="Y123" s="2">
        <v>980</v>
      </c>
      <c r="Z123" s="2">
        <v>1387</v>
      </c>
      <c r="AA123" s="3">
        <v>70.660003662109375</v>
      </c>
      <c r="AB123" s="10">
        <f t="shared" si="7"/>
        <v>377</v>
      </c>
      <c r="AC123" s="10">
        <f t="shared" si="8"/>
        <v>455</v>
      </c>
      <c r="AD123" t="str">
        <f t="shared" si="9"/>
        <v>蘭興里</v>
      </c>
      <c r="AE123" s="11">
        <f t="shared" si="10"/>
        <v>1680</v>
      </c>
      <c r="AF123" s="11">
        <f t="shared" si="11"/>
        <v>1771</v>
      </c>
      <c r="AG123" s="11">
        <f t="shared" si="12"/>
        <v>3987</v>
      </c>
    </row>
    <row r="124" spans="2:33" x14ac:dyDescent="0.25">
      <c r="B124" s="1" t="s">
        <v>158</v>
      </c>
      <c r="C124" s="1" t="s">
        <v>160</v>
      </c>
      <c r="D124" s="2">
        <v>111</v>
      </c>
      <c r="E124" s="2">
        <v>15</v>
      </c>
      <c r="F124" s="2">
        <v>2</v>
      </c>
      <c r="G124" s="2">
        <v>119</v>
      </c>
      <c r="H124" s="2">
        <v>38</v>
      </c>
      <c r="I124" s="2">
        <v>5</v>
      </c>
      <c r="J124" s="2">
        <v>41</v>
      </c>
      <c r="K124" s="2">
        <v>2</v>
      </c>
      <c r="L124" s="2">
        <v>32</v>
      </c>
      <c r="M124" s="2">
        <v>83</v>
      </c>
      <c r="N124" s="2">
        <v>11</v>
      </c>
      <c r="O124" s="2">
        <v>47</v>
      </c>
      <c r="P124" s="2">
        <v>56</v>
      </c>
      <c r="Q124" s="2">
        <v>38</v>
      </c>
      <c r="R124" s="2">
        <v>92</v>
      </c>
      <c r="S124" s="2">
        <v>55</v>
      </c>
      <c r="T124" s="2">
        <v>51</v>
      </c>
      <c r="U124" s="2">
        <v>66</v>
      </c>
      <c r="V124" s="2">
        <v>12</v>
      </c>
      <c r="W124" s="2">
        <v>52</v>
      </c>
      <c r="X124" s="2">
        <v>87</v>
      </c>
      <c r="Y124" s="2">
        <v>1038</v>
      </c>
      <c r="Z124" s="2">
        <v>1437</v>
      </c>
      <c r="AA124" s="3">
        <v>72.230003356933594</v>
      </c>
      <c r="AB124" s="10">
        <f t="shared" si="7"/>
        <v>435</v>
      </c>
      <c r="AC124" s="10">
        <f t="shared" si="8"/>
        <v>465</v>
      </c>
      <c r="AD124" t="str">
        <f t="shared" si="9"/>
        <v>蘭興里</v>
      </c>
      <c r="AE124" s="11" t="str">
        <f t="shared" si="10"/>
        <v/>
      </c>
      <c r="AF124" s="11" t="str">
        <f t="shared" si="11"/>
        <v/>
      </c>
      <c r="AG124" s="11" t="str">
        <f t="shared" si="12"/>
        <v/>
      </c>
    </row>
    <row r="125" spans="2:33" x14ac:dyDescent="0.25">
      <c r="B125" s="1" t="s">
        <v>158</v>
      </c>
      <c r="C125" s="1" t="s">
        <v>161</v>
      </c>
      <c r="D125" s="2">
        <v>115</v>
      </c>
      <c r="E125" s="2">
        <v>22</v>
      </c>
      <c r="F125" s="2">
        <v>2</v>
      </c>
      <c r="G125" s="2">
        <v>105</v>
      </c>
      <c r="H125" s="2">
        <v>48</v>
      </c>
      <c r="I125" s="2">
        <v>3</v>
      </c>
      <c r="J125" s="2">
        <v>38</v>
      </c>
      <c r="K125" s="2">
        <v>1</v>
      </c>
      <c r="L125" s="2">
        <v>26</v>
      </c>
      <c r="M125" s="2">
        <v>69</v>
      </c>
      <c r="N125" s="2">
        <v>11</v>
      </c>
      <c r="O125" s="2">
        <v>74</v>
      </c>
      <c r="P125" s="2">
        <v>70</v>
      </c>
      <c r="Q125" s="2">
        <v>47</v>
      </c>
      <c r="R125" s="2">
        <v>101</v>
      </c>
      <c r="S125" s="2">
        <v>81</v>
      </c>
      <c r="T125" s="2">
        <v>60</v>
      </c>
      <c r="U125" s="2">
        <v>67</v>
      </c>
      <c r="V125" s="2">
        <v>18</v>
      </c>
      <c r="W125" s="2">
        <v>44</v>
      </c>
      <c r="X125" s="2">
        <v>118</v>
      </c>
      <c r="Y125" s="2">
        <v>1133</v>
      </c>
      <c r="Z125" s="2">
        <v>1569</v>
      </c>
      <c r="AA125" s="3">
        <v>72.209999084472656</v>
      </c>
      <c r="AB125" s="10">
        <f t="shared" si="7"/>
        <v>473</v>
      </c>
      <c r="AC125" s="10">
        <f t="shared" si="8"/>
        <v>515</v>
      </c>
      <c r="AD125" t="str">
        <f t="shared" si="9"/>
        <v>蘭興里</v>
      </c>
      <c r="AE125" s="11" t="str">
        <f t="shared" si="10"/>
        <v/>
      </c>
      <c r="AF125" s="11" t="str">
        <f t="shared" si="11"/>
        <v/>
      </c>
      <c r="AG125" s="11" t="str">
        <f t="shared" si="12"/>
        <v/>
      </c>
    </row>
    <row r="126" spans="2:33" x14ac:dyDescent="0.25">
      <c r="B126" s="1" t="s">
        <v>158</v>
      </c>
      <c r="C126" s="1" t="s">
        <v>162</v>
      </c>
      <c r="D126" s="2">
        <v>52</v>
      </c>
      <c r="E126" s="2">
        <v>10</v>
      </c>
      <c r="F126" s="2">
        <v>2</v>
      </c>
      <c r="G126" s="2">
        <v>81</v>
      </c>
      <c r="H126" s="2">
        <v>37</v>
      </c>
      <c r="I126" s="2">
        <v>2</v>
      </c>
      <c r="J126" s="2">
        <v>32</v>
      </c>
      <c r="K126" s="2">
        <v>2</v>
      </c>
      <c r="L126" s="2">
        <v>11</v>
      </c>
      <c r="M126" s="2">
        <v>81</v>
      </c>
      <c r="N126" s="2">
        <v>14</v>
      </c>
      <c r="O126" s="2">
        <v>48</v>
      </c>
      <c r="P126" s="2">
        <v>49</v>
      </c>
      <c r="Q126" s="2">
        <v>16</v>
      </c>
      <c r="R126" s="2">
        <v>71</v>
      </c>
      <c r="S126" s="2">
        <v>53</v>
      </c>
      <c r="T126" s="2">
        <v>57</v>
      </c>
      <c r="U126" s="2">
        <v>54</v>
      </c>
      <c r="V126" s="2">
        <v>4</v>
      </c>
      <c r="W126" s="2">
        <v>33</v>
      </c>
      <c r="X126" s="2">
        <v>111</v>
      </c>
      <c r="Y126" s="2">
        <v>836</v>
      </c>
      <c r="Z126" s="2">
        <v>1143</v>
      </c>
      <c r="AA126" s="3">
        <v>73.139999389648438</v>
      </c>
      <c r="AB126" s="10">
        <f t="shared" si="7"/>
        <v>395</v>
      </c>
      <c r="AC126" s="10">
        <f t="shared" si="8"/>
        <v>336</v>
      </c>
      <c r="AD126" t="str">
        <f t="shared" si="9"/>
        <v>蘭興里</v>
      </c>
      <c r="AE126" s="11" t="str">
        <f t="shared" si="10"/>
        <v/>
      </c>
      <c r="AF126" s="11" t="str">
        <f t="shared" si="11"/>
        <v/>
      </c>
      <c r="AG126" s="11" t="str">
        <f t="shared" si="12"/>
        <v/>
      </c>
    </row>
    <row r="127" spans="2:33" x14ac:dyDescent="0.25">
      <c r="B127" s="1" t="s">
        <v>163</v>
      </c>
      <c r="C127" s="1" t="s">
        <v>164</v>
      </c>
      <c r="D127" s="2">
        <v>85</v>
      </c>
      <c r="E127" s="2">
        <v>23</v>
      </c>
      <c r="F127" s="2">
        <v>4</v>
      </c>
      <c r="G127" s="2">
        <v>112</v>
      </c>
      <c r="H127" s="2">
        <v>70</v>
      </c>
      <c r="I127" s="2">
        <v>6</v>
      </c>
      <c r="J127" s="2">
        <v>20</v>
      </c>
      <c r="K127" s="2">
        <v>0</v>
      </c>
      <c r="L127" s="2">
        <v>21</v>
      </c>
      <c r="M127" s="2">
        <v>53</v>
      </c>
      <c r="N127" s="2">
        <v>11</v>
      </c>
      <c r="O127" s="2">
        <v>62</v>
      </c>
      <c r="P127" s="2">
        <v>105</v>
      </c>
      <c r="Q127" s="2">
        <v>35</v>
      </c>
      <c r="R127" s="2">
        <v>74</v>
      </c>
      <c r="S127" s="2">
        <v>85</v>
      </c>
      <c r="T127" s="2">
        <v>40</v>
      </c>
      <c r="U127" s="2">
        <v>72</v>
      </c>
      <c r="V127" s="2">
        <v>22</v>
      </c>
      <c r="W127" s="2">
        <v>68</v>
      </c>
      <c r="X127" s="2">
        <v>67</v>
      </c>
      <c r="Y127" s="2">
        <v>1055</v>
      </c>
      <c r="Z127" s="2">
        <v>1470</v>
      </c>
      <c r="AA127" s="3">
        <v>71.769996643066406</v>
      </c>
      <c r="AB127" s="10">
        <f t="shared" si="7"/>
        <v>431</v>
      </c>
      <c r="AC127" s="10">
        <f t="shared" si="8"/>
        <v>459</v>
      </c>
      <c r="AD127" t="str">
        <f t="shared" si="9"/>
        <v>天福里</v>
      </c>
      <c r="AE127" s="11">
        <f t="shared" si="10"/>
        <v>1538</v>
      </c>
      <c r="AF127" s="11">
        <f t="shared" si="11"/>
        <v>1518</v>
      </c>
      <c r="AG127" s="11">
        <f t="shared" si="12"/>
        <v>3674</v>
      </c>
    </row>
    <row r="128" spans="2:33" x14ac:dyDescent="0.25">
      <c r="B128" s="1" t="s">
        <v>163</v>
      </c>
      <c r="C128" s="1" t="s">
        <v>165</v>
      </c>
      <c r="D128" s="2">
        <v>57</v>
      </c>
      <c r="E128" s="2">
        <v>14</v>
      </c>
      <c r="F128" s="2">
        <v>0</v>
      </c>
      <c r="G128" s="2">
        <v>83</v>
      </c>
      <c r="H128" s="2">
        <v>62</v>
      </c>
      <c r="I128" s="2">
        <v>0</v>
      </c>
      <c r="J128" s="2">
        <v>25</v>
      </c>
      <c r="K128" s="2">
        <v>0</v>
      </c>
      <c r="L128" s="2">
        <v>17</v>
      </c>
      <c r="M128" s="2">
        <v>41</v>
      </c>
      <c r="N128" s="2">
        <v>5</v>
      </c>
      <c r="O128" s="2">
        <v>45</v>
      </c>
      <c r="P128" s="2">
        <v>85</v>
      </c>
      <c r="Q128" s="2">
        <v>28</v>
      </c>
      <c r="R128" s="2">
        <v>71</v>
      </c>
      <c r="S128" s="2">
        <v>62</v>
      </c>
      <c r="T128" s="2">
        <v>41</v>
      </c>
      <c r="U128" s="2">
        <v>50</v>
      </c>
      <c r="V128" s="2">
        <v>34</v>
      </c>
      <c r="W128" s="2">
        <v>33</v>
      </c>
      <c r="X128" s="2">
        <v>83</v>
      </c>
      <c r="Y128" s="2">
        <v>863</v>
      </c>
      <c r="Z128" s="2">
        <v>1273</v>
      </c>
      <c r="AA128" s="3">
        <v>67.790000915527344</v>
      </c>
      <c r="AB128" s="10">
        <f t="shared" si="7"/>
        <v>359</v>
      </c>
      <c r="AC128" s="10">
        <f t="shared" si="8"/>
        <v>342</v>
      </c>
      <c r="AD128" t="str">
        <f t="shared" si="9"/>
        <v>天福里</v>
      </c>
      <c r="AE128" s="11" t="str">
        <f t="shared" si="10"/>
        <v/>
      </c>
      <c r="AF128" s="11" t="str">
        <f t="shared" si="11"/>
        <v/>
      </c>
      <c r="AG128" s="11" t="str">
        <f t="shared" si="12"/>
        <v/>
      </c>
    </row>
    <row r="129" spans="2:33" x14ac:dyDescent="0.25">
      <c r="B129" s="1" t="s">
        <v>163</v>
      </c>
      <c r="C129" s="1" t="s">
        <v>166</v>
      </c>
      <c r="D129" s="2">
        <v>70</v>
      </c>
      <c r="E129" s="2">
        <v>14</v>
      </c>
      <c r="F129" s="2">
        <v>1</v>
      </c>
      <c r="G129" s="2">
        <v>86</v>
      </c>
      <c r="H129" s="2">
        <v>69</v>
      </c>
      <c r="I129" s="2">
        <v>7</v>
      </c>
      <c r="J129" s="2">
        <v>29</v>
      </c>
      <c r="K129" s="2">
        <v>1</v>
      </c>
      <c r="L129" s="2">
        <v>29</v>
      </c>
      <c r="M129" s="2">
        <v>65</v>
      </c>
      <c r="N129" s="2">
        <v>8</v>
      </c>
      <c r="O129" s="2">
        <v>59</v>
      </c>
      <c r="P129" s="2">
        <v>106</v>
      </c>
      <c r="Q129" s="2">
        <v>50</v>
      </c>
      <c r="R129" s="2">
        <v>61</v>
      </c>
      <c r="S129" s="2">
        <v>68</v>
      </c>
      <c r="T129" s="2">
        <v>47</v>
      </c>
      <c r="U129" s="2">
        <v>48</v>
      </c>
      <c r="V129" s="2">
        <v>22</v>
      </c>
      <c r="W129" s="2">
        <v>36</v>
      </c>
      <c r="X129" s="2">
        <v>42</v>
      </c>
      <c r="Y129" s="2">
        <v>941</v>
      </c>
      <c r="Z129" s="2">
        <v>1254</v>
      </c>
      <c r="AA129" s="3">
        <v>75.040000915527344</v>
      </c>
      <c r="AB129" s="10">
        <f t="shared" si="7"/>
        <v>395</v>
      </c>
      <c r="AC129" s="10">
        <f t="shared" si="8"/>
        <v>380</v>
      </c>
      <c r="AD129" t="str">
        <f t="shared" si="9"/>
        <v>天福里</v>
      </c>
      <c r="AE129" s="11" t="str">
        <f t="shared" si="10"/>
        <v/>
      </c>
      <c r="AF129" s="11" t="str">
        <f t="shared" si="11"/>
        <v/>
      </c>
      <c r="AG129" s="11" t="str">
        <f t="shared" si="12"/>
        <v/>
      </c>
    </row>
    <row r="130" spans="2:33" x14ac:dyDescent="0.25">
      <c r="B130" s="1" t="s">
        <v>163</v>
      </c>
      <c r="C130" s="1" t="s">
        <v>167</v>
      </c>
      <c r="D130" s="2">
        <v>58</v>
      </c>
      <c r="E130" s="2">
        <v>11</v>
      </c>
      <c r="F130" s="2">
        <v>0</v>
      </c>
      <c r="G130" s="2">
        <v>83</v>
      </c>
      <c r="H130" s="2">
        <v>39</v>
      </c>
      <c r="I130" s="2">
        <v>6</v>
      </c>
      <c r="J130" s="2">
        <v>25</v>
      </c>
      <c r="K130" s="2">
        <v>0</v>
      </c>
      <c r="L130" s="2">
        <v>19</v>
      </c>
      <c r="M130" s="2">
        <v>55</v>
      </c>
      <c r="N130" s="2">
        <v>11</v>
      </c>
      <c r="O130" s="2">
        <v>31</v>
      </c>
      <c r="P130" s="2">
        <v>91</v>
      </c>
      <c r="Q130" s="2">
        <v>20</v>
      </c>
      <c r="R130" s="2">
        <v>75</v>
      </c>
      <c r="S130" s="2">
        <v>57</v>
      </c>
      <c r="T130" s="2">
        <v>44</v>
      </c>
      <c r="U130" s="2">
        <v>56</v>
      </c>
      <c r="V130" s="2">
        <v>28</v>
      </c>
      <c r="W130" s="2">
        <v>27</v>
      </c>
      <c r="X130" s="2">
        <v>63</v>
      </c>
      <c r="Y130" s="2">
        <v>815</v>
      </c>
      <c r="Z130" s="2">
        <v>1222</v>
      </c>
      <c r="AA130" s="3">
        <v>66.69000244140625</v>
      </c>
      <c r="AB130" s="10">
        <f t="shared" si="7"/>
        <v>353</v>
      </c>
      <c r="AC130" s="10">
        <f t="shared" si="8"/>
        <v>337</v>
      </c>
      <c r="AD130" t="str">
        <f t="shared" si="9"/>
        <v>天福里</v>
      </c>
      <c r="AE130" s="11" t="str">
        <f t="shared" si="10"/>
        <v/>
      </c>
      <c r="AF130" s="11" t="str">
        <f t="shared" si="11"/>
        <v/>
      </c>
      <c r="AG130" s="11" t="str">
        <f t="shared" si="12"/>
        <v/>
      </c>
    </row>
    <row r="131" spans="2:33" x14ac:dyDescent="0.25">
      <c r="B131" s="1" t="s">
        <v>168</v>
      </c>
      <c r="C131" s="1" t="s">
        <v>169</v>
      </c>
      <c r="D131" s="2">
        <v>105</v>
      </c>
      <c r="E131" s="2">
        <v>12</v>
      </c>
      <c r="F131" s="2">
        <v>1</v>
      </c>
      <c r="G131" s="2">
        <v>91</v>
      </c>
      <c r="H131" s="2">
        <v>76</v>
      </c>
      <c r="I131" s="2">
        <v>4</v>
      </c>
      <c r="J131" s="2">
        <v>34</v>
      </c>
      <c r="K131" s="2">
        <v>6</v>
      </c>
      <c r="L131" s="2">
        <v>20</v>
      </c>
      <c r="M131" s="2">
        <v>50</v>
      </c>
      <c r="N131" s="2">
        <v>9</v>
      </c>
      <c r="O131" s="2">
        <v>61</v>
      </c>
      <c r="P131" s="2">
        <v>65</v>
      </c>
      <c r="Q131" s="2">
        <v>22</v>
      </c>
      <c r="R131" s="2">
        <v>68</v>
      </c>
      <c r="S131" s="2">
        <v>80</v>
      </c>
      <c r="T131" s="2">
        <v>57</v>
      </c>
      <c r="U131" s="2">
        <v>70</v>
      </c>
      <c r="V131" s="2">
        <v>27</v>
      </c>
      <c r="W131" s="2">
        <v>27</v>
      </c>
      <c r="X131" s="2">
        <v>108</v>
      </c>
      <c r="Y131" s="2">
        <v>1019</v>
      </c>
      <c r="Z131" s="2">
        <v>1481</v>
      </c>
      <c r="AA131" s="3">
        <v>68.800003051757813</v>
      </c>
      <c r="AB131" s="10">
        <f t="shared" si="7"/>
        <v>404</v>
      </c>
      <c r="AC131" s="10">
        <f t="shared" si="8"/>
        <v>429</v>
      </c>
      <c r="AD131" t="str">
        <f t="shared" si="9"/>
        <v>天祿里</v>
      </c>
      <c r="AE131" s="11">
        <f t="shared" si="10"/>
        <v>1245</v>
      </c>
      <c r="AF131" s="11">
        <f t="shared" si="11"/>
        <v>1396</v>
      </c>
      <c r="AG131" s="11">
        <f t="shared" si="12"/>
        <v>3171</v>
      </c>
    </row>
    <row r="132" spans="2:33" x14ac:dyDescent="0.25">
      <c r="B132" s="1" t="s">
        <v>168</v>
      </c>
      <c r="C132" s="1" t="s">
        <v>170</v>
      </c>
      <c r="D132" s="2">
        <v>95</v>
      </c>
      <c r="E132" s="2">
        <v>23</v>
      </c>
      <c r="F132" s="2">
        <v>1</v>
      </c>
      <c r="G132" s="2">
        <v>111</v>
      </c>
      <c r="H132" s="2">
        <v>52</v>
      </c>
      <c r="I132" s="2">
        <v>1</v>
      </c>
      <c r="J132" s="2">
        <v>31</v>
      </c>
      <c r="K132" s="2">
        <v>0</v>
      </c>
      <c r="L132" s="2">
        <v>24</v>
      </c>
      <c r="M132" s="2">
        <v>86</v>
      </c>
      <c r="N132" s="2">
        <v>9</v>
      </c>
      <c r="O132" s="2">
        <v>94</v>
      </c>
      <c r="P132" s="2">
        <v>63</v>
      </c>
      <c r="Q132" s="2">
        <v>31</v>
      </c>
      <c r="R132" s="2">
        <v>99</v>
      </c>
      <c r="S132" s="2">
        <v>81</v>
      </c>
      <c r="T132" s="2">
        <v>47</v>
      </c>
      <c r="U132" s="2">
        <v>72</v>
      </c>
      <c r="V132" s="2">
        <v>51</v>
      </c>
      <c r="W132" s="2">
        <v>58</v>
      </c>
      <c r="X132" s="2">
        <v>80</v>
      </c>
      <c r="Y132" s="2">
        <v>1133</v>
      </c>
      <c r="Z132" s="2">
        <v>1526</v>
      </c>
      <c r="AA132" s="3">
        <v>74.25</v>
      </c>
      <c r="AB132" s="10">
        <f t="shared" si="7"/>
        <v>467</v>
      </c>
      <c r="AC132" s="10">
        <f t="shared" si="8"/>
        <v>483</v>
      </c>
      <c r="AD132" t="str">
        <f t="shared" si="9"/>
        <v>天祿里</v>
      </c>
      <c r="AE132" s="11" t="str">
        <f t="shared" si="10"/>
        <v/>
      </c>
      <c r="AF132" s="11" t="str">
        <f t="shared" si="11"/>
        <v/>
      </c>
      <c r="AG132" s="11" t="str">
        <f t="shared" si="12"/>
        <v/>
      </c>
    </row>
    <row r="133" spans="2:33" x14ac:dyDescent="0.25">
      <c r="B133" s="1" t="s">
        <v>168</v>
      </c>
      <c r="C133" s="1" t="s">
        <v>171</v>
      </c>
      <c r="D133" s="2">
        <v>88</v>
      </c>
      <c r="E133" s="2">
        <v>10</v>
      </c>
      <c r="F133" s="2">
        <v>1</v>
      </c>
      <c r="G133" s="2">
        <v>83</v>
      </c>
      <c r="H133" s="2">
        <v>63</v>
      </c>
      <c r="I133" s="2">
        <v>6</v>
      </c>
      <c r="J133" s="2">
        <v>26</v>
      </c>
      <c r="K133" s="2">
        <v>0</v>
      </c>
      <c r="L133" s="2">
        <v>13</v>
      </c>
      <c r="M133" s="2">
        <v>47</v>
      </c>
      <c r="N133" s="2">
        <v>11</v>
      </c>
      <c r="O133" s="2">
        <v>84</v>
      </c>
      <c r="P133" s="2">
        <v>61</v>
      </c>
      <c r="Q133" s="2">
        <v>34</v>
      </c>
      <c r="R133" s="2">
        <v>86</v>
      </c>
      <c r="S133" s="2">
        <v>103</v>
      </c>
      <c r="T133" s="2">
        <v>72</v>
      </c>
      <c r="U133" s="2">
        <v>67</v>
      </c>
      <c r="V133" s="2">
        <v>31</v>
      </c>
      <c r="W133" s="2">
        <v>34</v>
      </c>
      <c r="X133" s="2">
        <v>75</v>
      </c>
      <c r="Y133" s="2">
        <v>1019</v>
      </c>
      <c r="Z133" s="2">
        <v>1409</v>
      </c>
      <c r="AA133" s="3">
        <v>72.319999694824219</v>
      </c>
      <c r="AB133" s="10">
        <f t="shared" si="7"/>
        <v>374</v>
      </c>
      <c r="AC133" s="10">
        <f t="shared" si="8"/>
        <v>484</v>
      </c>
      <c r="AD133" t="str">
        <f t="shared" si="9"/>
        <v>天祿里</v>
      </c>
      <c r="AE133" s="11" t="str">
        <f t="shared" si="10"/>
        <v/>
      </c>
      <c r="AF133" s="11" t="str">
        <f t="shared" si="11"/>
        <v/>
      </c>
      <c r="AG133" s="11" t="str">
        <f t="shared" si="12"/>
        <v/>
      </c>
    </row>
    <row r="134" spans="2:33" x14ac:dyDescent="0.25">
      <c r="B134" s="1" t="s">
        <v>172</v>
      </c>
      <c r="C134" s="1" t="s">
        <v>173</v>
      </c>
      <c r="D134" s="2">
        <v>77</v>
      </c>
      <c r="E134" s="2">
        <v>18</v>
      </c>
      <c r="F134" s="2">
        <v>0</v>
      </c>
      <c r="G134" s="2">
        <v>69</v>
      </c>
      <c r="H134" s="2">
        <v>28</v>
      </c>
      <c r="I134" s="2">
        <v>6</v>
      </c>
      <c r="J134" s="2">
        <v>22</v>
      </c>
      <c r="K134" s="2">
        <v>3</v>
      </c>
      <c r="L134" s="2">
        <v>18</v>
      </c>
      <c r="M134" s="2">
        <v>52</v>
      </c>
      <c r="N134" s="2">
        <v>9</v>
      </c>
      <c r="O134" s="2">
        <v>110</v>
      </c>
      <c r="P134" s="2">
        <v>59</v>
      </c>
      <c r="Q134" s="2">
        <v>40</v>
      </c>
      <c r="R134" s="2">
        <v>77</v>
      </c>
      <c r="S134" s="2">
        <v>76</v>
      </c>
      <c r="T134" s="2">
        <v>51</v>
      </c>
      <c r="U134" s="2">
        <v>49</v>
      </c>
      <c r="V134" s="2">
        <v>25</v>
      </c>
      <c r="W134" s="2">
        <v>41</v>
      </c>
      <c r="X134" s="2">
        <v>86</v>
      </c>
      <c r="Y134" s="2">
        <v>936</v>
      </c>
      <c r="Z134" s="2">
        <v>1262</v>
      </c>
      <c r="AA134" s="3">
        <v>74.169998168945313</v>
      </c>
      <c r="AB134" s="10">
        <f t="shared" si="7"/>
        <v>403</v>
      </c>
      <c r="AC134" s="10">
        <f t="shared" si="8"/>
        <v>411</v>
      </c>
      <c r="AD134" t="str">
        <f t="shared" si="9"/>
        <v>天壽里</v>
      </c>
      <c r="AE134" s="11">
        <f t="shared" si="10"/>
        <v>1345</v>
      </c>
      <c r="AF134" s="11">
        <f t="shared" si="11"/>
        <v>1258</v>
      </c>
      <c r="AG134" s="11">
        <f t="shared" si="12"/>
        <v>3020</v>
      </c>
    </row>
    <row r="135" spans="2:33" x14ac:dyDescent="0.25">
      <c r="B135" s="1" t="s">
        <v>172</v>
      </c>
      <c r="C135" s="1" t="s">
        <v>174</v>
      </c>
      <c r="D135" s="2">
        <v>86</v>
      </c>
      <c r="E135" s="2">
        <v>18</v>
      </c>
      <c r="F135" s="2">
        <v>0</v>
      </c>
      <c r="G135" s="2">
        <v>114</v>
      </c>
      <c r="H135" s="2">
        <v>62</v>
      </c>
      <c r="I135" s="2">
        <v>5</v>
      </c>
      <c r="J135" s="2">
        <v>33</v>
      </c>
      <c r="K135" s="2">
        <v>4</v>
      </c>
      <c r="L135" s="2">
        <v>25</v>
      </c>
      <c r="M135" s="2">
        <v>51</v>
      </c>
      <c r="N135" s="2">
        <v>10</v>
      </c>
      <c r="O135" s="2">
        <v>136</v>
      </c>
      <c r="P135" s="2">
        <v>80</v>
      </c>
      <c r="Q135" s="2">
        <v>24</v>
      </c>
      <c r="R135" s="2">
        <v>84</v>
      </c>
      <c r="S135" s="2">
        <v>68</v>
      </c>
      <c r="T135" s="2">
        <v>63</v>
      </c>
      <c r="U135" s="2">
        <v>63</v>
      </c>
      <c r="V135" s="2">
        <v>18</v>
      </c>
      <c r="W135" s="2">
        <v>35</v>
      </c>
      <c r="X135" s="2">
        <v>71</v>
      </c>
      <c r="Y135" s="2">
        <v>1067</v>
      </c>
      <c r="Z135" s="2">
        <v>1468</v>
      </c>
      <c r="AA135" s="3">
        <v>72.680000305175781</v>
      </c>
      <c r="AB135" s="10">
        <f t="shared" ref="AB135:AB168" si="13">SUM(G135,L135,M135,N135,O135,P135,X135)</f>
        <v>487</v>
      </c>
      <c r="AC135" s="10">
        <f t="shared" ref="AC135:AC168" si="14">SUM(D135,Q135,R135,S135,T135,U135,W135)</f>
        <v>423</v>
      </c>
      <c r="AD135" t="str">
        <f t="shared" ref="AD135:AD168" si="15">B135</f>
        <v>天壽里</v>
      </c>
      <c r="AE135" s="11" t="str">
        <f t="shared" ref="AE135:AE168" si="16">IF($B135=$B134,"",SUMPRODUCT(($B$6:$B$168=$B135)*AB$6:AB$168))</f>
        <v/>
      </c>
      <c r="AF135" s="11" t="str">
        <f t="shared" ref="AF135:AF168" si="17">IF($B135=$B134,"",SUMPRODUCT(($B$6:$B$168=$B135)*AC$6:AC$168))</f>
        <v/>
      </c>
      <c r="AG135" s="11" t="str">
        <f t="shared" ref="AG135:AG168" si="18">IF($B135=$B134,"",SUMPRODUCT(($B$6:$B$168=$B135)*Y$6:Y$168))</f>
        <v/>
      </c>
    </row>
    <row r="136" spans="2:33" x14ac:dyDescent="0.25">
      <c r="B136" s="1" t="s">
        <v>172</v>
      </c>
      <c r="C136" s="1" t="s">
        <v>175</v>
      </c>
      <c r="D136" s="2">
        <v>80</v>
      </c>
      <c r="E136" s="2">
        <v>24</v>
      </c>
      <c r="F136" s="2">
        <v>1</v>
      </c>
      <c r="G136" s="2">
        <v>122</v>
      </c>
      <c r="H136" s="2">
        <v>49</v>
      </c>
      <c r="I136" s="2">
        <v>4</v>
      </c>
      <c r="J136" s="2">
        <v>26</v>
      </c>
      <c r="K136" s="2">
        <v>1</v>
      </c>
      <c r="L136" s="2">
        <v>19</v>
      </c>
      <c r="M136" s="2">
        <v>55</v>
      </c>
      <c r="N136" s="2">
        <v>2</v>
      </c>
      <c r="O136" s="2">
        <v>93</v>
      </c>
      <c r="P136" s="2">
        <v>88</v>
      </c>
      <c r="Q136" s="2">
        <v>24</v>
      </c>
      <c r="R136" s="2">
        <v>106</v>
      </c>
      <c r="S136" s="2">
        <v>67</v>
      </c>
      <c r="T136" s="2">
        <v>71</v>
      </c>
      <c r="U136" s="2">
        <v>48</v>
      </c>
      <c r="V136" s="2">
        <v>19</v>
      </c>
      <c r="W136" s="2">
        <v>28</v>
      </c>
      <c r="X136" s="2">
        <v>76</v>
      </c>
      <c r="Y136" s="2">
        <v>1017</v>
      </c>
      <c r="Z136" s="2">
        <v>1440</v>
      </c>
      <c r="AA136" s="3">
        <v>70.629997253417969</v>
      </c>
      <c r="AB136" s="10">
        <f t="shared" si="13"/>
        <v>455</v>
      </c>
      <c r="AC136" s="10">
        <f t="shared" si="14"/>
        <v>424</v>
      </c>
      <c r="AD136" t="str">
        <f t="shared" si="15"/>
        <v>天壽里</v>
      </c>
      <c r="AE136" s="11" t="str">
        <f t="shared" si="16"/>
        <v/>
      </c>
      <c r="AF136" s="11" t="str">
        <f t="shared" si="17"/>
        <v/>
      </c>
      <c r="AG136" s="11" t="str">
        <f t="shared" si="18"/>
        <v/>
      </c>
    </row>
    <row r="137" spans="2:33" x14ac:dyDescent="0.25">
      <c r="B137" s="1" t="s">
        <v>176</v>
      </c>
      <c r="C137" s="1" t="s">
        <v>177</v>
      </c>
      <c r="D137" s="2">
        <v>93</v>
      </c>
      <c r="E137" s="2">
        <v>22</v>
      </c>
      <c r="F137" s="2">
        <v>0</v>
      </c>
      <c r="G137" s="2">
        <v>103</v>
      </c>
      <c r="H137" s="2">
        <v>80</v>
      </c>
      <c r="I137" s="2">
        <v>12</v>
      </c>
      <c r="J137" s="2">
        <v>30</v>
      </c>
      <c r="K137" s="2">
        <v>2</v>
      </c>
      <c r="L137" s="2">
        <v>33</v>
      </c>
      <c r="M137" s="2">
        <v>50</v>
      </c>
      <c r="N137" s="2">
        <v>11</v>
      </c>
      <c r="O137" s="2">
        <v>54</v>
      </c>
      <c r="P137" s="2">
        <v>65</v>
      </c>
      <c r="Q137" s="2">
        <v>23</v>
      </c>
      <c r="R137" s="2">
        <v>115</v>
      </c>
      <c r="S137" s="2">
        <v>76</v>
      </c>
      <c r="T137" s="2">
        <v>60</v>
      </c>
      <c r="U137" s="2">
        <v>72</v>
      </c>
      <c r="V137" s="2">
        <v>37</v>
      </c>
      <c r="W137" s="2">
        <v>27</v>
      </c>
      <c r="X137" s="2">
        <v>85</v>
      </c>
      <c r="Y137" s="2">
        <v>1063</v>
      </c>
      <c r="Z137" s="2">
        <v>1482</v>
      </c>
      <c r="AA137" s="3">
        <v>71.730003356933594</v>
      </c>
      <c r="AB137" s="10">
        <f t="shared" si="13"/>
        <v>401</v>
      </c>
      <c r="AC137" s="10">
        <f t="shared" si="14"/>
        <v>466</v>
      </c>
      <c r="AD137" t="str">
        <f t="shared" si="15"/>
        <v>天和里</v>
      </c>
      <c r="AE137" s="11">
        <f t="shared" si="16"/>
        <v>1844</v>
      </c>
      <c r="AF137" s="11">
        <f t="shared" si="17"/>
        <v>1815</v>
      </c>
      <c r="AG137" s="11">
        <f t="shared" si="18"/>
        <v>4390</v>
      </c>
    </row>
    <row r="138" spans="2:33" x14ac:dyDescent="0.25">
      <c r="B138" s="1" t="s">
        <v>176</v>
      </c>
      <c r="C138" s="1" t="s">
        <v>178</v>
      </c>
      <c r="D138" s="2">
        <v>82</v>
      </c>
      <c r="E138" s="2">
        <v>21</v>
      </c>
      <c r="F138" s="2">
        <v>2</v>
      </c>
      <c r="G138" s="2">
        <v>133</v>
      </c>
      <c r="H138" s="2">
        <v>74</v>
      </c>
      <c r="I138" s="2">
        <v>7</v>
      </c>
      <c r="J138" s="2">
        <v>35</v>
      </c>
      <c r="K138" s="2">
        <v>0</v>
      </c>
      <c r="L138" s="2">
        <v>18</v>
      </c>
      <c r="M138" s="2">
        <v>39</v>
      </c>
      <c r="N138" s="2">
        <v>12</v>
      </c>
      <c r="O138" s="2">
        <v>67</v>
      </c>
      <c r="P138" s="2">
        <v>69</v>
      </c>
      <c r="Q138" s="2">
        <v>19</v>
      </c>
      <c r="R138" s="2">
        <v>123</v>
      </c>
      <c r="S138" s="2">
        <v>66</v>
      </c>
      <c r="T138" s="2">
        <v>53</v>
      </c>
      <c r="U138" s="2">
        <v>56</v>
      </c>
      <c r="V138" s="2">
        <v>32</v>
      </c>
      <c r="W138" s="2">
        <v>32</v>
      </c>
      <c r="X138" s="2">
        <v>131</v>
      </c>
      <c r="Y138" s="2">
        <v>1102</v>
      </c>
      <c r="Z138" s="2">
        <v>1563</v>
      </c>
      <c r="AA138" s="3">
        <v>70.510002136230469</v>
      </c>
      <c r="AB138" s="10">
        <f t="shared" si="13"/>
        <v>469</v>
      </c>
      <c r="AC138" s="10">
        <f t="shared" si="14"/>
        <v>431</v>
      </c>
      <c r="AD138" t="str">
        <f t="shared" si="15"/>
        <v>天和里</v>
      </c>
      <c r="AE138" s="11" t="str">
        <f t="shared" si="16"/>
        <v/>
      </c>
      <c r="AF138" s="11" t="str">
        <f t="shared" si="17"/>
        <v/>
      </c>
      <c r="AG138" s="11" t="str">
        <f t="shared" si="18"/>
        <v/>
      </c>
    </row>
    <row r="139" spans="2:33" x14ac:dyDescent="0.25">
      <c r="B139" s="1" t="s">
        <v>176</v>
      </c>
      <c r="C139" s="1" t="s">
        <v>179</v>
      </c>
      <c r="D139" s="2">
        <v>90</v>
      </c>
      <c r="E139" s="2">
        <v>38</v>
      </c>
      <c r="F139" s="2">
        <v>1</v>
      </c>
      <c r="G139" s="2">
        <v>146</v>
      </c>
      <c r="H139" s="2">
        <v>70</v>
      </c>
      <c r="I139" s="2">
        <v>6</v>
      </c>
      <c r="J139" s="2">
        <v>36</v>
      </c>
      <c r="K139" s="2">
        <v>3</v>
      </c>
      <c r="L139" s="2">
        <v>24</v>
      </c>
      <c r="M139" s="2">
        <v>54</v>
      </c>
      <c r="N139" s="2">
        <v>10</v>
      </c>
      <c r="O139" s="2">
        <v>87</v>
      </c>
      <c r="P139" s="2">
        <v>74</v>
      </c>
      <c r="Q139" s="2">
        <v>34</v>
      </c>
      <c r="R139" s="2">
        <v>83</v>
      </c>
      <c r="S139" s="2">
        <v>85</v>
      </c>
      <c r="T139" s="2">
        <v>76</v>
      </c>
      <c r="U139" s="2">
        <v>60</v>
      </c>
      <c r="V139" s="2">
        <v>17</v>
      </c>
      <c r="W139" s="2">
        <v>38</v>
      </c>
      <c r="X139" s="2">
        <v>100</v>
      </c>
      <c r="Y139" s="2">
        <v>1162</v>
      </c>
      <c r="Z139" s="2">
        <v>1672</v>
      </c>
      <c r="AA139" s="3">
        <v>69.5</v>
      </c>
      <c r="AB139" s="10">
        <f t="shared" si="13"/>
        <v>495</v>
      </c>
      <c r="AC139" s="10">
        <f t="shared" si="14"/>
        <v>466</v>
      </c>
      <c r="AD139" t="str">
        <f t="shared" si="15"/>
        <v>天和里</v>
      </c>
      <c r="AE139" s="11" t="str">
        <f t="shared" si="16"/>
        <v/>
      </c>
      <c r="AF139" s="11" t="str">
        <f t="shared" si="17"/>
        <v/>
      </c>
      <c r="AG139" s="11" t="str">
        <f t="shared" si="18"/>
        <v/>
      </c>
    </row>
    <row r="140" spans="2:33" x14ac:dyDescent="0.25">
      <c r="B140" s="1" t="s">
        <v>176</v>
      </c>
      <c r="C140" s="1" t="s">
        <v>180</v>
      </c>
      <c r="D140" s="2">
        <v>87</v>
      </c>
      <c r="E140" s="2">
        <v>21</v>
      </c>
      <c r="F140" s="2">
        <v>1</v>
      </c>
      <c r="G140" s="2">
        <v>125</v>
      </c>
      <c r="H140" s="2">
        <v>30</v>
      </c>
      <c r="I140" s="2">
        <v>3</v>
      </c>
      <c r="J140" s="2">
        <v>31</v>
      </c>
      <c r="K140" s="2">
        <v>1</v>
      </c>
      <c r="L140" s="2">
        <v>24</v>
      </c>
      <c r="M140" s="2">
        <v>61</v>
      </c>
      <c r="N140" s="2">
        <v>8</v>
      </c>
      <c r="O140" s="2">
        <v>83</v>
      </c>
      <c r="P140" s="2">
        <v>67</v>
      </c>
      <c r="Q140" s="2">
        <v>21</v>
      </c>
      <c r="R140" s="2">
        <v>119</v>
      </c>
      <c r="S140" s="2">
        <v>63</v>
      </c>
      <c r="T140" s="2">
        <v>62</v>
      </c>
      <c r="U140" s="2">
        <v>47</v>
      </c>
      <c r="V140" s="2">
        <v>17</v>
      </c>
      <c r="W140" s="2">
        <v>53</v>
      </c>
      <c r="X140" s="2">
        <v>111</v>
      </c>
      <c r="Y140" s="2">
        <v>1063</v>
      </c>
      <c r="Z140" s="2">
        <v>1584</v>
      </c>
      <c r="AA140" s="3">
        <v>67.110000610351563</v>
      </c>
      <c r="AB140" s="10">
        <f t="shared" si="13"/>
        <v>479</v>
      </c>
      <c r="AC140" s="10">
        <f t="shared" si="14"/>
        <v>452</v>
      </c>
      <c r="AD140" t="str">
        <f t="shared" si="15"/>
        <v>天和里</v>
      </c>
      <c r="AE140" s="11" t="str">
        <f t="shared" si="16"/>
        <v/>
      </c>
      <c r="AF140" s="11" t="str">
        <f t="shared" si="17"/>
        <v/>
      </c>
      <c r="AG140" s="11" t="str">
        <f t="shared" si="18"/>
        <v/>
      </c>
    </row>
    <row r="141" spans="2:33" x14ac:dyDescent="0.25">
      <c r="B141" s="1" t="s">
        <v>181</v>
      </c>
      <c r="C141" s="1" t="s">
        <v>182</v>
      </c>
      <c r="D141" s="2">
        <v>73</v>
      </c>
      <c r="E141" s="2">
        <v>20</v>
      </c>
      <c r="F141" s="2">
        <v>1</v>
      </c>
      <c r="G141" s="2">
        <v>108</v>
      </c>
      <c r="H141" s="2">
        <v>61</v>
      </c>
      <c r="I141" s="2">
        <v>4</v>
      </c>
      <c r="J141" s="2">
        <v>36</v>
      </c>
      <c r="K141" s="2">
        <v>4</v>
      </c>
      <c r="L141" s="2">
        <v>34</v>
      </c>
      <c r="M141" s="2">
        <v>46</v>
      </c>
      <c r="N141" s="2">
        <v>11</v>
      </c>
      <c r="O141" s="2">
        <v>72</v>
      </c>
      <c r="P141" s="2">
        <v>93</v>
      </c>
      <c r="Q141" s="2">
        <v>27</v>
      </c>
      <c r="R141" s="2">
        <v>115</v>
      </c>
      <c r="S141" s="2">
        <v>76</v>
      </c>
      <c r="T141" s="2">
        <v>73</v>
      </c>
      <c r="U141" s="2">
        <v>45</v>
      </c>
      <c r="V141" s="2">
        <v>24</v>
      </c>
      <c r="W141" s="2">
        <v>42</v>
      </c>
      <c r="X141" s="2">
        <v>107</v>
      </c>
      <c r="Y141" s="2">
        <v>1092</v>
      </c>
      <c r="Z141" s="2">
        <v>1676</v>
      </c>
      <c r="AA141" s="3">
        <v>65.160003662109375</v>
      </c>
      <c r="AB141" s="10">
        <f t="shared" si="13"/>
        <v>471</v>
      </c>
      <c r="AC141" s="10">
        <f t="shared" si="14"/>
        <v>451</v>
      </c>
      <c r="AD141" t="str">
        <f t="shared" si="15"/>
        <v>天山里</v>
      </c>
      <c r="AE141" s="11">
        <f t="shared" si="16"/>
        <v>1801</v>
      </c>
      <c r="AF141" s="11">
        <f t="shared" si="17"/>
        <v>1601</v>
      </c>
      <c r="AG141" s="11">
        <f t="shared" si="18"/>
        <v>3992</v>
      </c>
    </row>
    <row r="142" spans="2:33" x14ac:dyDescent="0.25">
      <c r="B142" s="1" t="s">
        <v>181</v>
      </c>
      <c r="C142" s="1" t="s">
        <v>183</v>
      </c>
      <c r="D142" s="2">
        <v>66</v>
      </c>
      <c r="E142" s="2">
        <v>16</v>
      </c>
      <c r="F142" s="2">
        <v>0</v>
      </c>
      <c r="G142" s="2">
        <v>120</v>
      </c>
      <c r="H142" s="2">
        <v>42</v>
      </c>
      <c r="I142" s="2">
        <v>1</v>
      </c>
      <c r="J142" s="2">
        <v>21</v>
      </c>
      <c r="K142" s="2">
        <v>4</v>
      </c>
      <c r="L142" s="2">
        <v>26</v>
      </c>
      <c r="M142" s="2">
        <v>57</v>
      </c>
      <c r="N142" s="2">
        <v>10</v>
      </c>
      <c r="O142" s="2">
        <v>61</v>
      </c>
      <c r="P142" s="2">
        <v>98</v>
      </c>
      <c r="Q142" s="2">
        <v>19</v>
      </c>
      <c r="R142" s="2">
        <v>78</v>
      </c>
      <c r="S142" s="2">
        <v>54</v>
      </c>
      <c r="T142" s="2">
        <v>45</v>
      </c>
      <c r="U142" s="2">
        <v>34</v>
      </c>
      <c r="V142" s="2">
        <v>16</v>
      </c>
      <c r="W142" s="2">
        <v>41</v>
      </c>
      <c r="X142" s="2">
        <v>63</v>
      </c>
      <c r="Y142" s="2">
        <v>890</v>
      </c>
      <c r="Z142" s="2">
        <v>1257</v>
      </c>
      <c r="AA142" s="3">
        <v>70.800003051757813</v>
      </c>
      <c r="AB142" s="10">
        <f t="shared" si="13"/>
        <v>435</v>
      </c>
      <c r="AC142" s="10">
        <f t="shared" si="14"/>
        <v>337</v>
      </c>
      <c r="AD142" t="str">
        <f t="shared" si="15"/>
        <v>天山里</v>
      </c>
      <c r="AE142" s="11" t="str">
        <f t="shared" si="16"/>
        <v/>
      </c>
      <c r="AF142" s="11" t="str">
        <f t="shared" si="17"/>
        <v/>
      </c>
      <c r="AG142" s="11" t="str">
        <f t="shared" si="18"/>
        <v/>
      </c>
    </row>
    <row r="143" spans="2:33" x14ac:dyDescent="0.25">
      <c r="B143" s="1" t="s">
        <v>181</v>
      </c>
      <c r="C143" s="1" t="s">
        <v>184</v>
      </c>
      <c r="D143" s="2">
        <v>56</v>
      </c>
      <c r="E143" s="2">
        <v>18</v>
      </c>
      <c r="F143" s="2">
        <v>2</v>
      </c>
      <c r="G143" s="2">
        <v>121</v>
      </c>
      <c r="H143" s="2">
        <v>65</v>
      </c>
      <c r="I143" s="2">
        <v>4</v>
      </c>
      <c r="J143" s="2">
        <v>27</v>
      </c>
      <c r="K143" s="2">
        <v>3</v>
      </c>
      <c r="L143" s="2">
        <v>26</v>
      </c>
      <c r="M143" s="2">
        <v>50</v>
      </c>
      <c r="N143" s="2">
        <v>10</v>
      </c>
      <c r="O143" s="2">
        <v>70</v>
      </c>
      <c r="P143" s="2">
        <v>102</v>
      </c>
      <c r="Q143" s="2">
        <v>29</v>
      </c>
      <c r="R143" s="2">
        <v>88</v>
      </c>
      <c r="S143" s="2">
        <v>67</v>
      </c>
      <c r="T143" s="2">
        <v>46</v>
      </c>
      <c r="U143" s="2">
        <v>49</v>
      </c>
      <c r="V143" s="2">
        <v>18</v>
      </c>
      <c r="W143" s="2">
        <v>30</v>
      </c>
      <c r="X143" s="2">
        <v>82</v>
      </c>
      <c r="Y143" s="2">
        <v>982</v>
      </c>
      <c r="Z143" s="2">
        <v>1437</v>
      </c>
      <c r="AA143" s="3">
        <v>68.339996337890625</v>
      </c>
      <c r="AB143" s="10">
        <f t="shared" si="13"/>
        <v>461</v>
      </c>
      <c r="AC143" s="10">
        <f t="shared" si="14"/>
        <v>365</v>
      </c>
      <c r="AD143" t="str">
        <f t="shared" si="15"/>
        <v>天山里</v>
      </c>
      <c r="AE143" s="11" t="str">
        <f t="shared" si="16"/>
        <v/>
      </c>
      <c r="AF143" s="11" t="str">
        <f t="shared" si="17"/>
        <v/>
      </c>
      <c r="AG143" s="11" t="str">
        <f t="shared" si="18"/>
        <v/>
      </c>
    </row>
    <row r="144" spans="2:33" x14ac:dyDescent="0.25">
      <c r="B144" s="1" t="s">
        <v>181</v>
      </c>
      <c r="C144" s="1" t="s">
        <v>185</v>
      </c>
      <c r="D144" s="2">
        <v>84</v>
      </c>
      <c r="E144" s="2">
        <v>27</v>
      </c>
      <c r="F144" s="2">
        <v>1</v>
      </c>
      <c r="G144" s="2">
        <v>127</v>
      </c>
      <c r="H144" s="2">
        <v>40</v>
      </c>
      <c r="I144" s="2">
        <v>7</v>
      </c>
      <c r="J144" s="2">
        <v>36</v>
      </c>
      <c r="K144" s="2">
        <v>1</v>
      </c>
      <c r="L144" s="2">
        <v>24</v>
      </c>
      <c r="M144" s="2">
        <v>33</v>
      </c>
      <c r="N144" s="2">
        <v>12</v>
      </c>
      <c r="O144" s="2">
        <v>70</v>
      </c>
      <c r="P144" s="2">
        <v>83</v>
      </c>
      <c r="Q144" s="2">
        <v>22</v>
      </c>
      <c r="R144" s="2">
        <v>106</v>
      </c>
      <c r="S144" s="2">
        <v>72</v>
      </c>
      <c r="T144" s="2">
        <v>59</v>
      </c>
      <c r="U144" s="2">
        <v>62</v>
      </c>
      <c r="V144" s="2">
        <v>16</v>
      </c>
      <c r="W144" s="2">
        <v>43</v>
      </c>
      <c r="X144" s="2">
        <v>85</v>
      </c>
      <c r="Y144" s="2">
        <v>1028</v>
      </c>
      <c r="Z144" s="2">
        <v>1483</v>
      </c>
      <c r="AA144" s="3">
        <v>69.319999694824219</v>
      </c>
      <c r="AB144" s="10">
        <f t="shared" si="13"/>
        <v>434</v>
      </c>
      <c r="AC144" s="10">
        <f t="shared" si="14"/>
        <v>448</v>
      </c>
      <c r="AD144" t="str">
        <f t="shared" si="15"/>
        <v>天山里</v>
      </c>
      <c r="AE144" s="11" t="str">
        <f t="shared" si="16"/>
        <v/>
      </c>
      <c r="AF144" s="11" t="str">
        <f t="shared" si="17"/>
        <v/>
      </c>
      <c r="AG144" s="11" t="str">
        <f t="shared" si="18"/>
        <v/>
      </c>
    </row>
    <row r="145" spans="2:33" x14ac:dyDescent="0.25">
      <c r="B145" s="1" t="s">
        <v>186</v>
      </c>
      <c r="C145" s="1" t="s">
        <v>187</v>
      </c>
      <c r="D145" s="2">
        <v>81</v>
      </c>
      <c r="E145" s="2">
        <v>20</v>
      </c>
      <c r="F145" s="2">
        <v>0</v>
      </c>
      <c r="G145" s="2">
        <v>91</v>
      </c>
      <c r="H145" s="2">
        <v>48</v>
      </c>
      <c r="I145" s="2">
        <v>4</v>
      </c>
      <c r="J145" s="2">
        <v>24</v>
      </c>
      <c r="K145" s="2">
        <v>0</v>
      </c>
      <c r="L145" s="2">
        <v>25</v>
      </c>
      <c r="M145" s="2">
        <v>71</v>
      </c>
      <c r="N145" s="2">
        <v>18</v>
      </c>
      <c r="O145" s="2">
        <v>104</v>
      </c>
      <c r="P145" s="2">
        <v>95</v>
      </c>
      <c r="Q145" s="2">
        <v>26</v>
      </c>
      <c r="R145" s="2">
        <v>95</v>
      </c>
      <c r="S145" s="2">
        <v>77</v>
      </c>
      <c r="T145" s="2">
        <v>50</v>
      </c>
      <c r="U145" s="2">
        <v>53</v>
      </c>
      <c r="V145" s="2">
        <v>22</v>
      </c>
      <c r="W145" s="2">
        <v>40</v>
      </c>
      <c r="X145" s="2">
        <v>71</v>
      </c>
      <c r="Y145" s="2">
        <v>1040</v>
      </c>
      <c r="Z145" s="2">
        <v>1508</v>
      </c>
      <c r="AA145" s="3">
        <v>68.970001220703125</v>
      </c>
      <c r="AB145" s="10">
        <f t="shared" si="13"/>
        <v>475</v>
      </c>
      <c r="AC145" s="10">
        <f t="shared" si="14"/>
        <v>422</v>
      </c>
      <c r="AD145" t="str">
        <f t="shared" si="15"/>
        <v>天玉里</v>
      </c>
      <c r="AE145" s="11">
        <f t="shared" si="16"/>
        <v>2312</v>
      </c>
      <c r="AF145" s="11">
        <f t="shared" si="17"/>
        <v>2046</v>
      </c>
      <c r="AG145" s="11">
        <f t="shared" si="18"/>
        <v>5046</v>
      </c>
    </row>
    <row r="146" spans="2:33" x14ac:dyDescent="0.25">
      <c r="B146" s="1" t="s">
        <v>186</v>
      </c>
      <c r="C146" s="1" t="s">
        <v>188</v>
      </c>
      <c r="D146" s="2">
        <v>76</v>
      </c>
      <c r="E146" s="2">
        <v>16</v>
      </c>
      <c r="F146" s="2">
        <v>1</v>
      </c>
      <c r="G146" s="2">
        <v>103</v>
      </c>
      <c r="H146" s="2">
        <v>53</v>
      </c>
      <c r="I146" s="2">
        <v>2</v>
      </c>
      <c r="J146" s="2">
        <v>23</v>
      </c>
      <c r="K146" s="2">
        <v>2</v>
      </c>
      <c r="L146" s="2">
        <v>11</v>
      </c>
      <c r="M146" s="2">
        <v>58</v>
      </c>
      <c r="N146" s="2">
        <v>7</v>
      </c>
      <c r="O146" s="2">
        <v>99</v>
      </c>
      <c r="P146" s="2">
        <v>120</v>
      </c>
      <c r="Q146" s="2">
        <v>15</v>
      </c>
      <c r="R146" s="2">
        <v>84</v>
      </c>
      <c r="S146" s="2">
        <v>61</v>
      </c>
      <c r="T146" s="2">
        <v>56</v>
      </c>
      <c r="U146" s="2">
        <v>48</v>
      </c>
      <c r="V146" s="2">
        <v>15</v>
      </c>
      <c r="W146" s="2">
        <v>39</v>
      </c>
      <c r="X146" s="2">
        <v>51</v>
      </c>
      <c r="Y146" s="2">
        <v>959</v>
      </c>
      <c r="Z146" s="2">
        <v>1388</v>
      </c>
      <c r="AA146" s="3">
        <v>69.089996337890625</v>
      </c>
      <c r="AB146" s="10">
        <f t="shared" si="13"/>
        <v>449</v>
      </c>
      <c r="AC146" s="10">
        <f t="shared" si="14"/>
        <v>379</v>
      </c>
      <c r="AD146" t="str">
        <f t="shared" si="15"/>
        <v>天玉里</v>
      </c>
      <c r="AE146" s="11" t="str">
        <f t="shared" si="16"/>
        <v/>
      </c>
      <c r="AF146" s="11" t="str">
        <f t="shared" si="17"/>
        <v/>
      </c>
      <c r="AG146" s="11" t="str">
        <f t="shared" si="18"/>
        <v/>
      </c>
    </row>
    <row r="147" spans="2:33" x14ac:dyDescent="0.25">
      <c r="B147" s="1" t="s">
        <v>186</v>
      </c>
      <c r="C147" s="1" t="s">
        <v>189</v>
      </c>
      <c r="D147" s="2">
        <v>78</v>
      </c>
      <c r="E147" s="2">
        <v>21</v>
      </c>
      <c r="F147" s="2">
        <v>0</v>
      </c>
      <c r="G147" s="2">
        <v>136</v>
      </c>
      <c r="H147" s="2">
        <v>31</v>
      </c>
      <c r="I147" s="2">
        <v>8</v>
      </c>
      <c r="J147" s="2">
        <v>22</v>
      </c>
      <c r="K147" s="2">
        <v>0</v>
      </c>
      <c r="L147" s="2">
        <v>19</v>
      </c>
      <c r="M147" s="2">
        <v>59</v>
      </c>
      <c r="N147" s="2">
        <v>16</v>
      </c>
      <c r="O147" s="2">
        <v>82</v>
      </c>
      <c r="P147" s="2">
        <v>95</v>
      </c>
      <c r="Q147" s="2">
        <v>37</v>
      </c>
      <c r="R147" s="2">
        <v>85</v>
      </c>
      <c r="S147" s="2">
        <v>83</v>
      </c>
      <c r="T147" s="2">
        <v>62</v>
      </c>
      <c r="U147" s="2">
        <v>52</v>
      </c>
      <c r="V147" s="2">
        <v>25</v>
      </c>
      <c r="W147" s="2">
        <v>39</v>
      </c>
      <c r="X147" s="2">
        <v>76</v>
      </c>
      <c r="Y147" s="2">
        <v>1043</v>
      </c>
      <c r="Z147" s="2">
        <v>1469</v>
      </c>
      <c r="AA147" s="3">
        <v>71</v>
      </c>
      <c r="AB147" s="10">
        <f t="shared" si="13"/>
        <v>483</v>
      </c>
      <c r="AC147" s="10">
        <f t="shared" si="14"/>
        <v>436</v>
      </c>
      <c r="AD147" t="str">
        <f t="shared" si="15"/>
        <v>天玉里</v>
      </c>
      <c r="AE147" s="11" t="str">
        <f t="shared" si="16"/>
        <v/>
      </c>
      <c r="AF147" s="11" t="str">
        <f t="shared" si="17"/>
        <v/>
      </c>
      <c r="AG147" s="11" t="str">
        <f t="shared" si="18"/>
        <v/>
      </c>
    </row>
    <row r="148" spans="2:33" x14ac:dyDescent="0.25">
      <c r="B148" s="1" t="s">
        <v>186</v>
      </c>
      <c r="C148" s="1" t="s">
        <v>190</v>
      </c>
      <c r="D148" s="2">
        <v>85</v>
      </c>
      <c r="E148" s="2">
        <v>11</v>
      </c>
      <c r="F148" s="2">
        <v>1</v>
      </c>
      <c r="G148" s="2">
        <v>116</v>
      </c>
      <c r="H148" s="2">
        <v>51</v>
      </c>
      <c r="I148" s="2">
        <v>8</v>
      </c>
      <c r="J148" s="2">
        <v>22</v>
      </c>
      <c r="K148" s="2">
        <v>1</v>
      </c>
      <c r="L148" s="2">
        <v>8</v>
      </c>
      <c r="M148" s="2">
        <v>78</v>
      </c>
      <c r="N148" s="2">
        <v>4</v>
      </c>
      <c r="O148" s="2">
        <v>61</v>
      </c>
      <c r="P148" s="2">
        <v>111</v>
      </c>
      <c r="Q148" s="2">
        <v>21</v>
      </c>
      <c r="R148" s="2">
        <v>73</v>
      </c>
      <c r="S148" s="2">
        <v>83</v>
      </c>
      <c r="T148" s="2">
        <v>50</v>
      </c>
      <c r="U148" s="2">
        <v>42</v>
      </c>
      <c r="V148" s="2">
        <v>34</v>
      </c>
      <c r="W148" s="2">
        <v>33</v>
      </c>
      <c r="X148" s="2">
        <v>58</v>
      </c>
      <c r="Y148" s="2">
        <v>968</v>
      </c>
      <c r="Z148" s="2">
        <v>1350</v>
      </c>
      <c r="AA148" s="3">
        <v>71.699996948242188</v>
      </c>
      <c r="AB148" s="10">
        <f t="shared" si="13"/>
        <v>436</v>
      </c>
      <c r="AC148" s="10">
        <f t="shared" si="14"/>
        <v>387</v>
      </c>
      <c r="AD148" t="str">
        <f t="shared" si="15"/>
        <v>天玉里</v>
      </c>
      <c r="AE148" s="11" t="str">
        <f t="shared" si="16"/>
        <v/>
      </c>
      <c r="AF148" s="11" t="str">
        <f t="shared" si="17"/>
        <v/>
      </c>
      <c r="AG148" s="11" t="str">
        <f t="shared" si="18"/>
        <v/>
      </c>
    </row>
    <row r="149" spans="2:33" x14ac:dyDescent="0.25">
      <c r="B149" s="1" t="s">
        <v>186</v>
      </c>
      <c r="C149" s="1" t="s">
        <v>191</v>
      </c>
      <c r="D149" s="2">
        <v>72</v>
      </c>
      <c r="E149" s="2">
        <v>21</v>
      </c>
      <c r="F149" s="2">
        <v>0</v>
      </c>
      <c r="G149" s="2">
        <v>119</v>
      </c>
      <c r="H149" s="2">
        <v>45</v>
      </c>
      <c r="I149" s="2">
        <v>10</v>
      </c>
      <c r="J149" s="2">
        <v>23</v>
      </c>
      <c r="K149" s="2">
        <v>2</v>
      </c>
      <c r="L149" s="2">
        <v>26</v>
      </c>
      <c r="M149" s="2">
        <v>86</v>
      </c>
      <c r="N149" s="2">
        <v>9</v>
      </c>
      <c r="O149" s="2">
        <v>54</v>
      </c>
      <c r="P149" s="2">
        <v>87</v>
      </c>
      <c r="Q149" s="2">
        <v>21</v>
      </c>
      <c r="R149" s="2">
        <v>106</v>
      </c>
      <c r="S149" s="2">
        <v>82</v>
      </c>
      <c r="T149" s="2">
        <v>61</v>
      </c>
      <c r="U149" s="2">
        <v>53</v>
      </c>
      <c r="V149" s="2">
        <v>25</v>
      </c>
      <c r="W149" s="2">
        <v>27</v>
      </c>
      <c r="X149" s="2">
        <v>88</v>
      </c>
      <c r="Y149" s="2">
        <v>1036</v>
      </c>
      <c r="Z149" s="2">
        <v>1487</v>
      </c>
      <c r="AA149" s="3">
        <v>69.669998168945313</v>
      </c>
      <c r="AB149" s="10">
        <f t="shared" si="13"/>
        <v>469</v>
      </c>
      <c r="AC149" s="10">
        <f t="shared" si="14"/>
        <v>422</v>
      </c>
      <c r="AD149" t="str">
        <f t="shared" si="15"/>
        <v>天玉里</v>
      </c>
      <c r="AE149" s="11" t="str">
        <f t="shared" si="16"/>
        <v/>
      </c>
      <c r="AF149" s="11" t="str">
        <f t="shared" si="17"/>
        <v/>
      </c>
      <c r="AG149" s="11" t="str">
        <f t="shared" si="18"/>
        <v/>
      </c>
    </row>
    <row r="150" spans="2:33" x14ac:dyDescent="0.25">
      <c r="B150" s="1" t="s">
        <v>192</v>
      </c>
      <c r="C150" s="1" t="s">
        <v>193</v>
      </c>
      <c r="D150" s="2">
        <v>99</v>
      </c>
      <c r="E150" s="2">
        <v>25</v>
      </c>
      <c r="F150" s="2">
        <v>2</v>
      </c>
      <c r="G150" s="2">
        <v>137</v>
      </c>
      <c r="H150" s="2">
        <v>56</v>
      </c>
      <c r="I150" s="2">
        <v>5</v>
      </c>
      <c r="J150" s="2">
        <v>33</v>
      </c>
      <c r="K150" s="2">
        <v>3</v>
      </c>
      <c r="L150" s="2">
        <v>20</v>
      </c>
      <c r="M150" s="2">
        <v>36</v>
      </c>
      <c r="N150" s="2">
        <v>10</v>
      </c>
      <c r="O150" s="2">
        <v>92</v>
      </c>
      <c r="P150" s="2">
        <v>74</v>
      </c>
      <c r="Q150" s="2">
        <v>18</v>
      </c>
      <c r="R150" s="2">
        <v>82</v>
      </c>
      <c r="S150" s="2">
        <v>78</v>
      </c>
      <c r="T150" s="2">
        <v>57</v>
      </c>
      <c r="U150" s="2">
        <v>62</v>
      </c>
      <c r="V150" s="2">
        <v>36</v>
      </c>
      <c r="W150" s="2">
        <v>59</v>
      </c>
      <c r="X150" s="2">
        <v>162</v>
      </c>
      <c r="Y150" s="2">
        <v>1171</v>
      </c>
      <c r="Z150" s="2">
        <v>1670</v>
      </c>
      <c r="AA150" s="3">
        <v>70.120002746582031</v>
      </c>
      <c r="AB150" s="10">
        <f t="shared" si="13"/>
        <v>531</v>
      </c>
      <c r="AC150" s="10">
        <f t="shared" si="14"/>
        <v>455</v>
      </c>
      <c r="AD150" t="str">
        <f t="shared" si="15"/>
        <v>天母里</v>
      </c>
      <c r="AE150" s="11">
        <f t="shared" si="16"/>
        <v>1771</v>
      </c>
      <c r="AF150" s="11">
        <f t="shared" si="17"/>
        <v>1506</v>
      </c>
      <c r="AG150" s="11">
        <f t="shared" si="18"/>
        <v>3867</v>
      </c>
    </row>
    <row r="151" spans="2:33" x14ac:dyDescent="0.25">
      <c r="B151" s="1" t="s">
        <v>192</v>
      </c>
      <c r="C151" s="1" t="s">
        <v>194</v>
      </c>
      <c r="D151" s="2">
        <v>47</v>
      </c>
      <c r="E151" s="2">
        <v>18</v>
      </c>
      <c r="F151" s="2">
        <v>1</v>
      </c>
      <c r="G151" s="2">
        <v>114</v>
      </c>
      <c r="H151" s="2">
        <v>48</v>
      </c>
      <c r="I151" s="2">
        <v>5</v>
      </c>
      <c r="J151" s="2">
        <v>38</v>
      </c>
      <c r="K151" s="2">
        <v>1</v>
      </c>
      <c r="L151" s="2">
        <v>19</v>
      </c>
      <c r="M151" s="2">
        <v>40</v>
      </c>
      <c r="N151" s="2">
        <v>11</v>
      </c>
      <c r="O151" s="2">
        <v>54</v>
      </c>
      <c r="P151" s="2">
        <v>51</v>
      </c>
      <c r="Q151" s="2">
        <v>31</v>
      </c>
      <c r="R151" s="2">
        <v>53</v>
      </c>
      <c r="S151" s="2">
        <v>63</v>
      </c>
      <c r="T151" s="2">
        <v>36</v>
      </c>
      <c r="U151" s="2">
        <v>37</v>
      </c>
      <c r="V151" s="2">
        <v>11</v>
      </c>
      <c r="W151" s="2">
        <v>39</v>
      </c>
      <c r="X151" s="2">
        <v>134</v>
      </c>
      <c r="Y151" s="2">
        <v>867</v>
      </c>
      <c r="Z151" s="2">
        <v>1241</v>
      </c>
      <c r="AA151" s="3">
        <v>69.860000610351563</v>
      </c>
      <c r="AB151" s="10">
        <f t="shared" si="13"/>
        <v>423</v>
      </c>
      <c r="AC151" s="10">
        <f t="shared" si="14"/>
        <v>306</v>
      </c>
      <c r="AD151" t="str">
        <f t="shared" si="15"/>
        <v>天母里</v>
      </c>
      <c r="AE151" s="11" t="str">
        <f t="shared" si="16"/>
        <v/>
      </c>
      <c r="AF151" s="11" t="str">
        <f t="shared" si="17"/>
        <v/>
      </c>
      <c r="AG151" s="11" t="str">
        <f t="shared" si="18"/>
        <v/>
      </c>
    </row>
    <row r="152" spans="2:33" x14ac:dyDescent="0.25">
      <c r="B152" s="1" t="s">
        <v>192</v>
      </c>
      <c r="C152" s="1" t="s">
        <v>195</v>
      </c>
      <c r="D152" s="2">
        <v>101</v>
      </c>
      <c r="E152" s="2">
        <v>21</v>
      </c>
      <c r="F152" s="2">
        <v>5</v>
      </c>
      <c r="G152" s="2">
        <v>144</v>
      </c>
      <c r="H152" s="2">
        <v>46</v>
      </c>
      <c r="I152" s="2">
        <v>7</v>
      </c>
      <c r="J152" s="2">
        <v>27</v>
      </c>
      <c r="K152" s="2">
        <v>3</v>
      </c>
      <c r="L152" s="2">
        <v>29</v>
      </c>
      <c r="M152" s="2">
        <v>62</v>
      </c>
      <c r="N152" s="2">
        <v>10</v>
      </c>
      <c r="O152" s="2">
        <v>77</v>
      </c>
      <c r="P152" s="2">
        <v>96</v>
      </c>
      <c r="Q152" s="2">
        <v>27</v>
      </c>
      <c r="R152" s="2">
        <v>117</v>
      </c>
      <c r="S152" s="2">
        <v>69</v>
      </c>
      <c r="T152" s="2">
        <v>69</v>
      </c>
      <c r="U152" s="2">
        <v>63</v>
      </c>
      <c r="V152" s="2">
        <v>30</v>
      </c>
      <c r="W152" s="2">
        <v>61</v>
      </c>
      <c r="X152" s="2">
        <v>150</v>
      </c>
      <c r="Y152" s="2">
        <v>1233</v>
      </c>
      <c r="Z152" s="2">
        <v>1724</v>
      </c>
      <c r="AA152" s="3">
        <v>71.519996643066406</v>
      </c>
      <c r="AB152" s="10">
        <f t="shared" si="13"/>
        <v>568</v>
      </c>
      <c r="AC152" s="10">
        <f t="shared" si="14"/>
        <v>507</v>
      </c>
      <c r="AD152" t="str">
        <f t="shared" si="15"/>
        <v>天母里</v>
      </c>
      <c r="AE152" s="11" t="str">
        <f t="shared" si="16"/>
        <v/>
      </c>
      <c r="AF152" s="11" t="str">
        <f t="shared" si="17"/>
        <v/>
      </c>
      <c r="AG152" s="11" t="str">
        <f t="shared" si="18"/>
        <v/>
      </c>
    </row>
    <row r="153" spans="2:33" x14ac:dyDescent="0.25">
      <c r="B153" s="1" t="s">
        <v>192</v>
      </c>
      <c r="C153" s="1" t="s">
        <v>196</v>
      </c>
      <c r="D153" s="2">
        <v>61</v>
      </c>
      <c r="E153" s="2">
        <v>9</v>
      </c>
      <c r="F153" s="2">
        <v>1</v>
      </c>
      <c r="G153" s="2">
        <v>53</v>
      </c>
      <c r="H153" s="2">
        <v>46</v>
      </c>
      <c r="I153" s="2">
        <v>4</v>
      </c>
      <c r="J153" s="2">
        <v>15</v>
      </c>
      <c r="K153" s="2">
        <v>1</v>
      </c>
      <c r="L153" s="2">
        <v>7</v>
      </c>
      <c r="M153" s="2">
        <v>21</v>
      </c>
      <c r="N153" s="2">
        <v>7</v>
      </c>
      <c r="O153" s="2">
        <v>26</v>
      </c>
      <c r="P153" s="2">
        <v>36</v>
      </c>
      <c r="Q153" s="2">
        <v>9</v>
      </c>
      <c r="R153" s="2">
        <v>53</v>
      </c>
      <c r="S153" s="2">
        <v>36</v>
      </c>
      <c r="T153" s="2">
        <v>25</v>
      </c>
      <c r="U153" s="2">
        <v>33</v>
      </c>
      <c r="V153" s="2">
        <v>20</v>
      </c>
      <c r="W153" s="2">
        <v>21</v>
      </c>
      <c r="X153" s="2">
        <v>99</v>
      </c>
      <c r="Y153" s="2">
        <v>596</v>
      </c>
      <c r="Z153" s="2">
        <v>925</v>
      </c>
      <c r="AA153" s="3">
        <v>64.430000305175781</v>
      </c>
      <c r="AB153" s="10">
        <f t="shared" si="13"/>
        <v>249</v>
      </c>
      <c r="AC153" s="10">
        <f t="shared" si="14"/>
        <v>238</v>
      </c>
      <c r="AD153" t="str">
        <f t="shared" si="15"/>
        <v>天母里</v>
      </c>
      <c r="AE153" s="11" t="str">
        <f t="shared" si="16"/>
        <v/>
      </c>
      <c r="AF153" s="11" t="str">
        <f t="shared" si="17"/>
        <v/>
      </c>
      <c r="AG153" s="11" t="str">
        <f t="shared" si="18"/>
        <v/>
      </c>
    </row>
    <row r="154" spans="2:33" x14ac:dyDescent="0.25">
      <c r="B154" s="1" t="s">
        <v>197</v>
      </c>
      <c r="C154" s="1" t="s">
        <v>198</v>
      </c>
      <c r="D154" s="2">
        <v>69</v>
      </c>
      <c r="E154" s="2">
        <v>8</v>
      </c>
      <c r="F154" s="2">
        <v>1</v>
      </c>
      <c r="G154" s="2">
        <v>54</v>
      </c>
      <c r="H154" s="2">
        <v>40</v>
      </c>
      <c r="I154" s="2">
        <v>4</v>
      </c>
      <c r="J154" s="2">
        <v>18</v>
      </c>
      <c r="K154" s="2">
        <v>0</v>
      </c>
      <c r="L154" s="2">
        <v>4</v>
      </c>
      <c r="M154" s="2">
        <v>18</v>
      </c>
      <c r="N154" s="2">
        <v>6</v>
      </c>
      <c r="O154" s="2">
        <v>23</v>
      </c>
      <c r="P154" s="2">
        <v>20</v>
      </c>
      <c r="Q154" s="2">
        <v>28</v>
      </c>
      <c r="R154" s="2">
        <v>59</v>
      </c>
      <c r="S154" s="2">
        <v>50</v>
      </c>
      <c r="T154" s="2">
        <v>74</v>
      </c>
      <c r="U154" s="2">
        <v>104</v>
      </c>
      <c r="V154" s="2">
        <v>12</v>
      </c>
      <c r="W154" s="2">
        <v>29</v>
      </c>
      <c r="X154" s="2">
        <v>181</v>
      </c>
      <c r="Y154" s="2">
        <v>812</v>
      </c>
      <c r="Z154" s="2">
        <v>1116</v>
      </c>
      <c r="AA154" s="3">
        <v>72.760002136230469</v>
      </c>
      <c r="AB154" s="10">
        <f t="shared" si="13"/>
        <v>306</v>
      </c>
      <c r="AC154" s="10">
        <f t="shared" si="14"/>
        <v>413</v>
      </c>
      <c r="AD154" t="str">
        <f t="shared" si="15"/>
        <v>永福里</v>
      </c>
      <c r="AE154" s="11">
        <f t="shared" si="16"/>
        <v>306</v>
      </c>
      <c r="AF154" s="11">
        <f t="shared" si="17"/>
        <v>413</v>
      </c>
      <c r="AG154" s="11">
        <f t="shared" si="18"/>
        <v>812</v>
      </c>
    </row>
    <row r="155" spans="2:33" x14ac:dyDescent="0.25">
      <c r="B155" s="1" t="s">
        <v>199</v>
      </c>
      <c r="C155" s="1" t="s">
        <v>200</v>
      </c>
      <c r="D155" s="2">
        <v>66</v>
      </c>
      <c r="E155" s="2">
        <v>14</v>
      </c>
      <c r="F155" s="2">
        <v>1</v>
      </c>
      <c r="G155" s="2">
        <v>60</v>
      </c>
      <c r="H155" s="2">
        <v>48</v>
      </c>
      <c r="I155" s="2">
        <v>2</v>
      </c>
      <c r="J155" s="2">
        <v>19</v>
      </c>
      <c r="K155" s="2">
        <v>1</v>
      </c>
      <c r="L155" s="2">
        <v>8</v>
      </c>
      <c r="M155" s="2">
        <v>9</v>
      </c>
      <c r="N155" s="2">
        <v>5</v>
      </c>
      <c r="O155" s="2">
        <v>8</v>
      </c>
      <c r="P155" s="2">
        <v>22</v>
      </c>
      <c r="Q155" s="2">
        <v>52</v>
      </c>
      <c r="R155" s="2">
        <v>33</v>
      </c>
      <c r="S155" s="2">
        <v>63</v>
      </c>
      <c r="T155" s="2">
        <v>85</v>
      </c>
      <c r="U155" s="2">
        <v>201</v>
      </c>
      <c r="V155" s="2">
        <v>21</v>
      </c>
      <c r="W155" s="2">
        <v>92</v>
      </c>
      <c r="X155" s="2">
        <v>157</v>
      </c>
      <c r="Y155" s="2">
        <v>991</v>
      </c>
      <c r="Z155" s="2">
        <v>1263</v>
      </c>
      <c r="AA155" s="3">
        <v>78.459999084472656</v>
      </c>
      <c r="AB155" s="10">
        <f t="shared" si="13"/>
        <v>269</v>
      </c>
      <c r="AC155" s="10">
        <f t="shared" si="14"/>
        <v>592</v>
      </c>
      <c r="AD155" t="str">
        <f t="shared" si="15"/>
        <v>公館里</v>
      </c>
      <c r="AE155" s="11">
        <f t="shared" si="16"/>
        <v>269</v>
      </c>
      <c r="AF155" s="11">
        <f t="shared" si="17"/>
        <v>592</v>
      </c>
      <c r="AG155" s="11">
        <f t="shared" si="18"/>
        <v>991</v>
      </c>
    </row>
    <row r="156" spans="2:33" x14ac:dyDescent="0.25">
      <c r="B156" s="1" t="s">
        <v>201</v>
      </c>
      <c r="C156" s="1" t="s">
        <v>202</v>
      </c>
      <c r="D156" s="2">
        <v>45</v>
      </c>
      <c r="E156" s="2">
        <v>17</v>
      </c>
      <c r="F156" s="2">
        <v>0</v>
      </c>
      <c r="G156" s="2">
        <v>41</v>
      </c>
      <c r="H156" s="2">
        <v>23</v>
      </c>
      <c r="I156" s="2">
        <v>0</v>
      </c>
      <c r="J156" s="2">
        <v>7</v>
      </c>
      <c r="K156" s="2">
        <v>2</v>
      </c>
      <c r="L156" s="2">
        <v>5</v>
      </c>
      <c r="M156" s="2">
        <v>15</v>
      </c>
      <c r="N156" s="2">
        <v>3</v>
      </c>
      <c r="O156" s="2">
        <v>13</v>
      </c>
      <c r="P156" s="2">
        <v>14</v>
      </c>
      <c r="Q156" s="2">
        <v>34</v>
      </c>
      <c r="R156" s="2">
        <v>41</v>
      </c>
      <c r="S156" s="2">
        <v>50</v>
      </c>
      <c r="T156" s="2">
        <v>43</v>
      </c>
      <c r="U156" s="2">
        <v>57</v>
      </c>
      <c r="V156" s="2">
        <v>8</v>
      </c>
      <c r="W156" s="2">
        <v>22</v>
      </c>
      <c r="X156" s="2">
        <v>171</v>
      </c>
      <c r="Y156" s="2">
        <v>630</v>
      </c>
      <c r="Z156" s="2">
        <v>896</v>
      </c>
      <c r="AA156" s="3">
        <v>70.30999755859375</v>
      </c>
      <c r="AB156" s="10">
        <f t="shared" si="13"/>
        <v>262</v>
      </c>
      <c r="AC156" s="10">
        <f t="shared" si="14"/>
        <v>292</v>
      </c>
      <c r="AD156" t="str">
        <f t="shared" si="15"/>
        <v>新安里</v>
      </c>
      <c r="AE156" s="11">
        <f t="shared" si="16"/>
        <v>492</v>
      </c>
      <c r="AF156" s="11">
        <f t="shared" si="17"/>
        <v>602</v>
      </c>
      <c r="AG156" s="11">
        <f t="shared" si="18"/>
        <v>1255</v>
      </c>
    </row>
    <row r="157" spans="2:33" x14ac:dyDescent="0.25">
      <c r="B157" s="1" t="s">
        <v>201</v>
      </c>
      <c r="C157" s="1" t="s">
        <v>203</v>
      </c>
      <c r="D157" s="2">
        <v>52</v>
      </c>
      <c r="E157" s="2">
        <v>7</v>
      </c>
      <c r="F157" s="2">
        <v>1</v>
      </c>
      <c r="G157" s="2">
        <v>42</v>
      </c>
      <c r="H157" s="2">
        <v>18</v>
      </c>
      <c r="I157" s="2">
        <v>3</v>
      </c>
      <c r="J157" s="2">
        <v>8</v>
      </c>
      <c r="K157" s="2">
        <v>0</v>
      </c>
      <c r="L157" s="2">
        <v>1</v>
      </c>
      <c r="M157" s="2">
        <v>9</v>
      </c>
      <c r="N157" s="2">
        <v>3</v>
      </c>
      <c r="O157" s="2">
        <v>15</v>
      </c>
      <c r="P157" s="2">
        <v>15</v>
      </c>
      <c r="Q157" s="2">
        <v>9</v>
      </c>
      <c r="R157" s="2">
        <v>34</v>
      </c>
      <c r="S157" s="2">
        <v>63</v>
      </c>
      <c r="T157" s="2">
        <v>42</v>
      </c>
      <c r="U157" s="2">
        <v>81</v>
      </c>
      <c r="V157" s="2">
        <v>41</v>
      </c>
      <c r="W157" s="2">
        <v>29</v>
      </c>
      <c r="X157" s="2">
        <v>145</v>
      </c>
      <c r="Y157" s="2">
        <v>625</v>
      </c>
      <c r="Z157" s="2">
        <v>874</v>
      </c>
      <c r="AA157" s="3">
        <v>71.510002136230469</v>
      </c>
      <c r="AB157" s="10">
        <f t="shared" si="13"/>
        <v>230</v>
      </c>
      <c r="AC157" s="10">
        <f t="shared" si="14"/>
        <v>310</v>
      </c>
      <c r="AD157" t="str">
        <f t="shared" si="15"/>
        <v>新安里</v>
      </c>
      <c r="AE157" s="11" t="str">
        <f t="shared" si="16"/>
        <v/>
      </c>
      <c r="AF157" s="11" t="str">
        <f t="shared" si="17"/>
        <v/>
      </c>
      <c r="AG157" s="11" t="str">
        <f t="shared" si="18"/>
        <v/>
      </c>
    </row>
    <row r="158" spans="2:33" x14ac:dyDescent="0.25">
      <c r="B158" s="1" t="s">
        <v>204</v>
      </c>
      <c r="C158" s="1" t="s">
        <v>205</v>
      </c>
      <c r="D158" s="2">
        <v>102</v>
      </c>
      <c r="E158" s="2">
        <v>25</v>
      </c>
      <c r="F158" s="2">
        <v>0</v>
      </c>
      <c r="G158" s="2">
        <v>28</v>
      </c>
      <c r="H158" s="2">
        <v>47</v>
      </c>
      <c r="I158" s="2">
        <v>4</v>
      </c>
      <c r="J158" s="2">
        <v>16</v>
      </c>
      <c r="K158" s="2">
        <v>1</v>
      </c>
      <c r="L158" s="2">
        <v>6</v>
      </c>
      <c r="M158" s="2">
        <v>13</v>
      </c>
      <c r="N158" s="2">
        <v>4</v>
      </c>
      <c r="O158" s="2">
        <v>13</v>
      </c>
      <c r="P158" s="2">
        <v>14</v>
      </c>
      <c r="Q158" s="2">
        <v>7</v>
      </c>
      <c r="R158" s="2">
        <v>51</v>
      </c>
      <c r="S158" s="2">
        <v>59</v>
      </c>
      <c r="T158" s="2">
        <v>64</v>
      </c>
      <c r="U158" s="2">
        <v>57</v>
      </c>
      <c r="V158" s="2">
        <v>7</v>
      </c>
      <c r="W158" s="2">
        <v>23</v>
      </c>
      <c r="X158" s="2">
        <v>103</v>
      </c>
      <c r="Y158" s="2">
        <v>657</v>
      </c>
      <c r="Z158" s="2">
        <v>909</v>
      </c>
      <c r="AA158" s="3">
        <v>72.279998779296875</v>
      </c>
      <c r="AB158" s="10">
        <f t="shared" si="13"/>
        <v>181</v>
      </c>
      <c r="AC158" s="10">
        <f t="shared" si="14"/>
        <v>363</v>
      </c>
      <c r="AD158" t="str">
        <f t="shared" si="15"/>
        <v>陽明里</v>
      </c>
      <c r="AE158" s="11">
        <f t="shared" si="16"/>
        <v>717</v>
      </c>
      <c r="AF158" s="11">
        <f t="shared" si="17"/>
        <v>841</v>
      </c>
      <c r="AG158" s="11">
        <f t="shared" si="18"/>
        <v>1896</v>
      </c>
    </row>
    <row r="159" spans="2:33" x14ac:dyDescent="0.25">
      <c r="B159" s="1" t="s">
        <v>204</v>
      </c>
      <c r="C159" s="1" t="s">
        <v>206</v>
      </c>
      <c r="D159" s="2">
        <v>39</v>
      </c>
      <c r="E159" s="2">
        <v>7</v>
      </c>
      <c r="F159" s="2">
        <v>1</v>
      </c>
      <c r="G159" s="2">
        <v>48</v>
      </c>
      <c r="H159" s="2">
        <v>57</v>
      </c>
      <c r="I159" s="2">
        <v>7</v>
      </c>
      <c r="J159" s="2">
        <v>10</v>
      </c>
      <c r="K159" s="2">
        <v>1</v>
      </c>
      <c r="L159" s="2">
        <v>9</v>
      </c>
      <c r="M159" s="2">
        <v>16</v>
      </c>
      <c r="N159" s="2">
        <v>5</v>
      </c>
      <c r="O159" s="2">
        <v>27</v>
      </c>
      <c r="P159" s="2">
        <v>21</v>
      </c>
      <c r="Q159" s="2">
        <v>28</v>
      </c>
      <c r="R159" s="2">
        <v>45</v>
      </c>
      <c r="S159" s="2">
        <v>25</v>
      </c>
      <c r="T159" s="2">
        <v>51</v>
      </c>
      <c r="U159" s="2">
        <v>83</v>
      </c>
      <c r="V159" s="2">
        <v>17</v>
      </c>
      <c r="W159" s="2">
        <v>21</v>
      </c>
      <c r="X159" s="2">
        <v>139</v>
      </c>
      <c r="Y159" s="2">
        <v>664</v>
      </c>
      <c r="Z159" s="2">
        <v>936</v>
      </c>
      <c r="AA159" s="3">
        <v>70.94000244140625</v>
      </c>
      <c r="AB159" s="10">
        <f t="shared" si="13"/>
        <v>265</v>
      </c>
      <c r="AC159" s="10">
        <f t="shared" si="14"/>
        <v>292</v>
      </c>
      <c r="AD159" t="str">
        <f t="shared" si="15"/>
        <v>陽明里</v>
      </c>
      <c r="AE159" s="11" t="str">
        <f t="shared" si="16"/>
        <v/>
      </c>
      <c r="AF159" s="11" t="str">
        <f t="shared" si="17"/>
        <v/>
      </c>
      <c r="AG159" s="11" t="str">
        <f t="shared" si="18"/>
        <v/>
      </c>
    </row>
    <row r="160" spans="2:33" x14ac:dyDescent="0.25">
      <c r="B160" s="1" t="s">
        <v>204</v>
      </c>
      <c r="C160" s="1" t="s">
        <v>207</v>
      </c>
      <c r="D160" s="2">
        <v>40</v>
      </c>
      <c r="E160" s="2">
        <v>16</v>
      </c>
      <c r="F160" s="2">
        <v>0</v>
      </c>
      <c r="G160" s="2">
        <v>53</v>
      </c>
      <c r="H160" s="2">
        <v>55</v>
      </c>
      <c r="I160" s="2">
        <v>2</v>
      </c>
      <c r="J160" s="2">
        <v>8</v>
      </c>
      <c r="K160" s="2">
        <v>4</v>
      </c>
      <c r="L160" s="2">
        <v>14</v>
      </c>
      <c r="M160" s="2">
        <v>18</v>
      </c>
      <c r="N160" s="2">
        <v>4</v>
      </c>
      <c r="O160" s="2">
        <v>19</v>
      </c>
      <c r="P160" s="2">
        <v>25</v>
      </c>
      <c r="Q160" s="2">
        <v>11</v>
      </c>
      <c r="R160" s="2">
        <v>36</v>
      </c>
      <c r="S160" s="2">
        <v>21</v>
      </c>
      <c r="T160" s="2">
        <v>32</v>
      </c>
      <c r="U160" s="2">
        <v>38</v>
      </c>
      <c r="V160" s="2">
        <v>14</v>
      </c>
      <c r="W160" s="2">
        <v>8</v>
      </c>
      <c r="X160" s="2">
        <v>138</v>
      </c>
      <c r="Y160" s="2">
        <v>575</v>
      </c>
      <c r="Z160" s="2">
        <v>843</v>
      </c>
      <c r="AA160" s="3">
        <v>68.209999084472656</v>
      </c>
      <c r="AB160" s="10">
        <f t="shared" si="13"/>
        <v>271</v>
      </c>
      <c r="AC160" s="10">
        <f t="shared" si="14"/>
        <v>186</v>
      </c>
      <c r="AD160" t="str">
        <f t="shared" si="15"/>
        <v>陽明里</v>
      </c>
      <c r="AE160" s="11" t="str">
        <f t="shared" si="16"/>
        <v/>
      </c>
      <c r="AF160" s="11" t="str">
        <f t="shared" si="17"/>
        <v/>
      </c>
      <c r="AG160" s="11" t="str">
        <f t="shared" si="18"/>
        <v/>
      </c>
    </row>
    <row r="161" spans="2:33" x14ac:dyDescent="0.25">
      <c r="B161" s="1" t="s">
        <v>208</v>
      </c>
      <c r="C161" s="1" t="s">
        <v>209</v>
      </c>
      <c r="D161" s="2">
        <v>30</v>
      </c>
      <c r="E161" s="2">
        <v>1</v>
      </c>
      <c r="F161" s="2">
        <v>0</v>
      </c>
      <c r="G161" s="2">
        <v>14</v>
      </c>
      <c r="H161" s="2">
        <v>15</v>
      </c>
      <c r="I161" s="2">
        <v>0</v>
      </c>
      <c r="J161" s="2">
        <v>9</v>
      </c>
      <c r="K161" s="2">
        <v>0</v>
      </c>
      <c r="L161" s="2">
        <v>6</v>
      </c>
      <c r="M161" s="2">
        <v>12</v>
      </c>
      <c r="N161" s="2">
        <v>1</v>
      </c>
      <c r="O161" s="2">
        <v>9</v>
      </c>
      <c r="P161" s="2">
        <v>6</v>
      </c>
      <c r="Q161" s="2">
        <v>7</v>
      </c>
      <c r="R161" s="2">
        <v>14</v>
      </c>
      <c r="S161" s="2">
        <v>30</v>
      </c>
      <c r="T161" s="2">
        <v>38</v>
      </c>
      <c r="U161" s="2">
        <v>34</v>
      </c>
      <c r="V161" s="2">
        <v>9</v>
      </c>
      <c r="W161" s="2">
        <v>24</v>
      </c>
      <c r="X161" s="2">
        <v>118</v>
      </c>
      <c r="Y161" s="2">
        <v>382</v>
      </c>
      <c r="Z161" s="2">
        <v>530</v>
      </c>
      <c r="AA161" s="3">
        <v>72.080001831054688</v>
      </c>
      <c r="AB161" s="10">
        <f t="shared" si="13"/>
        <v>166</v>
      </c>
      <c r="AC161" s="10">
        <f t="shared" si="14"/>
        <v>177</v>
      </c>
      <c r="AD161" t="str">
        <f t="shared" si="15"/>
        <v>菁山里</v>
      </c>
      <c r="AE161" s="11">
        <f t="shared" si="16"/>
        <v>434</v>
      </c>
      <c r="AF161" s="11">
        <f t="shared" si="17"/>
        <v>499</v>
      </c>
      <c r="AG161" s="11">
        <f t="shared" si="18"/>
        <v>1073</v>
      </c>
    </row>
    <row r="162" spans="2:33" x14ac:dyDescent="0.25">
      <c r="B162" s="1" t="s">
        <v>208</v>
      </c>
      <c r="C162" s="1" t="s">
        <v>210</v>
      </c>
      <c r="D162" s="2">
        <v>57</v>
      </c>
      <c r="E162" s="2">
        <v>12</v>
      </c>
      <c r="F162" s="2">
        <v>0</v>
      </c>
      <c r="G162" s="2">
        <v>36</v>
      </c>
      <c r="H162" s="2">
        <v>46</v>
      </c>
      <c r="I162" s="2">
        <v>6</v>
      </c>
      <c r="J162" s="2">
        <v>13</v>
      </c>
      <c r="K162" s="2">
        <v>0</v>
      </c>
      <c r="L162" s="2">
        <v>10</v>
      </c>
      <c r="M162" s="2">
        <v>12</v>
      </c>
      <c r="N162" s="2">
        <v>3</v>
      </c>
      <c r="O162" s="2">
        <v>5</v>
      </c>
      <c r="P162" s="2">
        <v>10</v>
      </c>
      <c r="Q162" s="2">
        <v>11</v>
      </c>
      <c r="R162" s="2">
        <v>45</v>
      </c>
      <c r="S162" s="2">
        <v>32</v>
      </c>
      <c r="T162" s="2">
        <v>40</v>
      </c>
      <c r="U162" s="2">
        <v>99</v>
      </c>
      <c r="V162" s="2">
        <v>11</v>
      </c>
      <c r="W162" s="2">
        <v>38</v>
      </c>
      <c r="X162" s="2">
        <v>192</v>
      </c>
      <c r="Y162" s="2">
        <v>691</v>
      </c>
      <c r="Z162" s="2">
        <v>872</v>
      </c>
      <c r="AA162" s="3">
        <v>79.239997863769531</v>
      </c>
      <c r="AB162" s="10">
        <f t="shared" si="13"/>
        <v>268</v>
      </c>
      <c r="AC162" s="10">
        <f t="shared" si="14"/>
        <v>322</v>
      </c>
      <c r="AD162" t="str">
        <f t="shared" si="15"/>
        <v>菁山里</v>
      </c>
      <c r="AE162" s="11" t="str">
        <f t="shared" si="16"/>
        <v/>
      </c>
      <c r="AF162" s="11" t="str">
        <f t="shared" si="17"/>
        <v/>
      </c>
      <c r="AG162" s="11" t="str">
        <f t="shared" si="18"/>
        <v/>
      </c>
    </row>
    <row r="163" spans="2:33" x14ac:dyDescent="0.25">
      <c r="B163" s="1" t="s">
        <v>211</v>
      </c>
      <c r="C163" s="1" t="s">
        <v>212</v>
      </c>
      <c r="D163" s="2">
        <v>100</v>
      </c>
      <c r="E163" s="2">
        <v>14</v>
      </c>
      <c r="F163" s="2">
        <v>1</v>
      </c>
      <c r="G163" s="2">
        <v>39</v>
      </c>
      <c r="H163" s="2">
        <v>252</v>
      </c>
      <c r="I163" s="2">
        <v>6</v>
      </c>
      <c r="J163" s="2">
        <v>8</v>
      </c>
      <c r="K163" s="2">
        <v>0</v>
      </c>
      <c r="L163" s="2">
        <v>8</v>
      </c>
      <c r="M163" s="2">
        <v>31</v>
      </c>
      <c r="N163" s="2">
        <v>5</v>
      </c>
      <c r="O163" s="2">
        <v>11</v>
      </c>
      <c r="P163" s="2">
        <v>4</v>
      </c>
      <c r="Q163" s="2">
        <v>31</v>
      </c>
      <c r="R163" s="2">
        <v>46</v>
      </c>
      <c r="S163" s="2">
        <v>30</v>
      </c>
      <c r="T163" s="2">
        <v>68</v>
      </c>
      <c r="U163" s="2">
        <v>97</v>
      </c>
      <c r="V163" s="2">
        <v>33</v>
      </c>
      <c r="W163" s="2">
        <v>112</v>
      </c>
      <c r="X163" s="2">
        <v>99</v>
      </c>
      <c r="Y163" s="2">
        <v>1013</v>
      </c>
      <c r="Z163" s="2">
        <v>1260</v>
      </c>
      <c r="AA163" s="3">
        <v>80.400001525878906</v>
      </c>
      <c r="AB163" s="10">
        <f t="shared" si="13"/>
        <v>197</v>
      </c>
      <c r="AC163" s="10">
        <f t="shared" si="14"/>
        <v>484</v>
      </c>
      <c r="AD163" t="str">
        <f t="shared" si="15"/>
        <v>平等里</v>
      </c>
      <c r="AE163" s="11">
        <f t="shared" si="16"/>
        <v>197</v>
      </c>
      <c r="AF163" s="11">
        <f t="shared" si="17"/>
        <v>484</v>
      </c>
      <c r="AG163" s="11">
        <f t="shared" si="18"/>
        <v>1013</v>
      </c>
    </row>
    <row r="164" spans="2:33" x14ac:dyDescent="0.25">
      <c r="B164" s="1" t="s">
        <v>213</v>
      </c>
      <c r="C164" s="1" t="s">
        <v>214</v>
      </c>
      <c r="D164" s="2">
        <v>39</v>
      </c>
      <c r="E164" s="2">
        <v>17</v>
      </c>
      <c r="F164" s="2">
        <v>0</v>
      </c>
      <c r="G164" s="2">
        <v>35</v>
      </c>
      <c r="H164" s="2">
        <v>171</v>
      </c>
      <c r="I164" s="2">
        <v>0</v>
      </c>
      <c r="J164" s="2">
        <v>10</v>
      </c>
      <c r="K164" s="2">
        <v>0</v>
      </c>
      <c r="L164" s="2">
        <v>13</v>
      </c>
      <c r="M164" s="2">
        <v>19</v>
      </c>
      <c r="N164" s="2">
        <v>2</v>
      </c>
      <c r="O164" s="2">
        <v>8</v>
      </c>
      <c r="P164" s="2">
        <v>18</v>
      </c>
      <c r="Q164" s="2">
        <v>31</v>
      </c>
      <c r="R164" s="2">
        <v>42</v>
      </c>
      <c r="S164" s="2">
        <v>61</v>
      </c>
      <c r="T164" s="2">
        <v>120</v>
      </c>
      <c r="U164" s="2">
        <v>80</v>
      </c>
      <c r="V164" s="2">
        <v>22</v>
      </c>
      <c r="W164" s="2">
        <v>86</v>
      </c>
      <c r="X164" s="2">
        <v>165</v>
      </c>
      <c r="Y164" s="2">
        <v>953</v>
      </c>
      <c r="Z164" s="2">
        <v>1259</v>
      </c>
      <c r="AA164" s="3">
        <v>75.69000244140625</v>
      </c>
      <c r="AB164" s="10">
        <f t="shared" si="13"/>
        <v>260</v>
      </c>
      <c r="AC164" s="10">
        <f t="shared" si="14"/>
        <v>459</v>
      </c>
      <c r="AD164" t="str">
        <f t="shared" si="15"/>
        <v>溪山里</v>
      </c>
      <c r="AE164" s="11">
        <f t="shared" si="16"/>
        <v>260</v>
      </c>
      <c r="AF164" s="11">
        <f t="shared" si="17"/>
        <v>459</v>
      </c>
      <c r="AG164" s="11">
        <f t="shared" si="18"/>
        <v>953</v>
      </c>
    </row>
    <row r="165" spans="2:33" x14ac:dyDescent="0.25">
      <c r="B165" s="1" t="s">
        <v>215</v>
      </c>
      <c r="C165" s="1" t="s">
        <v>216</v>
      </c>
      <c r="D165" s="2">
        <v>38</v>
      </c>
      <c r="E165" s="2">
        <v>29</v>
      </c>
      <c r="F165" s="2">
        <v>1</v>
      </c>
      <c r="G165" s="2">
        <v>140</v>
      </c>
      <c r="H165" s="2">
        <v>27</v>
      </c>
      <c r="I165" s="2">
        <v>11</v>
      </c>
      <c r="J165" s="2">
        <v>15</v>
      </c>
      <c r="K165" s="2">
        <v>0</v>
      </c>
      <c r="L165" s="2">
        <v>12</v>
      </c>
      <c r="M165" s="2">
        <v>133</v>
      </c>
      <c r="N165" s="2">
        <v>10</v>
      </c>
      <c r="O165" s="2">
        <v>40</v>
      </c>
      <c r="P165" s="2">
        <v>96</v>
      </c>
      <c r="Q165" s="2">
        <v>15</v>
      </c>
      <c r="R165" s="2">
        <v>41</v>
      </c>
      <c r="S165" s="2">
        <v>44</v>
      </c>
      <c r="T165" s="2">
        <v>37</v>
      </c>
      <c r="U165" s="2">
        <v>15</v>
      </c>
      <c r="V165" s="2">
        <v>9</v>
      </c>
      <c r="W165" s="2">
        <v>27</v>
      </c>
      <c r="X165" s="2">
        <v>45</v>
      </c>
      <c r="Y165" s="2">
        <v>807</v>
      </c>
      <c r="Z165" s="2">
        <v>1218</v>
      </c>
      <c r="AA165" s="3">
        <v>66.260002136230469</v>
      </c>
      <c r="AB165" s="10">
        <f t="shared" si="13"/>
        <v>476</v>
      </c>
      <c r="AC165" s="10">
        <f t="shared" si="14"/>
        <v>217</v>
      </c>
      <c r="AD165" t="str">
        <f t="shared" si="15"/>
        <v>翠山里</v>
      </c>
      <c r="AE165" s="11">
        <f t="shared" si="16"/>
        <v>931</v>
      </c>
      <c r="AF165" s="11">
        <f t="shared" si="17"/>
        <v>416</v>
      </c>
      <c r="AG165" s="11">
        <f t="shared" si="18"/>
        <v>1564</v>
      </c>
    </row>
    <row r="166" spans="2:33" x14ac:dyDescent="0.25">
      <c r="B166" s="1" t="s">
        <v>215</v>
      </c>
      <c r="C166" s="1" t="s">
        <v>217</v>
      </c>
      <c r="D166" s="2">
        <v>19</v>
      </c>
      <c r="E166" s="2">
        <v>22</v>
      </c>
      <c r="F166" s="2">
        <v>1</v>
      </c>
      <c r="G166" s="2">
        <v>124</v>
      </c>
      <c r="H166" s="2">
        <v>28</v>
      </c>
      <c r="I166" s="2">
        <v>7</v>
      </c>
      <c r="J166" s="2">
        <v>19</v>
      </c>
      <c r="K166" s="2">
        <v>1</v>
      </c>
      <c r="L166" s="2">
        <v>8</v>
      </c>
      <c r="M166" s="2">
        <v>133</v>
      </c>
      <c r="N166" s="2">
        <v>6</v>
      </c>
      <c r="O166" s="2">
        <v>29</v>
      </c>
      <c r="P166" s="2">
        <v>109</v>
      </c>
      <c r="Q166" s="2">
        <v>10</v>
      </c>
      <c r="R166" s="2">
        <v>31</v>
      </c>
      <c r="S166" s="2">
        <v>63</v>
      </c>
      <c r="T166" s="2">
        <v>31</v>
      </c>
      <c r="U166" s="2">
        <v>16</v>
      </c>
      <c r="V166" s="2">
        <v>4</v>
      </c>
      <c r="W166" s="2">
        <v>29</v>
      </c>
      <c r="X166" s="2">
        <v>46</v>
      </c>
      <c r="Y166" s="2">
        <v>757</v>
      </c>
      <c r="Z166" s="2">
        <v>1157</v>
      </c>
      <c r="AA166" s="3">
        <v>65.430000305175781</v>
      </c>
      <c r="AB166" s="10">
        <f t="shared" si="13"/>
        <v>455</v>
      </c>
      <c r="AC166" s="10">
        <f t="shared" si="14"/>
        <v>199</v>
      </c>
      <c r="AD166" t="str">
        <f t="shared" si="15"/>
        <v>翠山里</v>
      </c>
      <c r="AE166" s="11" t="str">
        <f t="shared" si="16"/>
        <v/>
      </c>
      <c r="AF166" s="11" t="str">
        <f t="shared" si="17"/>
        <v/>
      </c>
      <c r="AG166" s="11" t="str">
        <f t="shared" si="18"/>
        <v/>
      </c>
    </row>
    <row r="167" spans="2:33" x14ac:dyDescent="0.25">
      <c r="B167" s="1" t="s">
        <v>218</v>
      </c>
      <c r="C167" s="1" t="s">
        <v>219</v>
      </c>
      <c r="D167" s="2">
        <v>75</v>
      </c>
      <c r="E167" s="2">
        <v>26</v>
      </c>
      <c r="F167" s="2">
        <v>0</v>
      </c>
      <c r="G167" s="2">
        <v>76</v>
      </c>
      <c r="H167" s="2">
        <v>57</v>
      </c>
      <c r="I167" s="2">
        <v>17</v>
      </c>
      <c r="J167" s="2">
        <v>26</v>
      </c>
      <c r="K167" s="2">
        <v>0</v>
      </c>
      <c r="L167" s="2">
        <v>21</v>
      </c>
      <c r="M167" s="2">
        <v>65</v>
      </c>
      <c r="N167" s="2">
        <v>7</v>
      </c>
      <c r="O167" s="2">
        <v>40</v>
      </c>
      <c r="P167" s="2">
        <v>77</v>
      </c>
      <c r="Q167" s="2">
        <v>22</v>
      </c>
      <c r="R167" s="2">
        <v>63</v>
      </c>
      <c r="S167" s="2">
        <v>51</v>
      </c>
      <c r="T167" s="2">
        <v>42</v>
      </c>
      <c r="U167" s="2">
        <v>61</v>
      </c>
      <c r="V167" s="2">
        <v>21</v>
      </c>
      <c r="W167" s="2">
        <v>40</v>
      </c>
      <c r="X167" s="2">
        <v>124</v>
      </c>
      <c r="Y167" s="2">
        <v>941</v>
      </c>
      <c r="Z167" s="2">
        <v>1345</v>
      </c>
      <c r="AA167" s="3">
        <v>69.959999084472656</v>
      </c>
      <c r="AB167" s="10">
        <f t="shared" si="13"/>
        <v>410</v>
      </c>
      <c r="AC167" s="10">
        <f t="shared" si="14"/>
        <v>354</v>
      </c>
      <c r="AD167" t="str">
        <f t="shared" si="15"/>
        <v>臨溪里</v>
      </c>
      <c r="AE167" s="11">
        <f t="shared" si="16"/>
        <v>723</v>
      </c>
      <c r="AF167" s="11">
        <f t="shared" si="17"/>
        <v>718</v>
      </c>
      <c r="AG167" s="11">
        <f t="shared" si="18"/>
        <v>1775</v>
      </c>
    </row>
    <row r="168" spans="2:33" x14ac:dyDescent="0.25">
      <c r="B168" s="1" t="s">
        <v>218</v>
      </c>
      <c r="C168" s="1" t="s">
        <v>220</v>
      </c>
      <c r="D168" s="2">
        <v>65</v>
      </c>
      <c r="E168" s="2">
        <v>13</v>
      </c>
      <c r="F168" s="2">
        <v>1</v>
      </c>
      <c r="G168" s="2">
        <v>92</v>
      </c>
      <c r="H168" s="2">
        <v>57</v>
      </c>
      <c r="I168" s="2">
        <v>16</v>
      </c>
      <c r="J168" s="2">
        <v>13</v>
      </c>
      <c r="K168" s="2">
        <v>1</v>
      </c>
      <c r="L168" s="2">
        <v>13</v>
      </c>
      <c r="M168" s="2">
        <v>21</v>
      </c>
      <c r="N168" s="2">
        <v>12</v>
      </c>
      <c r="O168" s="2">
        <v>18</v>
      </c>
      <c r="P168" s="2">
        <v>36</v>
      </c>
      <c r="Q168" s="2">
        <v>16</v>
      </c>
      <c r="R168" s="2">
        <v>73</v>
      </c>
      <c r="S168" s="2">
        <v>57</v>
      </c>
      <c r="T168" s="2">
        <v>81</v>
      </c>
      <c r="U168" s="2">
        <v>38</v>
      </c>
      <c r="V168" s="2">
        <v>35</v>
      </c>
      <c r="W168" s="2">
        <v>34</v>
      </c>
      <c r="X168" s="2">
        <v>121</v>
      </c>
      <c r="Y168" s="2">
        <v>834</v>
      </c>
      <c r="Z168" s="2">
        <v>1199</v>
      </c>
      <c r="AA168" s="3">
        <v>69.55999755859375</v>
      </c>
      <c r="AB168" s="10">
        <f t="shared" si="13"/>
        <v>313</v>
      </c>
      <c r="AC168" s="10">
        <f t="shared" si="14"/>
        <v>364</v>
      </c>
      <c r="AD168" t="str">
        <f t="shared" si="15"/>
        <v>臨溪里</v>
      </c>
      <c r="AE168" s="11" t="str">
        <f t="shared" si="16"/>
        <v/>
      </c>
      <c r="AF168" s="11" t="str">
        <f t="shared" si="17"/>
        <v/>
      </c>
      <c r="AG168" s="11" t="str">
        <f t="shared" si="18"/>
        <v/>
      </c>
    </row>
  </sheetData>
  <mergeCells count="27">
    <mergeCell ref="Y1:Y4"/>
    <mergeCell ref="S2:S4"/>
    <mergeCell ref="T2:T4"/>
    <mergeCell ref="U2:U4"/>
    <mergeCell ref="V2:V4"/>
    <mergeCell ref="W2:W4"/>
    <mergeCell ref="X2:X4"/>
    <mergeCell ref="M2:M4"/>
    <mergeCell ref="N2:N4"/>
    <mergeCell ref="O2:O4"/>
    <mergeCell ref="P2:P4"/>
    <mergeCell ref="Q2:Q4"/>
    <mergeCell ref="R2:R4"/>
    <mergeCell ref="Z1:Z4"/>
    <mergeCell ref="AA1:AA4"/>
    <mergeCell ref="D2:D4"/>
    <mergeCell ref="E2:E4"/>
    <mergeCell ref="F2:F4"/>
    <mergeCell ref="G2:G4"/>
    <mergeCell ref="H2:H4"/>
    <mergeCell ref="B1:B4"/>
    <mergeCell ref="C1:C4"/>
    <mergeCell ref="D1:X1"/>
    <mergeCell ref="I2:I4"/>
    <mergeCell ref="J2:J4"/>
    <mergeCell ref="K2:K4"/>
    <mergeCell ref="L2:L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士林區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vincentpo</dc:creator>
  <cp:lastModifiedBy>vincentpo</cp:lastModifiedBy>
  <dcterms:created xsi:type="dcterms:W3CDTF">2016-07-19T05:19:00Z</dcterms:created>
  <dcterms:modified xsi:type="dcterms:W3CDTF">2016-07-19T06:47:27Z</dcterms:modified>
</cp:coreProperties>
</file>