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po\Desktop\"/>
    </mc:Choice>
  </mc:AlternateContent>
  <bookViews>
    <workbookView xWindow="0" yWindow="0" windowWidth="24000" windowHeight="9600"/>
  </bookViews>
  <sheets>
    <sheet name="大安區" sheetId="1" r:id="rId1"/>
    <sheet name="工作表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F7" i="1" s="1"/>
  <c r="D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B8" i="1"/>
  <c r="C8" i="1"/>
  <c r="D8" i="1"/>
  <c r="F8" i="1" s="1"/>
  <c r="E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B9" i="1"/>
  <c r="E9" i="1" s="1"/>
  <c r="C9" i="1"/>
  <c r="D9" i="1"/>
  <c r="F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B10" i="1"/>
  <c r="E10" i="1" s="1"/>
  <c r="C10" i="1"/>
  <c r="F10" i="1" s="1"/>
  <c r="D10" i="1"/>
  <c r="G10" i="1"/>
  <c r="X10" i="1" s="1"/>
  <c r="H10" i="1"/>
  <c r="I10" i="1"/>
  <c r="J10" i="1"/>
  <c r="W10" i="1" s="1"/>
  <c r="K10" i="1"/>
  <c r="L10" i="1"/>
  <c r="M10" i="1"/>
  <c r="N10" i="1"/>
  <c r="O10" i="1"/>
  <c r="P10" i="1"/>
  <c r="Q10" i="1"/>
  <c r="R10" i="1"/>
  <c r="S10" i="1"/>
  <c r="T10" i="1"/>
  <c r="U10" i="1"/>
  <c r="V10" i="1"/>
  <c r="B11" i="1"/>
  <c r="C11" i="1"/>
  <c r="D11" i="1"/>
  <c r="E11" i="1" s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12" i="1"/>
  <c r="C12" i="1"/>
  <c r="D12" i="1"/>
  <c r="F12" i="1" s="1"/>
  <c r="E12" i="1"/>
  <c r="G12" i="1" s="1"/>
  <c r="X12" i="1" s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13" i="1"/>
  <c r="E13" i="1" s="1"/>
  <c r="G13" i="1" s="1"/>
  <c r="X13" i="1" s="1"/>
  <c r="C13" i="1"/>
  <c r="D13" i="1"/>
  <c r="F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14" i="1"/>
  <c r="E14" i="1" s="1"/>
  <c r="C14" i="1"/>
  <c r="F14" i="1" s="1"/>
  <c r="G14" i="1" s="1"/>
  <c r="X14" i="1" s="1"/>
  <c r="D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B15" i="1"/>
  <c r="C15" i="1"/>
  <c r="F15" i="1" s="1"/>
  <c r="D15" i="1"/>
  <c r="E15" i="1" s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6" i="1"/>
  <c r="C16" i="1"/>
  <c r="D16" i="1"/>
  <c r="F16" i="1" s="1"/>
  <c r="E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B17" i="1"/>
  <c r="E17" i="1" s="1"/>
  <c r="C17" i="1"/>
  <c r="D17" i="1"/>
  <c r="F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B18" i="1"/>
  <c r="E18" i="1" s="1"/>
  <c r="G18" i="1" s="1"/>
  <c r="X18" i="1" s="1"/>
  <c r="C18" i="1"/>
  <c r="F18" i="1" s="1"/>
  <c r="D18" i="1"/>
  <c r="H18" i="1"/>
  <c r="W18" i="1" s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B19" i="1"/>
  <c r="C19" i="1"/>
  <c r="D19" i="1"/>
  <c r="E19" i="1" s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B20" i="1"/>
  <c r="C20" i="1"/>
  <c r="D20" i="1"/>
  <c r="F20" i="1" s="1"/>
  <c r="E20" i="1"/>
  <c r="G20" i="1" s="1"/>
  <c r="X20" i="1" s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21" i="1"/>
  <c r="E21" i="1" s="1"/>
  <c r="G21" i="1" s="1"/>
  <c r="X21" i="1" s="1"/>
  <c r="C21" i="1"/>
  <c r="D21" i="1"/>
  <c r="F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B22" i="1"/>
  <c r="E22" i="1" s="1"/>
  <c r="C22" i="1"/>
  <c r="F22" i="1" s="1"/>
  <c r="D22" i="1"/>
  <c r="G22" i="1"/>
  <c r="X22" i="1" s="1"/>
  <c r="H22" i="1"/>
  <c r="W22" i="1" s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B23" i="1"/>
  <c r="C23" i="1"/>
  <c r="F23" i="1" s="1"/>
  <c r="D23" i="1"/>
  <c r="E23" i="1" s="1"/>
  <c r="G23" i="1"/>
  <c r="X23" i="1" s="1"/>
  <c r="H23" i="1"/>
  <c r="W23" i="1" s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B24" i="1"/>
  <c r="C24" i="1"/>
  <c r="D24" i="1"/>
  <c r="F24" i="1" s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B25" i="1"/>
  <c r="E25" i="1" s="1"/>
  <c r="G25" i="1" s="1"/>
  <c r="X25" i="1" s="1"/>
  <c r="C25" i="1"/>
  <c r="D25" i="1"/>
  <c r="F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26" i="1"/>
  <c r="E26" i="1" s="1"/>
  <c r="C26" i="1"/>
  <c r="D26" i="1"/>
  <c r="F26" i="1"/>
  <c r="G26" i="1"/>
  <c r="X26" i="1" s="1"/>
  <c r="H26" i="1"/>
  <c r="I26" i="1"/>
  <c r="J26" i="1"/>
  <c r="W26" i="1" s="1"/>
  <c r="K26" i="1"/>
  <c r="L26" i="1"/>
  <c r="M26" i="1"/>
  <c r="N26" i="1"/>
  <c r="O26" i="1"/>
  <c r="P26" i="1"/>
  <c r="Q26" i="1"/>
  <c r="R26" i="1"/>
  <c r="S26" i="1"/>
  <c r="T26" i="1"/>
  <c r="U26" i="1"/>
  <c r="V26" i="1"/>
  <c r="B27" i="1"/>
  <c r="C27" i="1"/>
  <c r="F27" i="1" s="1"/>
  <c r="G27" i="1" s="1"/>
  <c r="X27" i="1" s="1"/>
  <c r="D27" i="1"/>
  <c r="E27" i="1" s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B28" i="1"/>
  <c r="C28" i="1"/>
  <c r="D28" i="1"/>
  <c r="F28" i="1" s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29" i="1"/>
  <c r="E29" i="1" s="1"/>
  <c r="G29" i="1" s="1"/>
  <c r="X29" i="1" s="1"/>
  <c r="C29" i="1"/>
  <c r="D29" i="1"/>
  <c r="F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B30" i="1"/>
  <c r="E30" i="1" s="1"/>
  <c r="C30" i="1"/>
  <c r="F30" i="1" s="1"/>
  <c r="G30" i="1" s="1"/>
  <c r="X30" i="1" s="1"/>
  <c r="D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B31" i="1"/>
  <c r="C31" i="1"/>
  <c r="F31" i="1" s="1"/>
  <c r="D31" i="1"/>
  <c r="E31" i="1" s="1"/>
  <c r="G31" i="1"/>
  <c r="X31" i="1" s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B32" i="1"/>
  <c r="C32" i="1"/>
  <c r="D32" i="1"/>
  <c r="F32" i="1" s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E33" i="1" s="1"/>
  <c r="G33" i="1" s="1"/>
  <c r="X33" i="1" s="1"/>
  <c r="C33" i="1"/>
  <c r="D33" i="1"/>
  <c r="F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B34" i="1"/>
  <c r="E34" i="1" s="1"/>
  <c r="C34" i="1"/>
  <c r="D34" i="1"/>
  <c r="F34" i="1"/>
  <c r="G34" i="1"/>
  <c r="X34" i="1" s="1"/>
  <c r="H34" i="1"/>
  <c r="I34" i="1"/>
  <c r="W34" i="1" s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B35" i="1"/>
  <c r="C35" i="1"/>
  <c r="F35" i="1" s="1"/>
  <c r="G35" i="1" s="1"/>
  <c r="X35" i="1" s="1"/>
  <c r="D35" i="1"/>
  <c r="E35" i="1" s="1"/>
  <c r="H35" i="1"/>
  <c r="I35" i="1"/>
  <c r="J35" i="1"/>
  <c r="W35" i="1" s="1"/>
  <c r="K35" i="1"/>
  <c r="L35" i="1"/>
  <c r="M35" i="1"/>
  <c r="N35" i="1"/>
  <c r="O35" i="1"/>
  <c r="P35" i="1"/>
  <c r="Q35" i="1"/>
  <c r="R35" i="1"/>
  <c r="S35" i="1"/>
  <c r="T35" i="1"/>
  <c r="U35" i="1"/>
  <c r="V35" i="1"/>
  <c r="B36" i="1"/>
  <c r="C36" i="1"/>
  <c r="D36" i="1"/>
  <c r="F36" i="1" s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B37" i="1"/>
  <c r="E37" i="1" s="1"/>
  <c r="G37" i="1" s="1"/>
  <c r="X37" i="1" s="1"/>
  <c r="C37" i="1"/>
  <c r="D37" i="1"/>
  <c r="F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B38" i="1"/>
  <c r="E38" i="1" s="1"/>
  <c r="C38" i="1"/>
  <c r="F38" i="1" s="1"/>
  <c r="G38" i="1" s="1"/>
  <c r="X38" i="1" s="1"/>
  <c r="D38" i="1"/>
  <c r="H38" i="1"/>
  <c r="I38" i="1"/>
  <c r="J38" i="1"/>
  <c r="W38" i="1" s="1"/>
  <c r="K38" i="1"/>
  <c r="L38" i="1"/>
  <c r="M38" i="1"/>
  <c r="N38" i="1"/>
  <c r="O38" i="1"/>
  <c r="P38" i="1"/>
  <c r="Q38" i="1"/>
  <c r="R38" i="1"/>
  <c r="S38" i="1"/>
  <c r="T38" i="1"/>
  <c r="U38" i="1"/>
  <c r="V38" i="1"/>
  <c r="B39" i="1"/>
  <c r="C39" i="1"/>
  <c r="F39" i="1" s="1"/>
  <c r="D39" i="1"/>
  <c r="E39" i="1" s="1"/>
  <c r="G39" i="1"/>
  <c r="X39" i="1" s="1"/>
  <c r="H39" i="1"/>
  <c r="I39" i="1"/>
  <c r="J39" i="1"/>
  <c r="W39" i="1" s="1"/>
  <c r="K39" i="1"/>
  <c r="L39" i="1"/>
  <c r="M39" i="1"/>
  <c r="N39" i="1"/>
  <c r="O39" i="1"/>
  <c r="P39" i="1"/>
  <c r="Q39" i="1"/>
  <c r="R39" i="1"/>
  <c r="S39" i="1"/>
  <c r="T39" i="1"/>
  <c r="U39" i="1"/>
  <c r="V39" i="1"/>
  <c r="B40" i="1"/>
  <c r="C40" i="1"/>
  <c r="D40" i="1"/>
  <c r="F40" i="1" s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1" i="1"/>
  <c r="E41" i="1" s="1"/>
  <c r="G41" i="1" s="1"/>
  <c r="X41" i="1" s="1"/>
  <c r="C41" i="1"/>
  <c r="D41" i="1"/>
  <c r="F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B42" i="1"/>
  <c r="E42" i="1" s="1"/>
  <c r="C42" i="1"/>
  <c r="D42" i="1"/>
  <c r="F42" i="1"/>
  <c r="G42" i="1"/>
  <c r="X42" i="1" s="1"/>
  <c r="H42" i="1"/>
  <c r="W42" i="1" s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B43" i="1"/>
  <c r="C43" i="1"/>
  <c r="D43" i="1"/>
  <c r="E43" i="1" s="1"/>
  <c r="H43" i="1"/>
  <c r="I43" i="1"/>
  <c r="W43" i="1" s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B44" i="1"/>
  <c r="E44" i="1" s="1"/>
  <c r="C44" i="1"/>
  <c r="D44" i="1"/>
  <c r="F44" i="1" s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B45" i="1"/>
  <c r="C45" i="1"/>
  <c r="F45" i="1" s="1"/>
  <c r="G45" i="1" s="1"/>
  <c r="X45" i="1" s="1"/>
  <c r="D45" i="1"/>
  <c r="E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B46" i="1"/>
  <c r="E46" i="1" s="1"/>
  <c r="C46" i="1"/>
  <c r="D46" i="1"/>
  <c r="F46" i="1"/>
  <c r="G46" i="1" s="1"/>
  <c r="X46" i="1" s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B47" i="1"/>
  <c r="C47" i="1"/>
  <c r="F47" i="1" s="1"/>
  <c r="D47" i="1"/>
  <c r="E47" i="1"/>
  <c r="G47" i="1" s="1"/>
  <c r="X47" i="1" s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B48" i="1"/>
  <c r="C48" i="1"/>
  <c r="D48" i="1"/>
  <c r="E48" i="1"/>
  <c r="G48" i="1" s="1"/>
  <c r="X48" i="1" s="1"/>
  <c r="F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B49" i="1"/>
  <c r="E49" i="1" s="1"/>
  <c r="G49" i="1" s="1"/>
  <c r="X49" i="1" s="1"/>
  <c r="C49" i="1"/>
  <c r="D49" i="1"/>
  <c r="F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B50" i="1"/>
  <c r="C50" i="1"/>
  <c r="F50" i="1" s="1"/>
  <c r="D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B51" i="1"/>
  <c r="C51" i="1"/>
  <c r="D51" i="1"/>
  <c r="E51" i="1" s="1"/>
  <c r="H51" i="1"/>
  <c r="W51" i="1" s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B52" i="1"/>
  <c r="E52" i="1" s="1"/>
  <c r="G52" i="1" s="1"/>
  <c r="X52" i="1" s="1"/>
  <c r="C52" i="1"/>
  <c r="D52" i="1"/>
  <c r="F52" i="1" s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B53" i="1"/>
  <c r="C53" i="1"/>
  <c r="F53" i="1" s="1"/>
  <c r="G53" i="1" s="1"/>
  <c r="X53" i="1" s="1"/>
  <c r="D53" i="1"/>
  <c r="E53" i="1"/>
  <c r="H53" i="1"/>
  <c r="I53" i="1"/>
  <c r="J53" i="1"/>
  <c r="W53" i="1" s="1"/>
  <c r="K53" i="1"/>
  <c r="L53" i="1"/>
  <c r="M53" i="1"/>
  <c r="N53" i="1"/>
  <c r="O53" i="1"/>
  <c r="P53" i="1"/>
  <c r="Q53" i="1"/>
  <c r="R53" i="1"/>
  <c r="S53" i="1"/>
  <c r="T53" i="1"/>
  <c r="U53" i="1"/>
  <c r="V53" i="1"/>
  <c r="B54" i="1"/>
  <c r="C54" i="1"/>
  <c r="D54" i="1"/>
  <c r="F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B55" i="1"/>
  <c r="C55" i="1"/>
  <c r="F55" i="1" s="1"/>
  <c r="D55" i="1"/>
  <c r="E55" i="1"/>
  <c r="G55" i="1" s="1"/>
  <c r="X55" i="1" s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B56" i="1"/>
  <c r="C56" i="1"/>
  <c r="D56" i="1"/>
  <c r="F56" i="1" s="1"/>
  <c r="E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B57" i="1"/>
  <c r="E57" i="1" s="1"/>
  <c r="C57" i="1"/>
  <c r="F57" i="1" s="1"/>
  <c r="D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B58" i="1"/>
  <c r="E58" i="1" s="1"/>
  <c r="G58" i="1" s="1"/>
  <c r="X58" i="1" s="1"/>
  <c r="C58" i="1"/>
  <c r="D58" i="1"/>
  <c r="F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I6" i="1"/>
  <c r="AA8" i="1" s="1"/>
  <c r="J6" i="1"/>
  <c r="AB9" i="1" s="1"/>
  <c r="K6" i="1"/>
  <c r="AB10" i="1" s="1"/>
  <c r="L6" i="1"/>
  <c r="Z11" i="1" s="1"/>
  <c r="M6" i="1"/>
  <c r="AA12" i="1" s="1"/>
  <c r="N6" i="1"/>
  <c r="AB13" i="1" s="1"/>
  <c r="O6" i="1"/>
  <c r="AB14" i="1" s="1"/>
  <c r="P6" i="1"/>
  <c r="Z15" i="1" s="1"/>
  <c r="Q6" i="1"/>
  <c r="AA16" i="1" s="1"/>
  <c r="R6" i="1"/>
  <c r="AB17" i="1" s="1"/>
  <c r="S6" i="1"/>
  <c r="AB18" i="1" s="1"/>
  <c r="T6" i="1"/>
  <c r="Z19" i="1" s="1"/>
  <c r="U6" i="1"/>
  <c r="AA20" i="1" s="1"/>
  <c r="V6" i="1"/>
  <c r="AB21" i="1" s="1"/>
  <c r="H6" i="1"/>
  <c r="Z7" i="1" s="1"/>
  <c r="C6" i="1"/>
  <c r="D6" i="1"/>
  <c r="B6" i="1"/>
  <c r="E6" i="1" s="1"/>
  <c r="F6" i="1"/>
  <c r="AF7" i="2"/>
  <c r="AG7" i="2"/>
  <c r="AH7" i="2"/>
  <c r="AF8" i="2"/>
  <c r="AG8" i="2"/>
  <c r="AH8" i="2"/>
  <c r="AF9" i="2"/>
  <c r="AG9" i="2"/>
  <c r="AH9" i="2"/>
  <c r="AF10" i="2"/>
  <c r="AG10" i="2"/>
  <c r="AH10" i="2"/>
  <c r="AF11" i="2"/>
  <c r="AG11" i="2"/>
  <c r="AH11" i="2"/>
  <c r="AF12" i="2"/>
  <c r="AG12" i="2"/>
  <c r="AH12" i="2"/>
  <c r="AF13" i="2"/>
  <c r="AG13" i="2"/>
  <c r="AH13" i="2"/>
  <c r="AF14" i="2"/>
  <c r="AG14" i="2"/>
  <c r="AH14" i="2"/>
  <c r="AF15" i="2"/>
  <c r="AG15" i="2"/>
  <c r="AH15" i="2"/>
  <c r="AF16" i="2"/>
  <c r="AG16" i="2"/>
  <c r="AH16" i="2"/>
  <c r="AF17" i="2"/>
  <c r="AG17" i="2"/>
  <c r="AH17" i="2"/>
  <c r="AF18" i="2"/>
  <c r="AG18" i="2"/>
  <c r="AH18" i="2"/>
  <c r="AF19" i="2"/>
  <c r="AG19" i="2"/>
  <c r="AH19" i="2"/>
  <c r="AF20" i="2"/>
  <c r="AG20" i="2"/>
  <c r="AH20" i="2"/>
  <c r="AF21" i="2"/>
  <c r="AG21" i="2"/>
  <c r="AH21" i="2"/>
  <c r="AF22" i="2"/>
  <c r="AG22" i="2"/>
  <c r="AH22" i="2"/>
  <c r="AF23" i="2"/>
  <c r="AG23" i="2"/>
  <c r="AH23" i="2"/>
  <c r="AF24" i="2"/>
  <c r="AG24" i="2"/>
  <c r="AH24" i="2"/>
  <c r="AF25" i="2"/>
  <c r="AG25" i="2"/>
  <c r="AH25" i="2"/>
  <c r="AF26" i="2"/>
  <c r="AG26" i="2"/>
  <c r="AH26" i="2"/>
  <c r="AF27" i="2"/>
  <c r="AG27" i="2"/>
  <c r="AH27" i="2"/>
  <c r="AF28" i="2"/>
  <c r="AG28" i="2"/>
  <c r="AH28" i="2"/>
  <c r="AF29" i="2"/>
  <c r="AG29" i="2"/>
  <c r="AH29" i="2"/>
  <c r="AF30" i="2"/>
  <c r="AG30" i="2"/>
  <c r="AH30" i="2"/>
  <c r="AF31" i="2"/>
  <c r="AG31" i="2"/>
  <c r="AH31" i="2"/>
  <c r="AF32" i="2"/>
  <c r="AG32" i="2"/>
  <c r="AH32" i="2"/>
  <c r="AF33" i="2"/>
  <c r="AG33" i="2"/>
  <c r="AH33" i="2"/>
  <c r="AF34" i="2"/>
  <c r="AG34" i="2"/>
  <c r="AH34" i="2"/>
  <c r="AF35" i="2"/>
  <c r="AG35" i="2"/>
  <c r="AH35" i="2"/>
  <c r="AF36" i="2"/>
  <c r="AG36" i="2"/>
  <c r="AH36" i="2"/>
  <c r="AF37" i="2"/>
  <c r="AG37" i="2"/>
  <c r="AH37" i="2"/>
  <c r="AF38" i="2"/>
  <c r="AG38" i="2"/>
  <c r="AH38" i="2"/>
  <c r="AF39" i="2"/>
  <c r="AG39" i="2"/>
  <c r="AH39" i="2"/>
  <c r="AF40" i="2"/>
  <c r="AG40" i="2"/>
  <c r="AH40" i="2"/>
  <c r="AF41" i="2"/>
  <c r="AG41" i="2"/>
  <c r="AH41" i="2"/>
  <c r="AF42" i="2"/>
  <c r="AG42" i="2"/>
  <c r="AH42" i="2"/>
  <c r="AF43" i="2"/>
  <c r="AG43" i="2"/>
  <c r="AH43" i="2"/>
  <c r="AF44" i="2"/>
  <c r="AG44" i="2"/>
  <c r="AH44" i="2"/>
  <c r="AF45" i="2"/>
  <c r="AG45" i="2"/>
  <c r="AH45" i="2"/>
  <c r="AF46" i="2"/>
  <c r="AG46" i="2"/>
  <c r="AH46" i="2"/>
  <c r="AF47" i="2"/>
  <c r="AG47" i="2"/>
  <c r="AH47" i="2"/>
  <c r="AF48" i="2"/>
  <c r="AG48" i="2"/>
  <c r="AH48" i="2"/>
  <c r="AF49" i="2"/>
  <c r="AG49" i="2"/>
  <c r="AH49" i="2"/>
  <c r="AF50" i="2"/>
  <c r="AG50" i="2"/>
  <c r="AH50" i="2"/>
  <c r="AF51" i="2"/>
  <c r="AG51" i="2"/>
  <c r="AH51" i="2"/>
  <c r="AF52" i="2"/>
  <c r="AG52" i="2"/>
  <c r="AH52" i="2"/>
  <c r="AF53" i="2"/>
  <c r="AG53" i="2"/>
  <c r="AH53" i="2"/>
  <c r="AF54" i="2"/>
  <c r="AG54" i="2"/>
  <c r="AH54" i="2"/>
  <c r="AF55" i="2"/>
  <c r="AG55" i="2"/>
  <c r="AH55" i="2"/>
  <c r="AF56" i="2"/>
  <c r="AG56" i="2"/>
  <c r="AH56" i="2"/>
  <c r="AF57" i="2"/>
  <c r="AG57" i="2"/>
  <c r="AH57" i="2"/>
  <c r="AF58" i="2"/>
  <c r="AG58" i="2"/>
  <c r="AH58" i="2"/>
  <c r="AF59" i="2"/>
  <c r="AG59" i="2"/>
  <c r="AH59" i="2"/>
  <c r="AF60" i="2"/>
  <c r="AG60" i="2"/>
  <c r="AH60" i="2"/>
  <c r="AF61" i="2"/>
  <c r="AG61" i="2"/>
  <c r="AH61" i="2"/>
  <c r="AF62" i="2"/>
  <c r="AG62" i="2"/>
  <c r="AH62" i="2"/>
  <c r="AF63" i="2"/>
  <c r="AG63" i="2"/>
  <c r="AH63" i="2"/>
  <c r="AF64" i="2"/>
  <c r="AG64" i="2"/>
  <c r="AH64" i="2"/>
  <c r="AF65" i="2"/>
  <c r="AG65" i="2"/>
  <c r="AH65" i="2"/>
  <c r="AF66" i="2"/>
  <c r="AG66" i="2"/>
  <c r="AH66" i="2"/>
  <c r="AF67" i="2"/>
  <c r="AG67" i="2"/>
  <c r="AH67" i="2"/>
  <c r="AF68" i="2"/>
  <c r="AG68" i="2"/>
  <c r="AH68" i="2"/>
  <c r="AF69" i="2"/>
  <c r="AG69" i="2"/>
  <c r="AH69" i="2"/>
  <c r="AF70" i="2"/>
  <c r="AG70" i="2"/>
  <c r="AH70" i="2"/>
  <c r="AF71" i="2"/>
  <c r="AG71" i="2"/>
  <c r="AH71" i="2"/>
  <c r="AF72" i="2"/>
  <c r="AG72" i="2"/>
  <c r="AH72" i="2"/>
  <c r="AF73" i="2"/>
  <c r="AG73" i="2"/>
  <c r="AH73" i="2"/>
  <c r="AF74" i="2"/>
  <c r="AG74" i="2"/>
  <c r="AH74" i="2"/>
  <c r="AF75" i="2"/>
  <c r="AG75" i="2"/>
  <c r="AH75" i="2"/>
  <c r="AF76" i="2"/>
  <c r="AG76" i="2"/>
  <c r="AH76" i="2"/>
  <c r="AF77" i="2"/>
  <c r="AG77" i="2"/>
  <c r="AH77" i="2"/>
  <c r="AF78" i="2"/>
  <c r="AG78" i="2"/>
  <c r="AH78" i="2"/>
  <c r="AF79" i="2"/>
  <c r="AG79" i="2"/>
  <c r="AH79" i="2"/>
  <c r="AF80" i="2"/>
  <c r="AG80" i="2"/>
  <c r="AH80" i="2"/>
  <c r="AF81" i="2"/>
  <c r="AG81" i="2"/>
  <c r="AH81" i="2"/>
  <c r="AF82" i="2"/>
  <c r="AG82" i="2"/>
  <c r="AH82" i="2"/>
  <c r="AF83" i="2"/>
  <c r="AG83" i="2"/>
  <c r="AH83" i="2"/>
  <c r="AF84" i="2"/>
  <c r="AG84" i="2"/>
  <c r="AH84" i="2"/>
  <c r="AF85" i="2"/>
  <c r="AG85" i="2"/>
  <c r="AH85" i="2"/>
  <c r="AF86" i="2"/>
  <c r="AG86" i="2"/>
  <c r="AH86" i="2"/>
  <c r="AF87" i="2"/>
  <c r="AG87" i="2"/>
  <c r="AH87" i="2"/>
  <c r="AF88" i="2"/>
  <c r="AG88" i="2"/>
  <c r="AH88" i="2"/>
  <c r="AF89" i="2"/>
  <c r="AG89" i="2"/>
  <c r="AH89" i="2"/>
  <c r="AF90" i="2"/>
  <c r="AG90" i="2"/>
  <c r="AH90" i="2"/>
  <c r="AF91" i="2"/>
  <c r="AG91" i="2"/>
  <c r="AH91" i="2"/>
  <c r="AF92" i="2"/>
  <c r="AG92" i="2"/>
  <c r="AH92" i="2"/>
  <c r="AF93" i="2"/>
  <c r="AG93" i="2"/>
  <c r="AH93" i="2"/>
  <c r="AF94" i="2"/>
  <c r="AG94" i="2"/>
  <c r="AH94" i="2"/>
  <c r="AF95" i="2"/>
  <c r="AG95" i="2"/>
  <c r="AH95" i="2"/>
  <c r="AF96" i="2"/>
  <c r="AG96" i="2"/>
  <c r="AH96" i="2"/>
  <c r="AF97" i="2"/>
  <c r="AG97" i="2"/>
  <c r="AH97" i="2"/>
  <c r="AF98" i="2"/>
  <c r="AG98" i="2"/>
  <c r="AH98" i="2"/>
  <c r="AF99" i="2"/>
  <c r="AG99" i="2"/>
  <c r="AH99" i="2"/>
  <c r="AF100" i="2"/>
  <c r="AG100" i="2"/>
  <c r="AH100" i="2"/>
  <c r="AF101" i="2"/>
  <c r="AG101" i="2"/>
  <c r="AH101" i="2"/>
  <c r="AF102" i="2"/>
  <c r="AG102" i="2"/>
  <c r="AH102" i="2"/>
  <c r="AF103" i="2"/>
  <c r="AG103" i="2"/>
  <c r="AH103" i="2"/>
  <c r="AF104" i="2"/>
  <c r="AG104" i="2"/>
  <c r="AH104" i="2"/>
  <c r="AF105" i="2"/>
  <c r="AG105" i="2"/>
  <c r="AH105" i="2"/>
  <c r="AF106" i="2"/>
  <c r="AG106" i="2"/>
  <c r="AH106" i="2"/>
  <c r="AF107" i="2"/>
  <c r="AG107" i="2"/>
  <c r="AH107" i="2"/>
  <c r="AF108" i="2"/>
  <c r="AG108" i="2"/>
  <c r="AH108" i="2"/>
  <c r="AF109" i="2"/>
  <c r="AG109" i="2"/>
  <c r="AH109" i="2"/>
  <c r="AF110" i="2"/>
  <c r="AG110" i="2"/>
  <c r="AH110" i="2"/>
  <c r="AF111" i="2"/>
  <c r="AG111" i="2"/>
  <c r="AH111" i="2"/>
  <c r="AF112" i="2"/>
  <c r="AG112" i="2"/>
  <c r="AH112" i="2"/>
  <c r="AF113" i="2"/>
  <c r="AG113" i="2"/>
  <c r="AH113" i="2"/>
  <c r="AF114" i="2"/>
  <c r="AG114" i="2"/>
  <c r="AH114" i="2"/>
  <c r="AF115" i="2"/>
  <c r="AG115" i="2"/>
  <c r="AH115" i="2"/>
  <c r="AF116" i="2"/>
  <c r="AG116" i="2"/>
  <c r="AH116" i="2"/>
  <c r="AF117" i="2"/>
  <c r="AG117" i="2"/>
  <c r="AH117" i="2"/>
  <c r="AF118" i="2"/>
  <c r="AG118" i="2"/>
  <c r="AH118" i="2"/>
  <c r="AF119" i="2"/>
  <c r="AG119" i="2"/>
  <c r="AH119" i="2"/>
  <c r="AF120" i="2"/>
  <c r="AG120" i="2"/>
  <c r="AH120" i="2"/>
  <c r="AF121" i="2"/>
  <c r="AG121" i="2"/>
  <c r="AH121" i="2"/>
  <c r="AF122" i="2"/>
  <c r="AG122" i="2"/>
  <c r="AH122" i="2"/>
  <c r="AF123" i="2"/>
  <c r="AG123" i="2"/>
  <c r="AH123" i="2"/>
  <c r="AF124" i="2"/>
  <c r="AG124" i="2"/>
  <c r="AH124" i="2"/>
  <c r="AF125" i="2"/>
  <c r="AG125" i="2"/>
  <c r="AH125" i="2"/>
  <c r="AF126" i="2"/>
  <c r="AG126" i="2"/>
  <c r="AH126" i="2"/>
  <c r="AF127" i="2"/>
  <c r="AG127" i="2"/>
  <c r="AH127" i="2"/>
  <c r="AF128" i="2"/>
  <c r="AG128" i="2"/>
  <c r="AH128" i="2"/>
  <c r="AF129" i="2"/>
  <c r="AG129" i="2"/>
  <c r="AH129" i="2"/>
  <c r="AF130" i="2"/>
  <c r="AG130" i="2"/>
  <c r="AH130" i="2"/>
  <c r="AF131" i="2"/>
  <c r="AG131" i="2"/>
  <c r="AH131" i="2"/>
  <c r="AF132" i="2"/>
  <c r="AG132" i="2"/>
  <c r="AH132" i="2"/>
  <c r="AF133" i="2"/>
  <c r="AG133" i="2"/>
  <c r="AH133" i="2"/>
  <c r="AF134" i="2"/>
  <c r="AG134" i="2"/>
  <c r="AH134" i="2"/>
  <c r="AF135" i="2"/>
  <c r="AG135" i="2"/>
  <c r="AH135" i="2"/>
  <c r="AF136" i="2"/>
  <c r="AG136" i="2"/>
  <c r="AH136" i="2"/>
  <c r="AF137" i="2"/>
  <c r="AG137" i="2"/>
  <c r="AH137" i="2"/>
  <c r="AF138" i="2"/>
  <c r="AG138" i="2"/>
  <c r="AH138" i="2"/>
  <c r="AF139" i="2"/>
  <c r="AG139" i="2"/>
  <c r="AH139" i="2"/>
  <c r="AF140" i="2"/>
  <c r="AG140" i="2"/>
  <c r="AH140" i="2"/>
  <c r="AF141" i="2"/>
  <c r="AG141" i="2"/>
  <c r="AH141" i="2"/>
  <c r="AF142" i="2"/>
  <c r="AG142" i="2"/>
  <c r="AH142" i="2"/>
  <c r="AF143" i="2"/>
  <c r="AG143" i="2"/>
  <c r="AH143" i="2"/>
  <c r="AF144" i="2"/>
  <c r="AG144" i="2"/>
  <c r="AH144" i="2"/>
  <c r="AF145" i="2"/>
  <c r="AG145" i="2"/>
  <c r="AH145" i="2"/>
  <c r="AF146" i="2"/>
  <c r="AG146" i="2"/>
  <c r="AH146" i="2"/>
  <c r="AF147" i="2"/>
  <c r="AG147" i="2"/>
  <c r="AH147" i="2"/>
  <c r="AF148" i="2"/>
  <c r="AG148" i="2"/>
  <c r="AH148" i="2"/>
  <c r="AF149" i="2"/>
  <c r="AG149" i="2"/>
  <c r="AH149" i="2"/>
  <c r="AF150" i="2"/>
  <c r="AG150" i="2"/>
  <c r="AH150" i="2"/>
  <c r="AF151" i="2"/>
  <c r="AG151" i="2"/>
  <c r="AH151" i="2"/>
  <c r="AF152" i="2"/>
  <c r="AG152" i="2"/>
  <c r="AH152" i="2"/>
  <c r="AF153" i="2"/>
  <c r="AG153" i="2"/>
  <c r="AH153" i="2"/>
  <c r="AF154" i="2"/>
  <c r="AG154" i="2"/>
  <c r="AH154" i="2"/>
  <c r="AF155" i="2"/>
  <c r="AG155" i="2"/>
  <c r="AH155" i="2"/>
  <c r="AF156" i="2"/>
  <c r="AG156" i="2"/>
  <c r="AH156" i="2"/>
  <c r="AF157" i="2"/>
  <c r="AG157" i="2"/>
  <c r="AH157" i="2"/>
  <c r="AF158" i="2"/>
  <c r="AG158" i="2"/>
  <c r="AH158" i="2"/>
  <c r="AF159" i="2"/>
  <c r="AG159" i="2"/>
  <c r="AH159" i="2"/>
  <c r="AF160" i="2"/>
  <c r="AG160" i="2"/>
  <c r="AH160" i="2"/>
  <c r="AF161" i="2"/>
  <c r="AG161" i="2"/>
  <c r="AH161" i="2"/>
  <c r="AF162" i="2"/>
  <c r="AG162" i="2"/>
  <c r="AH162" i="2"/>
  <c r="AF163" i="2"/>
  <c r="AG163" i="2"/>
  <c r="AH163" i="2"/>
  <c r="AF164" i="2"/>
  <c r="AG164" i="2"/>
  <c r="AH164" i="2"/>
  <c r="AF165" i="2"/>
  <c r="AG165" i="2"/>
  <c r="AH165" i="2"/>
  <c r="AF166" i="2"/>
  <c r="AG166" i="2"/>
  <c r="AH166" i="2"/>
  <c r="AF167" i="2"/>
  <c r="AG167" i="2"/>
  <c r="AH167" i="2"/>
  <c r="AF168" i="2"/>
  <c r="AG168" i="2"/>
  <c r="AH168" i="2"/>
  <c r="AF169" i="2"/>
  <c r="AG169" i="2"/>
  <c r="AH169" i="2"/>
  <c r="AF170" i="2"/>
  <c r="AG170" i="2"/>
  <c r="AH170" i="2"/>
  <c r="AF171" i="2"/>
  <c r="AG171" i="2"/>
  <c r="AH171" i="2"/>
  <c r="AF172" i="2"/>
  <c r="AG172" i="2"/>
  <c r="AH172" i="2"/>
  <c r="AF173" i="2"/>
  <c r="AG173" i="2"/>
  <c r="AH173" i="2"/>
  <c r="AF174" i="2"/>
  <c r="AG174" i="2"/>
  <c r="AH174" i="2"/>
  <c r="AF175" i="2"/>
  <c r="AG175" i="2"/>
  <c r="AH175" i="2"/>
  <c r="AF176" i="2"/>
  <c r="AG176" i="2"/>
  <c r="AH176" i="2"/>
  <c r="AF177" i="2"/>
  <c r="AG177" i="2"/>
  <c r="AH177" i="2"/>
  <c r="AF178" i="2"/>
  <c r="AG178" i="2"/>
  <c r="AH178" i="2"/>
  <c r="AF179" i="2"/>
  <c r="AG179" i="2"/>
  <c r="AH179" i="2"/>
  <c r="AF180" i="2"/>
  <c r="AG180" i="2"/>
  <c r="AH180" i="2"/>
  <c r="AF181" i="2"/>
  <c r="AG181" i="2"/>
  <c r="AH181" i="2"/>
  <c r="AF182" i="2"/>
  <c r="AG182" i="2"/>
  <c r="AH182" i="2"/>
  <c r="AF183" i="2"/>
  <c r="AG183" i="2"/>
  <c r="AH183" i="2"/>
  <c r="AF184" i="2"/>
  <c r="AG184" i="2"/>
  <c r="AH184" i="2"/>
  <c r="AF185" i="2"/>
  <c r="AG185" i="2"/>
  <c r="AH185" i="2"/>
  <c r="AF186" i="2"/>
  <c r="AG186" i="2"/>
  <c r="AH186" i="2"/>
  <c r="AF187" i="2"/>
  <c r="AG187" i="2"/>
  <c r="AH187" i="2"/>
  <c r="AF188" i="2"/>
  <c r="AG188" i="2"/>
  <c r="AH188" i="2"/>
  <c r="AF189" i="2"/>
  <c r="AG189" i="2"/>
  <c r="AH189" i="2"/>
  <c r="AF190" i="2"/>
  <c r="AG190" i="2"/>
  <c r="AH190" i="2"/>
  <c r="AF191" i="2"/>
  <c r="AG191" i="2"/>
  <c r="AH191" i="2"/>
  <c r="AF192" i="2"/>
  <c r="AG192" i="2"/>
  <c r="AH192" i="2"/>
  <c r="AF193" i="2"/>
  <c r="AG193" i="2"/>
  <c r="AH193" i="2"/>
  <c r="AH6" i="2"/>
  <c r="AG6" i="2"/>
  <c r="AF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C150" i="2"/>
  <c r="AD150" i="2"/>
  <c r="AE150" i="2"/>
  <c r="AC151" i="2"/>
  <c r="AD151" i="2"/>
  <c r="AE151" i="2"/>
  <c r="AC152" i="2"/>
  <c r="AD152" i="2"/>
  <c r="AE152" i="2"/>
  <c r="AC153" i="2"/>
  <c r="AD153" i="2"/>
  <c r="AE153" i="2"/>
  <c r="AC154" i="2"/>
  <c r="AD154" i="2"/>
  <c r="AE154" i="2"/>
  <c r="AC155" i="2"/>
  <c r="AD155" i="2"/>
  <c r="AE155" i="2"/>
  <c r="AC156" i="2"/>
  <c r="AD156" i="2"/>
  <c r="AE156" i="2"/>
  <c r="AC157" i="2"/>
  <c r="AD157" i="2"/>
  <c r="AE157" i="2"/>
  <c r="AC158" i="2"/>
  <c r="AD158" i="2"/>
  <c r="AE158" i="2"/>
  <c r="AC159" i="2"/>
  <c r="AD159" i="2"/>
  <c r="AE159" i="2"/>
  <c r="AC160" i="2"/>
  <c r="AD160" i="2"/>
  <c r="AE160" i="2"/>
  <c r="AC161" i="2"/>
  <c r="AD161" i="2"/>
  <c r="AE161" i="2"/>
  <c r="AC162" i="2"/>
  <c r="AD162" i="2"/>
  <c r="AE162" i="2"/>
  <c r="AC163" i="2"/>
  <c r="AD163" i="2"/>
  <c r="AE163" i="2"/>
  <c r="AC164" i="2"/>
  <c r="AD164" i="2"/>
  <c r="AE164" i="2"/>
  <c r="AC165" i="2"/>
  <c r="AD165" i="2"/>
  <c r="AE165" i="2"/>
  <c r="AC166" i="2"/>
  <c r="AD166" i="2"/>
  <c r="AE166" i="2"/>
  <c r="AC167" i="2"/>
  <c r="AD167" i="2"/>
  <c r="AE167" i="2"/>
  <c r="AC168" i="2"/>
  <c r="AD168" i="2"/>
  <c r="AE168" i="2"/>
  <c r="AC169" i="2"/>
  <c r="AD169" i="2"/>
  <c r="AE169" i="2"/>
  <c r="AC170" i="2"/>
  <c r="AD170" i="2"/>
  <c r="AE170" i="2"/>
  <c r="AC171" i="2"/>
  <c r="AD171" i="2"/>
  <c r="AE171" i="2"/>
  <c r="AC172" i="2"/>
  <c r="AD172" i="2"/>
  <c r="AE172" i="2"/>
  <c r="AC173" i="2"/>
  <c r="AD173" i="2"/>
  <c r="AE173" i="2"/>
  <c r="AC174" i="2"/>
  <c r="AD174" i="2"/>
  <c r="AE174" i="2"/>
  <c r="AC175" i="2"/>
  <c r="AD175" i="2"/>
  <c r="AE175" i="2"/>
  <c r="AC176" i="2"/>
  <c r="AD176" i="2"/>
  <c r="AE176" i="2"/>
  <c r="AC177" i="2"/>
  <c r="AD177" i="2"/>
  <c r="AE177" i="2"/>
  <c r="AC178" i="2"/>
  <c r="AD178" i="2"/>
  <c r="AE178" i="2"/>
  <c r="AC179" i="2"/>
  <c r="AD179" i="2"/>
  <c r="AE179" i="2"/>
  <c r="AC180" i="2"/>
  <c r="AD180" i="2"/>
  <c r="AE180" i="2"/>
  <c r="AC181" i="2"/>
  <c r="AD181" i="2"/>
  <c r="AE181" i="2"/>
  <c r="AC182" i="2"/>
  <c r="AD182" i="2"/>
  <c r="AE182" i="2"/>
  <c r="AC183" i="2"/>
  <c r="AD183" i="2"/>
  <c r="AE183" i="2"/>
  <c r="AC184" i="2"/>
  <c r="AD184" i="2"/>
  <c r="AE184" i="2"/>
  <c r="AC185" i="2"/>
  <c r="AD185" i="2"/>
  <c r="AE185" i="2"/>
  <c r="AC186" i="2"/>
  <c r="AD186" i="2"/>
  <c r="AE186" i="2"/>
  <c r="AC187" i="2"/>
  <c r="AD187" i="2"/>
  <c r="AE187" i="2"/>
  <c r="AC188" i="2"/>
  <c r="AD188" i="2"/>
  <c r="AE188" i="2"/>
  <c r="AC189" i="2"/>
  <c r="AD189" i="2"/>
  <c r="AE189" i="2"/>
  <c r="AC190" i="2"/>
  <c r="AD190" i="2"/>
  <c r="AE190" i="2"/>
  <c r="AC191" i="2"/>
  <c r="AD191" i="2"/>
  <c r="AE191" i="2"/>
  <c r="AC192" i="2"/>
  <c r="AD192" i="2"/>
  <c r="AE192" i="2"/>
  <c r="AC193" i="2"/>
  <c r="AD193" i="2"/>
  <c r="AE193" i="2"/>
  <c r="AE6" i="2"/>
  <c r="AD6" i="2"/>
  <c r="AC6" i="2"/>
  <c r="W17" i="1" l="1"/>
  <c r="W16" i="1"/>
  <c r="H3" i="1"/>
  <c r="S3" i="1"/>
  <c r="O3" i="1"/>
  <c r="K3" i="1"/>
  <c r="U2" i="1"/>
  <c r="Q2" i="1"/>
  <c r="M2" i="1"/>
  <c r="I2" i="1"/>
  <c r="S1" i="1"/>
  <c r="O1" i="1"/>
  <c r="K1" i="1"/>
  <c r="AA7" i="1"/>
  <c r="AB8" i="1"/>
  <c r="Z10" i="1"/>
  <c r="AA11" i="1"/>
  <c r="AB12" i="1"/>
  <c r="Z14" i="1"/>
  <c r="AA15" i="1"/>
  <c r="AB16" i="1"/>
  <c r="Z18" i="1"/>
  <c r="AA19" i="1"/>
  <c r="AB20" i="1"/>
  <c r="W54" i="1"/>
  <c r="V3" i="1"/>
  <c r="R3" i="1"/>
  <c r="N3" i="1"/>
  <c r="J3" i="1"/>
  <c r="T2" i="1"/>
  <c r="P2" i="1"/>
  <c r="L2" i="1"/>
  <c r="V1" i="1"/>
  <c r="R1" i="1"/>
  <c r="N1" i="1"/>
  <c r="J1" i="1"/>
  <c r="AB7" i="1"/>
  <c r="Z9" i="1"/>
  <c r="AA10" i="1"/>
  <c r="AB11" i="1"/>
  <c r="Z13" i="1"/>
  <c r="AA14" i="1"/>
  <c r="AB15" i="1"/>
  <c r="Z17" i="1"/>
  <c r="AA18" i="1"/>
  <c r="AB19" i="1"/>
  <c r="Z21" i="1"/>
  <c r="W58" i="1"/>
  <c r="W57" i="1"/>
  <c r="W55" i="1"/>
  <c r="W46" i="1"/>
  <c r="H1" i="1"/>
  <c r="U3" i="1"/>
  <c r="Q3" i="1"/>
  <c r="M3" i="1"/>
  <c r="I3" i="1"/>
  <c r="S2" i="1"/>
  <c r="O2" i="1"/>
  <c r="K2" i="1"/>
  <c r="U1" i="1"/>
  <c r="Q1" i="1"/>
  <c r="M1" i="1"/>
  <c r="I1" i="1"/>
  <c r="Z8" i="1"/>
  <c r="AA9" i="1"/>
  <c r="Z12" i="1"/>
  <c r="AA13" i="1"/>
  <c r="Z16" i="1"/>
  <c r="AA17" i="1"/>
  <c r="Z20" i="1"/>
  <c r="AA21" i="1"/>
  <c r="W49" i="1"/>
  <c r="W47" i="1"/>
  <c r="W13" i="1"/>
  <c r="W12" i="1"/>
  <c r="W9" i="1"/>
  <c r="W8" i="1"/>
  <c r="H2" i="1"/>
  <c r="T3" i="1"/>
  <c r="P3" i="1"/>
  <c r="L3" i="1"/>
  <c r="V2" i="1"/>
  <c r="R2" i="1"/>
  <c r="N2" i="1"/>
  <c r="J2" i="1"/>
  <c r="T1" i="1"/>
  <c r="P1" i="1"/>
  <c r="L1" i="1"/>
  <c r="G57" i="1"/>
  <c r="X57" i="1" s="1"/>
  <c r="G44" i="1"/>
  <c r="X44" i="1" s="1"/>
  <c r="W56" i="1"/>
  <c r="E50" i="1"/>
  <c r="G50" i="1" s="1"/>
  <c r="X50" i="1" s="1"/>
  <c r="W41" i="1"/>
  <c r="W36" i="1"/>
  <c r="W33" i="1"/>
  <c r="W28" i="1"/>
  <c r="W25" i="1"/>
  <c r="W7" i="1"/>
  <c r="E54" i="1"/>
  <c r="G54" i="1" s="1"/>
  <c r="X54" i="1" s="1"/>
  <c r="F51" i="1"/>
  <c r="G51" i="1" s="1"/>
  <c r="X51" i="1" s="1"/>
  <c r="W44" i="1"/>
  <c r="E36" i="1"/>
  <c r="G36" i="1" s="1"/>
  <c r="X36" i="1" s="1"/>
  <c r="E28" i="1"/>
  <c r="G28" i="1" s="1"/>
  <c r="X28" i="1" s="1"/>
  <c r="W21" i="1"/>
  <c r="W20" i="1"/>
  <c r="W19" i="1"/>
  <c r="F11" i="1"/>
  <c r="G11" i="1" s="1"/>
  <c r="X11" i="1" s="1"/>
  <c r="G9" i="1"/>
  <c r="X9" i="1" s="1"/>
  <c r="G8" i="1"/>
  <c r="X8" i="1" s="1"/>
  <c r="G56" i="1"/>
  <c r="X56" i="1" s="1"/>
  <c r="W48" i="1"/>
  <c r="W40" i="1"/>
  <c r="W37" i="1"/>
  <c r="W32" i="1"/>
  <c r="W29" i="1"/>
  <c r="W24" i="1"/>
  <c r="W15" i="1"/>
  <c r="W52" i="1"/>
  <c r="F43" i="1"/>
  <c r="G43" i="1" s="1"/>
  <c r="X43" i="1" s="1"/>
  <c r="E40" i="1"/>
  <c r="G40" i="1" s="1"/>
  <c r="X40" i="1" s="1"/>
  <c r="E32" i="1"/>
  <c r="G32" i="1" s="1"/>
  <c r="X32" i="1" s="1"/>
  <c r="E24" i="1"/>
  <c r="G24" i="1" s="1"/>
  <c r="X24" i="1" s="1"/>
  <c r="F19" i="1"/>
  <c r="G19" i="1" s="1"/>
  <c r="X19" i="1" s="1"/>
  <c r="G17" i="1"/>
  <c r="X17" i="1" s="1"/>
  <c r="G16" i="1"/>
  <c r="X16" i="1" s="1"/>
  <c r="G15" i="1"/>
  <c r="X15" i="1" s="1"/>
  <c r="W11" i="1"/>
  <c r="E7" i="1"/>
  <c r="G7" i="1" s="1"/>
  <c r="X7" i="1" s="1"/>
  <c r="W6" i="1"/>
  <c r="G6" i="1"/>
  <c r="X6" i="1" s="1"/>
</calcChain>
</file>

<file path=xl/sharedStrings.xml><?xml version="1.0" encoding="utf-8"?>
<sst xmlns="http://schemas.openxmlformats.org/spreadsheetml/2006/main" count="663" uniqueCount="340">
  <si>
    <t>行政區別</t>
  </si>
  <si>
    <t>村里別</t>
  </si>
  <si>
    <t>投開票所別</t>
  </si>
  <si>
    <t>各候選人得票情形</t>
  </si>
  <si>
    <t>C
投票數
C=A+B</t>
  </si>
  <si>
    <t>G
選舉人數
(原領票數)
G=E+F</t>
  </si>
  <si>
    <t>H
投票率
H=C/G
(%)</t>
  </si>
  <si>
    <t>1
陳彥伯
新黨</t>
  </si>
  <si>
    <t xml:space="preserve">2
孫仲康
 </t>
  </si>
  <si>
    <t>3
厲耿桂芳
中國國民黨</t>
  </si>
  <si>
    <t>4
王欣儀
中國國民黨</t>
  </si>
  <si>
    <t>5
陳錦祥
中國國民黨</t>
  </si>
  <si>
    <t xml:space="preserve">6
丁增義
 </t>
  </si>
  <si>
    <t>7
潘翰聲
樹黨</t>
  </si>
  <si>
    <t>8
歐陽龍
中國國民黨</t>
  </si>
  <si>
    <t>9
王閔生
民主進步黨</t>
  </si>
  <si>
    <t xml:space="preserve">10
青天
 </t>
  </si>
  <si>
    <t>11
何啟聖
親民黨</t>
  </si>
  <si>
    <t>12
王致雅
中國國民黨</t>
  </si>
  <si>
    <t>13
徐弘庭
中國國民黨</t>
  </si>
  <si>
    <t xml:space="preserve">14
聶紹雄
 </t>
  </si>
  <si>
    <t>15
周柏雅
民主進步黨</t>
  </si>
  <si>
    <t>16
李慶鋒
民主進步黨</t>
  </si>
  <si>
    <t>17
阮昭雄
民主進步黨</t>
  </si>
  <si>
    <t>18
李新
中國國民黨</t>
  </si>
  <si>
    <t xml:space="preserve">19
謝啟大
 </t>
  </si>
  <si>
    <t>20
歐陽瑞蓮
台灣團結聯盟</t>
  </si>
  <si>
    <t>21
簡舒培
民主進步黨</t>
  </si>
  <si>
    <t>22
李慶元
中國國民黨</t>
  </si>
  <si>
    <t>　大安區</t>
  </si>
  <si>
    <t/>
  </si>
  <si>
    <t>　　</t>
  </si>
  <si>
    <t>德安里</t>
  </si>
  <si>
    <t>1185</t>
  </si>
  <si>
    <t>1186</t>
  </si>
  <si>
    <t>1187</t>
  </si>
  <si>
    <t>1188</t>
  </si>
  <si>
    <t>仁慈里</t>
  </si>
  <si>
    <t>1189</t>
  </si>
  <si>
    <t>1190</t>
  </si>
  <si>
    <t>1191</t>
  </si>
  <si>
    <t>和安里</t>
  </si>
  <si>
    <t>1192</t>
  </si>
  <si>
    <t>1193</t>
  </si>
  <si>
    <t>1194</t>
  </si>
  <si>
    <t>1195</t>
  </si>
  <si>
    <t>民炤里</t>
  </si>
  <si>
    <t>1196</t>
  </si>
  <si>
    <t>1197</t>
  </si>
  <si>
    <t>1198</t>
  </si>
  <si>
    <t>1199</t>
  </si>
  <si>
    <t>1200</t>
  </si>
  <si>
    <t>仁愛里</t>
  </si>
  <si>
    <t>1201</t>
  </si>
  <si>
    <t>1202</t>
  </si>
  <si>
    <t>1203</t>
  </si>
  <si>
    <t>1204</t>
  </si>
  <si>
    <t>義村里</t>
  </si>
  <si>
    <t>1205</t>
  </si>
  <si>
    <t>1206</t>
  </si>
  <si>
    <t>1207</t>
  </si>
  <si>
    <t>1208</t>
  </si>
  <si>
    <t>民輝里</t>
  </si>
  <si>
    <t>1209</t>
  </si>
  <si>
    <t>1210</t>
  </si>
  <si>
    <t>1211</t>
  </si>
  <si>
    <t>1212</t>
  </si>
  <si>
    <t>昌隆里</t>
  </si>
  <si>
    <t>1213</t>
  </si>
  <si>
    <t>1214</t>
  </si>
  <si>
    <t>誠安里</t>
  </si>
  <si>
    <t>1215</t>
  </si>
  <si>
    <t>1216</t>
  </si>
  <si>
    <t>1217</t>
  </si>
  <si>
    <t>光武里</t>
  </si>
  <si>
    <t>1218</t>
  </si>
  <si>
    <t>1219</t>
  </si>
  <si>
    <t>1220</t>
  </si>
  <si>
    <t>1221</t>
  </si>
  <si>
    <t>1222</t>
  </si>
  <si>
    <t>龍坡里</t>
  </si>
  <si>
    <t>1223</t>
  </si>
  <si>
    <t>1224</t>
  </si>
  <si>
    <t>1225</t>
  </si>
  <si>
    <t>1226</t>
  </si>
  <si>
    <t>龍泉里</t>
  </si>
  <si>
    <t>1227</t>
  </si>
  <si>
    <t>1228</t>
  </si>
  <si>
    <t>1229</t>
  </si>
  <si>
    <t>古風里</t>
  </si>
  <si>
    <t>1230</t>
  </si>
  <si>
    <t>1231</t>
  </si>
  <si>
    <t>1232</t>
  </si>
  <si>
    <t>古莊里</t>
  </si>
  <si>
    <t>1233</t>
  </si>
  <si>
    <t>1234</t>
  </si>
  <si>
    <t>1235</t>
  </si>
  <si>
    <t>1236</t>
  </si>
  <si>
    <t>龍安里</t>
  </si>
  <si>
    <t>1237</t>
  </si>
  <si>
    <t>1238</t>
  </si>
  <si>
    <t>1239</t>
  </si>
  <si>
    <t>1240</t>
  </si>
  <si>
    <t>錦安里</t>
  </si>
  <si>
    <t>1241</t>
  </si>
  <si>
    <t>1242</t>
  </si>
  <si>
    <t>1243</t>
  </si>
  <si>
    <t>1244</t>
  </si>
  <si>
    <t>福住里</t>
  </si>
  <si>
    <t>1245</t>
  </si>
  <si>
    <t>1246</t>
  </si>
  <si>
    <t>1247</t>
  </si>
  <si>
    <t>1248</t>
  </si>
  <si>
    <t>永康里</t>
  </si>
  <si>
    <t>1249</t>
  </si>
  <si>
    <t>1250</t>
  </si>
  <si>
    <t>光明里</t>
  </si>
  <si>
    <t>1251</t>
  </si>
  <si>
    <t>1252</t>
  </si>
  <si>
    <t>錦泰里</t>
  </si>
  <si>
    <t>1253</t>
  </si>
  <si>
    <t>1254</t>
  </si>
  <si>
    <t>錦華里</t>
  </si>
  <si>
    <t>1255</t>
  </si>
  <si>
    <t>1256</t>
  </si>
  <si>
    <t>1257</t>
  </si>
  <si>
    <t>龍圖里</t>
  </si>
  <si>
    <t>1258</t>
  </si>
  <si>
    <t>1259</t>
  </si>
  <si>
    <t>1260</t>
  </si>
  <si>
    <t>1261</t>
  </si>
  <si>
    <t>新龍里</t>
  </si>
  <si>
    <t>1262</t>
  </si>
  <si>
    <t>1263</t>
  </si>
  <si>
    <t>1264</t>
  </si>
  <si>
    <t>1265</t>
  </si>
  <si>
    <t>龍陣里</t>
  </si>
  <si>
    <t>1266</t>
  </si>
  <si>
    <t>1267</t>
  </si>
  <si>
    <t>龍雲里</t>
  </si>
  <si>
    <t>1268</t>
  </si>
  <si>
    <t>1269</t>
  </si>
  <si>
    <t>1270</t>
  </si>
  <si>
    <t>龍生里</t>
  </si>
  <si>
    <t>1271</t>
  </si>
  <si>
    <t>1272</t>
  </si>
  <si>
    <t>1273</t>
  </si>
  <si>
    <t>1274</t>
  </si>
  <si>
    <t>住安里</t>
  </si>
  <si>
    <t>1275</t>
  </si>
  <si>
    <t>1276</t>
  </si>
  <si>
    <t>1277</t>
  </si>
  <si>
    <t>義安里</t>
  </si>
  <si>
    <t>1278</t>
  </si>
  <si>
    <t>1279</t>
  </si>
  <si>
    <t>1280</t>
  </si>
  <si>
    <t>1281</t>
  </si>
  <si>
    <t>通化里</t>
  </si>
  <si>
    <t>1282</t>
  </si>
  <si>
    <t>1283</t>
  </si>
  <si>
    <t>1284</t>
  </si>
  <si>
    <t>1285</t>
  </si>
  <si>
    <t>通安里</t>
  </si>
  <si>
    <t>1286</t>
  </si>
  <si>
    <t>1287</t>
  </si>
  <si>
    <t>1288</t>
  </si>
  <si>
    <t>1289</t>
  </si>
  <si>
    <t>臨江里</t>
  </si>
  <si>
    <t>1290</t>
  </si>
  <si>
    <t>1291</t>
  </si>
  <si>
    <t>1292</t>
  </si>
  <si>
    <t>法治里</t>
  </si>
  <si>
    <t>1293</t>
  </si>
  <si>
    <t>1294</t>
  </si>
  <si>
    <t>1295</t>
  </si>
  <si>
    <t>全安里</t>
  </si>
  <si>
    <t>1296</t>
  </si>
  <si>
    <t>1297</t>
  </si>
  <si>
    <t>1298</t>
  </si>
  <si>
    <t>群賢里</t>
  </si>
  <si>
    <t>1299</t>
  </si>
  <si>
    <t>1300</t>
  </si>
  <si>
    <t>1301</t>
  </si>
  <si>
    <t>1302</t>
  </si>
  <si>
    <t>群英里</t>
  </si>
  <si>
    <t>1303</t>
  </si>
  <si>
    <t>1304</t>
  </si>
  <si>
    <t>1305</t>
  </si>
  <si>
    <t>1306</t>
  </si>
  <si>
    <t>虎嘯里</t>
  </si>
  <si>
    <t>1307</t>
  </si>
  <si>
    <t>1308</t>
  </si>
  <si>
    <t>1309</t>
  </si>
  <si>
    <t>臥龍里</t>
  </si>
  <si>
    <t>1310</t>
  </si>
  <si>
    <t>龍淵里</t>
  </si>
  <si>
    <t>1311</t>
  </si>
  <si>
    <t>1312</t>
  </si>
  <si>
    <t>1313</t>
  </si>
  <si>
    <t>1314</t>
  </si>
  <si>
    <t>1315</t>
  </si>
  <si>
    <t>龍門里</t>
  </si>
  <si>
    <t>1316</t>
  </si>
  <si>
    <t>1317</t>
  </si>
  <si>
    <t>1318</t>
  </si>
  <si>
    <t>大學里</t>
  </si>
  <si>
    <t>1319</t>
  </si>
  <si>
    <t>1320</t>
  </si>
  <si>
    <t>1321</t>
  </si>
  <si>
    <t>1322</t>
  </si>
  <si>
    <t>1323</t>
  </si>
  <si>
    <t>芳和里</t>
  </si>
  <si>
    <t>1324</t>
  </si>
  <si>
    <t>1325</t>
  </si>
  <si>
    <t>1326</t>
  </si>
  <si>
    <t>1327</t>
  </si>
  <si>
    <t>黎元里</t>
  </si>
  <si>
    <t>1328</t>
  </si>
  <si>
    <t>1329</t>
  </si>
  <si>
    <t>1330</t>
  </si>
  <si>
    <t>1331</t>
  </si>
  <si>
    <t>黎孝里</t>
  </si>
  <si>
    <t>1332</t>
  </si>
  <si>
    <t>1333</t>
  </si>
  <si>
    <t>1334</t>
  </si>
  <si>
    <t>1335</t>
  </si>
  <si>
    <t>1336</t>
  </si>
  <si>
    <t>黎和里</t>
  </si>
  <si>
    <t>1337</t>
  </si>
  <si>
    <t>1338</t>
  </si>
  <si>
    <t>1339</t>
  </si>
  <si>
    <t>建安里</t>
  </si>
  <si>
    <t>1340</t>
  </si>
  <si>
    <t>1341</t>
  </si>
  <si>
    <t>1342</t>
  </si>
  <si>
    <t>建倫里</t>
  </si>
  <si>
    <t>1343</t>
  </si>
  <si>
    <t>1344</t>
  </si>
  <si>
    <t>1345</t>
  </si>
  <si>
    <t>1346</t>
  </si>
  <si>
    <t>敦安里</t>
  </si>
  <si>
    <t>1347</t>
  </si>
  <si>
    <t>1348</t>
  </si>
  <si>
    <t>1349</t>
  </si>
  <si>
    <t>1350</t>
  </si>
  <si>
    <t>正聲里</t>
  </si>
  <si>
    <t>1351</t>
  </si>
  <si>
    <t>1352</t>
  </si>
  <si>
    <t>1353</t>
  </si>
  <si>
    <t>敦煌里</t>
  </si>
  <si>
    <t>1354</t>
  </si>
  <si>
    <t>1355</t>
  </si>
  <si>
    <t>1356</t>
  </si>
  <si>
    <t>1357</t>
  </si>
  <si>
    <t>華聲里</t>
  </si>
  <si>
    <t>1358</t>
  </si>
  <si>
    <t>1359</t>
  </si>
  <si>
    <t>1360</t>
  </si>
  <si>
    <t>車層里</t>
  </si>
  <si>
    <t>1361</t>
  </si>
  <si>
    <t>1362</t>
  </si>
  <si>
    <t>1363</t>
  </si>
  <si>
    <t>1364</t>
  </si>
  <si>
    <t>光信里</t>
  </si>
  <si>
    <t>1365</t>
  </si>
  <si>
    <t>1366</t>
  </si>
  <si>
    <t>1367</t>
  </si>
  <si>
    <t>1368</t>
  </si>
  <si>
    <t>1369</t>
  </si>
  <si>
    <t>學府里</t>
  </si>
  <si>
    <t>1370</t>
  </si>
  <si>
    <t>1371</t>
  </si>
  <si>
    <t>1372</t>
  </si>
  <si>
    <t>藍綠差對年齡相關</t>
    <phoneticPr fontId="2" type="noConversion"/>
  </si>
  <si>
    <t>綠</t>
    <phoneticPr fontId="2" type="noConversion"/>
  </si>
  <si>
    <t>藍</t>
    <phoneticPr fontId="2" type="noConversion"/>
  </si>
  <si>
    <t>里</t>
    <phoneticPr fontId="2" type="noConversion"/>
  </si>
  <si>
    <t>藍得票數</t>
    <phoneticPr fontId="2" type="noConversion"/>
  </si>
  <si>
    <t>綠得票數</t>
    <phoneticPr fontId="2" type="noConversion"/>
  </si>
  <si>
    <t>投票人數</t>
    <phoneticPr fontId="2" type="noConversion"/>
  </si>
  <si>
    <t>藍得票率</t>
    <phoneticPr fontId="2" type="noConversion"/>
  </si>
  <si>
    <t>綠得票率</t>
    <phoneticPr fontId="2" type="noConversion"/>
  </si>
  <si>
    <t>藍-綠</t>
    <phoneticPr fontId="2" type="noConversion"/>
  </si>
  <si>
    <t>德安里</t>
    <phoneticPr fontId="2" type="noConversion"/>
  </si>
  <si>
    <t>仁慈里</t>
    <phoneticPr fontId="2" type="noConversion"/>
  </si>
  <si>
    <t>和安里</t>
    <phoneticPr fontId="2" type="noConversion"/>
  </si>
  <si>
    <t>民炤里</t>
    <phoneticPr fontId="2" type="noConversion"/>
  </si>
  <si>
    <t>仁愛里</t>
    <phoneticPr fontId="2" type="noConversion"/>
  </si>
  <si>
    <t>義村里</t>
    <phoneticPr fontId="2" type="noConversion"/>
  </si>
  <si>
    <t>民輝里</t>
    <phoneticPr fontId="2" type="noConversion"/>
  </si>
  <si>
    <t>昌隆里</t>
    <phoneticPr fontId="2" type="noConversion"/>
  </si>
  <si>
    <t>誠安里</t>
    <phoneticPr fontId="2" type="noConversion"/>
  </si>
  <si>
    <t>光武里</t>
    <phoneticPr fontId="2" type="noConversion"/>
  </si>
  <si>
    <t>龍坡里</t>
    <phoneticPr fontId="2" type="noConversion"/>
  </si>
  <si>
    <t>龍泉里</t>
    <phoneticPr fontId="2" type="noConversion"/>
  </si>
  <si>
    <t>古風里</t>
    <phoneticPr fontId="2" type="noConversion"/>
  </si>
  <si>
    <t>古莊里</t>
    <phoneticPr fontId="2" type="noConversion"/>
  </si>
  <si>
    <t>龍安里</t>
    <phoneticPr fontId="2" type="noConversion"/>
  </si>
  <si>
    <t>錦安里</t>
    <phoneticPr fontId="2" type="noConversion"/>
  </si>
  <si>
    <t>福住里</t>
    <phoneticPr fontId="2" type="noConversion"/>
  </si>
  <si>
    <t>永康里</t>
    <phoneticPr fontId="2" type="noConversion"/>
  </si>
  <si>
    <t>光明里</t>
    <phoneticPr fontId="2" type="noConversion"/>
  </si>
  <si>
    <t>錦泰里</t>
    <phoneticPr fontId="2" type="noConversion"/>
  </si>
  <si>
    <t>錦華里</t>
    <phoneticPr fontId="2" type="noConversion"/>
  </si>
  <si>
    <t>龍圖里</t>
    <phoneticPr fontId="2" type="noConversion"/>
  </si>
  <si>
    <t>新龍里</t>
    <phoneticPr fontId="2" type="noConversion"/>
  </si>
  <si>
    <t>龍陣里</t>
    <phoneticPr fontId="2" type="noConversion"/>
  </si>
  <si>
    <t>龍雲里</t>
    <phoneticPr fontId="2" type="noConversion"/>
  </si>
  <si>
    <t>龍生里</t>
    <phoneticPr fontId="2" type="noConversion"/>
  </si>
  <si>
    <t>住安里</t>
    <phoneticPr fontId="2" type="noConversion"/>
  </si>
  <si>
    <t>義安里</t>
    <phoneticPr fontId="2" type="noConversion"/>
  </si>
  <si>
    <t>通化里</t>
    <phoneticPr fontId="2" type="noConversion"/>
  </si>
  <si>
    <t>通安里</t>
    <phoneticPr fontId="2" type="noConversion"/>
  </si>
  <si>
    <t>臨江里</t>
    <phoneticPr fontId="2" type="noConversion"/>
  </si>
  <si>
    <t>法治里</t>
    <phoneticPr fontId="2" type="noConversion"/>
  </si>
  <si>
    <t>全安里</t>
    <phoneticPr fontId="2" type="noConversion"/>
  </si>
  <si>
    <t>群賢里</t>
    <phoneticPr fontId="2" type="noConversion"/>
  </si>
  <si>
    <t>群英里</t>
    <phoneticPr fontId="2" type="noConversion"/>
  </si>
  <si>
    <t>虎嘯里</t>
    <phoneticPr fontId="2" type="noConversion"/>
  </si>
  <si>
    <t>臥龍里</t>
    <phoneticPr fontId="2" type="noConversion"/>
  </si>
  <si>
    <t>龍淵里</t>
    <phoneticPr fontId="2" type="noConversion"/>
  </si>
  <si>
    <t>龍門里</t>
    <phoneticPr fontId="2" type="noConversion"/>
  </si>
  <si>
    <t>大學里</t>
    <phoneticPr fontId="2" type="noConversion"/>
  </si>
  <si>
    <t>芳和里</t>
    <phoneticPr fontId="2" type="noConversion"/>
  </si>
  <si>
    <t>黎元里</t>
    <phoneticPr fontId="2" type="noConversion"/>
  </si>
  <si>
    <t>黎孝里</t>
    <phoneticPr fontId="2" type="noConversion"/>
  </si>
  <si>
    <t>黎和里</t>
    <phoneticPr fontId="2" type="noConversion"/>
  </si>
  <si>
    <t>建安里</t>
    <phoneticPr fontId="2" type="noConversion"/>
  </si>
  <si>
    <t>建倫里</t>
    <phoneticPr fontId="2" type="noConversion"/>
  </si>
  <si>
    <t>敦安里</t>
    <phoneticPr fontId="2" type="noConversion"/>
  </si>
  <si>
    <t>正聲里</t>
    <phoneticPr fontId="2" type="noConversion"/>
  </si>
  <si>
    <t>敦煌里</t>
    <phoneticPr fontId="2" type="noConversion"/>
  </si>
  <si>
    <t>華聲里</t>
    <phoneticPr fontId="2" type="noConversion"/>
  </si>
  <si>
    <t>車層里</t>
    <phoneticPr fontId="2" type="noConversion"/>
  </si>
  <si>
    <t>光信里</t>
    <phoneticPr fontId="2" type="noConversion"/>
  </si>
  <si>
    <t>學府里</t>
    <phoneticPr fontId="2" type="noConversion"/>
  </si>
  <si>
    <t>weighted sum</t>
    <phoneticPr fontId="2" type="noConversion"/>
  </si>
  <si>
    <t>藍綠差對年齡相關</t>
    <phoneticPr fontId="2" type="noConversion"/>
  </si>
  <si>
    <t>綠</t>
    <phoneticPr fontId="2" type="noConversion"/>
  </si>
  <si>
    <t>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</si>
</sst>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6" formatCode="##.00"/>
    <numFmt numFmtId="177" formatCode="0.000%"/>
    <numFmt numFmtId="178" formatCode="_-* #,##0.0_-;\-* #,##0.0_-;_-* &quot;-&quot;??_-;_-@_-"/>
    <numFmt numFmtId="179" formatCode="0.0%"/>
    <numFmt numFmtId="180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/>
    <xf numFmtId="0" fontId="0" fillId="0" borderId="7" xfId="0" applyBorder="1" applyAlignment="1"/>
    <xf numFmtId="3" fontId="0" fillId="0" borderId="7" xfId="0" applyNumberFormat="1" applyBorder="1" applyAlignment="1"/>
    <xf numFmtId="176" fontId="0" fillId="0" borderId="7" xfId="0" applyNumberFormat="1" applyBorder="1" applyAlignment="1"/>
    <xf numFmtId="3" fontId="0" fillId="0" borderId="0" xfId="0" applyNumberFormat="1" applyFont="1" applyFill="1" applyBorder="1" applyAlignment="1"/>
    <xf numFmtId="10" fontId="0" fillId="0" borderId="0" xfId="2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2" applyNumberFormat="1" applyFont="1" applyFill="1">
      <alignment vertical="center"/>
    </xf>
    <xf numFmtId="178" fontId="0" fillId="0" borderId="0" xfId="1" applyNumberFormat="1" applyFont="1">
      <alignment vertical="center"/>
    </xf>
    <xf numFmtId="179" fontId="0" fillId="0" borderId="0" xfId="1" applyNumberFormat="1" applyFo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80" fontId="0" fillId="0" borderId="0" xfId="0" applyNumberFormat="1">
      <alignment vertical="center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3">
    <cellStyle name="一般" xfId="0" builtinId="0"/>
    <cellStyle name="千分位" xfId="1" builtinId="3"/>
    <cellStyle name="百分比" xfId="2" builtinId="5"/>
  </cellStyles>
  <dxfs count="1">
    <dxf>
      <font>
        <color theme="9" tint="0.3999450666829432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E75B6"/>
            </a:solidFill>
            <a:ln>
              <a:noFill/>
            </a:ln>
            <a:effectLst/>
          </c:spPr>
          <c:invertIfNegative val="1"/>
          <c:cat>
            <c:numRef>
              <c:f>大安區!$Y$7:$Y$21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cat>
          <c:val>
            <c:numRef>
              <c:f>大安區!$Z$7:$Z$21</c:f>
              <c:numCache>
                <c:formatCode>0.0000</c:formatCode>
                <c:ptCount val="15"/>
                <c:pt idx="0">
                  <c:v>0.20026584739888367</c:v>
                </c:pt>
                <c:pt idx="1">
                  <c:v>0.17039333597982284</c:v>
                </c:pt>
                <c:pt idx="2">
                  <c:v>0.13576455457536499</c:v>
                </c:pt>
                <c:pt idx="3">
                  <c:v>-0.20615881905824579</c:v>
                </c:pt>
                <c:pt idx="4">
                  <c:v>-0.14900592402476309</c:v>
                </c:pt>
                <c:pt idx="5">
                  <c:v>-0.23298979171756284</c:v>
                </c:pt>
                <c:pt idx="6">
                  <c:v>0.19800820586793949</c:v>
                </c:pt>
                <c:pt idx="7">
                  <c:v>0.29780886277354307</c:v>
                </c:pt>
                <c:pt idx="8">
                  <c:v>0.32628042565963039</c:v>
                </c:pt>
                <c:pt idx="9">
                  <c:v>-5.9307355369396929E-2</c:v>
                </c:pt>
                <c:pt idx="10">
                  <c:v>-0.26106335670507386</c:v>
                </c:pt>
                <c:pt idx="11">
                  <c:v>-0.28215016408781551</c:v>
                </c:pt>
                <c:pt idx="12">
                  <c:v>-0.18302293992612784</c:v>
                </c:pt>
                <c:pt idx="13">
                  <c:v>0.14648851523665393</c:v>
                </c:pt>
                <c:pt idx="14">
                  <c:v>0.23973961928987189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63BE7B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0B7-4E24-BCB5-0FA74B1D6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318064"/>
        <c:axId val="920317648"/>
      </c:barChart>
      <c:catAx>
        <c:axId val="9203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0317648"/>
        <c:crosses val="autoZero"/>
        <c:auto val="1"/>
        <c:lblAlgn val="ctr"/>
        <c:lblOffset val="100"/>
        <c:noMultiLvlLbl val="0"/>
      </c:catAx>
      <c:valAx>
        <c:axId val="9203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031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大安區!$W$6:$W$58</c:f>
              <c:numCache>
                <c:formatCode>_-* #,##0.0_-;\-* #,##0.0_-;_-* "-"??_-;_-@_-</c:formatCode>
                <c:ptCount val="53"/>
                <c:pt idx="0">
                  <c:v>49.558884727424051</c:v>
                </c:pt>
                <c:pt idx="1">
                  <c:v>47.985849056603783</c:v>
                </c:pt>
                <c:pt idx="2">
                  <c:v>47.592155438532771</c:v>
                </c:pt>
                <c:pt idx="3">
                  <c:v>49.84972474334176</c:v>
                </c:pt>
                <c:pt idx="4">
                  <c:v>50.873786407767</c:v>
                </c:pt>
                <c:pt idx="5">
                  <c:v>49.996190476190478</c:v>
                </c:pt>
                <c:pt idx="6">
                  <c:v>49.82717922778621</c:v>
                </c:pt>
                <c:pt idx="7">
                  <c:v>51.761133603238861</c:v>
                </c:pt>
                <c:pt idx="8">
                  <c:v>49.263703299700026</c:v>
                </c:pt>
                <c:pt idx="9">
                  <c:v>49.076020719073732</c:v>
                </c:pt>
                <c:pt idx="10">
                  <c:v>49.227917814022447</c:v>
                </c:pt>
                <c:pt idx="11">
                  <c:v>47.22787385554426</c:v>
                </c:pt>
                <c:pt idx="12">
                  <c:v>48.294333239357208</c:v>
                </c:pt>
                <c:pt idx="13">
                  <c:v>47.977604343400067</c:v>
                </c:pt>
                <c:pt idx="14">
                  <c:v>49.870505789152958</c:v>
                </c:pt>
                <c:pt idx="15">
                  <c:v>47.564290194438641</c:v>
                </c:pt>
                <c:pt idx="16">
                  <c:v>47.194758784991059</c:v>
                </c:pt>
                <c:pt idx="17">
                  <c:v>48.008600727753887</c:v>
                </c:pt>
                <c:pt idx="18">
                  <c:v>46.244156778137381</c:v>
                </c:pt>
                <c:pt idx="19">
                  <c:v>48.413478413478416</c:v>
                </c:pt>
                <c:pt idx="20">
                  <c:v>46.564519723646086</c:v>
                </c:pt>
                <c:pt idx="21">
                  <c:v>48.414845646895593</c:v>
                </c:pt>
                <c:pt idx="22">
                  <c:v>47.779564130046445</c:v>
                </c:pt>
                <c:pt idx="23">
                  <c:v>48.766612641815236</c:v>
                </c:pt>
                <c:pt idx="24">
                  <c:v>48.845968712394701</c:v>
                </c:pt>
                <c:pt idx="25">
                  <c:v>47.559106021425933</c:v>
                </c:pt>
                <c:pt idx="26">
                  <c:v>48.417847652790087</c:v>
                </c:pt>
                <c:pt idx="27">
                  <c:v>48.652798954476154</c:v>
                </c:pt>
                <c:pt idx="28">
                  <c:v>46.729139197589006</c:v>
                </c:pt>
                <c:pt idx="29">
                  <c:v>47.476808905380345</c:v>
                </c:pt>
                <c:pt idx="30">
                  <c:v>46.911438089950018</c:v>
                </c:pt>
                <c:pt idx="31">
                  <c:v>47.941176470588232</c:v>
                </c:pt>
                <c:pt idx="32">
                  <c:v>49.196569920844325</c:v>
                </c:pt>
                <c:pt idx="33">
                  <c:v>48.889540566959916</c:v>
                </c:pt>
                <c:pt idx="34">
                  <c:v>48.297924497466916</c:v>
                </c:pt>
                <c:pt idx="35">
                  <c:v>48.370803818909764</c:v>
                </c:pt>
                <c:pt idx="36">
                  <c:v>49.177872860635695</c:v>
                </c:pt>
                <c:pt idx="37">
                  <c:v>47.103707684040835</c:v>
                </c:pt>
                <c:pt idx="38">
                  <c:v>48.727819118488831</c:v>
                </c:pt>
                <c:pt idx="39">
                  <c:v>49.166901408450705</c:v>
                </c:pt>
                <c:pt idx="40">
                  <c:v>47.861260186841577</c:v>
                </c:pt>
                <c:pt idx="41">
                  <c:v>45.892371995820262</c:v>
                </c:pt>
                <c:pt idx="42">
                  <c:v>46.871825515386917</c:v>
                </c:pt>
                <c:pt idx="43">
                  <c:v>46.570053977939452</c:v>
                </c:pt>
                <c:pt idx="44">
                  <c:v>49.261808687396147</c:v>
                </c:pt>
                <c:pt idx="45">
                  <c:v>50.013404825737261</c:v>
                </c:pt>
                <c:pt idx="46">
                  <c:v>48.701060752169717</c:v>
                </c:pt>
                <c:pt idx="47">
                  <c:v>48.964504283965731</c:v>
                </c:pt>
                <c:pt idx="48">
                  <c:v>48.649910590105314</c:v>
                </c:pt>
                <c:pt idx="49">
                  <c:v>48.592367256637161</c:v>
                </c:pt>
                <c:pt idx="50">
                  <c:v>49.759024934871604</c:v>
                </c:pt>
                <c:pt idx="51">
                  <c:v>47.921788567916423</c:v>
                </c:pt>
                <c:pt idx="52">
                  <c:v>52.459958932238195</c:v>
                </c:pt>
              </c:numCache>
            </c:numRef>
          </c:xVal>
          <c:yVal>
            <c:numRef>
              <c:f>大安區!$X$6:$X$58</c:f>
              <c:numCache>
                <c:formatCode>0.0%</c:formatCode>
                <c:ptCount val="53"/>
                <c:pt idx="0">
                  <c:v>0.22022471910112357</c:v>
                </c:pt>
                <c:pt idx="1">
                  <c:v>0.13937521455544116</c:v>
                </c:pt>
                <c:pt idx="2">
                  <c:v>0.21445913137307798</c:v>
                </c:pt>
                <c:pt idx="3">
                  <c:v>5.8219942003122915E-2</c:v>
                </c:pt>
                <c:pt idx="4">
                  <c:v>0.21400639886242445</c:v>
                </c:pt>
                <c:pt idx="5">
                  <c:v>0.36684860672220626</c:v>
                </c:pt>
                <c:pt idx="6">
                  <c:v>0.11623090862024338</c:v>
                </c:pt>
                <c:pt idx="7">
                  <c:v>5.061179087875417E-2</c:v>
                </c:pt>
                <c:pt idx="8">
                  <c:v>0.12316476345840133</c:v>
                </c:pt>
                <c:pt idx="9">
                  <c:v>0.17520151730678052</c:v>
                </c:pt>
                <c:pt idx="10">
                  <c:v>0.18974197608558846</c:v>
                </c:pt>
                <c:pt idx="11">
                  <c:v>9.0439276485788145E-2</c:v>
                </c:pt>
                <c:pt idx="12">
                  <c:v>0.14559999999999995</c:v>
                </c:pt>
                <c:pt idx="13">
                  <c:v>0.16208859193268993</c:v>
                </c:pt>
                <c:pt idx="14">
                  <c:v>0.13327649900539923</c:v>
                </c:pt>
                <c:pt idx="15">
                  <c:v>0.18291578629640809</c:v>
                </c:pt>
                <c:pt idx="16">
                  <c:v>0.13738207547169812</c:v>
                </c:pt>
                <c:pt idx="17">
                  <c:v>0.1962209302325581</c:v>
                </c:pt>
                <c:pt idx="18">
                  <c:v>0.14375987361769355</c:v>
                </c:pt>
                <c:pt idx="19">
                  <c:v>0.22968197879858654</c:v>
                </c:pt>
                <c:pt idx="20">
                  <c:v>0.17102744097000644</c:v>
                </c:pt>
                <c:pt idx="21">
                  <c:v>0.2099662600570984</c:v>
                </c:pt>
                <c:pt idx="22">
                  <c:v>0.37932803282893052</c:v>
                </c:pt>
                <c:pt idx="23">
                  <c:v>0.16286644951140061</c:v>
                </c:pt>
                <c:pt idx="24">
                  <c:v>0.15534324133050242</c:v>
                </c:pt>
                <c:pt idx="25">
                  <c:v>0.22105828632822999</c:v>
                </c:pt>
                <c:pt idx="26">
                  <c:v>0.22891156462585027</c:v>
                </c:pt>
                <c:pt idx="27">
                  <c:v>0.27853881278538817</c:v>
                </c:pt>
                <c:pt idx="28">
                  <c:v>0.11108122646584179</c:v>
                </c:pt>
                <c:pt idx="29">
                  <c:v>0.15050167224080269</c:v>
                </c:pt>
                <c:pt idx="30">
                  <c:v>0.19081551860649248</c:v>
                </c:pt>
                <c:pt idx="31">
                  <c:v>0.26378254211332314</c:v>
                </c:pt>
                <c:pt idx="32">
                  <c:v>0.18257756563245819</c:v>
                </c:pt>
                <c:pt idx="33">
                  <c:v>0.24547048509643482</c:v>
                </c:pt>
                <c:pt idx="34">
                  <c:v>0.48384052842651565</c:v>
                </c:pt>
                <c:pt idx="35">
                  <c:v>0.27328605200945622</c:v>
                </c:pt>
                <c:pt idx="36">
                  <c:v>0.317027281279398</c:v>
                </c:pt>
                <c:pt idx="37">
                  <c:v>0.15949269792467335</c:v>
                </c:pt>
                <c:pt idx="38">
                  <c:v>0.10796387520525458</c:v>
                </c:pt>
                <c:pt idx="39">
                  <c:v>0.13686806411837243</c:v>
                </c:pt>
                <c:pt idx="40">
                  <c:v>0.24398826979472138</c:v>
                </c:pt>
                <c:pt idx="41">
                  <c:v>0.15243535778713174</c:v>
                </c:pt>
                <c:pt idx="42">
                  <c:v>0.23133543638275506</c:v>
                </c:pt>
                <c:pt idx="43">
                  <c:v>0.29347442680776015</c:v>
                </c:pt>
                <c:pt idx="44">
                  <c:v>0.23752792256142957</c:v>
                </c:pt>
                <c:pt idx="45">
                  <c:v>0.189718482252142</c:v>
                </c:pt>
                <c:pt idx="46">
                  <c:v>0.13395265208270901</c:v>
                </c:pt>
                <c:pt idx="47">
                  <c:v>0.23487677371172516</c:v>
                </c:pt>
                <c:pt idx="48">
                  <c:v>0.16769456681350958</c:v>
                </c:pt>
                <c:pt idx="49">
                  <c:v>0.20363951473136915</c:v>
                </c:pt>
                <c:pt idx="50">
                  <c:v>0.16965285554311316</c:v>
                </c:pt>
                <c:pt idx="51">
                  <c:v>0.28305604203152362</c:v>
                </c:pt>
                <c:pt idx="52">
                  <c:v>0.25786924939467315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1-46F4-A8A6-DB9DA1E5E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10784"/>
        <c:axId val="657710368"/>
      </c:scatterChart>
      <c:valAx>
        <c:axId val="65771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7710368"/>
        <c:crosses val="autoZero"/>
        <c:crossBetween val="midCat"/>
      </c:valAx>
      <c:valAx>
        <c:axId val="6577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771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</xdr:colOff>
      <xdr:row>21</xdr:row>
      <xdr:rowOff>38100</xdr:rowOff>
    </xdr:from>
    <xdr:to>
      <xdr:col>30</xdr:col>
      <xdr:colOff>485775</xdr:colOff>
      <xdr:row>34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90487</xdr:colOff>
      <xdr:row>34</xdr:row>
      <xdr:rowOff>190500</xdr:rowOff>
    </xdr:from>
    <xdr:to>
      <xdr:col>30</xdr:col>
      <xdr:colOff>547687</xdr:colOff>
      <xdr:row>48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488;&#21271;&#24066;&#20154;&#21475;5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Y區隔"/>
    </sheetNames>
    <sheetDataSet>
      <sheetData sheetId="0">
        <row r="76">
          <cell r="B76" t="str">
            <v>德安里</v>
          </cell>
          <cell r="C76">
            <v>4806</v>
          </cell>
          <cell r="D76">
            <v>306</v>
          </cell>
          <cell r="E76">
            <v>248</v>
          </cell>
          <cell r="F76">
            <v>357</v>
          </cell>
          <cell r="G76">
            <v>449</v>
          </cell>
          <cell r="H76">
            <v>428</v>
          </cell>
          <cell r="I76">
            <v>423</v>
          </cell>
          <cell r="J76">
            <v>499</v>
          </cell>
          <cell r="K76">
            <v>469</v>
          </cell>
          <cell r="L76">
            <v>461</v>
          </cell>
          <cell r="M76">
            <v>404</v>
          </cell>
          <cell r="N76">
            <v>245</v>
          </cell>
          <cell r="O76">
            <v>200</v>
          </cell>
          <cell r="P76">
            <v>156</v>
          </cell>
          <cell r="Q76">
            <v>101</v>
          </cell>
          <cell r="R76">
            <v>60</v>
          </cell>
        </row>
        <row r="77">
          <cell r="B77" t="str">
            <v>仁慈里</v>
          </cell>
          <cell r="C77">
            <v>4240</v>
          </cell>
          <cell r="D77">
            <v>268</v>
          </cell>
          <cell r="E77">
            <v>234</v>
          </cell>
          <cell r="F77">
            <v>334</v>
          </cell>
          <cell r="G77">
            <v>404</v>
          </cell>
          <cell r="H77">
            <v>461</v>
          </cell>
          <cell r="I77">
            <v>485</v>
          </cell>
          <cell r="J77">
            <v>414</v>
          </cell>
          <cell r="K77">
            <v>398</v>
          </cell>
          <cell r="L77">
            <v>385</v>
          </cell>
          <cell r="M77">
            <v>318</v>
          </cell>
          <cell r="N77">
            <v>168</v>
          </cell>
          <cell r="O77">
            <v>159</v>
          </cell>
          <cell r="P77">
            <v>96</v>
          </cell>
          <cell r="Q77">
            <v>68</v>
          </cell>
          <cell r="R77">
            <v>48</v>
          </cell>
        </row>
        <row r="78">
          <cell r="B78" t="str">
            <v>和安里</v>
          </cell>
          <cell r="C78">
            <v>5507</v>
          </cell>
          <cell r="D78">
            <v>357</v>
          </cell>
          <cell r="E78">
            <v>334</v>
          </cell>
          <cell r="F78">
            <v>445</v>
          </cell>
          <cell r="G78">
            <v>555</v>
          </cell>
          <cell r="H78">
            <v>611</v>
          </cell>
          <cell r="I78">
            <v>630</v>
          </cell>
          <cell r="J78">
            <v>570</v>
          </cell>
          <cell r="K78">
            <v>445</v>
          </cell>
          <cell r="L78">
            <v>433</v>
          </cell>
          <cell r="M78">
            <v>371</v>
          </cell>
          <cell r="N78">
            <v>258</v>
          </cell>
          <cell r="O78">
            <v>208</v>
          </cell>
          <cell r="P78">
            <v>129</v>
          </cell>
          <cell r="Q78">
            <v>101</v>
          </cell>
          <cell r="R78">
            <v>60</v>
          </cell>
        </row>
        <row r="79">
          <cell r="B79" t="str">
            <v>民炤里</v>
          </cell>
          <cell r="C79">
            <v>6721</v>
          </cell>
          <cell r="D79">
            <v>409</v>
          </cell>
          <cell r="E79">
            <v>378</v>
          </cell>
          <cell r="F79">
            <v>466</v>
          </cell>
          <cell r="G79">
            <v>590</v>
          </cell>
          <cell r="H79">
            <v>625</v>
          </cell>
          <cell r="I79">
            <v>646</v>
          </cell>
          <cell r="J79">
            <v>682</v>
          </cell>
          <cell r="K79">
            <v>636</v>
          </cell>
          <cell r="L79">
            <v>611</v>
          </cell>
          <cell r="M79">
            <v>544</v>
          </cell>
          <cell r="N79">
            <v>346</v>
          </cell>
          <cell r="O79">
            <v>292</v>
          </cell>
          <cell r="P79">
            <v>232</v>
          </cell>
          <cell r="Q79">
            <v>166</v>
          </cell>
          <cell r="R79">
            <v>98</v>
          </cell>
        </row>
        <row r="80">
          <cell r="B80" t="str">
            <v>仁愛里</v>
          </cell>
          <cell r="C80">
            <v>4532</v>
          </cell>
          <cell r="D80">
            <v>251</v>
          </cell>
          <cell r="E80">
            <v>239</v>
          </cell>
          <cell r="F80">
            <v>318</v>
          </cell>
          <cell r="G80">
            <v>354</v>
          </cell>
          <cell r="H80">
            <v>386</v>
          </cell>
          <cell r="I80">
            <v>393</v>
          </cell>
          <cell r="J80">
            <v>451</v>
          </cell>
          <cell r="K80">
            <v>445</v>
          </cell>
          <cell r="L80">
            <v>460</v>
          </cell>
          <cell r="M80">
            <v>406</v>
          </cell>
          <cell r="N80">
            <v>279</v>
          </cell>
          <cell r="O80">
            <v>238</v>
          </cell>
          <cell r="P80">
            <v>148</v>
          </cell>
          <cell r="Q80">
            <v>97</v>
          </cell>
          <cell r="R80">
            <v>67</v>
          </cell>
        </row>
        <row r="81">
          <cell r="B81" t="str">
            <v>義村里</v>
          </cell>
          <cell r="C81">
            <v>5250</v>
          </cell>
          <cell r="D81">
            <v>329</v>
          </cell>
          <cell r="E81">
            <v>286</v>
          </cell>
          <cell r="F81">
            <v>408</v>
          </cell>
          <cell r="G81">
            <v>477</v>
          </cell>
          <cell r="H81">
            <v>407</v>
          </cell>
          <cell r="I81">
            <v>443</v>
          </cell>
          <cell r="J81">
            <v>479</v>
          </cell>
          <cell r="K81">
            <v>520</v>
          </cell>
          <cell r="L81">
            <v>597</v>
          </cell>
          <cell r="M81">
            <v>457</v>
          </cell>
          <cell r="N81">
            <v>292</v>
          </cell>
          <cell r="O81">
            <v>186</v>
          </cell>
          <cell r="P81">
            <v>138</v>
          </cell>
          <cell r="Q81">
            <v>139</v>
          </cell>
          <cell r="R81">
            <v>92</v>
          </cell>
        </row>
        <row r="82">
          <cell r="B82" t="str">
            <v>民輝里</v>
          </cell>
          <cell r="C82">
            <v>5931</v>
          </cell>
          <cell r="D82">
            <v>385</v>
          </cell>
          <cell r="E82">
            <v>342</v>
          </cell>
          <cell r="F82">
            <v>489</v>
          </cell>
          <cell r="G82">
            <v>520</v>
          </cell>
          <cell r="H82">
            <v>437</v>
          </cell>
          <cell r="I82">
            <v>490</v>
          </cell>
          <cell r="J82">
            <v>581</v>
          </cell>
          <cell r="K82">
            <v>620</v>
          </cell>
          <cell r="L82">
            <v>604</v>
          </cell>
          <cell r="M82">
            <v>470</v>
          </cell>
          <cell r="N82">
            <v>287</v>
          </cell>
          <cell r="O82">
            <v>254</v>
          </cell>
          <cell r="P82">
            <v>216</v>
          </cell>
          <cell r="Q82">
            <v>145</v>
          </cell>
          <cell r="R82">
            <v>91</v>
          </cell>
        </row>
        <row r="83">
          <cell r="B83" t="str">
            <v>昌隆里</v>
          </cell>
          <cell r="C83">
            <v>2717</v>
          </cell>
          <cell r="D83">
            <v>160</v>
          </cell>
          <cell r="E83">
            <v>158</v>
          </cell>
          <cell r="F83">
            <v>187</v>
          </cell>
          <cell r="G83">
            <v>219</v>
          </cell>
          <cell r="H83">
            <v>159</v>
          </cell>
          <cell r="I83">
            <v>230</v>
          </cell>
          <cell r="J83">
            <v>251</v>
          </cell>
          <cell r="K83">
            <v>285</v>
          </cell>
          <cell r="L83">
            <v>273</v>
          </cell>
          <cell r="M83">
            <v>223</v>
          </cell>
          <cell r="N83">
            <v>144</v>
          </cell>
          <cell r="O83">
            <v>143</v>
          </cell>
          <cell r="P83">
            <v>162</v>
          </cell>
          <cell r="Q83">
            <v>87</v>
          </cell>
          <cell r="R83">
            <v>36</v>
          </cell>
        </row>
        <row r="84">
          <cell r="B84" t="str">
            <v>誠安里</v>
          </cell>
          <cell r="C84">
            <v>3667</v>
          </cell>
          <cell r="D84">
            <v>203</v>
          </cell>
          <cell r="E84">
            <v>252</v>
          </cell>
          <cell r="F84">
            <v>311</v>
          </cell>
          <cell r="G84">
            <v>343</v>
          </cell>
          <cell r="H84">
            <v>291</v>
          </cell>
          <cell r="I84">
            <v>342</v>
          </cell>
          <cell r="J84">
            <v>355</v>
          </cell>
          <cell r="K84">
            <v>351</v>
          </cell>
          <cell r="L84">
            <v>327</v>
          </cell>
          <cell r="M84">
            <v>293</v>
          </cell>
          <cell r="N84">
            <v>178</v>
          </cell>
          <cell r="O84">
            <v>171</v>
          </cell>
          <cell r="P84">
            <v>112</v>
          </cell>
          <cell r="Q84">
            <v>92</v>
          </cell>
          <cell r="R84">
            <v>46</v>
          </cell>
        </row>
        <row r="85">
          <cell r="B85" t="str">
            <v>光武里</v>
          </cell>
          <cell r="C85">
            <v>6564</v>
          </cell>
          <cell r="D85">
            <v>375</v>
          </cell>
          <cell r="E85">
            <v>399</v>
          </cell>
          <cell r="F85">
            <v>561</v>
          </cell>
          <cell r="G85">
            <v>633</v>
          </cell>
          <cell r="H85">
            <v>562</v>
          </cell>
          <cell r="I85">
            <v>564</v>
          </cell>
          <cell r="J85">
            <v>672</v>
          </cell>
          <cell r="K85">
            <v>607</v>
          </cell>
          <cell r="L85">
            <v>657</v>
          </cell>
          <cell r="M85">
            <v>516</v>
          </cell>
          <cell r="N85">
            <v>351</v>
          </cell>
          <cell r="O85">
            <v>282</v>
          </cell>
          <cell r="P85">
            <v>185</v>
          </cell>
          <cell r="Q85">
            <v>130</v>
          </cell>
          <cell r="R85">
            <v>70</v>
          </cell>
        </row>
        <row r="86">
          <cell r="B86" t="str">
            <v>龍坡里</v>
          </cell>
          <cell r="C86">
            <v>4721</v>
          </cell>
          <cell r="D86">
            <v>277</v>
          </cell>
          <cell r="E86">
            <v>295</v>
          </cell>
          <cell r="F86">
            <v>345</v>
          </cell>
          <cell r="G86">
            <v>419</v>
          </cell>
          <cell r="H86">
            <v>474</v>
          </cell>
          <cell r="I86">
            <v>495</v>
          </cell>
          <cell r="J86">
            <v>426</v>
          </cell>
          <cell r="K86">
            <v>386</v>
          </cell>
          <cell r="L86">
            <v>465</v>
          </cell>
          <cell r="M86">
            <v>398</v>
          </cell>
          <cell r="N86">
            <v>254</v>
          </cell>
          <cell r="O86">
            <v>197</v>
          </cell>
          <cell r="P86">
            <v>127</v>
          </cell>
          <cell r="Q86">
            <v>89</v>
          </cell>
          <cell r="R86">
            <v>74</v>
          </cell>
        </row>
        <row r="87">
          <cell r="B87" t="str">
            <v>龍泉里</v>
          </cell>
          <cell r="C87">
            <v>3932</v>
          </cell>
          <cell r="D87">
            <v>240</v>
          </cell>
          <cell r="E87">
            <v>244</v>
          </cell>
          <cell r="F87">
            <v>377</v>
          </cell>
          <cell r="G87">
            <v>435</v>
          </cell>
          <cell r="H87">
            <v>402</v>
          </cell>
          <cell r="I87">
            <v>429</v>
          </cell>
          <cell r="J87">
            <v>354</v>
          </cell>
          <cell r="K87">
            <v>322</v>
          </cell>
          <cell r="L87">
            <v>353</v>
          </cell>
          <cell r="M87">
            <v>273</v>
          </cell>
          <cell r="N87">
            <v>174</v>
          </cell>
          <cell r="O87">
            <v>129</v>
          </cell>
          <cell r="P87">
            <v>100</v>
          </cell>
          <cell r="Q87">
            <v>62</v>
          </cell>
          <cell r="R87">
            <v>38</v>
          </cell>
        </row>
        <row r="88">
          <cell r="B88" t="str">
            <v>古風里</v>
          </cell>
          <cell r="C88">
            <v>3547</v>
          </cell>
          <cell r="D88">
            <v>240</v>
          </cell>
          <cell r="E88">
            <v>230</v>
          </cell>
          <cell r="F88">
            <v>286</v>
          </cell>
          <cell r="G88">
            <v>332</v>
          </cell>
          <cell r="H88">
            <v>330</v>
          </cell>
          <cell r="I88">
            <v>333</v>
          </cell>
          <cell r="J88">
            <v>326</v>
          </cell>
          <cell r="K88">
            <v>359</v>
          </cell>
          <cell r="L88">
            <v>354</v>
          </cell>
          <cell r="M88">
            <v>262</v>
          </cell>
          <cell r="N88">
            <v>172</v>
          </cell>
          <cell r="O88">
            <v>124</v>
          </cell>
          <cell r="P88">
            <v>86</v>
          </cell>
          <cell r="Q88">
            <v>68</v>
          </cell>
          <cell r="R88">
            <v>45</v>
          </cell>
        </row>
        <row r="89">
          <cell r="B89" t="str">
            <v>古莊里</v>
          </cell>
          <cell r="C89">
            <v>5894</v>
          </cell>
          <cell r="D89">
            <v>384</v>
          </cell>
          <cell r="E89">
            <v>386</v>
          </cell>
          <cell r="F89">
            <v>518</v>
          </cell>
          <cell r="G89">
            <v>622</v>
          </cell>
          <cell r="H89">
            <v>519</v>
          </cell>
          <cell r="I89">
            <v>579</v>
          </cell>
          <cell r="J89">
            <v>565</v>
          </cell>
          <cell r="K89">
            <v>512</v>
          </cell>
          <cell r="L89">
            <v>567</v>
          </cell>
          <cell r="M89">
            <v>394</v>
          </cell>
          <cell r="N89">
            <v>273</v>
          </cell>
          <cell r="O89">
            <v>231</v>
          </cell>
          <cell r="P89">
            <v>156</v>
          </cell>
          <cell r="Q89">
            <v>110</v>
          </cell>
          <cell r="R89">
            <v>78</v>
          </cell>
        </row>
        <row r="90">
          <cell r="B90" t="str">
            <v>龍安里</v>
          </cell>
          <cell r="C90">
            <v>6564</v>
          </cell>
          <cell r="D90">
            <v>334</v>
          </cell>
          <cell r="E90">
            <v>259</v>
          </cell>
          <cell r="F90">
            <v>411</v>
          </cell>
          <cell r="G90">
            <v>653</v>
          </cell>
          <cell r="H90">
            <v>712</v>
          </cell>
          <cell r="I90">
            <v>752</v>
          </cell>
          <cell r="J90">
            <v>684</v>
          </cell>
          <cell r="K90">
            <v>653</v>
          </cell>
          <cell r="L90">
            <v>643</v>
          </cell>
          <cell r="M90">
            <v>461</v>
          </cell>
          <cell r="N90">
            <v>322</v>
          </cell>
          <cell r="O90">
            <v>214</v>
          </cell>
          <cell r="P90">
            <v>169</v>
          </cell>
          <cell r="Q90">
            <v>162</v>
          </cell>
          <cell r="R90">
            <v>135</v>
          </cell>
        </row>
        <row r="91">
          <cell r="B91" t="str">
            <v>錦安里</v>
          </cell>
          <cell r="C91">
            <v>4783</v>
          </cell>
          <cell r="D91">
            <v>290</v>
          </cell>
          <cell r="E91">
            <v>292</v>
          </cell>
          <cell r="F91">
            <v>359</v>
          </cell>
          <cell r="G91">
            <v>546</v>
          </cell>
          <cell r="H91">
            <v>545</v>
          </cell>
          <cell r="I91">
            <v>532</v>
          </cell>
          <cell r="J91">
            <v>454</v>
          </cell>
          <cell r="K91">
            <v>423</v>
          </cell>
          <cell r="L91">
            <v>387</v>
          </cell>
          <cell r="M91">
            <v>318</v>
          </cell>
          <cell r="N91">
            <v>211</v>
          </cell>
          <cell r="O91">
            <v>186</v>
          </cell>
          <cell r="P91">
            <v>104</v>
          </cell>
          <cell r="Q91">
            <v>71</v>
          </cell>
          <cell r="R91">
            <v>65</v>
          </cell>
        </row>
        <row r="92">
          <cell r="B92" t="str">
            <v>福住里</v>
          </cell>
          <cell r="C92">
            <v>5037</v>
          </cell>
          <cell r="D92">
            <v>337</v>
          </cell>
          <cell r="E92">
            <v>261</v>
          </cell>
          <cell r="F92">
            <v>418</v>
          </cell>
          <cell r="G92">
            <v>609</v>
          </cell>
          <cell r="H92">
            <v>579</v>
          </cell>
          <cell r="I92">
            <v>552</v>
          </cell>
          <cell r="J92">
            <v>483</v>
          </cell>
          <cell r="K92">
            <v>429</v>
          </cell>
          <cell r="L92">
            <v>387</v>
          </cell>
          <cell r="M92">
            <v>311</v>
          </cell>
          <cell r="N92">
            <v>245</v>
          </cell>
          <cell r="O92">
            <v>171</v>
          </cell>
          <cell r="P92">
            <v>105</v>
          </cell>
          <cell r="Q92">
            <v>91</v>
          </cell>
          <cell r="R92">
            <v>59</v>
          </cell>
        </row>
        <row r="93">
          <cell r="B93" t="str">
            <v>永康里</v>
          </cell>
          <cell r="C93">
            <v>3023</v>
          </cell>
          <cell r="D93">
            <v>195</v>
          </cell>
          <cell r="E93">
            <v>178</v>
          </cell>
          <cell r="F93">
            <v>229</v>
          </cell>
          <cell r="G93">
            <v>346</v>
          </cell>
          <cell r="H93">
            <v>321</v>
          </cell>
          <cell r="I93">
            <v>298</v>
          </cell>
          <cell r="J93">
            <v>290</v>
          </cell>
          <cell r="K93">
            <v>272</v>
          </cell>
          <cell r="L93">
            <v>274</v>
          </cell>
          <cell r="M93">
            <v>197</v>
          </cell>
          <cell r="N93">
            <v>120</v>
          </cell>
          <cell r="O93">
            <v>115</v>
          </cell>
          <cell r="P93">
            <v>80</v>
          </cell>
          <cell r="Q93">
            <v>60</v>
          </cell>
          <cell r="R93">
            <v>48</v>
          </cell>
        </row>
        <row r="94">
          <cell r="B94" t="str">
            <v>光明里</v>
          </cell>
          <cell r="C94">
            <v>2781</v>
          </cell>
          <cell r="D94">
            <v>187</v>
          </cell>
          <cell r="E94">
            <v>200</v>
          </cell>
          <cell r="F94">
            <v>219</v>
          </cell>
          <cell r="G94">
            <v>326</v>
          </cell>
          <cell r="H94">
            <v>330</v>
          </cell>
          <cell r="I94">
            <v>349</v>
          </cell>
          <cell r="J94">
            <v>240</v>
          </cell>
          <cell r="K94">
            <v>221</v>
          </cell>
          <cell r="L94">
            <v>209</v>
          </cell>
          <cell r="M94">
            <v>176</v>
          </cell>
          <cell r="N94">
            <v>108</v>
          </cell>
          <cell r="O94">
            <v>94</v>
          </cell>
          <cell r="P94">
            <v>55</v>
          </cell>
          <cell r="Q94">
            <v>39</v>
          </cell>
          <cell r="R94">
            <v>28</v>
          </cell>
        </row>
        <row r="95">
          <cell r="B95" t="str">
            <v>錦泰里</v>
          </cell>
          <cell r="C95">
            <v>2849</v>
          </cell>
          <cell r="D95">
            <v>147</v>
          </cell>
          <cell r="E95">
            <v>164</v>
          </cell>
          <cell r="F95">
            <v>236</v>
          </cell>
          <cell r="G95">
            <v>288</v>
          </cell>
          <cell r="H95">
            <v>333</v>
          </cell>
          <cell r="I95">
            <v>320</v>
          </cell>
          <cell r="J95">
            <v>250</v>
          </cell>
          <cell r="K95">
            <v>244</v>
          </cell>
          <cell r="L95">
            <v>255</v>
          </cell>
          <cell r="M95">
            <v>187</v>
          </cell>
          <cell r="N95">
            <v>142</v>
          </cell>
          <cell r="O95">
            <v>114</v>
          </cell>
          <cell r="P95">
            <v>77</v>
          </cell>
          <cell r="Q95">
            <v>59</v>
          </cell>
          <cell r="R95">
            <v>33</v>
          </cell>
        </row>
        <row r="96">
          <cell r="B96" t="str">
            <v>錦華里</v>
          </cell>
          <cell r="C96">
            <v>4487</v>
          </cell>
          <cell r="D96">
            <v>316</v>
          </cell>
          <cell r="E96">
            <v>284</v>
          </cell>
          <cell r="F96">
            <v>349</v>
          </cell>
          <cell r="G96">
            <v>546</v>
          </cell>
          <cell r="H96">
            <v>508</v>
          </cell>
          <cell r="I96">
            <v>491</v>
          </cell>
          <cell r="J96">
            <v>420</v>
          </cell>
          <cell r="K96">
            <v>369</v>
          </cell>
          <cell r="L96">
            <v>366</v>
          </cell>
          <cell r="M96">
            <v>336</v>
          </cell>
          <cell r="N96">
            <v>180</v>
          </cell>
          <cell r="O96">
            <v>131</v>
          </cell>
          <cell r="P96">
            <v>88</v>
          </cell>
          <cell r="Q96">
            <v>62</v>
          </cell>
          <cell r="R96">
            <v>41</v>
          </cell>
        </row>
        <row r="97">
          <cell r="B97" t="str">
            <v>龍圖里</v>
          </cell>
          <cell r="C97">
            <v>5766</v>
          </cell>
          <cell r="D97">
            <v>370</v>
          </cell>
          <cell r="E97">
            <v>334</v>
          </cell>
          <cell r="F97">
            <v>512</v>
          </cell>
          <cell r="G97">
            <v>614</v>
          </cell>
          <cell r="H97">
            <v>496</v>
          </cell>
          <cell r="I97">
            <v>503</v>
          </cell>
          <cell r="J97">
            <v>559</v>
          </cell>
          <cell r="K97">
            <v>523</v>
          </cell>
          <cell r="L97">
            <v>555</v>
          </cell>
          <cell r="M97">
            <v>475</v>
          </cell>
          <cell r="N97">
            <v>275</v>
          </cell>
          <cell r="O97">
            <v>240</v>
          </cell>
          <cell r="P97">
            <v>137</v>
          </cell>
          <cell r="Q97">
            <v>117</v>
          </cell>
          <cell r="R97">
            <v>56</v>
          </cell>
        </row>
        <row r="98">
          <cell r="B98" t="str">
            <v>新龍里</v>
          </cell>
          <cell r="C98">
            <v>5598</v>
          </cell>
          <cell r="D98">
            <v>369</v>
          </cell>
          <cell r="E98">
            <v>345</v>
          </cell>
          <cell r="F98">
            <v>454</v>
          </cell>
          <cell r="G98">
            <v>556</v>
          </cell>
          <cell r="H98">
            <v>586</v>
          </cell>
          <cell r="I98">
            <v>561</v>
          </cell>
          <cell r="J98">
            <v>559</v>
          </cell>
          <cell r="K98">
            <v>523</v>
          </cell>
          <cell r="L98">
            <v>549</v>
          </cell>
          <cell r="M98">
            <v>405</v>
          </cell>
          <cell r="N98">
            <v>222</v>
          </cell>
          <cell r="O98">
            <v>151</v>
          </cell>
          <cell r="P98">
            <v>123</v>
          </cell>
          <cell r="Q98">
            <v>107</v>
          </cell>
          <cell r="R98">
            <v>88</v>
          </cell>
        </row>
        <row r="99">
          <cell r="B99" t="str">
            <v>龍陣里</v>
          </cell>
          <cell r="C99">
            <v>3085</v>
          </cell>
          <cell r="D99">
            <v>212</v>
          </cell>
          <cell r="E99">
            <v>214</v>
          </cell>
          <cell r="F99">
            <v>239</v>
          </cell>
          <cell r="G99">
            <v>287</v>
          </cell>
          <cell r="H99">
            <v>234</v>
          </cell>
          <cell r="I99">
            <v>288</v>
          </cell>
          <cell r="J99">
            <v>289</v>
          </cell>
          <cell r="K99">
            <v>292</v>
          </cell>
          <cell r="L99">
            <v>300</v>
          </cell>
          <cell r="M99">
            <v>264</v>
          </cell>
          <cell r="N99">
            <v>161</v>
          </cell>
          <cell r="O99">
            <v>128</v>
          </cell>
          <cell r="P99">
            <v>87</v>
          </cell>
          <cell r="Q99">
            <v>56</v>
          </cell>
          <cell r="R99">
            <v>34</v>
          </cell>
        </row>
        <row r="100">
          <cell r="B100" t="str">
            <v>龍雲里</v>
          </cell>
          <cell r="C100">
            <v>4155</v>
          </cell>
          <cell r="D100">
            <v>316</v>
          </cell>
          <cell r="E100">
            <v>242</v>
          </cell>
          <cell r="F100">
            <v>311</v>
          </cell>
          <cell r="G100">
            <v>385</v>
          </cell>
          <cell r="H100">
            <v>330</v>
          </cell>
          <cell r="I100">
            <v>415</v>
          </cell>
          <cell r="J100">
            <v>420</v>
          </cell>
          <cell r="K100">
            <v>393</v>
          </cell>
          <cell r="L100">
            <v>359</v>
          </cell>
          <cell r="M100">
            <v>331</v>
          </cell>
          <cell r="N100">
            <v>210</v>
          </cell>
          <cell r="O100">
            <v>183</v>
          </cell>
          <cell r="P100">
            <v>120</v>
          </cell>
          <cell r="Q100">
            <v>78</v>
          </cell>
          <cell r="R100">
            <v>62</v>
          </cell>
        </row>
        <row r="101">
          <cell r="B101" t="str">
            <v>龍生里</v>
          </cell>
          <cell r="C101">
            <v>5414</v>
          </cell>
          <cell r="D101">
            <v>374</v>
          </cell>
          <cell r="E101">
            <v>303</v>
          </cell>
          <cell r="F101">
            <v>447</v>
          </cell>
          <cell r="G101">
            <v>543</v>
          </cell>
          <cell r="H101">
            <v>584</v>
          </cell>
          <cell r="I101">
            <v>622</v>
          </cell>
          <cell r="J101">
            <v>533</v>
          </cell>
          <cell r="K101">
            <v>459</v>
          </cell>
          <cell r="L101">
            <v>489</v>
          </cell>
          <cell r="M101">
            <v>357</v>
          </cell>
          <cell r="N101">
            <v>227</v>
          </cell>
          <cell r="O101">
            <v>180</v>
          </cell>
          <cell r="P101">
            <v>119</v>
          </cell>
          <cell r="Q101">
            <v>123</v>
          </cell>
          <cell r="R101">
            <v>54</v>
          </cell>
        </row>
        <row r="102">
          <cell r="B102" t="str">
            <v>住安里</v>
          </cell>
          <cell r="C102">
            <v>4516</v>
          </cell>
          <cell r="D102">
            <v>298</v>
          </cell>
          <cell r="E102">
            <v>275</v>
          </cell>
          <cell r="F102">
            <v>412</v>
          </cell>
          <cell r="G102">
            <v>464</v>
          </cell>
          <cell r="H102">
            <v>373</v>
          </cell>
          <cell r="I102">
            <v>431</v>
          </cell>
          <cell r="J102">
            <v>443</v>
          </cell>
          <cell r="K102">
            <v>411</v>
          </cell>
          <cell r="L102">
            <v>413</v>
          </cell>
          <cell r="M102">
            <v>297</v>
          </cell>
          <cell r="N102">
            <v>199</v>
          </cell>
          <cell r="O102">
            <v>203</v>
          </cell>
          <cell r="P102">
            <v>133</v>
          </cell>
          <cell r="Q102">
            <v>98</v>
          </cell>
          <cell r="R102">
            <v>66</v>
          </cell>
        </row>
        <row r="103">
          <cell r="B103" t="str">
            <v>義安里</v>
          </cell>
          <cell r="C103">
            <v>4591</v>
          </cell>
          <cell r="D103">
            <v>312</v>
          </cell>
          <cell r="E103">
            <v>284</v>
          </cell>
          <cell r="F103">
            <v>380</v>
          </cell>
          <cell r="G103">
            <v>432</v>
          </cell>
          <cell r="H103">
            <v>396</v>
          </cell>
          <cell r="I103">
            <v>421</v>
          </cell>
          <cell r="J103">
            <v>430</v>
          </cell>
          <cell r="K103">
            <v>419</v>
          </cell>
          <cell r="L103">
            <v>442</v>
          </cell>
          <cell r="M103">
            <v>405</v>
          </cell>
          <cell r="N103">
            <v>229</v>
          </cell>
          <cell r="O103">
            <v>185</v>
          </cell>
          <cell r="P103">
            <v>117</v>
          </cell>
          <cell r="Q103">
            <v>89</v>
          </cell>
          <cell r="R103">
            <v>50</v>
          </cell>
        </row>
        <row r="104">
          <cell r="B104" t="str">
            <v>通化里</v>
          </cell>
          <cell r="C104">
            <v>5309</v>
          </cell>
          <cell r="D104">
            <v>338</v>
          </cell>
          <cell r="E104">
            <v>402</v>
          </cell>
          <cell r="F104">
            <v>539</v>
          </cell>
          <cell r="G104">
            <v>607</v>
          </cell>
          <cell r="H104">
            <v>447</v>
          </cell>
          <cell r="I104">
            <v>508</v>
          </cell>
          <cell r="J104">
            <v>510</v>
          </cell>
          <cell r="K104">
            <v>481</v>
          </cell>
          <cell r="L104">
            <v>461</v>
          </cell>
          <cell r="M104">
            <v>371</v>
          </cell>
          <cell r="N104">
            <v>211</v>
          </cell>
          <cell r="O104">
            <v>190</v>
          </cell>
          <cell r="P104">
            <v>125</v>
          </cell>
          <cell r="Q104">
            <v>68</v>
          </cell>
          <cell r="R104">
            <v>51</v>
          </cell>
        </row>
        <row r="105">
          <cell r="B105" t="str">
            <v>通安里</v>
          </cell>
          <cell r="C105">
            <v>4851</v>
          </cell>
          <cell r="D105">
            <v>318</v>
          </cell>
          <cell r="E105">
            <v>306</v>
          </cell>
          <cell r="F105">
            <v>456</v>
          </cell>
          <cell r="G105">
            <v>561</v>
          </cell>
          <cell r="H105">
            <v>460</v>
          </cell>
          <cell r="I105">
            <v>447</v>
          </cell>
          <cell r="J105">
            <v>417</v>
          </cell>
          <cell r="K105">
            <v>469</v>
          </cell>
          <cell r="L105">
            <v>439</v>
          </cell>
          <cell r="M105">
            <v>328</v>
          </cell>
          <cell r="N105">
            <v>209</v>
          </cell>
          <cell r="O105">
            <v>171</v>
          </cell>
          <cell r="P105">
            <v>108</v>
          </cell>
          <cell r="Q105">
            <v>102</v>
          </cell>
          <cell r="R105">
            <v>60</v>
          </cell>
        </row>
        <row r="106">
          <cell r="B106" t="str">
            <v>臨江里</v>
          </cell>
          <cell r="C106">
            <v>3602</v>
          </cell>
          <cell r="D106">
            <v>259</v>
          </cell>
          <cell r="E106">
            <v>263</v>
          </cell>
          <cell r="F106">
            <v>336</v>
          </cell>
          <cell r="G106">
            <v>383</v>
          </cell>
          <cell r="H106">
            <v>331</v>
          </cell>
          <cell r="I106">
            <v>339</v>
          </cell>
          <cell r="J106">
            <v>372</v>
          </cell>
          <cell r="K106">
            <v>342</v>
          </cell>
          <cell r="L106">
            <v>265</v>
          </cell>
          <cell r="M106">
            <v>214</v>
          </cell>
          <cell r="N106">
            <v>169</v>
          </cell>
          <cell r="O106">
            <v>140</v>
          </cell>
          <cell r="P106">
            <v>102</v>
          </cell>
          <cell r="Q106">
            <v>60</v>
          </cell>
          <cell r="R106">
            <v>27</v>
          </cell>
        </row>
        <row r="107">
          <cell r="B107" t="str">
            <v>法治里</v>
          </cell>
          <cell r="C107">
            <v>3859</v>
          </cell>
          <cell r="D107">
            <v>268</v>
          </cell>
          <cell r="E107">
            <v>292</v>
          </cell>
          <cell r="F107">
            <v>351</v>
          </cell>
          <cell r="G107">
            <v>354</v>
          </cell>
          <cell r="H107">
            <v>300</v>
          </cell>
          <cell r="I107">
            <v>369</v>
          </cell>
          <cell r="J107">
            <v>361</v>
          </cell>
          <cell r="K107">
            <v>401</v>
          </cell>
          <cell r="L107">
            <v>353</v>
          </cell>
          <cell r="M107">
            <v>260</v>
          </cell>
          <cell r="N107">
            <v>160</v>
          </cell>
          <cell r="O107">
            <v>136</v>
          </cell>
          <cell r="P107">
            <v>123</v>
          </cell>
          <cell r="Q107">
            <v>79</v>
          </cell>
          <cell r="R107">
            <v>52</v>
          </cell>
        </row>
        <row r="108">
          <cell r="B108" t="str">
            <v>全安里</v>
          </cell>
          <cell r="C108">
            <v>3790</v>
          </cell>
          <cell r="D108">
            <v>235</v>
          </cell>
          <cell r="E108">
            <v>237</v>
          </cell>
          <cell r="F108">
            <v>337</v>
          </cell>
          <cell r="G108">
            <v>326</v>
          </cell>
          <cell r="H108">
            <v>335</v>
          </cell>
          <cell r="I108">
            <v>307</v>
          </cell>
          <cell r="J108">
            <v>301</v>
          </cell>
          <cell r="K108">
            <v>381</v>
          </cell>
          <cell r="L108">
            <v>408</v>
          </cell>
          <cell r="M108">
            <v>368</v>
          </cell>
          <cell r="N108">
            <v>184</v>
          </cell>
          <cell r="O108">
            <v>135</v>
          </cell>
          <cell r="P108">
            <v>119</v>
          </cell>
          <cell r="Q108">
            <v>73</v>
          </cell>
          <cell r="R108">
            <v>44</v>
          </cell>
        </row>
        <row r="109">
          <cell r="B109" t="str">
            <v>群賢里</v>
          </cell>
          <cell r="C109">
            <v>5115</v>
          </cell>
          <cell r="D109">
            <v>342</v>
          </cell>
          <cell r="E109">
            <v>337</v>
          </cell>
          <cell r="F109">
            <v>429</v>
          </cell>
          <cell r="G109">
            <v>457</v>
          </cell>
          <cell r="H109">
            <v>437</v>
          </cell>
          <cell r="I109">
            <v>428</v>
          </cell>
          <cell r="J109">
            <v>465</v>
          </cell>
          <cell r="K109">
            <v>498</v>
          </cell>
          <cell r="L109">
            <v>546</v>
          </cell>
          <cell r="M109">
            <v>419</v>
          </cell>
          <cell r="N109">
            <v>234</v>
          </cell>
          <cell r="O109">
            <v>188</v>
          </cell>
          <cell r="P109">
            <v>155</v>
          </cell>
          <cell r="Q109">
            <v>103</v>
          </cell>
          <cell r="R109">
            <v>77</v>
          </cell>
        </row>
        <row r="110">
          <cell r="B110" t="str">
            <v>群英里</v>
          </cell>
          <cell r="C110">
            <v>6119</v>
          </cell>
          <cell r="D110">
            <v>457</v>
          </cell>
          <cell r="E110">
            <v>420</v>
          </cell>
          <cell r="F110">
            <v>527</v>
          </cell>
          <cell r="G110">
            <v>481</v>
          </cell>
          <cell r="H110">
            <v>436</v>
          </cell>
          <cell r="I110">
            <v>534</v>
          </cell>
          <cell r="J110">
            <v>664</v>
          </cell>
          <cell r="K110">
            <v>733</v>
          </cell>
          <cell r="L110">
            <v>681</v>
          </cell>
          <cell r="M110">
            <v>434</v>
          </cell>
          <cell r="N110">
            <v>192</v>
          </cell>
          <cell r="O110">
            <v>173</v>
          </cell>
          <cell r="P110">
            <v>133</v>
          </cell>
          <cell r="Q110">
            <v>144</v>
          </cell>
          <cell r="R110">
            <v>110</v>
          </cell>
        </row>
        <row r="111">
          <cell r="B111" t="str">
            <v>虎嘯里</v>
          </cell>
          <cell r="C111">
            <v>3247</v>
          </cell>
          <cell r="D111">
            <v>226</v>
          </cell>
          <cell r="E111">
            <v>201</v>
          </cell>
          <cell r="F111">
            <v>254</v>
          </cell>
          <cell r="G111">
            <v>326</v>
          </cell>
          <cell r="H111">
            <v>293</v>
          </cell>
          <cell r="I111">
            <v>305</v>
          </cell>
          <cell r="J111">
            <v>336</v>
          </cell>
          <cell r="K111">
            <v>299</v>
          </cell>
          <cell r="L111">
            <v>293</v>
          </cell>
          <cell r="M111">
            <v>248</v>
          </cell>
          <cell r="N111">
            <v>141</v>
          </cell>
          <cell r="O111">
            <v>116</v>
          </cell>
          <cell r="P111">
            <v>87</v>
          </cell>
          <cell r="Q111">
            <v>83</v>
          </cell>
          <cell r="R111">
            <v>39</v>
          </cell>
        </row>
        <row r="112">
          <cell r="B112" t="str">
            <v>臥龍里</v>
          </cell>
          <cell r="C112">
            <v>1636</v>
          </cell>
          <cell r="D112">
            <v>86</v>
          </cell>
          <cell r="E112">
            <v>104</v>
          </cell>
          <cell r="F112">
            <v>161</v>
          </cell>
          <cell r="G112">
            <v>158</v>
          </cell>
          <cell r="H112">
            <v>151</v>
          </cell>
          <cell r="I112">
            <v>138</v>
          </cell>
          <cell r="J112">
            <v>144</v>
          </cell>
          <cell r="K112">
            <v>156</v>
          </cell>
          <cell r="L112">
            <v>142</v>
          </cell>
          <cell r="M112">
            <v>119</v>
          </cell>
          <cell r="N112">
            <v>80</v>
          </cell>
          <cell r="O112">
            <v>69</v>
          </cell>
          <cell r="P112">
            <v>58</v>
          </cell>
          <cell r="Q112">
            <v>45</v>
          </cell>
          <cell r="R112">
            <v>25</v>
          </cell>
        </row>
        <row r="113">
          <cell r="B113" t="str">
            <v>龍淵里</v>
          </cell>
          <cell r="C113">
            <v>7444</v>
          </cell>
          <cell r="D113">
            <v>496</v>
          </cell>
          <cell r="E113">
            <v>392</v>
          </cell>
          <cell r="F113">
            <v>594</v>
          </cell>
          <cell r="G113">
            <v>880</v>
          </cell>
          <cell r="H113">
            <v>875</v>
          </cell>
          <cell r="I113">
            <v>905</v>
          </cell>
          <cell r="J113">
            <v>700</v>
          </cell>
          <cell r="K113">
            <v>569</v>
          </cell>
          <cell r="L113">
            <v>586</v>
          </cell>
          <cell r="M113">
            <v>490</v>
          </cell>
          <cell r="N113">
            <v>334</v>
          </cell>
          <cell r="O113">
            <v>255</v>
          </cell>
          <cell r="P113">
            <v>173</v>
          </cell>
          <cell r="Q113">
            <v>125</v>
          </cell>
          <cell r="R113">
            <v>70</v>
          </cell>
        </row>
        <row r="114">
          <cell r="B114" t="str">
            <v>龍門里</v>
          </cell>
          <cell r="C114">
            <v>3494</v>
          </cell>
          <cell r="D114">
            <v>226</v>
          </cell>
          <cell r="E114">
            <v>200</v>
          </cell>
          <cell r="F114">
            <v>273</v>
          </cell>
          <cell r="G114">
            <v>328</v>
          </cell>
          <cell r="H114">
            <v>367</v>
          </cell>
          <cell r="I114">
            <v>335</v>
          </cell>
          <cell r="J114">
            <v>297</v>
          </cell>
          <cell r="K114">
            <v>328</v>
          </cell>
          <cell r="L114">
            <v>334</v>
          </cell>
          <cell r="M114">
            <v>298</v>
          </cell>
          <cell r="N114">
            <v>191</v>
          </cell>
          <cell r="O114">
            <v>117</v>
          </cell>
          <cell r="P114">
            <v>80</v>
          </cell>
          <cell r="Q114">
            <v>67</v>
          </cell>
          <cell r="R114">
            <v>53</v>
          </cell>
        </row>
        <row r="115">
          <cell r="B115" t="str">
            <v>大學里</v>
          </cell>
          <cell r="C115">
            <v>7100</v>
          </cell>
          <cell r="D115">
            <v>469</v>
          </cell>
          <cell r="E115">
            <v>401</v>
          </cell>
          <cell r="F115">
            <v>542</v>
          </cell>
          <cell r="G115">
            <v>669</v>
          </cell>
          <cell r="H115">
            <v>618</v>
          </cell>
          <cell r="I115">
            <v>700</v>
          </cell>
          <cell r="J115">
            <v>717</v>
          </cell>
          <cell r="K115">
            <v>653</v>
          </cell>
          <cell r="L115">
            <v>642</v>
          </cell>
          <cell r="M115">
            <v>550</v>
          </cell>
          <cell r="N115">
            <v>373</v>
          </cell>
          <cell r="O115">
            <v>287</v>
          </cell>
          <cell r="P115">
            <v>216</v>
          </cell>
          <cell r="Q115">
            <v>167</v>
          </cell>
          <cell r="R115">
            <v>96</v>
          </cell>
        </row>
        <row r="116">
          <cell r="B116" t="str">
            <v>芳和里</v>
          </cell>
          <cell r="C116">
            <v>5031</v>
          </cell>
          <cell r="D116">
            <v>314</v>
          </cell>
          <cell r="E116">
            <v>320</v>
          </cell>
          <cell r="F116">
            <v>505</v>
          </cell>
          <cell r="G116">
            <v>512</v>
          </cell>
          <cell r="H116">
            <v>447</v>
          </cell>
          <cell r="I116">
            <v>485</v>
          </cell>
          <cell r="J116">
            <v>489</v>
          </cell>
          <cell r="K116">
            <v>468</v>
          </cell>
          <cell r="L116">
            <v>413</v>
          </cell>
          <cell r="M116">
            <v>348</v>
          </cell>
          <cell r="N116">
            <v>224</v>
          </cell>
          <cell r="O116">
            <v>200</v>
          </cell>
          <cell r="P116">
            <v>154</v>
          </cell>
          <cell r="Q116">
            <v>107</v>
          </cell>
          <cell r="R116">
            <v>45</v>
          </cell>
        </row>
        <row r="117">
          <cell r="B117" t="str">
            <v>黎元里</v>
          </cell>
          <cell r="C117">
            <v>4785</v>
          </cell>
          <cell r="D117">
            <v>310</v>
          </cell>
          <cell r="E117">
            <v>361</v>
          </cell>
          <cell r="F117">
            <v>548</v>
          </cell>
          <cell r="G117">
            <v>616</v>
          </cell>
          <cell r="H117">
            <v>441</v>
          </cell>
          <cell r="I117">
            <v>406</v>
          </cell>
          <cell r="J117">
            <v>392</v>
          </cell>
          <cell r="K117">
            <v>435</v>
          </cell>
          <cell r="L117">
            <v>442</v>
          </cell>
          <cell r="M117">
            <v>310</v>
          </cell>
          <cell r="N117">
            <v>162</v>
          </cell>
          <cell r="O117">
            <v>146</v>
          </cell>
          <cell r="P117">
            <v>115</v>
          </cell>
          <cell r="Q117">
            <v>63</v>
          </cell>
          <cell r="R117">
            <v>38</v>
          </cell>
        </row>
        <row r="118">
          <cell r="B118" t="str">
            <v>黎孝里</v>
          </cell>
          <cell r="C118">
            <v>6694</v>
          </cell>
          <cell r="D118">
            <v>432</v>
          </cell>
          <cell r="E118">
            <v>528</v>
          </cell>
          <cell r="F118">
            <v>718</v>
          </cell>
          <cell r="G118">
            <v>701</v>
          </cell>
          <cell r="H118">
            <v>565</v>
          </cell>
          <cell r="I118">
            <v>515</v>
          </cell>
          <cell r="J118">
            <v>580</v>
          </cell>
          <cell r="K118">
            <v>685</v>
          </cell>
          <cell r="L118">
            <v>692</v>
          </cell>
          <cell r="M118">
            <v>516</v>
          </cell>
          <cell r="N118">
            <v>280</v>
          </cell>
          <cell r="O118">
            <v>176</v>
          </cell>
          <cell r="P118">
            <v>147</v>
          </cell>
          <cell r="Q118">
            <v>107</v>
          </cell>
          <cell r="R118">
            <v>52</v>
          </cell>
        </row>
        <row r="119">
          <cell r="B119" t="str">
            <v>黎和里</v>
          </cell>
          <cell r="C119">
            <v>4261</v>
          </cell>
          <cell r="D119">
            <v>258</v>
          </cell>
          <cell r="E119">
            <v>306</v>
          </cell>
          <cell r="F119">
            <v>426</v>
          </cell>
          <cell r="G119">
            <v>474</v>
          </cell>
          <cell r="H119">
            <v>458</v>
          </cell>
          <cell r="I119">
            <v>393</v>
          </cell>
          <cell r="J119">
            <v>403</v>
          </cell>
          <cell r="K119">
            <v>375</v>
          </cell>
          <cell r="L119">
            <v>408</v>
          </cell>
          <cell r="M119">
            <v>274</v>
          </cell>
          <cell r="N119">
            <v>184</v>
          </cell>
          <cell r="O119">
            <v>118</v>
          </cell>
          <cell r="P119">
            <v>81</v>
          </cell>
          <cell r="Q119">
            <v>59</v>
          </cell>
          <cell r="R119">
            <v>44</v>
          </cell>
        </row>
        <row r="120">
          <cell r="B120" t="str">
            <v>建安里</v>
          </cell>
          <cell r="C120">
            <v>4213</v>
          </cell>
          <cell r="D120">
            <v>261</v>
          </cell>
          <cell r="E120">
            <v>245</v>
          </cell>
          <cell r="F120">
            <v>313</v>
          </cell>
          <cell r="G120">
            <v>415</v>
          </cell>
          <cell r="H120">
            <v>379</v>
          </cell>
          <cell r="I120">
            <v>412</v>
          </cell>
          <cell r="J120">
            <v>370</v>
          </cell>
          <cell r="K120">
            <v>401</v>
          </cell>
          <cell r="L120">
            <v>396</v>
          </cell>
          <cell r="M120">
            <v>361</v>
          </cell>
          <cell r="N120">
            <v>214</v>
          </cell>
          <cell r="O120">
            <v>176</v>
          </cell>
          <cell r="P120">
            <v>131</v>
          </cell>
          <cell r="Q120">
            <v>74</v>
          </cell>
          <cell r="R120">
            <v>65</v>
          </cell>
        </row>
        <row r="121">
          <cell r="B121" t="str">
            <v>建倫里</v>
          </cell>
          <cell r="C121">
            <v>5222</v>
          </cell>
          <cell r="D121">
            <v>306</v>
          </cell>
          <cell r="E121">
            <v>257</v>
          </cell>
          <cell r="F121">
            <v>377</v>
          </cell>
          <cell r="G121">
            <v>471</v>
          </cell>
          <cell r="H121">
            <v>482</v>
          </cell>
          <cell r="I121">
            <v>507</v>
          </cell>
          <cell r="J121">
            <v>493</v>
          </cell>
          <cell r="K121">
            <v>494</v>
          </cell>
          <cell r="L121">
            <v>526</v>
          </cell>
          <cell r="M121">
            <v>429</v>
          </cell>
          <cell r="N121">
            <v>302</v>
          </cell>
          <cell r="O121">
            <v>235</v>
          </cell>
          <cell r="P121">
            <v>157</v>
          </cell>
          <cell r="Q121">
            <v>119</v>
          </cell>
          <cell r="R121">
            <v>67</v>
          </cell>
        </row>
        <row r="122">
          <cell r="B122" t="str">
            <v>敦安里</v>
          </cell>
          <cell r="C122">
            <v>5185</v>
          </cell>
          <cell r="D122">
            <v>312</v>
          </cell>
          <cell r="E122">
            <v>281</v>
          </cell>
          <cell r="F122">
            <v>389</v>
          </cell>
          <cell r="G122">
            <v>547</v>
          </cell>
          <cell r="H122">
            <v>548</v>
          </cell>
          <cell r="I122">
            <v>509</v>
          </cell>
          <cell r="J122">
            <v>491</v>
          </cell>
          <cell r="K122">
            <v>403</v>
          </cell>
          <cell r="L122">
            <v>485</v>
          </cell>
          <cell r="M122">
            <v>449</v>
          </cell>
          <cell r="N122">
            <v>304</v>
          </cell>
          <cell r="O122">
            <v>199</v>
          </cell>
          <cell r="P122">
            <v>129</v>
          </cell>
          <cell r="Q122">
            <v>85</v>
          </cell>
          <cell r="R122">
            <v>54</v>
          </cell>
        </row>
        <row r="123">
          <cell r="B123" t="str">
            <v>正聲里</v>
          </cell>
          <cell r="C123">
            <v>4085</v>
          </cell>
          <cell r="D123">
            <v>247</v>
          </cell>
          <cell r="E123">
            <v>273</v>
          </cell>
          <cell r="F123">
            <v>337</v>
          </cell>
          <cell r="G123">
            <v>397</v>
          </cell>
          <cell r="H123">
            <v>333</v>
          </cell>
          <cell r="I123">
            <v>355</v>
          </cell>
          <cell r="J123">
            <v>391</v>
          </cell>
          <cell r="K123">
            <v>429</v>
          </cell>
          <cell r="L123">
            <v>397</v>
          </cell>
          <cell r="M123">
            <v>309</v>
          </cell>
          <cell r="N123">
            <v>171</v>
          </cell>
          <cell r="O123">
            <v>159</v>
          </cell>
          <cell r="P123">
            <v>141</v>
          </cell>
          <cell r="Q123">
            <v>82</v>
          </cell>
          <cell r="R123">
            <v>64</v>
          </cell>
        </row>
        <row r="124">
          <cell r="B124" t="str">
            <v>敦煌里</v>
          </cell>
          <cell r="C124">
            <v>5033</v>
          </cell>
          <cell r="D124">
            <v>279</v>
          </cell>
          <cell r="E124">
            <v>251</v>
          </cell>
          <cell r="F124">
            <v>443</v>
          </cell>
          <cell r="G124">
            <v>608</v>
          </cell>
          <cell r="H124">
            <v>556</v>
          </cell>
          <cell r="I124">
            <v>411</v>
          </cell>
          <cell r="J124">
            <v>394</v>
          </cell>
          <cell r="K124">
            <v>400</v>
          </cell>
          <cell r="L124">
            <v>466</v>
          </cell>
          <cell r="M124">
            <v>464</v>
          </cell>
          <cell r="N124">
            <v>300</v>
          </cell>
          <cell r="O124">
            <v>191</v>
          </cell>
          <cell r="P124">
            <v>127</v>
          </cell>
          <cell r="Q124">
            <v>96</v>
          </cell>
          <cell r="R124">
            <v>47</v>
          </cell>
        </row>
        <row r="125">
          <cell r="B125" t="str">
            <v>華聲里</v>
          </cell>
          <cell r="C125">
            <v>3616</v>
          </cell>
          <cell r="D125">
            <v>241</v>
          </cell>
          <cell r="E125">
            <v>236</v>
          </cell>
          <cell r="F125">
            <v>290</v>
          </cell>
          <cell r="G125">
            <v>376</v>
          </cell>
          <cell r="H125">
            <v>303</v>
          </cell>
          <cell r="I125">
            <v>310</v>
          </cell>
          <cell r="J125">
            <v>327</v>
          </cell>
          <cell r="K125">
            <v>336</v>
          </cell>
          <cell r="L125">
            <v>375</v>
          </cell>
          <cell r="M125">
            <v>304</v>
          </cell>
          <cell r="N125">
            <v>156</v>
          </cell>
          <cell r="O125">
            <v>134</v>
          </cell>
          <cell r="P125">
            <v>114</v>
          </cell>
          <cell r="Q125">
            <v>76</v>
          </cell>
          <cell r="R125">
            <v>38</v>
          </cell>
        </row>
        <row r="126">
          <cell r="B126" t="str">
            <v>車層里</v>
          </cell>
          <cell r="C126">
            <v>5374</v>
          </cell>
          <cell r="D126">
            <v>317</v>
          </cell>
          <cell r="E126">
            <v>283</v>
          </cell>
          <cell r="F126">
            <v>417</v>
          </cell>
          <cell r="G126">
            <v>512</v>
          </cell>
          <cell r="H126">
            <v>502</v>
          </cell>
          <cell r="I126">
            <v>487</v>
          </cell>
          <cell r="J126">
            <v>490</v>
          </cell>
          <cell r="K126">
            <v>462</v>
          </cell>
          <cell r="L126">
            <v>533</v>
          </cell>
          <cell r="M126">
            <v>443</v>
          </cell>
          <cell r="N126">
            <v>334</v>
          </cell>
          <cell r="O126">
            <v>243</v>
          </cell>
          <cell r="P126">
            <v>183</v>
          </cell>
          <cell r="Q126">
            <v>97</v>
          </cell>
          <cell r="R126">
            <v>71</v>
          </cell>
        </row>
        <row r="127">
          <cell r="B127" t="str">
            <v>光信里</v>
          </cell>
          <cell r="C127">
            <v>6508</v>
          </cell>
          <cell r="D127">
            <v>428</v>
          </cell>
          <cell r="E127">
            <v>386</v>
          </cell>
          <cell r="F127">
            <v>567</v>
          </cell>
          <cell r="G127">
            <v>715</v>
          </cell>
          <cell r="H127">
            <v>621</v>
          </cell>
          <cell r="I127">
            <v>594</v>
          </cell>
          <cell r="J127">
            <v>591</v>
          </cell>
          <cell r="K127">
            <v>550</v>
          </cell>
          <cell r="L127">
            <v>646</v>
          </cell>
          <cell r="M127">
            <v>542</v>
          </cell>
          <cell r="N127">
            <v>328</v>
          </cell>
          <cell r="O127">
            <v>207</v>
          </cell>
          <cell r="P127">
            <v>165</v>
          </cell>
          <cell r="Q127">
            <v>107</v>
          </cell>
          <cell r="R127">
            <v>61</v>
          </cell>
        </row>
        <row r="128">
          <cell r="B128" t="str">
            <v>學府里</v>
          </cell>
          <cell r="C128">
            <v>2435</v>
          </cell>
          <cell r="D128">
            <v>156</v>
          </cell>
          <cell r="E128">
            <v>139</v>
          </cell>
          <cell r="F128">
            <v>134</v>
          </cell>
          <cell r="G128">
            <v>170</v>
          </cell>
          <cell r="H128">
            <v>175</v>
          </cell>
          <cell r="I128">
            <v>225</v>
          </cell>
          <cell r="J128">
            <v>281</v>
          </cell>
          <cell r="K128">
            <v>225</v>
          </cell>
          <cell r="L128">
            <v>223</v>
          </cell>
          <cell r="M128">
            <v>130</v>
          </cell>
          <cell r="N128">
            <v>120</v>
          </cell>
          <cell r="O128">
            <v>130</v>
          </cell>
          <cell r="P128">
            <v>107</v>
          </cell>
          <cell r="Q128">
            <v>143</v>
          </cell>
          <cell r="R128">
            <v>77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topLeftCell="S13" workbookViewId="0">
      <selection activeCell="AF30" sqref="AF30"/>
    </sheetView>
  </sheetViews>
  <sheetFormatPr defaultRowHeight="16.5" x14ac:dyDescent="0.25"/>
  <sheetData>
    <row r="1" spans="1:28" x14ac:dyDescent="0.25">
      <c r="G1" t="s">
        <v>273</v>
      </c>
      <c r="H1" s="13">
        <f>CORREL(H$6:H$58,$G$6:$G$58)</f>
        <v>0.20026584739888367</v>
      </c>
      <c r="I1" s="13">
        <f t="shared" ref="I1:V1" si="0">CORREL(I$6:I$58,$G$6:$G$58)</f>
        <v>0.17039333597982284</v>
      </c>
      <c r="J1" s="13">
        <f t="shared" si="0"/>
        <v>0.13576455457536499</v>
      </c>
      <c r="K1" s="13">
        <f t="shared" si="0"/>
        <v>-0.20615881905824579</v>
      </c>
      <c r="L1" s="13">
        <f t="shared" si="0"/>
        <v>-0.14900592402476309</v>
      </c>
      <c r="M1" s="13">
        <f t="shared" si="0"/>
        <v>-0.23298979171756284</v>
      </c>
      <c r="N1" s="13">
        <f t="shared" si="0"/>
        <v>0.19800820586793949</v>
      </c>
      <c r="O1" s="13">
        <f t="shared" si="0"/>
        <v>0.29780886277354307</v>
      </c>
      <c r="P1" s="13">
        <f t="shared" si="0"/>
        <v>0.32628042565963039</v>
      </c>
      <c r="Q1" s="13">
        <f t="shared" si="0"/>
        <v>-5.9307355369396929E-2</v>
      </c>
      <c r="R1" s="13">
        <f t="shared" si="0"/>
        <v>-0.26106335670507386</v>
      </c>
      <c r="S1" s="13">
        <f t="shared" si="0"/>
        <v>-0.28215016408781551</v>
      </c>
      <c r="T1" s="13">
        <f t="shared" si="0"/>
        <v>-0.18302293992612784</v>
      </c>
      <c r="U1" s="13">
        <f t="shared" si="0"/>
        <v>0.14648851523665393</v>
      </c>
      <c r="V1" s="13">
        <f t="shared" si="0"/>
        <v>0.23973961928987189</v>
      </c>
    </row>
    <row r="2" spans="1:28" x14ac:dyDescent="0.25">
      <c r="G2" t="s">
        <v>274</v>
      </c>
      <c r="H2" s="13">
        <f>CORREL(H$6:H$58,$F$6:$F$58)</f>
        <v>-0.19418099325344088</v>
      </c>
      <c r="I2" s="13">
        <f t="shared" ref="I2:V2" si="1">CORREL(I$6:I$58,$F$6:$F$58)</f>
        <v>-0.1200470122821156</v>
      </c>
      <c r="J2" s="13">
        <f t="shared" si="1"/>
        <v>-7.1333348985213527E-2</v>
      </c>
      <c r="K2" s="13">
        <f t="shared" si="1"/>
        <v>0.21581651716323619</v>
      </c>
      <c r="L2" s="13">
        <f t="shared" si="1"/>
        <v>0.12248740685719713</v>
      </c>
      <c r="M2" s="13">
        <f t="shared" si="1"/>
        <v>0.19925982890404015</v>
      </c>
      <c r="N2" s="13">
        <f t="shared" si="1"/>
        <v>-0.20750330653031446</v>
      </c>
      <c r="O2" s="13">
        <f t="shared" si="1"/>
        <v>-0.28876763912870274</v>
      </c>
      <c r="P2" s="13">
        <f t="shared" si="1"/>
        <v>-0.32967088927101029</v>
      </c>
      <c r="Q2" s="13">
        <f t="shared" si="1"/>
        <v>4.2263394209494425E-2</v>
      </c>
      <c r="R2" s="13">
        <f t="shared" si="1"/>
        <v>0.2593545997573839</v>
      </c>
      <c r="S2" s="13">
        <f t="shared" si="1"/>
        <v>0.27759397032111499</v>
      </c>
      <c r="T2" s="13">
        <f t="shared" si="1"/>
        <v>0.17514068930419072</v>
      </c>
      <c r="U2" s="13">
        <f t="shared" si="1"/>
        <v>-0.15918231516252149</v>
      </c>
      <c r="V2" s="13">
        <f t="shared" si="1"/>
        <v>-0.27391243784369318</v>
      </c>
    </row>
    <row r="3" spans="1:28" x14ac:dyDescent="0.25">
      <c r="G3" t="s">
        <v>275</v>
      </c>
      <c r="H3" s="13">
        <f>CORREL(H$6:H$58,$E$6:$E$58)</f>
        <v>0.20278864861975077</v>
      </c>
      <c r="I3" s="13">
        <f t="shared" ref="I3:V3" si="2">CORREL(I$6:I$58,$E$6:$E$58)</f>
        <v>0.22122835924850287</v>
      </c>
      <c r="J3" s="13">
        <f t="shared" si="2"/>
        <v>0.20247981462365702</v>
      </c>
      <c r="K3" s="13">
        <f t="shared" si="2"/>
        <v>-0.19159369553894456</v>
      </c>
      <c r="L3" s="13">
        <f t="shared" si="2"/>
        <v>-0.17458760280342833</v>
      </c>
      <c r="M3" s="13">
        <f t="shared" si="2"/>
        <v>-0.26465219377465726</v>
      </c>
      <c r="N3" s="13">
        <f t="shared" si="2"/>
        <v>0.1837826165206666</v>
      </c>
      <c r="O3" s="13">
        <f t="shared" si="2"/>
        <v>0.30155249881070084</v>
      </c>
      <c r="P3" s="13">
        <f t="shared" si="2"/>
        <v>0.31604992353942229</v>
      </c>
      <c r="Q3" s="13">
        <f t="shared" si="2"/>
        <v>-7.6484041006376707E-2</v>
      </c>
      <c r="R3" s="13">
        <f t="shared" si="2"/>
        <v>-0.25764377554244278</v>
      </c>
      <c r="S3" s="13">
        <f t="shared" si="2"/>
        <v>-0.28137489806341198</v>
      </c>
      <c r="T3" s="13">
        <f t="shared" si="2"/>
        <v>-0.18783069862018495</v>
      </c>
      <c r="U3" s="13">
        <f t="shared" si="2"/>
        <v>0.12985332437136454</v>
      </c>
      <c r="V3" s="13">
        <f t="shared" si="2"/>
        <v>0.19807245326972714</v>
      </c>
    </row>
    <row r="4" spans="1:28" x14ac:dyDescent="0.25">
      <c r="B4">
        <v>2</v>
      </c>
      <c r="C4">
        <v>3</v>
      </c>
      <c r="D4">
        <v>4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</row>
    <row r="5" spans="1:28" x14ac:dyDescent="0.25">
      <c r="A5" t="s">
        <v>276</v>
      </c>
      <c r="B5" t="s">
        <v>277</v>
      </c>
      <c r="C5" t="s">
        <v>278</v>
      </c>
      <c r="D5" t="s">
        <v>279</v>
      </c>
      <c r="E5" t="s">
        <v>280</v>
      </c>
      <c r="F5" t="s">
        <v>281</v>
      </c>
      <c r="G5" t="s">
        <v>282</v>
      </c>
      <c r="H5">
        <v>20</v>
      </c>
      <c r="I5">
        <v>25</v>
      </c>
      <c r="J5">
        <v>30</v>
      </c>
      <c r="K5">
        <v>35</v>
      </c>
      <c r="L5">
        <v>40</v>
      </c>
      <c r="M5">
        <v>45</v>
      </c>
      <c r="N5">
        <v>50</v>
      </c>
      <c r="O5">
        <v>55</v>
      </c>
      <c r="P5">
        <v>60</v>
      </c>
      <c r="Q5">
        <v>65</v>
      </c>
      <c r="R5">
        <v>70</v>
      </c>
      <c r="S5">
        <v>75</v>
      </c>
      <c r="T5">
        <v>80</v>
      </c>
      <c r="U5">
        <v>85</v>
      </c>
      <c r="V5">
        <v>90</v>
      </c>
      <c r="W5" t="s">
        <v>336</v>
      </c>
    </row>
    <row r="6" spans="1:28" x14ac:dyDescent="0.25">
      <c r="A6" t="s">
        <v>283</v>
      </c>
      <c r="B6">
        <f>VLOOKUP($A6,工作表2!$AE$6:$AH$193,B$4,FALSE)</f>
        <v>1732</v>
      </c>
      <c r="C6">
        <f>VLOOKUP($A6,工作表2!$AE$6:$AH$193,C$4,FALSE)</f>
        <v>1046</v>
      </c>
      <c r="D6">
        <f>VLOOKUP($A6,工作表2!$AE$6:$AH$193,D$4,FALSE)</f>
        <v>3115</v>
      </c>
      <c r="E6" s="6">
        <f>B6/$D6</f>
        <v>0.55601926163723914</v>
      </c>
      <c r="F6" s="6">
        <f>C6/$D6</f>
        <v>0.33579454253611557</v>
      </c>
      <c r="G6" s="7">
        <f>E6-F6</f>
        <v>0.22022471910112357</v>
      </c>
      <c r="H6" s="8">
        <f>VLOOKUP($A6,'[1]5Y區隔'!$B$76:$R$128,H$4,FALSE)/VLOOKUP($A6,'[1]5Y區隔'!$B$76:$R$128,2,FALSE)</f>
        <v>6.3670411985018729E-2</v>
      </c>
      <c r="I6" s="8">
        <f>VLOOKUP($A6,'[1]5Y區隔'!$B$76:$R$128,I$4,FALSE)/VLOOKUP($A6,'[1]5Y區隔'!$B$76:$R$128,2,FALSE)</f>
        <v>5.1602163961714527E-2</v>
      </c>
      <c r="J6" s="8">
        <f>VLOOKUP($A6,'[1]5Y區隔'!$B$76:$R$128,J$4,FALSE)/VLOOKUP($A6,'[1]5Y區隔'!$B$76:$R$128,2,FALSE)</f>
        <v>7.4282147315855182E-2</v>
      </c>
      <c r="K6" s="8">
        <f>VLOOKUP($A6,'[1]5Y區隔'!$B$76:$R$128,K$4,FALSE)/VLOOKUP($A6,'[1]5Y區隔'!$B$76:$R$128,2,FALSE)</f>
        <v>9.3424885559717022E-2</v>
      </c>
      <c r="L6" s="8">
        <f>VLOOKUP($A6,'[1]5Y區隔'!$B$76:$R$128,L$4,FALSE)/VLOOKUP($A6,'[1]5Y區隔'!$B$76:$R$128,2,FALSE)</f>
        <v>8.9055347482313779E-2</v>
      </c>
      <c r="M6" s="8">
        <f>VLOOKUP($A6,'[1]5Y區隔'!$B$76:$R$128,M$4,FALSE)/VLOOKUP($A6,'[1]5Y區隔'!$B$76:$R$128,2,FALSE)</f>
        <v>8.8014981273408247E-2</v>
      </c>
      <c r="N6" s="8">
        <f>VLOOKUP($A6,'[1]5Y區隔'!$B$76:$R$128,N$4,FALSE)/VLOOKUP($A6,'[1]5Y區隔'!$B$76:$R$128,2,FALSE)</f>
        <v>0.10382854764877236</v>
      </c>
      <c r="O6" s="8">
        <f>VLOOKUP($A6,'[1]5Y區隔'!$B$76:$R$128,O$4,FALSE)/VLOOKUP($A6,'[1]5Y區隔'!$B$76:$R$128,2,FALSE)</f>
        <v>9.7586350395339153E-2</v>
      </c>
      <c r="P6" s="8">
        <f>VLOOKUP($A6,'[1]5Y區隔'!$B$76:$R$128,P$4,FALSE)/VLOOKUP($A6,'[1]5Y區隔'!$B$76:$R$128,2,FALSE)</f>
        <v>9.5921764461090298E-2</v>
      </c>
      <c r="Q6" s="8">
        <f>VLOOKUP($A6,'[1]5Y區隔'!$B$76:$R$128,Q$4,FALSE)/VLOOKUP($A6,'[1]5Y區隔'!$B$76:$R$128,2,FALSE)</f>
        <v>8.4061589679567214E-2</v>
      </c>
      <c r="R6" s="8">
        <f>VLOOKUP($A6,'[1]5Y區隔'!$B$76:$R$128,R$4,FALSE)/VLOOKUP($A6,'[1]5Y區隔'!$B$76:$R$128,2,FALSE)</f>
        <v>5.0977944236371205E-2</v>
      </c>
      <c r="S6" s="8">
        <f>VLOOKUP($A6,'[1]5Y區隔'!$B$76:$R$128,S$4,FALSE)/VLOOKUP($A6,'[1]5Y區隔'!$B$76:$R$128,2,FALSE)</f>
        <v>4.161464835622139E-2</v>
      </c>
      <c r="T6" s="8">
        <f>VLOOKUP($A6,'[1]5Y區隔'!$B$76:$R$128,T$4,FALSE)/VLOOKUP($A6,'[1]5Y區隔'!$B$76:$R$128,2,FALSE)</f>
        <v>3.2459425717852687E-2</v>
      </c>
      <c r="U6" s="8">
        <f>VLOOKUP($A6,'[1]5Y區隔'!$B$76:$R$128,U$4,FALSE)/VLOOKUP($A6,'[1]5Y區隔'!$B$76:$R$128,2,FALSE)</f>
        <v>2.1015397419891804E-2</v>
      </c>
      <c r="V6" s="8">
        <f>VLOOKUP($A6,'[1]5Y區隔'!$B$76:$R$128,V$4,FALSE)/VLOOKUP($A6,'[1]5Y區隔'!$B$76:$R$128,2,FALSE)</f>
        <v>1.2484394506866416E-2</v>
      </c>
      <c r="W6" s="9">
        <f>SUMPRODUCT(H$5:V$5,H6:V6)</f>
        <v>49.558884727424051</v>
      </c>
      <c r="X6" s="10">
        <f>G6</f>
        <v>0.22022471910112357</v>
      </c>
      <c r="Y6" s="11"/>
      <c r="Z6" s="11" t="s">
        <v>337</v>
      </c>
      <c r="AA6" s="11" t="s">
        <v>338</v>
      </c>
      <c r="AB6" s="11" t="s">
        <v>339</v>
      </c>
    </row>
    <row r="7" spans="1:28" x14ac:dyDescent="0.25">
      <c r="A7" t="s">
        <v>284</v>
      </c>
      <c r="B7">
        <f>VLOOKUP($A7,工作表2!$AE$6:$AH$193,B$4,FALSE)</f>
        <v>1514</v>
      </c>
      <c r="C7">
        <f>VLOOKUP($A7,工作表2!$AE$6:$AH$193,C$4,FALSE)</f>
        <v>1108</v>
      </c>
      <c r="D7">
        <f>VLOOKUP($A7,工作表2!$AE$6:$AH$193,D$4,FALSE)</f>
        <v>2913</v>
      </c>
      <c r="E7" s="6">
        <f t="shared" ref="E7:E58" si="3">B7/$D7</f>
        <v>0.51973910058359085</v>
      </c>
      <c r="F7" s="6">
        <f t="shared" ref="F7:F58" si="4">C7/$D7</f>
        <v>0.38036388602814969</v>
      </c>
      <c r="G7" s="7">
        <f t="shared" ref="G7:G58" si="5">E7-F7</f>
        <v>0.13937521455544116</v>
      </c>
      <c r="H7" s="8">
        <f>VLOOKUP($A7,'[1]5Y區隔'!$B$76:$R$128,H$4,FALSE)/VLOOKUP($A7,'[1]5Y區隔'!$B$76:$R$128,2,FALSE)</f>
        <v>6.3207547169811321E-2</v>
      </c>
      <c r="I7" s="8">
        <f>VLOOKUP($A7,'[1]5Y區隔'!$B$76:$R$128,I$4,FALSE)/VLOOKUP($A7,'[1]5Y區隔'!$B$76:$R$128,2,FALSE)</f>
        <v>5.518867924528302E-2</v>
      </c>
      <c r="J7" s="8">
        <f>VLOOKUP($A7,'[1]5Y區隔'!$B$76:$R$128,J$4,FALSE)/VLOOKUP($A7,'[1]5Y區隔'!$B$76:$R$128,2,FALSE)</f>
        <v>7.8773584905660374E-2</v>
      </c>
      <c r="K7" s="8">
        <f>VLOOKUP($A7,'[1]5Y區隔'!$B$76:$R$128,K$4,FALSE)/VLOOKUP($A7,'[1]5Y區隔'!$B$76:$R$128,2,FALSE)</f>
        <v>9.5283018867924535E-2</v>
      </c>
      <c r="L7" s="8">
        <f>VLOOKUP($A7,'[1]5Y區隔'!$B$76:$R$128,L$4,FALSE)/VLOOKUP($A7,'[1]5Y區隔'!$B$76:$R$128,2,FALSE)</f>
        <v>0.10872641509433963</v>
      </c>
      <c r="M7" s="8">
        <f>VLOOKUP($A7,'[1]5Y區隔'!$B$76:$R$128,M$4,FALSE)/VLOOKUP($A7,'[1]5Y區隔'!$B$76:$R$128,2,FALSE)</f>
        <v>0.11438679245283019</v>
      </c>
      <c r="N7" s="8">
        <f>VLOOKUP($A7,'[1]5Y區隔'!$B$76:$R$128,N$4,FALSE)/VLOOKUP($A7,'[1]5Y區隔'!$B$76:$R$128,2,FALSE)</f>
        <v>9.764150943396227E-2</v>
      </c>
      <c r="O7" s="8">
        <f>VLOOKUP($A7,'[1]5Y區隔'!$B$76:$R$128,O$4,FALSE)/VLOOKUP($A7,'[1]5Y區隔'!$B$76:$R$128,2,FALSE)</f>
        <v>9.3867924528301894E-2</v>
      </c>
      <c r="P7" s="8">
        <f>VLOOKUP($A7,'[1]5Y區隔'!$B$76:$R$128,P$4,FALSE)/VLOOKUP($A7,'[1]5Y區隔'!$B$76:$R$128,2,FALSE)</f>
        <v>9.0801886792452824E-2</v>
      </c>
      <c r="Q7" s="8">
        <f>VLOOKUP($A7,'[1]5Y區隔'!$B$76:$R$128,Q$4,FALSE)/VLOOKUP($A7,'[1]5Y區隔'!$B$76:$R$128,2,FALSE)</f>
        <v>7.4999999999999997E-2</v>
      </c>
      <c r="R7" s="8">
        <f>VLOOKUP($A7,'[1]5Y區隔'!$B$76:$R$128,R$4,FALSE)/VLOOKUP($A7,'[1]5Y區隔'!$B$76:$R$128,2,FALSE)</f>
        <v>3.962264150943396E-2</v>
      </c>
      <c r="S7" s="8">
        <f>VLOOKUP($A7,'[1]5Y區隔'!$B$76:$R$128,S$4,FALSE)/VLOOKUP($A7,'[1]5Y區隔'!$B$76:$R$128,2,FALSE)</f>
        <v>3.7499999999999999E-2</v>
      </c>
      <c r="T7" s="8">
        <f>VLOOKUP($A7,'[1]5Y區隔'!$B$76:$R$128,T$4,FALSE)/VLOOKUP($A7,'[1]5Y區隔'!$B$76:$R$128,2,FALSE)</f>
        <v>2.2641509433962263E-2</v>
      </c>
      <c r="U7" s="8">
        <f>VLOOKUP($A7,'[1]5Y區隔'!$B$76:$R$128,U$4,FALSE)/VLOOKUP($A7,'[1]5Y區隔'!$B$76:$R$128,2,FALSE)</f>
        <v>1.6037735849056604E-2</v>
      </c>
      <c r="V7" s="8">
        <f>VLOOKUP($A7,'[1]5Y區隔'!$B$76:$R$128,V$4,FALSE)/VLOOKUP($A7,'[1]5Y區隔'!$B$76:$R$128,2,FALSE)</f>
        <v>1.1320754716981131E-2</v>
      </c>
      <c r="W7" s="9">
        <f t="shared" ref="W7:W58" si="6">SUMPRODUCT(H$5:V$5,H7:V7)</f>
        <v>47.985849056603783</v>
      </c>
      <c r="X7" s="10">
        <f t="shared" ref="X7:X58" si="7">G7</f>
        <v>0.13937521455544116</v>
      </c>
      <c r="Y7" s="12">
        <v>20</v>
      </c>
      <c r="Z7" s="13">
        <f>CORREL(H$6:H$58,$G$6:$G$58)</f>
        <v>0.20026584739888367</v>
      </c>
      <c r="AA7" s="13">
        <f>CORREL(H$6:H$58,$F$6:$F$58)</f>
        <v>-0.19418099325344088</v>
      </c>
      <c r="AB7" s="13">
        <f>CORREL(H$6:H$58,$E$6:$E$58)</f>
        <v>0.20278864861975077</v>
      </c>
    </row>
    <row r="8" spans="1:28" x14ac:dyDescent="0.25">
      <c r="A8" t="s">
        <v>285</v>
      </c>
      <c r="B8">
        <f>VLOOKUP($A8,工作表2!$AE$6:$AH$193,B$4,FALSE)</f>
        <v>2062</v>
      </c>
      <c r="C8">
        <f>VLOOKUP($A8,工作表2!$AE$6:$AH$193,C$4,FALSE)</f>
        <v>1267</v>
      </c>
      <c r="D8">
        <f>VLOOKUP($A8,工作表2!$AE$6:$AH$193,D$4,FALSE)</f>
        <v>3707</v>
      </c>
      <c r="E8" s="6">
        <f t="shared" si="3"/>
        <v>0.55624494200161856</v>
      </c>
      <c r="F8" s="6">
        <f t="shared" si="4"/>
        <v>0.34178581062854058</v>
      </c>
      <c r="G8" s="7">
        <f t="shared" si="5"/>
        <v>0.21445913137307798</v>
      </c>
      <c r="H8" s="8">
        <f>VLOOKUP($A8,'[1]5Y區隔'!$B$76:$R$128,H$4,FALSE)/VLOOKUP($A8,'[1]5Y區隔'!$B$76:$R$128,2,FALSE)</f>
        <v>6.4826584347194474E-2</v>
      </c>
      <c r="I8" s="8">
        <f>VLOOKUP($A8,'[1]5Y區隔'!$B$76:$R$128,I$4,FALSE)/VLOOKUP($A8,'[1]5Y區隔'!$B$76:$R$128,2,FALSE)</f>
        <v>6.0650081714181951E-2</v>
      </c>
      <c r="J8" s="8">
        <f>VLOOKUP($A8,'[1]5Y區隔'!$B$76:$R$128,J$4,FALSE)/VLOOKUP($A8,'[1]5Y區隔'!$B$76:$R$128,2,FALSE)</f>
        <v>8.0806246595242423E-2</v>
      </c>
      <c r="K8" s="8">
        <f>VLOOKUP($A8,'[1]5Y區隔'!$B$76:$R$128,K$4,FALSE)/VLOOKUP($A8,'[1]5Y區隔'!$B$76:$R$128,2,FALSE)</f>
        <v>0.10078082440530234</v>
      </c>
      <c r="L8" s="8">
        <f>VLOOKUP($A8,'[1]5Y區隔'!$B$76:$R$128,L$4,FALSE)/VLOOKUP($A8,'[1]5Y區隔'!$B$76:$R$128,2,FALSE)</f>
        <v>0.11094970038133285</v>
      </c>
      <c r="M8" s="8">
        <f>VLOOKUP($A8,'[1]5Y區隔'!$B$76:$R$128,M$4,FALSE)/VLOOKUP($A8,'[1]5Y區隔'!$B$76:$R$128,2,FALSE)</f>
        <v>0.1143998547303432</v>
      </c>
      <c r="N8" s="8">
        <f>VLOOKUP($A8,'[1]5Y區隔'!$B$76:$R$128,N$4,FALSE)/VLOOKUP($A8,'[1]5Y區隔'!$B$76:$R$128,2,FALSE)</f>
        <v>0.10350463047031051</v>
      </c>
      <c r="O8" s="8">
        <f>VLOOKUP($A8,'[1]5Y區隔'!$B$76:$R$128,O$4,FALSE)/VLOOKUP($A8,'[1]5Y區隔'!$B$76:$R$128,2,FALSE)</f>
        <v>8.0806246595242423E-2</v>
      </c>
      <c r="P8" s="8">
        <f>VLOOKUP($A8,'[1]5Y區隔'!$B$76:$R$128,P$4,FALSE)/VLOOKUP($A8,'[1]5Y區隔'!$B$76:$R$128,2,FALSE)</f>
        <v>7.8627201743235883E-2</v>
      </c>
      <c r="Q8" s="8">
        <f>VLOOKUP($A8,'[1]5Y區隔'!$B$76:$R$128,Q$4,FALSE)/VLOOKUP($A8,'[1]5Y區隔'!$B$76:$R$128,2,FALSE)</f>
        <v>6.7368803341202113E-2</v>
      </c>
      <c r="R8" s="8">
        <f>VLOOKUP($A8,'[1]5Y區隔'!$B$76:$R$128,R$4,FALSE)/VLOOKUP($A8,'[1]5Y區隔'!$B$76:$R$128,2,FALSE)</f>
        <v>4.6849464318140549E-2</v>
      </c>
      <c r="S8" s="8">
        <f>VLOOKUP($A8,'[1]5Y區隔'!$B$76:$R$128,S$4,FALSE)/VLOOKUP($A8,'[1]5Y區隔'!$B$76:$R$128,2,FALSE)</f>
        <v>3.7770110768113312E-2</v>
      </c>
      <c r="T8" s="8">
        <f>VLOOKUP($A8,'[1]5Y區隔'!$B$76:$R$128,T$4,FALSE)/VLOOKUP($A8,'[1]5Y區隔'!$B$76:$R$128,2,FALSE)</f>
        <v>2.3424732159070275E-2</v>
      </c>
      <c r="U8" s="8">
        <f>VLOOKUP($A8,'[1]5Y區隔'!$B$76:$R$128,U$4,FALSE)/VLOOKUP($A8,'[1]5Y區隔'!$B$76:$R$128,2,FALSE)</f>
        <v>1.8340294171055021E-2</v>
      </c>
      <c r="V8" s="8">
        <f>VLOOKUP($A8,'[1]5Y區隔'!$B$76:$R$128,V$4,FALSE)/VLOOKUP($A8,'[1]5Y區隔'!$B$76:$R$128,2,FALSE)</f>
        <v>1.0895224260032685E-2</v>
      </c>
      <c r="W8" s="9">
        <f t="shared" si="6"/>
        <v>47.592155438532771</v>
      </c>
      <c r="X8" s="10">
        <f t="shared" si="7"/>
        <v>0.21445913137307798</v>
      </c>
      <c r="Y8" s="11">
        <v>25</v>
      </c>
      <c r="Z8" s="13">
        <f>CORREL(I$6:I$58,$G$6:$G$58)</f>
        <v>0.17039333597982284</v>
      </c>
      <c r="AA8" s="13">
        <f>CORREL(I$6:I$58,$F$6:$F$58)</f>
        <v>-0.1200470122821156</v>
      </c>
      <c r="AB8" s="13">
        <f>CORREL(I$6:I$58,$E$6:$E$58)</f>
        <v>0.22122835924850287</v>
      </c>
    </row>
    <row r="9" spans="1:28" x14ac:dyDescent="0.25">
      <c r="A9" t="s">
        <v>286</v>
      </c>
      <c r="B9">
        <f>VLOOKUP($A9,工作表2!$AE$6:$AH$193,B$4,FALSE)</f>
        <v>2153</v>
      </c>
      <c r="C9">
        <f>VLOOKUP($A9,工作表2!$AE$6:$AH$193,C$4,FALSE)</f>
        <v>1892</v>
      </c>
      <c r="D9">
        <f>VLOOKUP($A9,工作表2!$AE$6:$AH$193,D$4,FALSE)</f>
        <v>4483</v>
      </c>
      <c r="E9" s="6">
        <f t="shared" si="3"/>
        <v>0.48025875529779166</v>
      </c>
      <c r="F9" s="6">
        <f t="shared" si="4"/>
        <v>0.42203881329466875</v>
      </c>
      <c r="G9" s="7">
        <f t="shared" si="5"/>
        <v>5.8219942003122915E-2</v>
      </c>
      <c r="H9" s="8">
        <f>VLOOKUP($A9,'[1]5Y區隔'!$B$76:$R$128,H$4,FALSE)/VLOOKUP($A9,'[1]5Y區隔'!$B$76:$R$128,2,FALSE)</f>
        <v>6.0854039577443834E-2</v>
      </c>
      <c r="I9" s="8">
        <f>VLOOKUP($A9,'[1]5Y區隔'!$B$76:$R$128,I$4,FALSE)/VLOOKUP($A9,'[1]5Y區隔'!$B$76:$R$128,2,FALSE)</f>
        <v>5.6241630709715815E-2</v>
      </c>
      <c r="J9" s="8">
        <f>VLOOKUP($A9,'[1]5Y區隔'!$B$76:$R$128,J$4,FALSE)/VLOOKUP($A9,'[1]5Y區隔'!$B$76:$R$128,2,FALSE)</f>
        <v>6.933492039875018E-2</v>
      </c>
      <c r="K9" s="8">
        <f>VLOOKUP($A9,'[1]5Y區隔'!$B$76:$R$128,K$4,FALSE)/VLOOKUP($A9,'[1]5Y區隔'!$B$76:$R$128,2,FALSE)</f>
        <v>8.7784555869662259E-2</v>
      </c>
      <c r="L9" s="8">
        <f>VLOOKUP($A9,'[1]5Y區隔'!$B$76:$R$128,L$4,FALSE)/VLOOKUP($A9,'[1]5Y區隔'!$B$76:$R$128,2,FALSE)</f>
        <v>9.2992114268710013E-2</v>
      </c>
      <c r="M9" s="8">
        <f>VLOOKUP($A9,'[1]5Y區隔'!$B$76:$R$128,M$4,FALSE)/VLOOKUP($A9,'[1]5Y區隔'!$B$76:$R$128,2,FALSE)</f>
        <v>9.6116649308138666E-2</v>
      </c>
      <c r="N9" s="8">
        <f>VLOOKUP($A9,'[1]5Y區隔'!$B$76:$R$128,N$4,FALSE)/VLOOKUP($A9,'[1]5Y區隔'!$B$76:$R$128,2,FALSE)</f>
        <v>0.10147299509001637</v>
      </c>
      <c r="O9" s="8">
        <f>VLOOKUP($A9,'[1]5Y區隔'!$B$76:$R$128,O$4,FALSE)/VLOOKUP($A9,'[1]5Y區隔'!$B$76:$R$128,2,FALSE)</f>
        <v>9.4628775479839305E-2</v>
      </c>
      <c r="P9" s="8">
        <f>VLOOKUP($A9,'[1]5Y區隔'!$B$76:$R$128,P$4,FALSE)/VLOOKUP($A9,'[1]5Y區隔'!$B$76:$R$128,2,FALSE)</f>
        <v>9.0909090909090912E-2</v>
      </c>
      <c r="Q9" s="8">
        <f>VLOOKUP($A9,'[1]5Y區隔'!$B$76:$R$128,Q$4,FALSE)/VLOOKUP($A9,'[1]5Y區隔'!$B$76:$R$128,2,FALSE)</f>
        <v>8.0940336259485199E-2</v>
      </c>
      <c r="R9" s="8">
        <f>VLOOKUP($A9,'[1]5Y區隔'!$B$76:$R$128,R$4,FALSE)/VLOOKUP($A9,'[1]5Y區隔'!$B$76:$R$128,2,FALSE)</f>
        <v>5.1480434459157863E-2</v>
      </c>
      <c r="S9" s="8">
        <f>VLOOKUP($A9,'[1]5Y區隔'!$B$76:$R$128,S$4,FALSE)/VLOOKUP($A9,'[1]5Y區隔'!$B$76:$R$128,2,FALSE)</f>
        <v>4.344591578634132E-2</v>
      </c>
      <c r="T9" s="8">
        <f>VLOOKUP($A9,'[1]5Y區隔'!$B$76:$R$128,T$4,FALSE)/VLOOKUP($A9,'[1]5Y區隔'!$B$76:$R$128,2,FALSE)</f>
        <v>3.4518672816545158E-2</v>
      </c>
      <c r="U9" s="8">
        <f>VLOOKUP($A9,'[1]5Y區隔'!$B$76:$R$128,U$4,FALSE)/VLOOKUP($A9,'[1]5Y區隔'!$B$76:$R$128,2,FALSE)</f>
        <v>2.4698705549769381E-2</v>
      </c>
      <c r="V9" s="8">
        <f>VLOOKUP($A9,'[1]5Y區隔'!$B$76:$R$128,V$4,FALSE)/VLOOKUP($A9,'[1]5Y區隔'!$B$76:$R$128,2,FALSE)</f>
        <v>1.4581163517333731E-2</v>
      </c>
      <c r="W9" s="9">
        <f t="shared" si="6"/>
        <v>49.84972474334176</v>
      </c>
      <c r="X9" s="10">
        <f t="shared" si="7"/>
        <v>5.8219942003122915E-2</v>
      </c>
      <c r="Y9" s="11">
        <v>30</v>
      </c>
      <c r="Z9" s="13">
        <f>CORREL(J$6:J$58,$G$6:$G$58)</f>
        <v>0.13576455457536499</v>
      </c>
      <c r="AA9" s="13">
        <f>CORREL(J$6:J$58,$F$6:$F$58)</f>
        <v>-7.1333348985213527E-2</v>
      </c>
      <c r="AB9" s="13">
        <f>CORREL(J$6:J$58,$E$6:$E$58)</f>
        <v>0.20247981462365702</v>
      </c>
    </row>
    <row r="10" spans="1:28" x14ac:dyDescent="0.25">
      <c r="A10" t="s">
        <v>287</v>
      </c>
      <c r="B10">
        <f>VLOOKUP($A10,工作表2!$AE$6:$AH$193,B$4,FALSE)</f>
        <v>1577</v>
      </c>
      <c r="C10">
        <f>VLOOKUP($A10,工作表2!$AE$6:$AH$193,C$4,FALSE)</f>
        <v>975</v>
      </c>
      <c r="D10">
        <f>VLOOKUP($A10,工作表2!$AE$6:$AH$193,D$4,FALSE)</f>
        <v>2813</v>
      </c>
      <c r="E10" s="6">
        <f t="shared" si="3"/>
        <v>0.56061144685389264</v>
      </c>
      <c r="F10" s="6">
        <f t="shared" si="4"/>
        <v>0.34660504799146818</v>
      </c>
      <c r="G10" s="7">
        <f t="shared" si="5"/>
        <v>0.21400639886242445</v>
      </c>
      <c r="H10" s="8">
        <f>VLOOKUP($A10,'[1]5Y區隔'!$B$76:$R$128,H$4,FALSE)/VLOOKUP($A10,'[1]5Y區隔'!$B$76:$R$128,2,FALSE)</f>
        <v>5.5383936451897618E-2</v>
      </c>
      <c r="I10" s="8">
        <f>VLOOKUP($A10,'[1]5Y區隔'!$B$76:$R$128,I$4,FALSE)/VLOOKUP($A10,'[1]5Y區隔'!$B$76:$R$128,2,FALSE)</f>
        <v>5.2736098852603705E-2</v>
      </c>
      <c r="J10" s="8">
        <f>VLOOKUP($A10,'[1]5Y區隔'!$B$76:$R$128,J$4,FALSE)/VLOOKUP($A10,'[1]5Y區隔'!$B$76:$R$128,2,FALSE)</f>
        <v>7.0167696381288613E-2</v>
      </c>
      <c r="K10" s="8">
        <f>VLOOKUP($A10,'[1]5Y區隔'!$B$76:$R$128,K$4,FALSE)/VLOOKUP($A10,'[1]5Y區隔'!$B$76:$R$128,2,FALSE)</f>
        <v>7.8111209179170346E-2</v>
      </c>
      <c r="L10" s="8">
        <f>VLOOKUP($A10,'[1]5Y區隔'!$B$76:$R$128,L$4,FALSE)/VLOOKUP($A10,'[1]5Y區隔'!$B$76:$R$128,2,FALSE)</f>
        <v>8.5172109443954105E-2</v>
      </c>
      <c r="M10" s="8">
        <f>VLOOKUP($A10,'[1]5Y區隔'!$B$76:$R$128,M$4,FALSE)/VLOOKUP($A10,'[1]5Y區隔'!$B$76:$R$128,2,FALSE)</f>
        <v>8.6716681376875548E-2</v>
      </c>
      <c r="N10" s="8">
        <f>VLOOKUP($A10,'[1]5Y區隔'!$B$76:$R$128,N$4,FALSE)/VLOOKUP($A10,'[1]5Y區隔'!$B$76:$R$128,2,FALSE)</f>
        <v>9.9514563106796114E-2</v>
      </c>
      <c r="O10" s="8">
        <f>VLOOKUP($A10,'[1]5Y區隔'!$B$76:$R$128,O$4,FALSE)/VLOOKUP($A10,'[1]5Y區隔'!$B$76:$R$128,2,FALSE)</f>
        <v>9.8190644307149161E-2</v>
      </c>
      <c r="P10" s="8">
        <f>VLOOKUP($A10,'[1]5Y區隔'!$B$76:$R$128,P$4,FALSE)/VLOOKUP($A10,'[1]5Y區隔'!$B$76:$R$128,2,FALSE)</f>
        <v>0.10150044130626655</v>
      </c>
      <c r="Q10" s="8">
        <f>VLOOKUP($A10,'[1]5Y區隔'!$B$76:$R$128,Q$4,FALSE)/VLOOKUP($A10,'[1]5Y區隔'!$B$76:$R$128,2,FALSE)</f>
        <v>8.9585172109443958E-2</v>
      </c>
      <c r="R10" s="8">
        <f>VLOOKUP($A10,'[1]5Y區隔'!$B$76:$R$128,R$4,FALSE)/VLOOKUP($A10,'[1]5Y區隔'!$B$76:$R$128,2,FALSE)</f>
        <v>6.1562224183583404E-2</v>
      </c>
      <c r="S10" s="8">
        <f>VLOOKUP($A10,'[1]5Y區隔'!$B$76:$R$128,S$4,FALSE)/VLOOKUP($A10,'[1]5Y區隔'!$B$76:$R$128,2,FALSE)</f>
        <v>5.2515445719329215E-2</v>
      </c>
      <c r="T10" s="8">
        <f>VLOOKUP($A10,'[1]5Y區隔'!$B$76:$R$128,T$4,FALSE)/VLOOKUP($A10,'[1]5Y區隔'!$B$76:$R$128,2,FALSE)</f>
        <v>3.265666372462489E-2</v>
      </c>
      <c r="U10" s="8">
        <f>VLOOKUP($A10,'[1]5Y區隔'!$B$76:$R$128,U$4,FALSE)/VLOOKUP($A10,'[1]5Y區隔'!$B$76:$R$128,2,FALSE)</f>
        <v>2.1403353927625771E-2</v>
      </c>
      <c r="V10" s="8">
        <f>VLOOKUP($A10,'[1]5Y區隔'!$B$76:$R$128,V$4,FALSE)/VLOOKUP($A10,'[1]5Y區隔'!$B$76:$R$128,2,FALSE)</f>
        <v>1.4783759929390997E-2</v>
      </c>
      <c r="W10" s="9">
        <f t="shared" si="6"/>
        <v>50.873786407767</v>
      </c>
      <c r="X10" s="10">
        <f t="shared" si="7"/>
        <v>0.21400639886242445</v>
      </c>
      <c r="Y10" s="11">
        <v>35</v>
      </c>
      <c r="Z10" s="13">
        <f>CORREL(K$6:K$58,$G$6:$G$58)</f>
        <v>-0.20615881905824579</v>
      </c>
      <c r="AA10" s="13">
        <f>CORREL(K$6:K$58,$F$6:$F$58)</f>
        <v>0.21581651716323619</v>
      </c>
      <c r="AB10" s="13">
        <f>CORREL(K$6:K$58,$E$6:$E$58)</f>
        <v>-0.19159369553894456</v>
      </c>
    </row>
    <row r="11" spans="1:28" x14ac:dyDescent="0.25">
      <c r="A11" t="s">
        <v>288</v>
      </c>
      <c r="B11">
        <f>VLOOKUP($A11,工作表2!$AE$6:$AH$193,B$4,FALSE)</f>
        <v>2221</v>
      </c>
      <c r="C11">
        <f>VLOOKUP($A11,工作表2!$AE$6:$AH$193,C$4,FALSE)</f>
        <v>944</v>
      </c>
      <c r="D11">
        <f>VLOOKUP($A11,工作表2!$AE$6:$AH$193,D$4,FALSE)</f>
        <v>3481</v>
      </c>
      <c r="E11" s="6">
        <f t="shared" si="3"/>
        <v>0.63803504740017236</v>
      </c>
      <c r="F11" s="6">
        <f t="shared" si="4"/>
        <v>0.2711864406779661</v>
      </c>
      <c r="G11" s="7">
        <f t="shared" si="5"/>
        <v>0.36684860672220626</v>
      </c>
      <c r="H11" s="8">
        <f>VLOOKUP($A11,'[1]5Y區隔'!$B$76:$R$128,H$4,FALSE)/VLOOKUP($A11,'[1]5Y區隔'!$B$76:$R$128,2,FALSE)</f>
        <v>6.2666666666666662E-2</v>
      </c>
      <c r="I11" s="8">
        <f>VLOOKUP($A11,'[1]5Y區隔'!$B$76:$R$128,I$4,FALSE)/VLOOKUP($A11,'[1]5Y區隔'!$B$76:$R$128,2,FALSE)</f>
        <v>5.4476190476190477E-2</v>
      </c>
      <c r="J11" s="8">
        <f>VLOOKUP($A11,'[1]5Y區隔'!$B$76:$R$128,J$4,FALSE)/VLOOKUP($A11,'[1]5Y區隔'!$B$76:$R$128,2,FALSE)</f>
        <v>7.7714285714285708E-2</v>
      </c>
      <c r="K11" s="8">
        <f>VLOOKUP($A11,'[1]5Y區隔'!$B$76:$R$128,K$4,FALSE)/VLOOKUP($A11,'[1]5Y區隔'!$B$76:$R$128,2,FALSE)</f>
        <v>9.0857142857142859E-2</v>
      </c>
      <c r="L11" s="8">
        <f>VLOOKUP($A11,'[1]5Y區隔'!$B$76:$R$128,L$4,FALSE)/VLOOKUP($A11,'[1]5Y區隔'!$B$76:$R$128,2,FALSE)</f>
        <v>7.7523809523809523E-2</v>
      </c>
      <c r="M11" s="8">
        <f>VLOOKUP($A11,'[1]5Y區隔'!$B$76:$R$128,M$4,FALSE)/VLOOKUP($A11,'[1]5Y區隔'!$B$76:$R$128,2,FALSE)</f>
        <v>8.4380952380952376E-2</v>
      </c>
      <c r="N11" s="8">
        <f>VLOOKUP($A11,'[1]5Y區隔'!$B$76:$R$128,N$4,FALSE)/VLOOKUP($A11,'[1]5Y區隔'!$B$76:$R$128,2,FALSE)</f>
        <v>9.1238095238095243E-2</v>
      </c>
      <c r="O11" s="8">
        <f>VLOOKUP($A11,'[1]5Y區隔'!$B$76:$R$128,O$4,FALSE)/VLOOKUP($A11,'[1]5Y區隔'!$B$76:$R$128,2,FALSE)</f>
        <v>9.9047619047619051E-2</v>
      </c>
      <c r="P11" s="8">
        <f>VLOOKUP($A11,'[1]5Y區隔'!$B$76:$R$128,P$4,FALSE)/VLOOKUP($A11,'[1]5Y區隔'!$B$76:$R$128,2,FALSE)</f>
        <v>0.11371428571428571</v>
      </c>
      <c r="Q11" s="8">
        <f>VLOOKUP($A11,'[1]5Y區隔'!$B$76:$R$128,Q$4,FALSE)/VLOOKUP($A11,'[1]5Y區隔'!$B$76:$R$128,2,FALSE)</f>
        <v>8.7047619047619054E-2</v>
      </c>
      <c r="R11" s="8">
        <f>VLOOKUP($A11,'[1]5Y區隔'!$B$76:$R$128,R$4,FALSE)/VLOOKUP($A11,'[1]5Y區隔'!$B$76:$R$128,2,FALSE)</f>
        <v>5.5619047619047617E-2</v>
      </c>
      <c r="S11" s="8">
        <f>VLOOKUP($A11,'[1]5Y區隔'!$B$76:$R$128,S$4,FALSE)/VLOOKUP($A11,'[1]5Y區隔'!$B$76:$R$128,2,FALSE)</f>
        <v>3.5428571428571427E-2</v>
      </c>
      <c r="T11" s="8">
        <f>VLOOKUP($A11,'[1]5Y區隔'!$B$76:$R$128,T$4,FALSE)/VLOOKUP($A11,'[1]5Y區隔'!$B$76:$R$128,2,FALSE)</f>
        <v>2.6285714285714287E-2</v>
      </c>
      <c r="U11" s="8">
        <f>VLOOKUP($A11,'[1]5Y區隔'!$B$76:$R$128,U$4,FALSE)/VLOOKUP($A11,'[1]5Y區隔'!$B$76:$R$128,2,FALSE)</f>
        <v>2.6476190476190476E-2</v>
      </c>
      <c r="V11" s="8">
        <f>VLOOKUP($A11,'[1]5Y區隔'!$B$76:$R$128,V$4,FALSE)/VLOOKUP($A11,'[1]5Y區隔'!$B$76:$R$128,2,FALSE)</f>
        <v>1.7523809523809525E-2</v>
      </c>
      <c r="W11" s="9">
        <f t="shared" si="6"/>
        <v>49.996190476190478</v>
      </c>
      <c r="X11" s="10">
        <f t="shared" si="7"/>
        <v>0.36684860672220626</v>
      </c>
      <c r="Y11" s="11">
        <v>40</v>
      </c>
      <c r="Z11" s="13">
        <f>CORREL(L$6:L$58,$G$6:$G$58)</f>
        <v>-0.14900592402476309</v>
      </c>
      <c r="AA11" s="13">
        <f>CORREL(L$6:L$58,$F$6:$F$58)</f>
        <v>0.12248740685719713</v>
      </c>
      <c r="AB11" s="13">
        <f>CORREL(L$6:L$58,$E$6:$E$58)</f>
        <v>-0.17458760280342833</v>
      </c>
    </row>
    <row r="12" spans="1:28" x14ac:dyDescent="0.25">
      <c r="A12" t="s">
        <v>289</v>
      </c>
      <c r="B12">
        <f>VLOOKUP($A12,工作表2!$AE$6:$AH$193,B$4,FALSE)</f>
        <v>1965</v>
      </c>
      <c r="C12">
        <f>VLOOKUP($A12,工作表2!$AE$6:$AH$193,C$4,FALSE)</f>
        <v>1516</v>
      </c>
      <c r="D12">
        <f>VLOOKUP($A12,工作表2!$AE$6:$AH$193,D$4,FALSE)</f>
        <v>3863</v>
      </c>
      <c r="E12" s="6">
        <f t="shared" si="3"/>
        <v>0.50867201656743466</v>
      </c>
      <c r="F12" s="6">
        <f t="shared" si="4"/>
        <v>0.39244110794719128</v>
      </c>
      <c r="G12" s="7">
        <f t="shared" si="5"/>
        <v>0.11623090862024338</v>
      </c>
      <c r="H12" s="8">
        <f>VLOOKUP($A12,'[1]5Y區隔'!$B$76:$R$128,H$4,FALSE)/VLOOKUP($A12,'[1]5Y區隔'!$B$76:$R$128,2,FALSE)</f>
        <v>6.4913168099814539E-2</v>
      </c>
      <c r="I12" s="8">
        <f>VLOOKUP($A12,'[1]5Y區隔'!$B$76:$R$128,I$4,FALSE)/VLOOKUP($A12,'[1]5Y區隔'!$B$76:$R$128,2,FALSE)</f>
        <v>5.7663125948406675E-2</v>
      </c>
      <c r="J12" s="8">
        <f>VLOOKUP($A12,'[1]5Y區隔'!$B$76:$R$128,J$4,FALSE)/VLOOKUP($A12,'[1]5Y區隔'!$B$76:$R$128,2,FALSE)</f>
        <v>8.2448153768335863E-2</v>
      </c>
      <c r="K12" s="8">
        <f>VLOOKUP($A12,'[1]5Y區隔'!$B$76:$R$128,K$4,FALSE)/VLOOKUP($A12,'[1]5Y區隔'!$B$76:$R$128,2,FALSE)</f>
        <v>8.7674928342606637E-2</v>
      </c>
      <c r="L12" s="8">
        <f>VLOOKUP($A12,'[1]5Y區隔'!$B$76:$R$128,L$4,FALSE)/VLOOKUP($A12,'[1]5Y區隔'!$B$76:$R$128,2,FALSE)</f>
        <v>7.3680660934075201E-2</v>
      </c>
      <c r="M12" s="8">
        <f>VLOOKUP($A12,'[1]5Y區隔'!$B$76:$R$128,M$4,FALSE)/VLOOKUP($A12,'[1]5Y區隔'!$B$76:$R$128,2,FALSE)</f>
        <v>8.2616759399763956E-2</v>
      </c>
      <c r="N12" s="8">
        <f>VLOOKUP($A12,'[1]5Y區隔'!$B$76:$R$128,N$4,FALSE)/VLOOKUP($A12,'[1]5Y區隔'!$B$76:$R$128,2,FALSE)</f>
        <v>9.7959871859720118E-2</v>
      </c>
      <c r="O12" s="8">
        <f>VLOOKUP($A12,'[1]5Y區隔'!$B$76:$R$128,O$4,FALSE)/VLOOKUP($A12,'[1]5Y區隔'!$B$76:$R$128,2,FALSE)</f>
        <v>0.10453549148541562</v>
      </c>
      <c r="P12" s="8">
        <f>VLOOKUP($A12,'[1]5Y區隔'!$B$76:$R$128,P$4,FALSE)/VLOOKUP($A12,'[1]5Y區隔'!$B$76:$R$128,2,FALSE)</f>
        <v>0.10183780138256618</v>
      </c>
      <c r="Q12" s="8">
        <f>VLOOKUP($A12,'[1]5Y區隔'!$B$76:$R$128,Q$4,FALSE)/VLOOKUP($A12,'[1]5Y區隔'!$B$76:$R$128,2,FALSE)</f>
        <v>7.924464677120216E-2</v>
      </c>
      <c r="R12" s="8">
        <f>VLOOKUP($A12,'[1]5Y區隔'!$B$76:$R$128,R$4,FALSE)/VLOOKUP($A12,'[1]5Y區隔'!$B$76:$R$128,2,FALSE)</f>
        <v>4.8389816219861742E-2</v>
      </c>
      <c r="S12" s="8">
        <f>VLOOKUP($A12,'[1]5Y區隔'!$B$76:$R$128,S$4,FALSE)/VLOOKUP($A12,'[1]5Y區隔'!$B$76:$R$128,2,FALSE)</f>
        <v>4.2825830382734784E-2</v>
      </c>
      <c r="T12" s="8">
        <f>VLOOKUP($A12,'[1]5Y區隔'!$B$76:$R$128,T$4,FALSE)/VLOOKUP($A12,'[1]5Y區隔'!$B$76:$R$128,2,FALSE)</f>
        <v>3.6418816388467376E-2</v>
      </c>
      <c r="U12" s="8">
        <f>VLOOKUP($A12,'[1]5Y區隔'!$B$76:$R$128,U$4,FALSE)/VLOOKUP($A12,'[1]5Y區隔'!$B$76:$R$128,2,FALSE)</f>
        <v>2.4447816557073006E-2</v>
      </c>
      <c r="V12" s="8">
        <f>VLOOKUP($A12,'[1]5Y區隔'!$B$76:$R$128,V$4,FALSE)/VLOOKUP($A12,'[1]5Y區隔'!$B$76:$R$128,2,FALSE)</f>
        <v>1.5343112459956162E-2</v>
      </c>
      <c r="W12" s="9">
        <f t="shared" si="6"/>
        <v>49.82717922778621</v>
      </c>
      <c r="X12" s="10">
        <f t="shared" si="7"/>
        <v>0.11623090862024338</v>
      </c>
      <c r="Y12" s="11">
        <v>45</v>
      </c>
      <c r="Z12" s="13">
        <f>CORREL(M$6:M$58,$G$6:$G$58)</f>
        <v>-0.23298979171756284</v>
      </c>
      <c r="AA12" s="13">
        <f>CORREL(M$6:M$58,$F$6:$F$58)</f>
        <v>0.19925982890404015</v>
      </c>
      <c r="AB12" s="13">
        <f>CORREL(M$6:M$58,$E$6:$E$58)</f>
        <v>-0.26465219377465726</v>
      </c>
    </row>
    <row r="13" spans="1:28" x14ac:dyDescent="0.25">
      <c r="A13" t="s">
        <v>290</v>
      </c>
      <c r="B13">
        <f>VLOOKUP($A13,工作表2!$AE$6:$AH$193,B$4,FALSE)</f>
        <v>872</v>
      </c>
      <c r="C13">
        <f>VLOOKUP($A13,工作表2!$AE$6:$AH$193,C$4,FALSE)</f>
        <v>781</v>
      </c>
      <c r="D13">
        <f>VLOOKUP($A13,工作表2!$AE$6:$AH$193,D$4,FALSE)</f>
        <v>1798</v>
      </c>
      <c r="E13" s="6">
        <f t="shared" si="3"/>
        <v>0.4849833147942158</v>
      </c>
      <c r="F13" s="6">
        <f t="shared" si="4"/>
        <v>0.43437152391546163</v>
      </c>
      <c r="G13" s="7">
        <f t="shared" si="5"/>
        <v>5.061179087875417E-2</v>
      </c>
      <c r="H13" s="8">
        <f>VLOOKUP($A13,'[1]5Y區隔'!$B$76:$R$128,H$4,FALSE)/VLOOKUP($A13,'[1]5Y區隔'!$B$76:$R$128,2,FALSE)</f>
        <v>5.8888479941111523E-2</v>
      </c>
      <c r="I13" s="8">
        <f>VLOOKUP($A13,'[1]5Y區隔'!$B$76:$R$128,I$4,FALSE)/VLOOKUP($A13,'[1]5Y區隔'!$B$76:$R$128,2,FALSE)</f>
        <v>5.8152373941847628E-2</v>
      </c>
      <c r="J13" s="8">
        <f>VLOOKUP($A13,'[1]5Y區隔'!$B$76:$R$128,J$4,FALSE)/VLOOKUP($A13,'[1]5Y區隔'!$B$76:$R$128,2,FALSE)</f>
        <v>6.8825910931174086E-2</v>
      </c>
      <c r="K13" s="8">
        <f>VLOOKUP($A13,'[1]5Y區隔'!$B$76:$R$128,K$4,FALSE)/VLOOKUP($A13,'[1]5Y區隔'!$B$76:$R$128,2,FALSE)</f>
        <v>8.0603606919396387E-2</v>
      </c>
      <c r="L13" s="8">
        <f>VLOOKUP($A13,'[1]5Y區隔'!$B$76:$R$128,L$4,FALSE)/VLOOKUP($A13,'[1]5Y區隔'!$B$76:$R$128,2,FALSE)</f>
        <v>5.8520426941479575E-2</v>
      </c>
      <c r="M13" s="8">
        <f>VLOOKUP($A13,'[1]5Y區隔'!$B$76:$R$128,M$4,FALSE)/VLOOKUP($A13,'[1]5Y區隔'!$B$76:$R$128,2,FALSE)</f>
        <v>8.4652189915347814E-2</v>
      </c>
      <c r="N13" s="8">
        <f>VLOOKUP($A13,'[1]5Y區隔'!$B$76:$R$128,N$4,FALSE)/VLOOKUP($A13,'[1]5Y區隔'!$B$76:$R$128,2,FALSE)</f>
        <v>9.2381302907618701E-2</v>
      </c>
      <c r="O13" s="8">
        <f>VLOOKUP($A13,'[1]5Y區隔'!$B$76:$R$128,O$4,FALSE)/VLOOKUP($A13,'[1]5Y區隔'!$B$76:$R$128,2,FALSE)</f>
        <v>0.1048951048951049</v>
      </c>
      <c r="P13" s="8">
        <f>VLOOKUP($A13,'[1]5Y區隔'!$B$76:$R$128,P$4,FALSE)/VLOOKUP($A13,'[1]5Y區隔'!$B$76:$R$128,2,FALSE)</f>
        <v>0.10047846889952153</v>
      </c>
      <c r="Q13" s="8">
        <f>VLOOKUP($A13,'[1]5Y區隔'!$B$76:$R$128,Q$4,FALSE)/VLOOKUP($A13,'[1]5Y區隔'!$B$76:$R$128,2,FALSE)</f>
        <v>8.2075818917924176E-2</v>
      </c>
      <c r="R13" s="8">
        <f>VLOOKUP($A13,'[1]5Y區隔'!$B$76:$R$128,R$4,FALSE)/VLOOKUP($A13,'[1]5Y區隔'!$B$76:$R$128,2,FALSE)</f>
        <v>5.2999631947000365E-2</v>
      </c>
      <c r="S13" s="8">
        <f>VLOOKUP($A13,'[1]5Y區隔'!$B$76:$R$128,S$4,FALSE)/VLOOKUP($A13,'[1]5Y區隔'!$B$76:$R$128,2,FALSE)</f>
        <v>5.2631578947368418E-2</v>
      </c>
      <c r="T13" s="8">
        <f>VLOOKUP($A13,'[1]5Y區隔'!$B$76:$R$128,T$4,FALSE)/VLOOKUP($A13,'[1]5Y區隔'!$B$76:$R$128,2,FALSE)</f>
        <v>5.9624585940375417E-2</v>
      </c>
      <c r="U13" s="8">
        <f>VLOOKUP($A13,'[1]5Y區隔'!$B$76:$R$128,U$4,FALSE)/VLOOKUP($A13,'[1]5Y區隔'!$B$76:$R$128,2,FALSE)</f>
        <v>3.2020610967979389E-2</v>
      </c>
      <c r="V13" s="8">
        <f>VLOOKUP($A13,'[1]5Y區隔'!$B$76:$R$128,V$4,FALSE)/VLOOKUP($A13,'[1]5Y區隔'!$B$76:$R$128,2,FALSE)</f>
        <v>1.3249907986750091E-2</v>
      </c>
      <c r="W13" s="9">
        <f t="shared" si="6"/>
        <v>51.761133603238861</v>
      </c>
      <c r="X13" s="10">
        <f t="shared" si="7"/>
        <v>5.061179087875417E-2</v>
      </c>
      <c r="Y13" s="11">
        <v>50</v>
      </c>
      <c r="Z13" s="13">
        <f>CORREL(N$6:N$58,$G$6:$G$58)</f>
        <v>0.19800820586793949</v>
      </c>
      <c r="AA13" s="13">
        <f>CORREL(N$6:N$58,$F$6:$F$58)</f>
        <v>-0.20750330653031446</v>
      </c>
      <c r="AB13" s="13">
        <f>CORREL(N$6:N$58,$E$6:$E$58)</f>
        <v>0.1837826165206666</v>
      </c>
    </row>
    <row r="14" spans="1:28" x14ac:dyDescent="0.25">
      <c r="A14" t="s">
        <v>291</v>
      </c>
      <c r="B14">
        <f>VLOOKUP($A14,工作表2!$AE$6:$AH$193,B$4,FALSE)</f>
        <v>1276</v>
      </c>
      <c r="C14">
        <f>VLOOKUP($A14,工作表2!$AE$6:$AH$193,C$4,FALSE)</f>
        <v>974</v>
      </c>
      <c r="D14">
        <f>VLOOKUP($A14,工作表2!$AE$6:$AH$193,D$4,FALSE)</f>
        <v>2452</v>
      </c>
      <c r="E14" s="6">
        <f t="shared" si="3"/>
        <v>0.52039151712887444</v>
      </c>
      <c r="F14" s="6">
        <f t="shared" si="4"/>
        <v>0.39722675367047311</v>
      </c>
      <c r="G14" s="7">
        <f t="shared" si="5"/>
        <v>0.12316476345840133</v>
      </c>
      <c r="H14" s="8">
        <f>VLOOKUP($A14,'[1]5Y區隔'!$B$76:$R$128,H$4,FALSE)/VLOOKUP($A14,'[1]5Y區隔'!$B$76:$R$128,2,FALSE)</f>
        <v>5.5358603763294247E-2</v>
      </c>
      <c r="I14" s="8">
        <f>VLOOKUP($A14,'[1]5Y區隔'!$B$76:$R$128,I$4,FALSE)/VLOOKUP($A14,'[1]5Y區隔'!$B$76:$R$128,2,FALSE)</f>
        <v>6.872102536133079E-2</v>
      </c>
      <c r="J14" s="8">
        <f>VLOOKUP($A14,'[1]5Y區隔'!$B$76:$R$128,J$4,FALSE)/VLOOKUP($A14,'[1]5Y區隔'!$B$76:$R$128,2,FALSE)</f>
        <v>8.4810471775293161E-2</v>
      </c>
      <c r="K14" s="8">
        <f>VLOOKUP($A14,'[1]5Y區隔'!$B$76:$R$128,K$4,FALSE)/VLOOKUP($A14,'[1]5Y區隔'!$B$76:$R$128,2,FALSE)</f>
        <v>9.3536951186255796E-2</v>
      </c>
      <c r="L14" s="8">
        <f>VLOOKUP($A14,'[1]5Y區隔'!$B$76:$R$128,L$4,FALSE)/VLOOKUP($A14,'[1]5Y區隔'!$B$76:$R$128,2,FALSE)</f>
        <v>7.9356422143441505E-2</v>
      </c>
      <c r="M14" s="8">
        <f>VLOOKUP($A14,'[1]5Y區隔'!$B$76:$R$128,M$4,FALSE)/VLOOKUP($A14,'[1]5Y區隔'!$B$76:$R$128,2,FALSE)</f>
        <v>9.3264248704663211E-2</v>
      </c>
      <c r="N14" s="8">
        <f>VLOOKUP($A14,'[1]5Y區隔'!$B$76:$R$128,N$4,FALSE)/VLOOKUP($A14,'[1]5Y區隔'!$B$76:$R$128,2,FALSE)</f>
        <v>9.6809380965366787E-2</v>
      </c>
      <c r="O14" s="8">
        <f>VLOOKUP($A14,'[1]5Y區隔'!$B$76:$R$128,O$4,FALSE)/VLOOKUP($A14,'[1]5Y區隔'!$B$76:$R$128,2,FALSE)</f>
        <v>9.5718571038996461E-2</v>
      </c>
      <c r="P14" s="8">
        <f>VLOOKUP($A14,'[1]5Y區隔'!$B$76:$R$128,P$4,FALSE)/VLOOKUP($A14,'[1]5Y區隔'!$B$76:$R$128,2,FALSE)</f>
        <v>8.9173711480774479E-2</v>
      </c>
      <c r="Q14" s="8">
        <f>VLOOKUP($A14,'[1]5Y區隔'!$B$76:$R$128,Q$4,FALSE)/VLOOKUP($A14,'[1]5Y區隔'!$B$76:$R$128,2,FALSE)</f>
        <v>7.9901827106626674E-2</v>
      </c>
      <c r="R14" s="8">
        <f>VLOOKUP($A14,'[1]5Y區隔'!$B$76:$R$128,R$4,FALSE)/VLOOKUP($A14,'[1]5Y區隔'!$B$76:$R$128,2,FALSE)</f>
        <v>4.8541041723479686E-2</v>
      </c>
      <c r="S14" s="8">
        <f>VLOOKUP($A14,'[1]5Y區隔'!$B$76:$R$128,S$4,FALSE)/VLOOKUP($A14,'[1]5Y區隔'!$B$76:$R$128,2,FALSE)</f>
        <v>4.6632124352331605E-2</v>
      </c>
      <c r="T14" s="8">
        <f>VLOOKUP($A14,'[1]5Y區隔'!$B$76:$R$128,T$4,FALSE)/VLOOKUP($A14,'[1]5Y區隔'!$B$76:$R$128,2,FALSE)</f>
        <v>3.0542677938369241E-2</v>
      </c>
      <c r="U14" s="8">
        <f>VLOOKUP($A14,'[1]5Y區隔'!$B$76:$R$128,U$4,FALSE)/VLOOKUP($A14,'[1]5Y區隔'!$B$76:$R$128,2,FALSE)</f>
        <v>2.5088628306517591E-2</v>
      </c>
      <c r="V14" s="8">
        <f>VLOOKUP($A14,'[1]5Y區隔'!$B$76:$R$128,V$4,FALSE)/VLOOKUP($A14,'[1]5Y區隔'!$B$76:$R$128,2,FALSE)</f>
        <v>1.2544314153258795E-2</v>
      </c>
      <c r="W14" s="9">
        <f t="shared" si="6"/>
        <v>49.263703299700026</v>
      </c>
      <c r="X14" s="10">
        <f t="shared" si="7"/>
        <v>0.12316476345840133</v>
      </c>
      <c r="Y14" s="11">
        <v>55</v>
      </c>
      <c r="Z14" s="13">
        <f>CORREL(O$6:O$58,$G$6:$G$58)</f>
        <v>0.29780886277354307</v>
      </c>
      <c r="AA14" s="13">
        <f>CORREL(O$6:O$58,$F$6:$F$58)</f>
        <v>-0.28876763912870274</v>
      </c>
      <c r="AB14" s="13">
        <f>CORREL(O$6:O$58,$E$6:$E$58)</f>
        <v>0.30155249881070084</v>
      </c>
    </row>
    <row r="15" spans="1:28" x14ac:dyDescent="0.25">
      <c r="A15" t="s">
        <v>292</v>
      </c>
      <c r="B15">
        <f>VLOOKUP($A15,工作表2!$AE$6:$AH$193,B$4,FALSE)</f>
        <v>2304</v>
      </c>
      <c r="C15">
        <f>VLOOKUP($A15,工作表2!$AE$6:$AH$193,C$4,FALSE)</f>
        <v>1565</v>
      </c>
      <c r="D15">
        <f>VLOOKUP($A15,工作表2!$AE$6:$AH$193,D$4,FALSE)</f>
        <v>4218</v>
      </c>
      <c r="E15" s="6">
        <f t="shared" si="3"/>
        <v>0.54623044096728313</v>
      </c>
      <c r="F15" s="6">
        <f t="shared" si="4"/>
        <v>0.37102892366050261</v>
      </c>
      <c r="G15" s="7">
        <f t="shared" si="5"/>
        <v>0.17520151730678052</v>
      </c>
      <c r="H15" s="8">
        <f>VLOOKUP($A15,'[1]5Y區隔'!$B$76:$R$128,H$4,FALSE)/VLOOKUP($A15,'[1]5Y區隔'!$B$76:$R$128,2,FALSE)</f>
        <v>5.7129798903107862E-2</v>
      </c>
      <c r="I15" s="8">
        <f>VLOOKUP($A15,'[1]5Y區隔'!$B$76:$R$128,I$4,FALSE)/VLOOKUP($A15,'[1]5Y區隔'!$B$76:$R$128,2,FALSE)</f>
        <v>6.0786106032906767E-2</v>
      </c>
      <c r="J15" s="8">
        <f>VLOOKUP($A15,'[1]5Y區隔'!$B$76:$R$128,J$4,FALSE)/VLOOKUP($A15,'[1]5Y區隔'!$B$76:$R$128,2,FALSE)</f>
        <v>8.546617915904936E-2</v>
      </c>
      <c r="K15" s="8">
        <f>VLOOKUP($A15,'[1]5Y區隔'!$B$76:$R$128,K$4,FALSE)/VLOOKUP($A15,'[1]5Y區隔'!$B$76:$R$128,2,FALSE)</f>
        <v>9.6435100548446076E-2</v>
      </c>
      <c r="L15" s="8">
        <f>VLOOKUP($A15,'[1]5Y區隔'!$B$76:$R$128,L$4,FALSE)/VLOOKUP($A15,'[1]5Y區隔'!$B$76:$R$128,2,FALSE)</f>
        <v>8.5618525289457653E-2</v>
      </c>
      <c r="M15" s="8">
        <f>VLOOKUP($A15,'[1]5Y區隔'!$B$76:$R$128,M$4,FALSE)/VLOOKUP($A15,'[1]5Y區隔'!$B$76:$R$128,2,FALSE)</f>
        <v>8.5923217550274225E-2</v>
      </c>
      <c r="N15" s="8">
        <f>VLOOKUP($A15,'[1]5Y區隔'!$B$76:$R$128,N$4,FALSE)/VLOOKUP($A15,'[1]5Y區隔'!$B$76:$R$128,2,FALSE)</f>
        <v>0.10237659963436929</v>
      </c>
      <c r="O15" s="8">
        <f>VLOOKUP($A15,'[1]5Y區隔'!$B$76:$R$128,O$4,FALSE)/VLOOKUP($A15,'[1]5Y區隔'!$B$76:$R$128,2,FALSE)</f>
        <v>9.2474101157830585E-2</v>
      </c>
      <c r="P15" s="8">
        <f>VLOOKUP($A15,'[1]5Y區隔'!$B$76:$R$128,P$4,FALSE)/VLOOKUP($A15,'[1]5Y區隔'!$B$76:$R$128,2,FALSE)</f>
        <v>0.10009140767824497</v>
      </c>
      <c r="Q15" s="8">
        <f>VLOOKUP($A15,'[1]5Y區隔'!$B$76:$R$128,Q$4,FALSE)/VLOOKUP($A15,'[1]5Y區隔'!$B$76:$R$128,2,FALSE)</f>
        <v>7.8610603290676415E-2</v>
      </c>
      <c r="R15" s="8">
        <f>VLOOKUP($A15,'[1]5Y區隔'!$B$76:$R$128,R$4,FALSE)/VLOOKUP($A15,'[1]5Y區隔'!$B$76:$R$128,2,FALSE)</f>
        <v>5.3473491773308957E-2</v>
      </c>
      <c r="S15" s="8">
        <f>VLOOKUP($A15,'[1]5Y區隔'!$B$76:$R$128,S$4,FALSE)/VLOOKUP($A15,'[1]5Y區隔'!$B$76:$R$128,2,FALSE)</f>
        <v>4.2961608775137113E-2</v>
      </c>
      <c r="T15" s="8">
        <f>VLOOKUP($A15,'[1]5Y區隔'!$B$76:$R$128,T$4,FALSE)/VLOOKUP($A15,'[1]5Y區隔'!$B$76:$R$128,2,FALSE)</f>
        <v>2.8184034125533212E-2</v>
      </c>
      <c r="U15" s="8">
        <f>VLOOKUP($A15,'[1]5Y區隔'!$B$76:$R$128,U$4,FALSE)/VLOOKUP($A15,'[1]5Y區隔'!$B$76:$R$128,2,FALSE)</f>
        <v>1.9804996953077393E-2</v>
      </c>
      <c r="V15" s="8">
        <f>VLOOKUP($A15,'[1]5Y區隔'!$B$76:$R$128,V$4,FALSE)/VLOOKUP($A15,'[1]5Y區隔'!$B$76:$R$128,2,FALSE)</f>
        <v>1.0664229128580133E-2</v>
      </c>
      <c r="W15" s="9">
        <f t="shared" si="6"/>
        <v>49.076020719073732</v>
      </c>
      <c r="X15" s="10">
        <f t="shared" si="7"/>
        <v>0.17520151730678052</v>
      </c>
      <c r="Y15" s="11">
        <v>60</v>
      </c>
      <c r="Z15" s="13">
        <f>CORREL(P$6:P$58,$G$6:$G$58)</f>
        <v>0.32628042565963039</v>
      </c>
      <c r="AA15" s="13">
        <f>CORREL(P$6:P$58,$F$6:$F$58)</f>
        <v>-0.32967088927101029</v>
      </c>
      <c r="AB15" s="13">
        <f>CORREL(P$6:P$58,$E$6:$E$58)</f>
        <v>0.31604992353942229</v>
      </c>
    </row>
    <row r="16" spans="1:28" x14ac:dyDescent="0.25">
      <c r="A16" t="s">
        <v>293</v>
      </c>
      <c r="B16">
        <f>VLOOKUP($A16,工作表2!$AE$6:$AH$193,B$4,FALSE)</f>
        <v>1721</v>
      </c>
      <c r="C16">
        <f>VLOOKUP($A16,工作表2!$AE$6:$AH$193,C$4,FALSE)</f>
        <v>1118</v>
      </c>
      <c r="D16">
        <f>VLOOKUP($A16,工作表2!$AE$6:$AH$193,D$4,FALSE)</f>
        <v>3178</v>
      </c>
      <c r="E16" s="6">
        <f t="shared" si="3"/>
        <v>0.54153555695405919</v>
      </c>
      <c r="F16" s="6">
        <f t="shared" si="4"/>
        <v>0.35179358086847073</v>
      </c>
      <c r="G16" s="7">
        <f t="shared" si="5"/>
        <v>0.18974197608558846</v>
      </c>
      <c r="H16" s="8">
        <f>VLOOKUP($A16,'[1]5Y區隔'!$B$76:$R$128,H$4,FALSE)/VLOOKUP($A16,'[1]5Y區隔'!$B$76:$R$128,2,FALSE)</f>
        <v>5.8674009743698366E-2</v>
      </c>
      <c r="I16" s="8">
        <f>VLOOKUP($A16,'[1]5Y區隔'!$B$76:$R$128,I$4,FALSE)/VLOOKUP($A16,'[1]5Y區隔'!$B$76:$R$128,2,FALSE)</f>
        <v>6.2486761279389957E-2</v>
      </c>
      <c r="J16" s="8">
        <f>VLOOKUP($A16,'[1]5Y區隔'!$B$76:$R$128,J$4,FALSE)/VLOOKUP($A16,'[1]5Y區隔'!$B$76:$R$128,2,FALSE)</f>
        <v>7.3077737767422157E-2</v>
      </c>
      <c r="K16" s="8">
        <f>VLOOKUP($A16,'[1]5Y區隔'!$B$76:$R$128,K$4,FALSE)/VLOOKUP($A16,'[1]5Y區隔'!$B$76:$R$128,2,FALSE)</f>
        <v>8.8752382969709803E-2</v>
      </c>
      <c r="L16" s="8">
        <f>VLOOKUP($A16,'[1]5Y區隔'!$B$76:$R$128,L$4,FALSE)/VLOOKUP($A16,'[1]5Y區隔'!$B$76:$R$128,2,FALSE)</f>
        <v>0.10040245710654522</v>
      </c>
      <c r="M16" s="8">
        <f>VLOOKUP($A16,'[1]5Y區隔'!$B$76:$R$128,M$4,FALSE)/VLOOKUP($A16,'[1]5Y區隔'!$B$76:$R$128,2,FALSE)</f>
        <v>0.10485066723151874</v>
      </c>
      <c r="N16" s="8">
        <f>VLOOKUP($A16,'[1]5Y區隔'!$B$76:$R$128,N$4,FALSE)/VLOOKUP($A16,'[1]5Y區隔'!$B$76:$R$128,2,FALSE)</f>
        <v>9.0235119678034312E-2</v>
      </c>
      <c r="O16" s="8">
        <f>VLOOKUP($A16,'[1]5Y區隔'!$B$76:$R$128,O$4,FALSE)/VLOOKUP($A16,'[1]5Y區隔'!$B$76:$R$128,2,FALSE)</f>
        <v>8.1762338487608555E-2</v>
      </c>
      <c r="P16" s="8">
        <f>VLOOKUP($A16,'[1]5Y區隔'!$B$76:$R$128,P$4,FALSE)/VLOOKUP($A16,'[1]5Y區隔'!$B$76:$R$128,2,FALSE)</f>
        <v>9.8496081338699429E-2</v>
      </c>
      <c r="Q16" s="8">
        <f>VLOOKUP($A16,'[1]5Y區隔'!$B$76:$R$128,Q$4,FALSE)/VLOOKUP($A16,'[1]5Y區隔'!$B$76:$R$128,2,FALSE)</f>
        <v>8.4304172844736291E-2</v>
      </c>
      <c r="R16" s="8">
        <f>VLOOKUP($A16,'[1]5Y區隔'!$B$76:$R$128,R$4,FALSE)/VLOOKUP($A16,'[1]5Y區隔'!$B$76:$R$128,2,FALSE)</f>
        <v>5.380216055920356E-2</v>
      </c>
      <c r="S16" s="8">
        <f>VLOOKUP($A16,'[1]5Y區隔'!$B$76:$R$128,S$4,FALSE)/VLOOKUP($A16,'[1]5Y區隔'!$B$76:$R$128,2,FALSE)</f>
        <v>4.1728447362846852E-2</v>
      </c>
      <c r="T16" s="8">
        <f>VLOOKUP($A16,'[1]5Y區隔'!$B$76:$R$128,T$4,FALSE)/VLOOKUP($A16,'[1]5Y區隔'!$B$76:$R$128,2,FALSE)</f>
        <v>2.690108027960178E-2</v>
      </c>
      <c r="U16" s="8">
        <f>VLOOKUP($A16,'[1]5Y區隔'!$B$76:$R$128,U$4,FALSE)/VLOOKUP($A16,'[1]5Y區隔'!$B$76:$R$128,2,FALSE)</f>
        <v>1.885193814869731E-2</v>
      </c>
      <c r="V16" s="8">
        <f>VLOOKUP($A16,'[1]5Y區隔'!$B$76:$R$128,V$4,FALSE)/VLOOKUP($A16,'[1]5Y區隔'!$B$76:$R$128,2,FALSE)</f>
        <v>1.5674645202287649E-2</v>
      </c>
      <c r="W16" s="9">
        <f t="shared" si="6"/>
        <v>49.227917814022447</v>
      </c>
      <c r="X16" s="10">
        <f t="shared" si="7"/>
        <v>0.18974197608558846</v>
      </c>
      <c r="Y16" s="11">
        <v>65</v>
      </c>
      <c r="Z16" s="13">
        <f>CORREL(Q$6:Q$58,$G$6:$G$58)</f>
        <v>-5.9307355369396929E-2</v>
      </c>
      <c r="AA16" s="13">
        <f>CORREL(Q$6:Q$58,$F$6:$F$58)</f>
        <v>4.2263394209494425E-2</v>
      </c>
      <c r="AB16" s="13">
        <f>CORREL(Q$6:Q$58,$E$6:$E$58)</f>
        <v>-7.6484041006376707E-2</v>
      </c>
    </row>
    <row r="17" spans="1:28" x14ac:dyDescent="0.25">
      <c r="A17" t="s">
        <v>294</v>
      </c>
      <c r="B17">
        <f>VLOOKUP($A17,工作表2!$AE$6:$AH$193,B$4,FALSE)</f>
        <v>1357</v>
      </c>
      <c r="C17">
        <f>VLOOKUP($A17,工作表2!$AE$6:$AH$193,C$4,FALSE)</f>
        <v>1112</v>
      </c>
      <c r="D17">
        <f>VLOOKUP($A17,工作表2!$AE$6:$AH$193,D$4,FALSE)</f>
        <v>2709</v>
      </c>
      <c r="E17" s="6">
        <f t="shared" si="3"/>
        <v>0.50092284976005907</v>
      </c>
      <c r="F17" s="6">
        <f t="shared" si="4"/>
        <v>0.41048357327427093</v>
      </c>
      <c r="G17" s="7">
        <f t="shared" si="5"/>
        <v>9.0439276485788145E-2</v>
      </c>
      <c r="H17" s="8">
        <f>VLOOKUP($A17,'[1]5Y區隔'!$B$76:$R$128,H$4,FALSE)/VLOOKUP($A17,'[1]5Y區隔'!$B$76:$R$128,2,FALSE)</f>
        <v>6.1037639877924724E-2</v>
      </c>
      <c r="I17" s="8">
        <f>VLOOKUP($A17,'[1]5Y區隔'!$B$76:$R$128,I$4,FALSE)/VLOOKUP($A17,'[1]5Y區隔'!$B$76:$R$128,2,FALSE)</f>
        <v>6.2054933875890131E-2</v>
      </c>
      <c r="J17" s="8">
        <f>VLOOKUP($A17,'[1]5Y區隔'!$B$76:$R$128,J$4,FALSE)/VLOOKUP($A17,'[1]5Y區隔'!$B$76:$R$128,2,FALSE)</f>
        <v>9.5879959308240087E-2</v>
      </c>
      <c r="K17" s="8">
        <f>VLOOKUP($A17,'[1]5Y區隔'!$B$76:$R$128,K$4,FALSE)/VLOOKUP($A17,'[1]5Y區隔'!$B$76:$R$128,2,FALSE)</f>
        <v>0.11063072227873856</v>
      </c>
      <c r="L17" s="8">
        <f>VLOOKUP($A17,'[1]5Y區隔'!$B$76:$R$128,L$4,FALSE)/VLOOKUP($A17,'[1]5Y區隔'!$B$76:$R$128,2,FALSE)</f>
        <v>0.10223804679552391</v>
      </c>
      <c r="M17" s="8">
        <f>VLOOKUP($A17,'[1]5Y區隔'!$B$76:$R$128,M$4,FALSE)/VLOOKUP($A17,'[1]5Y區隔'!$B$76:$R$128,2,FALSE)</f>
        <v>0.10910478128179044</v>
      </c>
      <c r="N17" s="8">
        <f>VLOOKUP($A17,'[1]5Y區隔'!$B$76:$R$128,N$4,FALSE)/VLOOKUP($A17,'[1]5Y區隔'!$B$76:$R$128,2,FALSE)</f>
        <v>9.0030518819938968E-2</v>
      </c>
      <c r="O17" s="8">
        <f>VLOOKUP($A17,'[1]5Y區隔'!$B$76:$R$128,O$4,FALSE)/VLOOKUP($A17,'[1]5Y區隔'!$B$76:$R$128,2,FALSE)</f>
        <v>8.1892166836215669E-2</v>
      </c>
      <c r="P17" s="8">
        <f>VLOOKUP($A17,'[1]5Y區隔'!$B$76:$R$128,P$4,FALSE)/VLOOKUP($A17,'[1]5Y區隔'!$B$76:$R$128,2,FALSE)</f>
        <v>8.9776195320447616E-2</v>
      </c>
      <c r="Q17" s="8">
        <f>VLOOKUP($A17,'[1]5Y區隔'!$B$76:$R$128,Q$4,FALSE)/VLOOKUP($A17,'[1]5Y區隔'!$B$76:$R$128,2,FALSE)</f>
        <v>6.9430315361139375E-2</v>
      </c>
      <c r="R17" s="8">
        <f>VLOOKUP($A17,'[1]5Y區隔'!$B$76:$R$128,R$4,FALSE)/VLOOKUP($A17,'[1]5Y區隔'!$B$76:$R$128,2,FALSE)</f>
        <v>4.4252288911495422E-2</v>
      </c>
      <c r="S17" s="8">
        <f>VLOOKUP($A17,'[1]5Y區隔'!$B$76:$R$128,S$4,FALSE)/VLOOKUP($A17,'[1]5Y區隔'!$B$76:$R$128,2,FALSE)</f>
        <v>3.2807731434384535E-2</v>
      </c>
      <c r="T17" s="8">
        <f>VLOOKUP($A17,'[1]5Y區隔'!$B$76:$R$128,T$4,FALSE)/VLOOKUP($A17,'[1]5Y區隔'!$B$76:$R$128,2,FALSE)</f>
        <v>2.5432349949135302E-2</v>
      </c>
      <c r="U17" s="8">
        <f>VLOOKUP($A17,'[1]5Y區隔'!$B$76:$R$128,U$4,FALSE)/VLOOKUP($A17,'[1]5Y區隔'!$B$76:$R$128,2,FALSE)</f>
        <v>1.5768056968463885E-2</v>
      </c>
      <c r="V17" s="8">
        <f>VLOOKUP($A17,'[1]5Y區隔'!$B$76:$R$128,V$4,FALSE)/VLOOKUP($A17,'[1]5Y區隔'!$B$76:$R$128,2,FALSE)</f>
        <v>9.6642929806714135E-3</v>
      </c>
      <c r="W17" s="9">
        <f t="shared" si="6"/>
        <v>47.22787385554426</v>
      </c>
      <c r="X17" s="10">
        <f t="shared" si="7"/>
        <v>9.0439276485788145E-2</v>
      </c>
      <c r="Y17" s="11">
        <v>70</v>
      </c>
      <c r="Z17" s="13">
        <f>CORREL(R$6:R$58,$G$6:$G$58)</f>
        <v>-0.26106335670507386</v>
      </c>
      <c r="AA17" s="13">
        <f>CORREL(R$6:R$58,$F$6:$F$58)</f>
        <v>0.2593545997573839</v>
      </c>
      <c r="AB17" s="13">
        <f>CORREL(R$6:R$58,$E$6:$E$58)</f>
        <v>-0.25764377554244278</v>
      </c>
    </row>
    <row r="18" spans="1:28" x14ac:dyDescent="0.25">
      <c r="A18" t="s">
        <v>295</v>
      </c>
      <c r="B18">
        <f>VLOOKUP($A18,工作表2!$AE$6:$AH$193,B$4,FALSE)</f>
        <v>1319</v>
      </c>
      <c r="C18">
        <f>VLOOKUP($A18,工作表2!$AE$6:$AH$193,C$4,FALSE)</f>
        <v>955</v>
      </c>
      <c r="D18">
        <f>VLOOKUP($A18,工作表2!$AE$6:$AH$193,D$4,FALSE)</f>
        <v>2500</v>
      </c>
      <c r="E18" s="6">
        <f t="shared" si="3"/>
        <v>0.52759999999999996</v>
      </c>
      <c r="F18" s="6">
        <f t="shared" si="4"/>
        <v>0.38200000000000001</v>
      </c>
      <c r="G18" s="7">
        <f t="shared" si="5"/>
        <v>0.14559999999999995</v>
      </c>
      <c r="H18" s="8">
        <f>VLOOKUP($A18,'[1]5Y區隔'!$B$76:$R$128,H$4,FALSE)/VLOOKUP($A18,'[1]5Y區隔'!$B$76:$R$128,2,FALSE)</f>
        <v>6.766281364533408E-2</v>
      </c>
      <c r="I18" s="8">
        <f>VLOOKUP($A18,'[1]5Y區隔'!$B$76:$R$128,I$4,FALSE)/VLOOKUP($A18,'[1]5Y區隔'!$B$76:$R$128,2,FALSE)</f>
        <v>6.4843529743445164E-2</v>
      </c>
      <c r="J18" s="8">
        <f>VLOOKUP($A18,'[1]5Y區隔'!$B$76:$R$128,J$4,FALSE)/VLOOKUP($A18,'[1]5Y區隔'!$B$76:$R$128,2,FALSE)</f>
        <v>8.0631519594023121E-2</v>
      </c>
      <c r="K18" s="8">
        <f>VLOOKUP($A18,'[1]5Y區隔'!$B$76:$R$128,K$4,FALSE)/VLOOKUP($A18,'[1]5Y區隔'!$B$76:$R$128,2,FALSE)</f>
        <v>9.3600225542712148E-2</v>
      </c>
      <c r="L18" s="8">
        <f>VLOOKUP($A18,'[1]5Y區隔'!$B$76:$R$128,L$4,FALSE)/VLOOKUP($A18,'[1]5Y區隔'!$B$76:$R$128,2,FALSE)</f>
        <v>9.303636876233437E-2</v>
      </c>
      <c r="M18" s="8">
        <f>VLOOKUP($A18,'[1]5Y區隔'!$B$76:$R$128,M$4,FALSE)/VLOOKUP($A18,'[1]5Y區隔'!$B$76:$R$128,2,FALSE)</f>
        <v>9.3882153932901044E-2</v>
      </c>
      <c r="N18" s="8">
        <f>VLOOKUP($A18,'[1]5Y區隔'!$B$76:$R$128,N$4,FALSE)/VLOOKUP($A18,'[1]5Y區隔'!$B$76:$R$128,2,FALSE)</f>
        <v>9.1908655201578801E-2</v>
      </c>
      <c r="O18" s="8">
        <f>VLOOKUP($A18,'[1]5Y區隔'!$B$76:$R$128,O$4,FALSE)/VLOOKUP($A18,'[1]5Y區隔'!$B$76:$R$128,2,FALSE)</f>
        <v>0.10121229207781224</v>
      </c>
      <c r="P18" s="8">
        <f>VLOOKUP($A18,'[1]5Y區隔'!$B$76:$R$128,P$4,FALSE)/VLOOKUP($A18,'[1]5Y區隔'!$B$76:$R$128,2,FALSE)</f>
        <v>9.9802650126867773E-2</v>
      </c>
      <c r="Q18" s="8">
        <f>VLOOKUP($A18,'[1]5Y區隔'!$B$76:$R$128,Q$4,FALSE)/VLOOKUP($A18,'[1]5Y區隔'!$B$76:$R$128,2,FALSE)</f>
        <v>7.3865238229489705E-2</v>
      </c>
      <c r="R18" s="8">
        <f>VLOOKUP($A18,'[1]5Y區隔'!$B$76:$R$128,R$4,FALSE)/VLOOKUP($A18,'[1]5Y區隔'!$B$76:$R$128,2,FALSE)</f>
        <v>4.8491683112489428E-2</v>
      </c>
      <c r="S18" s="8">
        <f>VLOOKUP($A18,'[1]5Y區隔'!$B$76:$R$128,S$4,FALSE)/VLOOKUP($A18,'[1]5Y區隔'!$B$76:$R$128,2,FALSE)</f>
        <v>3.4959120383422609E-2</v>
      </c>
      <c r="T18" s="8">
        <f>VLOOKUP($A18,'[1]5Y區隔'!$B$76:$R$128,T$4,FALSE)/VLOOKUP($A18,'[1]5Y區隔'!$B$76:$R$128,2,FALSE)</f>
        <v>2.4245841556244714E-2</v>
      </c>
      <c r="U18" s="8">
        <f>VLOOKUP($A18,'[1]5Y區隔'!$B$76:$R$128,U$4,FALSE)/VLOOKUP($A18,'[1]5Y區隔'!$B$76:$R$128,2,FALSE)</f>
        <v>1.9171130532844659E-2</v>
      </c>
      <c r="V18" s="8">
        <f>VLOOKUP($A18,'[1]5Y區隔'!$B$76:$R$128,V$4,FALSE)/VLOOKUP($A18,'[1]5Y區隔'!$B$76:$R$128,2,FALSE)</f>
        <v>1.2686777558500142E-2</v>
      </c>
      <c r="W18" s="9">
        <f t="shared" si="6"/>
        <v>48.294333239357208</v>
      </c>
      <c r="X18" s="10">
        <f t="shared" si="7"/>
        <v>0.14559999999999995</v>
      </c>
      <c r="Y18" s="11">
        <v>75</v>
      </c>
      <c r="Z18" s="13">
        <f>CORREL(S$6:S$58,$G$6:$G$58)</f>
        <v>-0.28215016408781551</v>
      </c>
      <c r="AA18" s="13">
        <f>CORREL(S$6:S$58,$F$6:$F$58)</f>
        <v>0.27759397032111499</v>
      </c>
      <c r="AB18" s="13">
        <f>CORREL(S$6:S$58,$E$6:$E$58)</f>
        <v>-0.28137489806341198</v>
      </c>
    </row>
    <row r="19" spans="1:28" x14ac:dyDescent="0.25">
      <c r="A19" t="s">
        <v>296</v>
      </c>
      <c r="B19">
        <f>VLOOKUP($A19,工作表2!$AE$6:$AH$193,B$4,FALSE)</f>
        <v>2165</v>
      </c>
      <c r="C19">
        <f>VLOOKUP($A19,工作表2!$AE$6:$AH$193,C$4,FALSE)</f>
        <v>1510</v>
      </c>
      <c r="D19">
        <f>VLOOKUP($A19,工作表2!$AE$6:$AH$193,D$4,FALSE)</f>
        <v>4041</v>
      </c>
      <c r="E19" s="6">
        <f t="shared" si="3"/>
        <v>0.53575847562484535</v>
      </c>
      <c r="F19" s="6">
        <f t="shared" si="4"/>
        <v>0.37366988369215542</v>
      </c>
      <c r="G19" s="7">
        <f t="shared" si="5"/>
        <v>0.16208859193268993</v>
      </c>
      <c r="H19" s="8">
        <f>VLOOKUP($A19,'[1]5Y區隔'!$B$76:$R$128,H$4,FALSE)/VLOOKUP($A19,'[1]5Y區隔'!$B$76:$R$128,2,FALSE)</f>
        <v>6.5151001017984392E-2</v>
      </c>
      <c r="I19" s="8">
        <f>VLOOKUP($A19,'[1]5Y區隔'!$B$76:$R$128,I$4,FALSE)/VLOOKUP($A19,'[1]5Y區隔'!$B$76:$R$128,2,FALSE)</f>
        <v>6.5490329148286397E-2</v>
      </c>
      <c r="J19" s="8">
        <f>VLOOKUP($A19,'[1]5Y區隔'!$B$76:$R$128,J$4,FALSE)/VLOOKUP($A19,'[1]5Y區隔'!$B$76:$R$128,2,FALSE)</f>
        <v>8.7885985748218529E-2</v>
      </c>
      <c r="K19" s="8">
        <f>VLOOKUP($A19,'[1]5Y區隔'!$B$76:$R$128,K$4,FALSE)/VLOOKUP($A19,'[1]5Y區隔'!$B$76:$R$128,2,FALSE)</f>
        <v>0.10553104852392263</v>
      </c>
      <c r="L19" s="8">
        <f>VLOOKUP($A19,'[1]5Y區隔'!$B$76:$R$128,L$4,FALSE)/VLOOKUP($A19,'[1]5Y區隔'!$B$76:$R$128,2,FALSE)</f>
        <v>8.8055649813369524E-2</v>
      </c>
      <c r="M19" s="8">
        <f>VLOOKUP($A19,'[1]5Y區隔'!$B$76:$R$128,M$4,FALSE)/VLOOKUP($A19,'[1]5Y區隔'!$B$76:$R$128,2,FALSE)</f>
        <v>9.8235493722429595E-2</v>
      </c>
      <c r="N19" s="8">
        <f>VLOOKUP($A19,'[1]5Y區隔'!$B$76:$R$128,N$4,FALSE)/VLOOKUP($A19,'[1]5Y區隔'!$B$76:$R$128,2,FALSE)</f>
        <v>9.5860196810315573E-2</v>
      </c>
      <c r="O19" s="8">
        <f>VLOOKUP($A19,'[1]5Y區隔'!$B$76:$R$128,O$4,FALSE)/VLOOKUP($A19,'[1]5Y區隔'!$B$76:$R$128,2,FALSE)</f>
        <v>8.6868001357312527E-2</v>
      </c>
      <c r="P19" s="8">
        <f>VLOOKUP($A19,'[1]5Y區隔'!$B$76:$R$128,P$4,FALSE)/VLOOKUP($A19,'[1]5Y區隔'!$B$76:$R$128,2,FALSE)</f>
        <v>9.6199524940617578E-2</v>
      </c>
      <c r="Q19" s="8">
        <f>VLOOKUP($A19,'[1]5Y區隔'!$B$76:$R$128,Q$4,FALSE)/VLOOKUP($A19,'[1]5Y區隔'!$B$76:$R$128,2,FALSE)</f>
        <v>6.6847641669494404E-2</v>
      </c>
      <c r="R19" s="8">
        <f>VLOOKUP($A19,'[1]5Y區隔'!$B$76:$R$128,R$4,FALSE)/VLOOKUP($A19,'[1]5Y區隔'!$B$76:$R$128,2,FALSE)</f>
        <v>4.631828978622328E-2</v>
      </c>
      <c r="S19" s="8">
        <f>VLOOKUP($A19,'[1]5Y區隔'!$B$76:$R$128,S$4,FALSE)/VLOOKUP($A19,'[1]5Y區隔'!$B$76:$R$128,2,FALSE)</f>
        <v>3.9192399049881234E-2</v>
      </c>
      <c r="T19" s="8">
        <f>VLOOKUP($A19,'[1]5Y區隔'!$B$76:$R$128,T$4,FALSE)/VLOOKUP($A19,'[1]5Y區隔'!$B$76:$R$128,2,FALSE)</f>
        <v>2.6467594163556159E-2</v>
      </c>
      <c r="U19" s="8">
        <f>VLOOKUP($A19,'[1]5Y區隔'!$B$76:$R$128,U$4,FALSE)/VLOOKUP($A19,'[1]5Y區隔'!$B$76:$R$128,2,FALSE)</f>
        <v>1.8663047166610113E-2</v>
      </c>
      <c r="V19" s="8">
        <f>VLOOKUP($A19,'[1]5Y區隔'!$B$76:$R$128,V$4,FALSE)/VLOOKUP($A19,'[1]5Y區隔'!$B$76:$R$128,2,FALSE)</f>
        <v>1.3233797081778079E-2</v>
      </c>
      <c r="W19" s="9">
        <f t="shared" si="6"/>
        <v>47.977604343400067</v>
      </c>
      <c r="X19" s="10">
        <f t="shared" si="7"/>
        <v>0.16208859193268993</v>
      </c>
      <c r="Y19" s="11">
        <v>80</v>
      </c>
      <c r="Z19" s="13">
        <f>CORREL(T$6:T$58,$G$6:$G$58)</f>
        <v>-0.18302293992612784</v>
      </c>
      <c r="AA19" s="13">
        <f>CORREL(T$6:T$58,$F$6:$F$58)</f>
        <v>0.17514068930419072</v>
      </c>
      <c r="AB19" s="13">
        <f>CORREL(T$6:T$58,$E$6:$E$58)</f>
        <v>-0.18783069862018495</v>
      </c>
    </row>
    <row r="20" spans="1:28" x14ac:dyDescent="0.25">
      <c r="A20" t="s">
        <v>297</v>
      </c>
      <c r="B20">
        <f>VLOOKUP($A20,工作表2!$AE$6:$AH$193,B$4,FALSE)</f>
        <v>1799</v>
      </c>
      <c r="C20">
        <f>VLOOKUP($A20,工作表2!$AE$6:$AH$193,C$4,FALSE)</f>
        <v>1330</v>
      </c>
      <c r="D20">
        <f>VLOOKUP($A20,工作表2!$AE$6:$AH$193,D$4,FALSE)</f>
        <v>3519</v>
      </c>
      <c r="E20" s="6">
        <f t="shared" si="3"/>
        <v>0.51122477976697922</v>
      </c>
      <c r="F20" s="6">
        <f t="shared" si="4"/>
        <v>0.37794828076157999</v>
      </c>
      <c r="G20" s="7">
        <f t="shared" si="5"/>
        <v>0.13327649900539923</v>
      </c>
      <c r="H20" s="8">
        <f>VLOOKUP($A20,'[1]5Y區隔'!$B$76:$R$128,H$4,FALSE)/VLOOKUP($A20,'[1]5Y區隔'!$B$76:$R$128,2,FALSE)</f>
        <v>5.0883607556368067E-2</v>
      </c>
      <c r="I20" s="8">
        <f>VLOOKUP($A20,'[1]5Y區隔'!$B$76:$R$128,I$4,FALSE)/VLOOKUP($A20,'[1]5Y區隔'!$B$76:$R$128,2,FALSE)</f>
        <v>3.9457647775746493E-2</v>
      </c>
      <c r="J20" s="8">
        <f>VLOOKUP($A20,'[1]5Y區隔'!$B$76:$R$128,J$4,FALSE)/VLOOKUP($A20,'[1]5Y區隔'!$B$76:$R$128,2,FALSE)</f>
        <v>6.2614259597806213E-2</v>
      </c>
      <c r="K20" s="8">
        <f>VLOOKUP($A20,'[1]5Y區隔'!$B$76:$R$128,K$4,FALSE)/VLOOKUP($A20,'[1]5Y區隔'!$B$76:$R$128,2,FALSE)</f>
        <v>9.9482023156611823E-2</v>
      </c>
      <c r="L20" s="8">
        <f>VLOOKUP($A20,'[1]5Y區隔'!$B$76:$R$128,L$4,FALSE)/VLOOKUP($A20,'[1]5Y區隔'!$B$76:$R$128,2,FALSE)</f>
        <v>0.10847044485070079</v>
      </c>
      <c r="M20" s="8">
        <f>VLOOKUP($A20,'[1]5Y區隔'!$B$76:$R$128,M$4,FALSE)/VLOOKUP($A20,'[1]5Y區隔'!$B$76:$R$128,2,FALSE)</f>
        <v>0.1145642900670323</v>
      </c>
      <c r="N20" s="8">
        <f>VLOOKUP($A20,'[1]5Y區隔'!$B$76:$R$128,N$4,FALSE)/VLOOKUP($A20,'[1]5Y區隔'!$B$76:$R$128,2,FALSE)</f>
        <v>0.10420475319926874</v>
      </c>
      <c r="O20" s="8">
        <f>VLOOKUP($A20,'[1]5Y區隔'!$B$76:$R$128,O$4,FALSE)/VLOOKUP($A20,'[1]5Y區隔'!$B$76:$R$128,2,FALSE)</f>
        <v>9.9482023156611823E-2</v>
      </c>
      <c r="P20" s="8">
        <f>VLOOKUP($A20,'[1]5Y區隔'!$B$76:$R$128,P$4,FALSE)/VLOOKUP($A20,'[1]5Y區隔'!$B$76:$R$128,2,FALSE)</f>
        <v>9.795856185252895E-2</v>
      </c>
      <c r="Q20" s="8">
        <f>VLOOKUP($A20,'[1]5Y區隔'!$B$76:$R$128,Q$4,FALSE)/VLOOKUP($A20,'[1]5Y區隔'!$B$76:$R$128,2,FALSE)</f>
        <v>7.0231566118220595E-2</v>
      </c>
      <c r="R20" s="8">
        <f>VLOOKUP($A20,'[1]5Y區隔'!$B$76:$R$128,R$4,FALSE)/VLOOKUP($A20,'[1]5Y區隔'!$B$76:$R$128,2,FALSE)</f>
        <v>4.9055453991468614E-2</v>
      </c>
      <c r="S20" s="8">
        <f>VLOOKUP($A20,'[1]5Y區隔'!$B$76:$R$128,S$4,FALSE)/VLOOKUP($A20,'[1]5Y區隔'!$B$76:$R$128,2,FALSE)</f>
        <v>3.2602071907373555E-2</v>
      </c>
      <c r="T20" s="8">
        <f>VLOOKUP($A20,'[1]5Y區隔'!$B$76:$R$128,T$4,FALSE)/VLOOKUP($A20,'[1]5Y區隔'!$B$76:$R$128,2,FALSE)</f>
        <v>2.5746496039000609E-2</v>
      </c>
      <c r="U20" s="8">
        <f>VLOOKUP($A20,'[1]5Y區隔'!$B$76:$R$128,U$4,FALSE)/VLOOKUP($A20,'[1]5Y區隔'!$B$76:$R$128,2,FALSE)</f>
        <v>2.4680073126142597E-2</v>
      </c>
      <c r="V20" s="8">
        <f>VLOOKUP($A20,'[1]5Y區隔'!$B$76:$R$128,V$4,FALSE)/VLOOKUP($A20,'[1]5Y區隔'!$B$76:$R$128,2,FALSE)</f>
        <v>2.056672760511883E-2</v>
      </c>
      <c r="W20" s="9">
        <f t="shared" si="6"/>
        <v>49.870505789152958</v>
      </c>
      <c r="X20" s="10">
        <f t="shared" si="7"/>
        <v>0.13327649900539923</v>
      </c>
      <c r="Y20" s="11">
        <v>85</v>
      </c>
      <c r="Z20" s="13">
        <f>CORREL(U$6:U$58,$G$6:$G$58)</f>
        <v>0.14648851523665393</v>
      </c>
      <c r="AA20" s="13">
        <f>CORREL(U$6:U$58,$F$6:$F$58)</f>
        <v>-0.15918231516252149</v>
      </c>
      <c r="AB20" s="13">
        <f>CORREL(U$6:U$58,$E$6:$E$58)</f>
        <v>0.12985332437136454</v>
      </c>
    </row>
    <row r="21" spans="1:28" x14ac:dyDescent="0.25">
      <c r="A21" t="s">
        <v>298</v>
      </c>
      <c r="B21">
        <f>VLOOKUP($A21,工作表2!$AE$6:$AH$193,B$4,FALSE)</f>
        <v>1786</v>
      </c>
      <c r="C21">
        <f>VLOOKUP($A21,工作表2!$AE$6:$AH$193,C$4,FALSE)</f>
        <v>1180</v>
      </c>
      <c r="D21">
        <f>VLOOKUP($A21,工作表2!$AE$6:$AH$193,D$4,FALSE)</f>
        <v>3313</v>
      </c>
      <c r="E21" s="6">
        <f t="shared" si="3"/>
        <v>0.53908843948083307</v>
      </c>
      <c r="F21" s="6">
        <f t="shared" si="4"/>
        <v>0.35617265318442498</v>
      </c>
      <c r="G21" s="7">
        <f t="shared" si="5"/>
        <v>0.18291578629640809</v>
      </c>
      <c r="H21" s="8">
        <f>VLOOKUP($A21,'[1]5Y區隔'!$B$76:$R$128,H$4,FALSE)/VLOOKUP($A21,'[1]5Y區隔'!$B$76:$R$128,2,FALSE)</f>
        <v>6.0631402885218483E-2</v>
      </c>
      <c r="I21" s="8">
        <f>VLOOKUP($A21,'[1]5Y區隔'!$B$76:$R$128,I$4,FALSE)/VLOOKUP($A21,'[1]5Y區隔'!$B$76:$R$128,2,FALSE)</f>
        <v>6.1049550491323434E-2</v>
      </c>
      <c r="J21" s="8">
        <f>VLOOKUP($A21,'[1]5Y區隔'!$B$76:$R$128,J$4,FALSE)/VLOOKUP($A21,'[1]5Y區隔'!$B$76:$R$128,2,FALSE)</f>
        <v>7.5057495295839438E-2</v>
      </c>
      <c r="K21" s="8">
        <f>VLOOKUP($A21,'[1]5Y區隔'!$B$76:$R$128,K$4,FALSE)/VLOOKUP($A21,'[1]5Y區隔'!$B$76:$R$128,2,FALSE)</f>
        <v>0.11415429646665273</v>
      </c>
      <c r="L21" s="8">
        <f>VLOOKUP($A21,'[1]5Y區隔'!$B$76:$R$128,L$4,FALSE)/VLOOKUP($A21,'[1]5Y區隔'!$B$76:$R$128,2,FALSE)</f>
        <v>0.11394522266360026</v>
      </c>
      <c r="M21" s="8">
        <f>VLOOKUP($A21,'[1]5Y區隔'!$B$76:$R$128,M$4,FALSE)/VLOOKUP($A21,'[1]5Y區隔'!$B$76:$R$128,2,FALSE)</f>
        <v>0.11122726322391804</v>
      </c>
      <c r="N21" s="8">
        <f>VLOOKUP($A21,'[1]5Y區隔'!$B$76:$R$128,N$4,FALSE)/VLOOKUP($A21,'[1]5Y區隔'!$B$76:$R$128,2,FALSE)</f>
        <v>9.4919506585824792E-2</v>
      </c>
      <c r="O21" s="8">
        <f>VLOOKUP($A21,'[1]5Y區隔'!$B$76:$R$128,O$4,FALSE)/VLOOKUP($A21,'[1]5Y區隔'!$B$76:$R$128,2,FALSE)</f>
        <v>8.8438218691197987E-2</v>
      </c>
      <c r="P21" s="8">
        <f>VLOOKUP($A21,'[1]5Y區隔'!$B$76:$R$128,P$4,FALSE)/VLOOKUP($A21,'[1]5Y區隔'!$B$76:$R$128,2,FALSE)</f>
        <v>8.0911561781308802E-2</v>
      </c>
      <c r="Q21" s="8">
        <f>VLOOKUP($A21,'[1]5Y區隔'!$B$76:$R$128,Q$4,FALSE)/VLOOKUP($A21,'[1]5Y區隔'!$B$76:$R$128,2,FALSE)</f>
        <v>6.6485469370687847E-2</v>
      </c>
      <c r="R21" s="8">
        <f>VLOOKUP($A21,'[1]5Y區隔'!$B$76:$R$128,R$4,FALSE)/VLOOKUP($A21,'[1]5Y區隔'!$B$76:$R$128,2,FALSE)</f>
        <v>4.4114572444072755E-2</v>
      </c>
      <c r="S21" s="8">
        <f>VLOOKUP($A21,'[1]5Y區隔'!$B$76:$R$128,S$4,FALSE)/VLOOKUP($A21,'[1]5Y區隔'!$B$76:$R$128,2,FALSE)</f>
        <v>3.8887727367760819E-2</v>
      </c>
      <c r="T21" s="8">
        <f>VLOOKUP($A21,'[1]5Y區隔'!$B$76:$R$128,T$4,FALSE)/VLOOKUP($A21,'[1]5Y區隔'!$B$76:$R$128,2,FALSE)</f>
        <v>2.1743675517457664E-2</v>
      </c>
      <c r="U21" s="8">
        <f>VLOOKUP($A21,'[1]5Y區隔'!$B$76:$R$128,U$4,FALSE)/VLOOKUP($A21,'[1]5Y區隔'!$B$76:$R$128,2,FALSE)</f>
        <v>1.4844240016725904E-2</v>
      </c>
      <c r="V21" s="8">
        <f>VLOOKUP($A21,'[1]5Y區隔'!$B$76:$R$128,V$4,FALSE)/VLOOKUP($A21,'[1]5Y區隔'!$B$76:$R$128,2,FALSE)</f>
        <v>1.3589797198411038E-2</v>
      </c>
      <c r="W21" s="9">
        <f t="shared" si="6"/>
        <v>47.564290194438641</v>
      </c>
      <c r="X21" s="10">
        <f t="shared" si="7"/>
        <v>0.18291578629640809</v>
      </c>
      <c r="Y21" s="11">
        <v>90</v>
      </c>
      <c r="Z21" s="13">
        <f>CORREL(V$6:V$58,$G$6:$G$58)</f>
        <v>0.23973961928987189</v>
      </c>
      <c r="AA21" s="13">
        <f>CORREL(V$6:V$58,$F$6:$F$58)</f>
        <v>-0.27391243784369318</v>
      </c>
      <c r="AB21" s="13">
        <f>CORREL(V$6:V$58,$E$6:$E$58)</f>
        <v>0.19807245326972714</v>
      </c>
    </row>
    <row r="22" spans="1:28" x14ac:dyDescent="0.25">
      <c r="A22" t="s">
        <v>299</v>
      </c>
      <c r="B22">
        <f>VLOOKUP($A22,工作表2!$AE$6:$AH$193,B$4,FALSE)</f>
        <v>1751</v>
      </c>
      <c r="C22">
        <f>VLOOKUP($A22,工作表2!$AE$6:$AH$193,C$4,FALSE)</f>
        <v>1285</v>
      </c>
      <c r="D22">
        <f>VLOOKUP($A22,工作表2!$AE$6:$AH$193,D$4,FALSE)</f>
        <v>3392</v>
      </c>
      <c r="E22" s="6">
        <f t="shared" si="3"/>
        <v>0.51621462264150941</v>
      </c>
      <c r="F22" s="6">
        <f t="shared" si="4"/>
        <v>0.3788325471698113</v>
      </c>
      <c r="G22" s="7">
        <f t="shared" si="5"/>
        <v>0.13738207547169812</v>
      </c>
      <c r="H22" s="8">
        <f>VLOOKUP($A22,'[1]5Y區隔'!$B$76:$R$128,H$4,FALSE)/VLOOKUP($A22,'[1]5Y區隔'!$B$76:$R$128,2,FALSE)</f>
        <v>6.6904903712527303E-2</v>
      </c>
      <c r="I22" s="8">
        <f>VLOOKUP($A22,'[1]5Y區隔'!$B$76:$R$128,I$4,FALSE)/VLOOKUP($A22,'[1]5Y區隔'!$B$76:$R$128,2,FALSE)</f>
        <v>5.1816557474687316E-2</v>
      </c>
      <c r="J22" s="8">
        <f>VLOOKUP($A22,'[1]5Y區隔'!$B$76:$R$128,J$4,FALSE)/VLOOKUP($A22,'[1]5Y區隔'!$B$76:$R$128,2,FALSE)</f>
        <v>8.2985904308119918E-2</v>
      </c>
      <c r="K22" s="8">
        <f>VLOOKUP($A22,'[1]5Y區隔'!$B$76:$R$128,K$4,FALSE)/VLOOKUP($A22,'[1]5Y區隔'!$B$76:$R$128,2,FALSE)</f>
        <v>0.12090530077427041</v>
      </c>
      <c r="L22" s="8">
        <f>VLOOKUP($A22,'[1]5Y區隔'!$B$76:$R$128,L$4,FALSE)/VLOOKUP($A22,'[1]5Y區隔'!$B$76:$R$128,2,FALSE)</f>
        <v>0.11494937462775462</v>
      </c>
      <c r="M22" s="8">
        <f>VLOOKUP($A22,'[1]5Y區隔'!$B$76:$R$128,M$4,FALSE)/VLOOKUP($A22,'[1]5Y區隔'!$B$76:$R$128,2,FALSE)</f>
        <v>0.1095890410958904</v>
      </c>
      <c r="N22" s="8">
        <f>VLOOKUP($A22,'[1]5Y區隔'!$B$76:$R$128,N$4,FALSE)/VLOOKUP($A22,'[1]5Y區隔'!$B$76:$R$128,2,FALSE)</f>
        <v>9.5890410958904104E-2</v>
      </c>
      <c r="O22" s="8">
        <f>VLOOKUP($A22,'[1]5Y區隔'!$B$76:$R$128,O$4,FALSE)/VLOOKUP($A22,'[1]5Y區隔'!$B$76:$R$128,2,FALSE)</f>
        <v>8.5169743895175704E-2</v>
      </c>
      <c r="P22" s="8">
        <f>VLOOKUP($A22,'[1]5Y區隔'!$B$76:$R$128,P$4,FALSE)/VLOOKUP($A22,'[1]5Y區隔'!$B$76:$R$128,2,FALSE)</f>
        <v>7.6831447290053603E-2</v>
      </c>
      <c r="Q22" s="8">
        <f>VLOOKUP($A22,'[1]5Y區隔'!$B$76:$R$128,Q$4,FALSE)/VLOOKUP($A22,'[1]5Y區隔'!$B$76:$R$128,2,FALSE)</f>
        <v>6.1743101052213617E-2</v>
      </c>
      <c r="R22" s="8">
        <f>VLOOKUP($A22,'[1]5Y區隔'!$B$76:$R$128,R$4,FALSE)/VLOOKUP($A22,'[1]5Y區隔'!$B$76:$R$128,2,FALSE)</f>
        <v>4.8640063529878895E-2</v>
      </c>
      <c r="S22" s="8">
        <f>VLOOKUP($A22,'[1]5Y區隔'!$B$76:$R$128,S$4,FALSE)/VLOOKUP($A22,'[1]5Y區隔'!$B$76:$R$128,2,FALSE)</f>
        <v>3.3948779035139966E-2</v>
      </c>
      <c r="T22" s="8">
        <f>VLOOKUP($A22,'[1]5Y區隔'!$B$76:$R$128,T$4,FALSE)/VLOOKUP($A22,'[1]5Y區隔'!$B$76:$R$128,2,FALSE)</f>
        <v>2.084574151280524E-2</v>
      </c>
      <c r="U22" s="8">
        <f>VLOOKUP($A22,'[1]5Y區隔'!$B$76:$R$128,U$4,FALSE)/VLOOKUP($A22,'[1]5Y區隔'!$B$76:$R$128,2,FALSE)</f>
        <v>1.8066309311097876E-2</v>
      </c>
      <c r="V22" s="8">
        <f>VLOOKUP($A22,'[1]5Y區隔'!$B$76:$R$128,V$4,FALSE)/VLOOKUP($A22,'[1]5Y區隔'!$B$76:$R$128,2,FALSE)</f>
        <v>1.171332142148104E-2</v>
      </c>
      <c r="W22" s="9">
        <f t="shared" si="6"/>
        <v>47.194758784991059</v>
      </c>
      <c r="X22" s="10">
        <f t="shared" si="7"/>
        <v>0.13738207547169812</v>
      </c>
    </row>
    <row r="23" spans="1:28" x14ac:dyDescent="0.25">
      <c r="A23" t="s">
        <v>300</v>
      </c>
      <c r="B23">
        <f>VLOOKUP($A23,工作表2!$AE$6:$AH$193,B$4,FALSE)</f>
        <v>1133</v>
      </c>
      <c r="C23">
        <f>VLOOKUP($A23,工作表2!$AE$6:$AH$193,C$4,FALSE)</f>
        <v>728</v>
      </c>
      <c r="D23">
        <f>VLOOKUP($A23,工作表2!$AE$6:$AH$193,D$4,FALSE)</f>
        <v>2064</v>
      </c>
      <c r="E23" s="6">
        <f t="shared" si="3"/>
        <v>0.54893410852713176</v>
      </c>
      <c r="F23" s="6">
        <f t="shared" si="4"/>
        <v>0.35271317829457366</v>
      </c>
      <c r="G23" s="7">
        <f t="shared" si="5"/>
        <v>0.1962209302325581</v>
      </c>
      <c r="H23" s="8">
        <f>VLOOKUP($A23,'[1]5Y區隔'!$B$76:$R$128,H$4,FALSE)/VLOOKUP($A23,'[1]5Y區隔'!$B$76:$R$128,2,FALSE)</f>
        <v>6.4505458154151499E-2</v>
      </c>
      <c r="I23" s="8">
        <f>VLOOKUP($A23,'[1]5Y區隔'!$B$76:$R$128,I$4,FALSE)/VLOOKUP($A23,'[1]5Y區隔'!$B$76:$R$128,2,FALSE)</f>
        <v>5.8881905391994706E-2</v>
      </c>
      <c r="J23" s="8">
        <f>VLOOKUP($A23,'[1]5Y區隔'!$B$76:$R$128,J$4,FALSE)/VLOOKUP($A23,'[1]5Y區隔'!$B$76:$R$128,2,FALSE)</f>
        <v>7.5752563678465099E-2</v>
      </c>
      <c r="K23" s="8">
        <f>VLOOKUP($A23,'[1]5Y區隔'!$B$76:$R$128,K$4,FALSE)/VLOOKUP($A23,'[1]5Y區隔'!$B$76:$R$128,2,FALSE)</f>
        <v>0.11445583857095601</v>
      </c>
      <c r="L23" s="8">
        <f>VLOOKUP($A23,'[1]5Y區隔'!$B$76:$R$128,L$4,FALSE)/VLOOKUP($A23,'[1]5Y區隔'!$B$76:$R$128,2,FALSE)</f>
        <v>0.10618590803837248</v>
      </c>
      <c r="M23" s="8">
        <f>VLOOKUP($A23,'[1]5Y區隔'!$B$76:$R$128,M$4,FALSE)/VLOOKUP($A23,'[1]5Y區隔'!$B$76:$R$128,2,FALSE)</f>
        <v>9.8577571948395629E-2</v>
      </c>
      <c r="N23" s="8">
        <f>VLOOKUP($A23,'[1]5Y區隔'!$B$76:$R$128,N$4,FALSE)/VLOOKUP($A23,'[1]5Y區隔'!$B$76:$R$128,2,FALSE)</f>
        <v>9.5931194177968901E-2</v>
      </c>
      <c r="O23" s="8">
        <f>VLOOKUP($A23,'[1]5Y區隔'!$B$76:$R$128,O$4,FALSE)/VLOOKUP($A23,'[1]5Y區隔'!$B$76:$R$128,2,FALSE)</f>
        <v>8.997684419450877E-2</v>
      </c>
      <c r="P23" s="8">
        <f>VLOOKUP($A23,'[1]5Y區隔'!$B$76:$R$128,P$4,FALSE)/VLOOKUP($A23,'[1]5Y區隔'!$B$76:$R$128,2,FALSE)</f>
        <v>9.0638438637115445E-2</v>
      </c>
      <c r="Q23" s="8">
        <f>VLOOKUP($A23,'[1]5Y區隔'!$B$76:$R$128,Q$4,FALSE)/VLOOKUP($A23,'[1]5Y區隔'!$B$76:$R$128,2,FALSE)</f>
        <v>6.5167052596758188E-2</v>
      </c>
      <c r="R23" s="8">
        <f>VLOOKUP($A23,'[1]5Y區隔'!$B$76:$R$128,R$4,FALSE)/VLOOKUP($A23,'[1]5Y區隔'!$B$76:$R$128,2,FALSE)</f>
        <v>3.9695666556400923E-2</v>
      </c>
      <c r="S23" s="8">
        <f>VLOOKUP($A23,'[1]5Y區隔'!$B$76:$R$128,S$4,FALSE)/VLOOKUP($A23,'[1]5Y區隔'!$B$76:$R$128,2,FALSE)</f>
        <v>3.8041680449884221E-2</v>
      </c>
      <c r="T23" s="8">
        <f>VLOOKUP($A23,'[1]5Y區隔'!$B$76:$R$128,T$4,FALSE)/VLOOKUP($A23,'[1]5Y區隔'!$B$76:$R$128,2,FALSE)</f>
        <v>2.6463777704267284E-2</v>
      </c>
      <c r="U23" s="8">
        <f>VLOOKUP($A23,'[1]5Y區隔'!$B$76:$R$128,U$4,FALSE)/VLOOKUP($A23,'[1]5Y區隔'!$B$76:$R$128,2,FALSE)</f>
        <v>1.9847833278200461E-2</v>
      </c>
      <c r="V23" s="8">
        <f>VLOOKUP($A23,'[1]5Y區隔'!$B$76:$R$128,V$4,FALSE)/VLOOKUP($A23,'[1]5Y區隔'!$B$76:$R$128,2,FALSE)</f>
        <v>1.587826662256037E-2</v>
      </c>
      <c r="W23" s="9">
        <f t="shared" si="6"/>
        <v>48.008600727753887</v>
      </c>
      <c r="X23" s="10">
        <f t="shared" si="7"/>
        <v>0.1962209302325581</v>
      </c>
    </row>
    <row r="24" spans="1:28" x14ac:dyDescent="0.25">
      <c r="A24" t="s">
        <v>301</v>
      </c>
      <c r="B24">
        <f>VLOOKUP($A24,工作表2!$AE$6:$AH$193,B$4,FALSE)</f>
        <v>992</v>
      </c>
      <c r="C24">
        <f>VLOOKUP($A24,工作表2!$AE$6:$AH$193,C$4,FALSE)</f>
        <v>719</v>
      </c>
      <c r="D24">
        <f>VLOOKUP($A24,工作表2!$AE$6:$AH$193,D$4,FALSE)</f>
        <v>1899</v>
      </c>
      <c r="E24" s="6">
        <f t="shared" si="3"/>
        <v>0.5223802001053186</v>
      </c>
      <c r="F24" s="6">
        <f t="shared" si="4"/>
        <v>0.37862032648762506</v>
      </c>
      <c r="G24" s="7">
        <f t="shared" si="5"/>
        <v>0.14375987361769355</v>
      </c>
      <c r="H24" s="8">
        <f>VLOOKUP($A24,'[1]5Y區隔'!$B$76:$R$128,H$4,FALSE)/VLOOKUP($A24,'[1]5Y區隔'!$B$76:$R$128,2,FALSE)</f>
        <v>6.7241999280834228E-2</v>
      </c>
      <c r="I24" s="8">
        <f>VLOOKUP($A24,'[1]5Y區隔'!$B$76:$R$128,I$4,FALSE)/VLOOKUP($A24,'[1]5Y區隔'!$B$76:$R$128,2,FALSE)</f>
        <v>7.1916576770945706E-2</v>
      </c>
      <c r="J24" s="8">
        <f>VLOOKUP($A24,'[1]5Y區隔'!$B$76:$R$128,J$4,FALSE)/VLOOKUP($A24,'[1]5Y區隔'!$B$76:$R$128,2,FALSE)</f>
        <v>7.8748651564185548E-2</v>
      </c>
      <c r="K24" s="8">
        <f>VLOOKUP($A24,'[1]5Y區隔'!$B$76:$R$128,K$4,FALSE)/VLOOKUP($A24,'[1]5Y區隔'!$B$76:$R$128,2,FALSE)</f>
        <v>0.1172240201366415</v>
      </c>
      <c r="L24" s="8">
        <f>VLOOKUP($A24,'[1]5Y區隔'!$B$76:$R$128,L$4,FALSE)/VLOOKUP($A24,'[1]5Y區隔'!$B$76:$R$128,2,FALSE)</f>
        <v>0.11866235167206041</v>
      </c>
      <c r="M24" s="8">
        <f>VLOOKUP($A24,'[1]5Y區隔'!$B$76:$R$128,M$4,FALSE)/VLOOKUP($A24,'[1]5Y區隔'!$B$76:$R$128,2,FALSE)</f>
        <v>0.12549442646530026</v>
      </c>
      <c r="N24" s="8">
        <f>VLOOKUP($A24,'[1]5Y區隔'!$B$76:$R$128,N$4,FALSE)/VLOOKUP($A24,'[1]5Y區隔'!$B$76:$R$128,2,FALSE)</f>
        <v>8.629989212513485E-2</v>
      </c>
      <c r="O24" s="8">
        <f>VLOOKUP($A24,'[1]5Y區隔'!$B$76:$R$128,O$4,FALSE)/VLOOKUP($A24,'[1]5Y區隔'!$B$76:$R$128,2,FALSE)</f>
        <v>7.9467817331895008E-2</v>
      </c>
      <c r="P24" s="8">
        <f>VLOOKUP($A24,'[1]5Y區隔'!$B$76:$R$128,P$4,FALSE)/VLOOKUP($A24,'[1]5Y區隔'!$B$76:$R$128,2,FALSE)</f>
        <v>7.5152822725638266E-2</v>
      </c>
      <c r="Q24" s="8">
        <f>VLOOKUP($A24,'[1]5Y區隔'!$B$76:$R$128,Q$4,FALSE)/VLOOKUP($A24,'[1]5Y區隔'!$B$76:$R$128,2,FALSE)</f>
        <v>6.3286587558432222E-2</v>
      </c>
      <c r="R24" s="8">
        <f>VLOOKUP($A24,'[1]5Y區隔'!$B$76:$R$128,R$4,FALSE)/VLOOKUP($A24,'[1]5Y區隔'!$B$76:$R$128,2,FALSE)</f>
        <v>3.8834951456310676E-2</v>
      </c>
      <c r="S24" s="8">
        <f>VLOOKUP($A24,'[1]5Y區隔'!$B$76:$R$128,S$4,FALSE)/VLOOKUP($A24,'[1]5Y區隔'!$B$76:$R$128,2,FALSE)</f>
        <v>3.3800791082344482E-2</v>
      </c>
      <c r="T24" s="8">
        <f>VLOOKUP($A24,'[1]5Y區隔'!$B$76:$R$128,T$4,FALSE)/VLOOKUP($A24,'[1]5Y區隔'!$B$76:$R$128,2,FALSE)</f>
        <v>1.9777058612010068E-2</v>
      </c>
      <c r="U24" s="8">
        <f>VLOOKUP($A24,'[1]5Y區隔'!$B$76:$R$128,U$4,FALSE)/VLOOKUP($A24,'[1]5Y區隔'!$B$76:$R$128,2,FALSE)</f>
        <v>1.4023732470334413E-2</v>
      </c>
      <c r="V24" s="8">
        <f>VLOOKUP($A24,'[1]5Y區隔'!$B$76:$R$128,V$4,FALSE)/VLOOKUP($A24,'[1]5Y區隔'!$B$76:$R$128,2,FALSE)</f>
        <v>1.0068320747932399E-2</v>
      </c>
      <c r="W24" s="9">
        <f t="shared" si="6"/>
        <v>46.244156778137381</v>
      </c>
      <c r="X24" s="10">
        <f t="shared" si="7"/>
        <v>0.14375987361769355</v>
      </c>
    </row>
    <row r="25" spans="1:28" x14ac:dyDescent="0.25">
      <c r="A25" t="s">
        <v>302</v>
      </c>
      <c r="B25">
        <f>VLOOKUP($A25,工作表2!$AE$6:$AH$193,B$4,FALSE)</f>
        <v>1110</v>
      </c>
      <c r="C25">
        <f>VLOOKUP($A25,工作表2!$AE$6:$AH$193,C$4,FALSE)</f>
        <v>655</v>
      </c>
      <c r="D25">
        <f>VLOOKUP($A25,工作表2!$AE$6:$AH$193,D$4,FALSE)</f>
        <v>1981</v>
      </c>
      <c r="E25" s="6">
        <f t="shared" si="3"/>
        <v>0.56032306915699137</v>
      </c>
      <c r="F25" s="6">
        <f t="shared" si="4"/>
        <v>0.33064109035840483</v>
      </c>
      <c r="G25" s="7">
        <f t="shared" si="5"/>
        <v>0.22968197879858654</v>
      </c>
      <c r="H25" s="8">
        <f>VLOOKUP($A25,'[1]5Y區隔'!$B$76:$R$128,H$4,FALSE)/VLOOKUP($A25,'[1]5Y區隔'!$B$76:$R$128,2,FALSE)</f>
        <v>5.1597051597051594E-2</v>
      </c>
      <c r="I25" s="8">
        <f>VLOOKUP($A25,'[1]5Y區隔'!$B$76:$R$128,I$4,FALSE)/VLOOKUP($A25,'[1]5Y區隔'!$B$76:$R$128,2,FALSE)</f>
        <v>5.7564057564057566E-2</v>
      </c>
      <c r="J25" s="8">
        <f>VLOOKUP($A25,'[1]5Y區隔'!$B$76:$R$128,J$4,FALSE)/VLOOKUP($A25,'[1]5Y區隔'!$B$76:$R$128,2,FALSE)</f>
        <v>8.2836082836082833E-2</v>
      </c>
      <c r="K25" s="8">
        <f>VLOOKUP($A25,'[1]5Y區隔'!$B$76:$R$128,K$4,FALSE)/VLOOKUP($A25,'[1]5Y區隔'!$B$76:$R$128,2,FALSE)</f>
        <v>0.10108810108810108</v>
      </c>
      <c r="L25" s="8">
        <f>VLOOKUP($A25,'[1]5Y區隔'!$B$76:$R$128,L$4,FALSE)/VLOOKUP($A25,'[1]5Y區隔'!$B$76:$R$128,2,FALSE)</f>
        <v>0.11688311688311688</v>
      </c>
      <c r="M25" s="8">
        <f>VLOOKUP($A25,'[1]5Y區隔'!$B$76:$R$128,M$4,FALSE)/VLOOKUP($A25,'[1]5Y區隔'!$B$76:$R$128,2,FALSE)</f>
        <v>0.11232011232011233</v>
      </c>
      <c r="N25" s="8">
        <f>VLOOKUP($A25,'[1]5Y區隔'!$B$76:$R$128,N$4,FALSE)/VLOOKUP($A25,'[1]5Y區隔'!$B$76:$R$128,2,FALSE)</f>
        <v>8.7750087750087746E-2</v>
      </c>
      <c r="O25" s="8">
        <f>VLOOKUP($A25,'[1]5Y區隔'!$B$76:$R$128,O$4,FALSE)/VLOOKUP($A25,'[1]5Y區隔'!$B$76:$R$128,2,FALSE)</f>
        <v>8.5644085644085641E-2</v>
      </c>
      <c r="P25" s="8">
        <f>VLOOKUP($A25,'[1]5Y區隔'!$B$76:$R$128,P$4,FALSE)/VLOOKUP($A25,'[1]5Y區隔'!$B$76:$R$128,2,FALSE)</f>
        <v>8.9505089505089508E-2</v>
      </c>
      <c r="Q25" s="8">
        <f>VLOOKUP($A25,'[1]5Y區隔'!$B$76:$R$128,Q$4,FALSE)/VLOOKUP($A25,'[1]5Y區隔'!$B$76:$R$128,2,FALSE)</f>
        <v>6.5637065637065631E-2</v>
      </c>
      <c r="R25" s="8">
        <f>VLOOKUP($A25,'[1]5Y區隔'!$B$76:$R$128,R$4,FALSE)/VLOOKUP($A25,'[1]5Y區隔'!$B$76:$R$128,2,FALSE)</f>
        <v>4.9842049842049839E-2</v>
      </c>
      <c r="S25" s="8">
        <f>VLOOKUP($A25,'[1]5Y區隔'!$B$76:$R$128,S$4,FALSE)/VLOOKUP($A25,'[1]5Y區隔'!$B$76:$R$128,2,FALSE)</f>
        <v>4.0014040014040013E-2</v>
      </c>
      <c r="T25" s="8">
        <f>VLOOKUP($A25,'[1]5Y區隔'!$B$76:$R$128,T$4,FALSE)/VLOOKUP($A25,'[1]5Y區隔'!$B$76:$R$128,2,FALSE)</f>
        <v>2.7027027027027029E-2</v>
      </c>
      <c r="U25" s="8">
        <f>VLOOKUP($A25,'[1]5Y區隔'!$B$76:$R$128,U$4,FALSE)/VLOOKUP($A25,'[1]5Y區隔'!$B$76:$R$128,2,FALSE)</f>
        <v>2.0709020709020708E-2</v>
      </c>
      <c r="V25" s="8">
        <f>VLOOKUP($A25,'[1]5Y區隔'!$B$76:$R$128,V$4,FALSE)/VLOOKUP($A25,'[1]5Y區隔'!$B$76:$R$128,2,FALSE)</f>
        <v>1.1583011583011582E-2</v>
      </c>
      <c r="W25" s="9">
        <f t="shared" si="6"/>
        <v>48.413478413478416</v>
      </c>
      <c r="X25" s="10">
        <f t="shared" si="7"/>
        <v>0.22968197879858654</v>
      </c>
    </row>
    <row r="26" spans="1:28" x14ac:dyDescent="0.25">
      <c r="A26" t="s">
        <v>303</v>
      </c>
      <c r="B26">
        <f>VLOOKUP($A26,工作表2!$AE$6:$AH$193,B$4,FALSE)</f>
        <v>1688</v>
      </c>
      <c r="C26">
        <f>VLOOKUP($A26,工作表2!$AE$6:$AH$193,C$4,FALSE)</f>
        <v>1152</v>
      </c>
      <c r="D26">
        <f>VLOOKUP($A26,工作表2!$AE$6:$AH$193,D$4,FALSE)</f>
        <v>3134</v>
      </c>
      <c r="E26" s="6">
        <f t="shared" si="3"/>
        <v>0.53860880663688582</v>
      </c>
      <c r="F26" s="6">
        <f t="shared" si="4"/>
        <v>0.36758136566687938</v>
      </c>
      <c r="G26" s="7">
        <f t="shared" si="5"/>
        <v>0.17102744097000644</v>
      </c>
      <c r="H26" s="8">
        <f>VLOOKUP($A26,'[1]5Y區隔'!$B$76:$R$128,H$4,FALSE)/VLOOKUP($A26,'[1]5Y區隔'!$B$76:$R$128,2,FALSE)</f>
        <v>7.042567416982394E-2</v>
      </c>
      <c r="I26" s="8">
        <f>VLOOKUP($A26,'[1]5Y區隔'!$B$76:$R$128,I$4,FALSE)/VLOOKUP($A26,'[1]5Y區隔'!$B$76:$R$128,2,FALSE)</f>
        <v>6.3293960329841761E-2</v>
      </c>
      <c r="J26" s="8">
        <f>VLOOKUP($A26,'[1]5Y區隔'!$B$76:$R$128,J$4,FALSE)/VLOOKUP($A26,'[1]5Y區隔'!$B$76:$R$128,2,FALSE)</f>
        <v>7.7780254067305543E-2</v>
      </c>
      <c r="K26" s="8">
        <f>VLOOKUP($A26,'[1]5Y區隔'!$B$76:$R$128,K$4,FALSE)/VLOOKUP($A26,'[1]5Y區隔'!$B$76:$R$128,2,FALSE)</f>
        <v>0.12168486739469579</v>
      </c>
      <c r="L26" s="8">
        <f>VLOOKUP($A26,'[1]5Y區隔'!$B$76:$R$128,L$4,FALSE)/VLOOKUP($A26,'[1]5Y區隔'!$B$76:$R$128,2,FALSE)</f>
        <v>0.11321595720971696</v>
      </c>
      <c r="M26" s="8">
        <f>VLOOKUP($A26,'[1]5Y區隔'!$B$76:$R$128,M$4,FALSE)/VLOOKUP($A26,'[1]5Y區隔'!$B$76:$R$128,2,FALSE)</f>
        <v>0.10942723423222643</v>
      </c>
      <c r="N26" s="8">
        <f>VLOOKUP($A26,'[1]5Y區隔'!$B$76:$R$128,N$4,FALSE)/VLOOKUP($A26,'[1]5Y區隔'!$B$76:$R$128,2,FALSE)</f>
        <v>9.3603744149765994E-2</v>
      </c>
      <c r="O26" s="8">
        <f>VLOOKUP($A26,'[1]5Y區隔'!$B$76:$R$128,O$4,FALSE)/VLOOKUP($A26,'[1]5Y區隔'!$B$76:$R$128,2,FALSE)</f>
        <v>8.2237575217294412E-2</v>
      </c>
      <c r="P26" s="8">
        <f>VLOOKUP($A26,'[1]5Y區隔'!$B$76:$R$128,P$4,FALSE)/VLOOKUP($A26,'[1]5Y區隔'!$B$76:$R$128,2,FALSE)</f>
        <v>8.1568977044796084E-2</v>
      </c>
      <c r="Q26" s="8">
        <f>VLOOKUP($A26,'[1]5Y區隔'!$B$76:$R$128,Q$4,FALSE)/VLOOKUP($A26,'[1]5Y區隔'!$B$76:$R$128,2,FALSE)</f>
        <v>7.4882995319812795E-2</v>
      </c>
      <c r="R26" s="8">
        <f>VLOOKUP($A26,'[1]5Y區隔'!$B$76:$R$128,R$4,FALSE)/VLOOKUP($A26,'[1]5Y區隔'!$B$76:$R$128,2,FALSE)</f>
        <v>4.0115890349899708E-2</v>
      </c>
      <c r="S26" s="8">
        <f>VLOOKUP($A26,'[1]5Y區隔'!$B$76:$R$128,S$4,FALSE)/VLOOKUP($A26,'[1]5Y區隔'!$B$76:$R$128,2,FALSE)</f>
        <v>2.9195453532427012E-2</v>
      </c>
      <c r="T26" s="8">
        <f>VLOOKUP($A26,'[1]5Y區隔'!$B$76:$R$128,T$4,FALSE)/VLOOKUP($A26,'[1]5Y區隔'!$B$76:$R$128,2,FALSE)</f>
        <v>1.9612213059950971E-2</v>
      </c>
      <c r="U26" s="8">
        <f>VLOOKUP($A26,'[1]5Y區隔'!$B$76:$R$128,U$4,FALSE)/VLOOKUP($A26,'[1]5Y區隔'!$B$76:$R$128,2,FALSE)</f>
        <v>1.3817695564965456E-2</v>
      </c>
      <c r="V26" s="8">
        <f>VLOOKUP($A26,'[1]5Y區隔'!$B$76:$R$128,V$4,FALSE)/VLOOKUP($A26,'[1]5Y區隔'!$B$76:$R$128,2,FALSE)</f>
        <v>9.1375083574771563E-3</v>
      </c>
      <c r="W26" s="9">
        <f t="shared" si="6"/>
        <v>46.564519723646086</v>
      </c>
      <c r="X26" s="10">
        <f t="shared" si="7"/>
        <v>0.17102744097000644</v>
      </c>
    </row>
    <row r="27" spans="1:28" x14ac:dyDescent="0.25">
      <c r="A27" t="s">
        <v>304</v>
      </c>
      <c r="B27">
        <f>VLOOKUP($A27,工作表2!$AE$6:$AH$193,B$4,FALSE)</f>
        <v>2144</v>
      </c>
      <c r="C27">
        <f>VLOOKUP($A27,工作表2!$AE$6:$AH$193,C$4,FALSE)</f>
        <v>1335</v>
      </c>
      <c r="D27">
        <f>VLOOKUP($A27,工作表2!$AE$6:$AH$193,D$4,FALSE)</f>
        <v>3853</v>
      </c>
      <c r="E27" s="6">
        <f t="shared" si="3"/>
        <v>0.55644951985465874</v>
      </c>
      <c r="F27" s="6">
        <f t="shared" si="4"/>
        <v>0.34648325979756034</v>
      </c>
      <c r="G27" s="7">
        <f t="shared" si="5"/>
        <v>0.2099662600570984</v>
      </c>
      <c r="H27" s="8">
        <f>VLOOKUP($A27,'[1]5Y區隔'!$B$76:$R$128,H$4,FALSE)/VLOOKUP($A27,'[1]5Y區隔'!$B$76:$R$128,2,FALSE)</f>
        <v>6.416926812348249E-2</v>
      </c>
      <c r="I27" s="8">
        <f>VLOOKUP($A27,'[1]5Y區隔'!$B$76:$R$128,I$4,FALSE)/VLOOKUP($A27,'[1]5Y區隔'!$B$76:$R$128,2,FALSE)</f>
        <v>5.7925771765522029E-2</v>
      </c>
      <c r="J27" s="8">
        <f>VLOOKUP($A27,'[1]5Y區隔'!$B$76:$R$128,J$4,FALSE)/VLOOKUP($A27,'[1]5Y區隔'!$B$76:$R$128,2,FALSE)</f>
        <v>8.8796392646548733E-2</v>
      </c>
      <c r="K27" s="8">
        <f>VLOOKUP($A27,'[1]5Y區隔'!$B$76:$R$128,K$4,FALSE)/VLOOKUP($A27,'[1]5Y區隔'!$B$76:$R$128,2,FALSE)</f>
        <v>0.10648629899410336</v>
      </c>
      <c r="L27" s="8">
        <f>VLOOKUP($A27,'[1]5Y區隔'!$B$76:$R$128,L$4,FALSE)/VLOOKUP($A27,'[1]5Y區隔'!$B$76:$R$128,2,FALSE)</f>
        <v>8.6021505376344093E-2</v>
      </c>
      <c r="M27" s="8">
        <f>VLOOKUP($A27,'[1]5Y區隔'!$B$76:$R$128,M$4,FALSE)/VLOOKUP($A27,'[1]5Y區隔'!$B$76:$R$128,2,FALSE)</f>
        <v>8.7235518557058619E-2</v>
      </c>
      <c r="N27" s="8">
        <f>VLOOKUP($A27,'[1]5Y區隔'!$B$76:$R$128,N$4,FALSE)/VLOOKUP($A27,'[1]5Y區隔'!$B$76:$R$128,2,FALSE)</f>
        <v>9.6947624002774888E-2</v>
      </c>
      <c r="O27" s="8">
        <f>VLOOKUP($A27,'[1]5Y區隔'!$B$76:$R$128,O$4,FALSE)/VLOOKUP($A27,'[1]5Y區隔'!$B$76:$R$128,2,FALSE)</f>
        <v>9.0704127644814433E-2</v>
      </c>
      <c r="P27" s="8">
        <f>VLOOKUP($A27,'[1]5Y區隔'!$B$76:$R$128,P$4,FALSE)/VLOOKUP($A27,'[1]5Y區隔'!$B$76:$R$128,2,FALSE)</f>
        <v>9.6253902185223728E-2</v>
      </c>
      <c r="Q27" s="8">
        <f>VLOOKUP($A27,'[1]5Y區隔'!$B$76:$R$128,Q$4,FALSE)/VLOOKUP($A27,'[1]5Y區隔'!$B$76:$R$128,2,FALSE)</f>
        <v>8.2379465834200485E-2</v>
      </c>
      <c r="R27" s="8">
        <f>VLOOKUP($A27,'[1]5Y區隔'!$B$76:$R$128,R$4,FALSE)/VLOOKUP($A27,'[1]5Y區隔'!$B$76:$R$128,2,FALSE)</f>
        <v>4.7693374956642387E-2</v>
      </c>
      <c r="S27" s="8">
        <f>VLOOKUP($A27,'[1]5Y區隔'!$B$76:$R$128,S$4,FALSE)/VLOOKUP($A27,'[1]5Y區隔'!$B$76:$R$128,2,FALSE)</f>
        <v>4.1623309053069719E-2</v>
      </c>
      <c r="T27" s="8">
        <f>VLOOKUP($A27,'[1]5Y區隔'!$B$76:$R$128,T$4,FALSE)/VLOOKUP($A27,'[1]5Y區隔'!$B$76:$R$128,2,FALSE)</f>
        <v>2.3759972251127297E-2</v>
      </c>
      <c r="U27" s="8">
        <f>VLOOKUP($A27,'[1]5Y區隔'!$B$76:$R$128,U$4,FALSE)/VLOOKUP($A27,'[1]5Y區隔'!$B$76:$R$128,2,FALSE)</f>
        <v>2.029136316337149E-2</v>
      </c>
      <c r="V27" s="8">
        <f>VLOOKUP($A27,'[1]5Y區隔'!$B$76:$R$128,V$4,FALSE)/VLOOKUP($A27,'[1]5Y區隔'!$B$76:$R$128,2,FALSE)</f>
        <v>9.7121054457162681E-3</v>
      </c>
      <c r="W27" s="9">
        <f t="shared" si="6"/>
        <v>48.414845646895593</v>
      </c>
      <c r="X27" s="10">
        <f t="shared" si="7"/>
        <v>0.2099662600570984</v>
      </c>
    </row>
    <row r="28" spans="1:28" x14ac:dyDescent="0.25">
      <c r="A28" t="s">
        <v>305</v>
      </c>
      <c r="B28">
        <f>VLOOKUP($A28,工作表2!$AE$6:$AH$193,B$4,FALSE)</f>
        <v>2478</v>
      </c>
      <c r="C28">
        <f>VLOOKUP($A28,工作表2!$AE$6:$AH$193,C$4,FALSE)</f>
        <v>999</v>
      </c>
      <c r="D28">
        <f>VLOOKUP($A28,工作表2!$AE$6:$AH$193,D$4,FALSE)</f>
        <v>3899</v>
      </c>
      <c r="E28" s="6">
        <f t="shared" si="3"/>
        <v>0.63554757630161585</v>
      </c>
      <c r="F28" s="6">
        <f t="shared" si="4"/>
        <v>0.25621954347268533</v>
      </c>
      <c r="G28" s="7">
        <f t="shared" si="5"/>
        <v>0.37932803282893052</v>
      </c>
      <c r="H28" s="8">
        <f>VLOOKUP($A28,'[1]5Y區隔'!$B$76:$R$128,H$4,FALSE)/VLOOKUP($A28,'[1]5Y區隔'!$B$76:$R$128,2,FALSE)</f>
        <v>6.591639871382636E-2</v>
      </c>
      <c r="I28" s="8">
        <f>VLOOKUP($A28,'[1]5Y區隔'!$B$76:$R$128,I$4,FALSE)/VLOOKUP($A28,'[1]5Y區隔'!$B$76:$R$128,2,FALSE)</f>
        <v>6.1629153269024649E-2</v>
      </c>
      <c r="J28" s="8">
        <f>VLOOKUP($A28,'[1]5Y區隔'!$B$76:$R$128,J$4,FALSE)/VLOOKUP($A28,'[1]5Y區隔'!$B$76:$R$128,2,FALSE)</f>
        <v>8.1100392997499104E-2</v>
      </c>
      <c r="K28" s="8">
        <f>VLOOKUP($A28,'[1]5Y區隔'!$B$76:$R$128,K$4,FALSE)/VLOOKUP($A28,'[1]5Y區隔'!$B$76:$R$128,2,FALSE)</f>
        <v>9.93211861379064E-2</v>
      </c>
      <c r="L28" s="8">
        <f>VLOOKUP($A28,'[1]5Y區隔'!$B$76:$R$128,L$4,FALSE)/VLOOKUP($A28,'[1]5Y區隔'!$B$76:$R$128,2,FALSE)</f>
        <v>0.10468024294390854</v>
      </c>
      <c r="M28" s="8">
        <f>VLOOKUP($A28,'[1]5Y區隔'!$B$76:$R$128,M$4,FALSE)/VLOOKUP($A28,'[1]5Y區隔'!$B$76:$R$128,2,FALSE)</f>
        <v>0.10021436227224008</v>
      </c>
      <c r="N28" s="8">
        <f>VLOOKUP($A28,'[1]5Y區隔'!$B$76:$R$128,N$4,FALSE)/VLOOKUP($A28,'[1]5Y區隔'!$B$76:$R$128,2,FALSE)</f>
        <v>9.9857091818506605E-2</v>
      </c>
      <c r="O28" s="8">
        <f>VLOOKUP($A28,'[1]5Y區隔'!$B$76:$R$128,O$4,FALSE)/VLOOKUP($A28,'[1]5Y區隔'!$B$76:$R$128,2,FALSE)</f>
        <v>9.3426223651304041E-2</v>
      </c>
      <c r="P28" s="8">
        <f>VLOOKUP($A28,'[1]5Y區隔'!$B$76:$R$128,P$4,FALSE)/VLOOKUP($A28,'[1]5Y區隔'!$B$76:$R$128,2,FALSE)</f>
        <v>9.8070739549839234E-2</v>
      </c>
      <c r="Q28" s="8">
        <f>VLOOKUP($A28,'[1]5Y區隔'!$B$76:$R$128,Q$4,FALSE)/VLOOKUP($A28,'[1]5Y區隔'!$B$76:$R$128,2,FALSE)</f>
        <v>7.2347266881028938E-2</v>
      </c>
      <c r="R28" s="8">
        <f>VLOOKUP($A28,'[1]5Y區隔'!$B$76:$R$128,R$4,FALSE)/VLOOKUP($A28,'[1]5Y區隔'!$B$76:$R$128,2,FALSE)</f>
        <v>3.965702036441586E-2</v>
      </c>
      <c r="S28" s="8">
        <f>VLOOKUP($A28,'[1]5Y區隔'!$B$76:$R$128,S$4,FALSE)/VLOOKUP($A28,'[1]5Y區隔'!$B$76:$R$128,2,FALSE)</f>
        <v>2.6973919256877456E-2</v>
      </c>
      <c r="T28" s="8">
        <f>VLOOKUP($A28,'[1]5Y區隔'!$B$76:$R$128,T$4,FALSE)/VLOOKUP($A28,'[1]5Y區隔'!$B$76:$R$128,2,FALSE)</f>
        <v>2.1972132904608789E-2</v>
      </c>
      <c r="U28" s="8">
        <f>VLOOKUP($A28,'[1]5Y區隔'!$B$76:$R$128,U$4,FALSE)/VLOOKUP($A28,'[1]5Y區隔'!$B$76:$R$128,2,FALSE)</f>
        <v>1.9113969274740978E-2</v>
      </c>
      <c r="V28" s="8">
        <f>VLOOKUP($A28,'[1]5Y區隔'!$B$76:$R$128,V$4,FALSE)/VLOOKUP($A28,'[1]5Y區隔'!$B$76:$R$128,2,FALSE)</f>
        <v>1.5719899964272956E-2</v>
      </c>
      <c r="W28" s="9">
        <f t="shared" si="6"/>
        <v>47.779564130046445</v>
      </c>
      <c r="X28" s="10">
        <f t="shared" si="7"/>
        <v>0.37932803282893052</v>
      </c>
    </row>
    <row r="29" spans="1:28" x14ac:dyDescent="0.25">
      <c r="A29" t="s">
        <v>306</v>
      </c>
      <c r="B29">
        <f>VLOOKUP($A29,工作表2!$AE$6:$AH$193,B$4,FALSE)</f>
        <v>1138</v>
      </c>
      <c r="C29">
        <f>VLOOKUP($A29,工作表2!$AE$6:$AH$193,C$4,FALSE)</f>
        <v>788</v>
      </c>
      <c r="D29">
        <f>VLOOKUP($A29,工作表2!$AE$6:$AH$193,D$4,FALSE)</f>
        <v>2149</v>
      </c>
      <c r="E29" s="6">
        <f t="shared" si="3"/>
        <v>0.52954862726849694</v>
      </c>
      <c r="F29" s="6">
        <f t="shared" si="4"/>
        <v>0.36668217775709633</v>
      </c>
      <c r="G29" s="7">
        <f t="shared" si="5"/>
        <v>0.16286644951140061</v>
      </c>
      <c r="H29" s="8">
        <f>VLOOKUP($A29,'[1]5Y區隔'!$B$76:$R$128,H$4,FALSE)/VLOOKUP($A29,'[1]5Y區隔'!$B$76:$R$128,2,FALSE)</f>
        <v>6.8719611021069688E-2</v>
      </c>
      <c r="I29" s="8">
        <f>VLOOKUP($A29,'[1]5Y區隔'!$B$76:$R$128,I$4,FALSE)/VLOOKUP($A29,'[1]5Y區隔'!$B$76:$R$128,2,FALSE)</f>
        <v>6.9367909238249592E-2</v>
      </c>
      <c r="J29" s="8">
        <f>VLOOKUP($A29,'[1]5Y區隔'!$B$76:$R$128,J$4,FALSE)/VLOOKUP($A29,'[1]5Y區隔'!$B$76:$R$128,2,FALSE)</f>
        <v>7.7471636952998385E-2</v>
      </c>
      <c r="K29" s="8">
        <f>VLOOKUP($A29,'[1]5Y區隔'!$B$76:$R$128,K$4,FALSE)/VLOOKUP($A29,'[1]5Y區隔'!$B$76:$R$128,2,FALSE)</f>
        <v>9.3030794165316039E-2</v>
      </c>
      <c r="L29" s="8">
        <f>VLOOKUP($A29,'[1]5Y區隔'!$B$76:$R$128,L$4,FALSE)/VLOOKUP($A29,'[1]5Y區隔'!$B$76:$R$128,2,FALSE)</f>
        <v>7.5850891410048624E-2</v>
      </c>
      <c r="M29" s="8">
        <f>VLOOKUP($A29,'[1]5Y區隔'!$B$76:$R$128,M$4,FALSE)/VLOOKUP($A29,'[1]5Y區隔'!$B$76:$R$128,2,FALSE)</f>
        <v>9.3354943273905991E-2</v>
      </c>
      <c r="N29" s="8">
        <f>VLOOKUP($A29,'[1]5Y區隔'!$B$76:$R$128,N$4,FALSE)/VLOOKUP($A29,'[1]5Y區隔'!$B$76:$R$128,2,FALSE)</f>
        <v>9.3679092382495943E-2</v>
      </c>
      <c r="O29" s="8">
        <f>VLOOKUP($A29,'[1]5Y區隔'!$B$76:$R$128,O$4,FALSE)/VLOOKUP($A29,'[1]5Y區隔'!$B$76:$R$128,2,FALSE)</f>
        <v>9.46515397082658E-2</v>
      </c>
      <c r="P29" s="8">
        <f>VLOOKUP($A29,'[1]5Y區隔'!$B$76:$R$128,P$4,FALSE)/VLOOKUP($A29,'[1]5Y區隔'!$B$76:$R$128,2,FALSE)</f>
        <v>9.7244732576985418E-2</v>
      </c>
      <c r="Q29" s="8">
        <f>VLOOKUP($A29,'[1]5Y區隔'!$B$76:$R$128,Q$4,FALSE)/VLOOKUP($A29,'[1]5Y區隔'!$B$76:$R$128,2,FALSE)</f>
        <v>8.5575364667747164E-2</v>
      </c>
      <c r="R29" s="8">
        <f>VLOOKUP($A29,'[1]5Y區隔'!$B$76:$R$128,R$4,FALSE)/VLOOKUP($A29,'[1]5Y區隔'!$B$76:$R$128,2,FALSE)</f>
        <v>5.218800648298217E-2</v>
      </c>
      <c r="S29" s="8">
        <f>VLOOKUP($A29,'[1]5Y區隔'!$B$76:$R$128,S$4,FALSE)/VLOOKUP($A29,'[1]5Y區隔'!$B$76:$R$128,2,FALSE)</f>
        <v>4.1491085899513773E-2</v>
      </c>
      <c r="T29" s="8">
        <f>VLOOKUP($A29,'[1]5Y區隔'!$B$76:$R$128,T$4,FALSE)/VLOOKUP($A29,'[1]5Y區隔'!$B$76:$R$128,2,FALSE)</f>
        <v>2.8200972447325771E-2</v>
      </c>
      <c r="U29" s="8">
        <f>VLOOKUP($A29,'[1]5Y區隔'!$B$76:$R$128,U$4,FALSE)/VLOOKUP($A29,'[1]5Y區隔'!$B$76:$R$128,2,FALSE)</f>
        <v>1.8152350081037279E-2</v>
      </c>
      <c r="V29" s="8">
        <f>VLOOKUP($A29,'[1]5Y區隔'!$B$76:$R$128,V$4,FALSE)/VLOOKUP($A29,'[1]5Y區隔'!$B$76:$R$128,2,FALSE)</f>
        <v>1.1021069692058346E-2</v>
      </c>
      <c r="W29" s="9">
        <f t="shared" si="6"/>
        <v>48.766612641815236</v>
      </c>
      <c r="X29" s="10">
        <f t="shared" si="7"/>
        <v>0.16286644951140061</v>
      </c>
    </row>
    <row r="30" spans="1:28" x14ac:dyDescent="0.25">
      <c r="A30" t="s">
        <v>307</v>
      </c>
      <c r="B30">
        <f>VLOOKUP($A30,工作表2!$AE$6:$AH$193,B$4,FALSE)</f>
        <v>1505</v>
      </c>
      <c r="C30">
        <f>VLOOKUP($A30,工作表2!$AE$6:$AH$193,C$4,FALSE)</f>
        <v>1066</v>
      </c>
      <c r="D30">
        <f>VLOOKUP($A30,工作表2!$AE$6:$AH$193,D$4,FALSE)</f>
        <v>2826</v>
      </c>
      <c r="E30" s="6">
        <f t="shared" si="3"/>
        <v>0.532554847841472</v>
      </c>
      <c r="F30" s="6">
        <f t="shared" si="4"/>
        <v>0.37721160651096958</v>
      </c>
      <c r="G30" s="7">
        <f t="shared" si="5"/>
        <v>0.15534324133050242</v>
      </c>
      <c r="H30" s="8">
        <f>VLOOKUP($A30,'[1]5Y區隔'!$B$76:$R$128,H$4,FALSE)/VLOOKUP($A30,'[1]5Y區隔'!$B$76:$R$128,2,FALSE)</f>
        <v>7.6052948255114314E-2</v>
      </c>
      <c r="I30" s="8">
        <f>VLOOKUP($A30,'[1]5Y區隔'!$B$76:$R$128,I$4,FALSE)/VLOOKUP($A30,'[1]5Y區隔'!$B$76:$R$128,2,FALSE)</f>
        <v>5.8243080625752106E-2</v>
      </c>
      <c r="J30" s="8">
        <f>VLOOKUP($A30,'[1]5Y區隔'!$B$76:$R$128,J$4,FALSE)/VLOOKUP($A30,'[1]5Y區隔'!$B$76:$R$128,2,FALSE)</f>
        <v>7.4849578820697954E-2</v>
      </c>
      <c r="K30" s="8">
        <f>VLOOKUP($A30,'[1]5Y區隔'!$B$76:$R$128,K$4,FALSE)/VLOOKUP($A30,'[1]5Y區隔'!$B$76:$R$128,2,FALSE)</f>
        <v>9.2659446450060162E-2</v>
      </c>
      <c r="L30" s="8">
        <f>VLOOKUP($A30,'[1]5Y區隔'!$B$76:$R$128,L$4,FALSE)/VLOOKUP($A30,'[1]5Y區隔'!$B$76:$R$128,2,FALSE)</f>
        <v>7.9422382671480149E-2</v>
      </c>
      <c r="M30" s="8">
        <f>VLOOKUP($A30,'[1]5Y區隔'!$B$76:$R$128,M$4,FALSE)/VLOOKUP($A30,'[1]5Y區隔'!$B$76:$R$128,2,FALSE)</f>
        <v>9.9879663056558363E-2</v>
      </c>
      <c r="N30" s="8">
        <f>VLOOKUP($A30,'[1]5Y區隔'!$B$76:$R$128,N$4,FALSE)/VLOOKUP($A30,'[1]5Y區隔'!$B$76:$R$128,2,FALSE)</f>
        <v>0.10108303249097472</v>
      </c>
      <c r="O30" s="8">
        <f>VLOOKUP($A30,'[1]5Y區隔'!$B$76:$R$128,O$4,FALSE)/VLOOKUP($A30,'[1]5Y區隔'!$B$76:$R$128,2,FALSE)</f>
        <v>9.4584837545126352E-2</v>
      </c>
      <c r="P30" s="8">
        <f>VLOOKUP($A30,'[1]5Y區隔'!$B$76:$R$128,P$4,FALSE)/VLOOKUP($A30,'[1]5Y區隔'!$B$76:$R$128,2,FALSE)</f>
        <v>8.6401925391095064E-2</v>
      </c>
      <c r="Q30" s="8">
        <f>VLOOKUP($A30,'[1]5Y區隔'!$B$76:$R$128,Q$4,FALSE)/VLOOKUP($A30,'[1]5Y區隔'!$B$76:$R$128,2,FALSE)</f>
        <v>7.9663056558363421E-2</v>
      </c>
      <c r="R30" s="8">
        <f>VLOOKUP($A30,'[1]5Y區隔'!$B$76:$R$128,R$4,FALSE)/VLOOKUP($A30,'[1]5Y區隔'!$B$76:$R$128,2,FALSE)</f>
        <v>5.0541516245487361E-2</v>
      </c>
      <c r="S30" s="8">
        <f>VLOOKUP($A30,'[1]5Y區隔'!$B$76:$R$128,S$4,FALSE)/VLOOKUP($A30,'[1]5Y區隔'!$B$76:$R$128,2,FALSE)</f>
        <v>4.4043321299638991E-2</v>
      </c>
      <c r="T30" s="8">
        <f>VLOOKUP($A30,'[1]5Y區隔'!$B$76:$R$128,T$4,FALSE)/VLOOKUP($A30,'[1]5Y區隔'!$B$76:$R$128,2,FALSE)</f>
        <v>2.8880866425992781E-2</v>
      </c>
      <c r="U30" s="8">
        <f>VLOOKUP($A30,'[1]5Y區隔'!$B$76:$R$128,U$4,FALSE)/VLOOKUP($A30,'[1]5Y區隔'!$B$76:$R$128,2,FALSE)</f>
        <v>1.8772563176895306E-2</v>
      </c>
      <c r="V30" s="8">
        <f>VLOOKUP($A30,'[1]5Y區隔'!$B$76:$R$128,V$4,FALSE)/VLOOKUP($A30,'[1]5Y區隔'!$B$76:$R$128,2,FALSE)</f>
        <v>1.4921780986762936E-2</v>
      </c>
      <c r="W30" s="9">
        <f t="shared" si="6"/>
        <v>48.845968712394701</v>
      </c>
      <c r="X30" s="10">
        <f t="shared" si="7"/>
        <v>0.15534324133050242</v>
      </c>
    </row>
    <row r="31" spans="1:28" x14ac:dyDescent="0.25">
      <c r="A31" t="s">
        <v>308</v>
      </c>
      <c r="B31">
        <f>VLOOKUP($A31,工作表2!$AE$6:$AH$193,B$4,FALSE)</f>
        <v>2081</v>
      </c>
      <c r="C31">
        <f>VLOOKUP($A31,工作表2!$AE$6:$AH$193,C$4,FALSE)</f>
        <v>1258</v>
      </c>
      <c r="D31">
        <f>VLOOKUP($A31,工作表2!$AE$6:$AH$193,D$4,FALSE)</f>
        <v>3723</v>
      </c>
      <c r="E31" s="6">
        <f t="shared" si="3"/>
        <v>0.55895782970722541</v>
      </c>
      <c r="F31" s="6">
        <f t="shared" si="4"/>
        <v>0.33789954337899542</v>
      </c>
      <c r="G31" s="7">
        <f t="shared" si="5"/>
        <v>0.22105828632822999</v>
      </c>
      <c r="H31" s="8">
        <f>VLOOKUP($A31,'[1]5Y區隔'!$B$76:$R$128,H$4,FALSE)/VLOOKUP($A31,'[1]5Y區隔'!$B$76:$R$128,2,FALSE)</f>
        <v>6.9080162541558923E-2</v>
      </c>
      <c r="I31" s="8">
        <f>VLOOKUP($A31,'[1]5Y區隔'!$B$76:$R$128,I$4,FALSE)/VLOOKUP($A31,'[1]5Y區隔'!$B$76:$R$128,2,FALSE)</f>
        <v>5.596601403768009E-2</v>
      </c>
      <c r="J31" s="8">
        <f>VLOOKUP($A31,'[1]5Y區隔'!$B$76:$R$128,J$4,FALSE)/VLOOKUP($A31,'[1]5Y區隔'!$B$76:$R$128,2,FALSE)</f>
        <v>8.2563723679349832E-2</v>
      </c>
      <c r="K31" s="8">
        <f>VLOOKUP($A31,'[1]5Y區隔'!$B$76:$R$128,K$4,FALSE)/VLOOKUP($A31,'[1]5Y區隔'!$B$76:$R$128,2,FALSE)</f>
        <v>0.10029553010712966</v>
      </c>
      <c r="L31" s="8">
        <f>VLOOKUP($A31,'[1]5Y區隔'!$B$76:$R$128,L$4,FALSE)/VLOOKUP($A31,'[1]5Y區隔'!$B$76:$R$128,2,FALSE)</f>
        <v>0.1078684891023273</v>
      </c>
      <c r="M31" s="8">
        <f>VLOOKUP($A31,'[1]5Y區隔'!$B$76:$R$128,M$4,FALSE)/VLOOKUP($A31,'[1]5Y區隔'!$B$76:$R$128,2,FALSE)</f>
        <v>0.11488732914665682</v>
      </c>
      <c r="N31" s="8">
        <f>VLOOKUP($A31,'[1]5Y區隔'!$B$76:$R$128,N$4,FALSE)/VLOOKUP($A31,'[1]5Y區隔'!$B$76:$R$128,2,FALSE)</f>
        <v>9.8448466937569271E-2</v>
      </c>
      <c r="O31" s="8">
        <f>VLOOKUP($A31,'[1]5Y區隔'!$B$76:$R$128,O$4,FALSE)/VLOOKUP($A31,'[1]5Y區隔'!$B$76:$R$128,2,FALSE)</f>
        <v>8.478019948282231E-2</v>
      </c>
      <c r="P31" s="8">
        <f>VLOOKUP($A31,'[1]5Y區隔'!$B$76:$R$128,P$4,FALSE)/VLOOKUP($A31,'[1]5Y區隔'!$B$76:$R$128,2,FALSE)</f>
        <v>9.0321388991503507E-2</v>
      </c>
      <c r="Q31" s="8">
        <f>VLOOKUP($A31,'[1]5Y區隔'!$B$76:$R$128,Q$4,FALSE)/VLOOKUP($A31,'[1]5Y區隔'!$B$76:$R$128,2,FALSE)</f>
        <v>6.5940155153306243E-2</v>
      </c>
      <c r="R31" s="8">
        <f>VLOOKUP($A31,'[1]5Y區隔'!$B$76:$R$128,R$4,FALSE)/VLOOKUP($A31,'[1]5Y區隔'!$B$76:$R$128,2,FALSE)</f>
        <v>4.1928333949021054E-2</v>
      </c>
      <c r="S31" s="8">
        <f>VLOOKUP($A31,'[1]5Y區隔'!$B$76:$R$128,S$4,FALSE)/VLOOKUP($A31,'[1]5Y區隔'!$B$76:$R$128,2,FALSE)</f>
        <v>3.3247137052087185E-2</v>
      </c>
      <c r="T31" s="8">
        <f>VLOOKUP($A31,'[1]5Y區隔'!$B$76:$R$128,T$4,FALSE)/VLOOKUP($A31,'[1]5Y區隔'!$B$76:$R$128,2,FALSE)</f>
        <v>2.1980051717768748E-2</v>
      </c>
      <c r="U31" s="8">
        <f>VLOOKUP($A31,'[1]5Y區隔'!$B$76:$R$128,U$4,FALSE)/VLOOKUP($A31,'[1]5Y區隔'!$B$76:$R$128,2,FALSE)</f>
        <v>2.2718876985592908E-2</v>
      </c>
      <c r="V31" s="8">
        <f>VLOOKUP($A31,'[1]5Y區隔'!$B$76:$R$128,V$4,FALSE)/VLOOKUP($A31,'[1]5Y區隔'!$B$76:$R$128,2,FALSE)</f>
        <v>9.9741411156261551E-3</v>
      </c>
      <c r="W31" s="9">
        <f t="shared" si="6"/>
        <v>47.559106021425933</v>
      </c>
      <c r="X31" s="10">
        <f t="shared" si="7"/>
        <v>0.22105828632822999</v>
      </c>
    </row>
    <row r="32" spans="1:28" x14ac:dyDescent="0.25">
      <c r="A32" t="s">
        <v>309</v>
      </c>
      <c r="B32">
        <f>VLOOKUP($A32,工作表2!$AE$6:$AH$193,B$4,FALSE)</f>
        <v>1667</v>
      </c>
      <c r="C32">
        <f>VLOOKUP($A32,工作表2!$AE$6:$AH$193,C$4,FALSE)</f>
        <v>994</v>
      </c>
      <c r="D32">
        <f>VLOOKUP($A32,工作表2!$AE$6:$AH$193,D$4,FALSE)</f>
        <v>2940</v>
      </c>
      <c r="E32" s="6">
        <f t="shared" si="3"/>
        <v>0.56700680272108839</v>
      </c>
      <c r="F32" s="6">
        <f t="shared" si="4"/>
        <v>0.33809523809523812</v>
      </c>
      <c r="G32" s="7">
        <f t="shared" si="5"/>
        <v>0.22891156462585027</v>
      </c>
      <c r="H32" s="8">
        <f>VLOOKUP($A32,'[1]5Y區隔'!$B$76:$R$128,H$4,FALSE)/VLOOKUP($A32,'[1]5Y區隔'!$B$76:$R$128,2,FALSE)</f>
        <v>6.5987599645704165E-2</v>
      </c>
      <c r="I32" s="8">
        <f>VLOOKUP($A32,'[1]5Y區隔'!$B$76:$R$128,I$4,FALSE)/VLOOKUP($A32,'[1]5Y區隔'!$B$76:$R$128,2,FALSE)</f>
        <v>6.0894596988485386E-2</v>
      </c>
      <c r="J32" s="8">
        <f>VLOOKUP($A32,'[1]5Y區隔'!$B$76:$R$128,J$4,FALSE)/VLOOKUP($A32,'[1]5Y區隔'!$B$76:$R$128,2,FALSE)</f>
        <v>9.12311780336581E-2</v>
      </c>
      <c r="K32" s="8">
        <f>VLOOKUP($A32,'[1]5Y區隔'!$B$76:$R$128,K$4,FALSE)/VLOOKUP($A32,'[1]5Y區隔'!$B$76:$R$128,2,FALSE)</f>
        <v>0.10274579273693533</v>
      </c>
      <c r="L32" s="8">
        <f>VLOOKUP($A32,'[1]5Y區隔'!$B$76:$R$128,L$4,FALSE)/VLOOKUP($A32,'[1]5Y區隔'!$B$76:$R$128,2,FALSE)</f>
        <v>8.2595217006200178E-2</v>
      </c>
      <c r="M32" s="8">
        <f>VLOOKUP($A32,'[1]5Y區隔'!$B$76:$R$128,M$4,FALSE)/VLOOKUP($A32,'[1]5Y區隔'!$B$76:$R$128,2,FALSE)</f>
        <v>9.5438441098317089E-2</v>
      </c>
      <c r="N32" s="8">
        <f>VLOOKUP($A32,'[1]5Y區隔'!$B$76:$R$128,N$4,FALSE)/VLOOKUP($A32,'[1]5Y區隔'!$B$76:$R$128,2,FALSE)</f>
        <v>9.8095659875996458E-2</v>
      </c>
      <c r="O32" s="8">
        <f>VLOOKUP($A32,'[1]5Y區隔'!$B$76:$R$128,O$4,FALSE)/VLOOKUP($A32,'[1]5Y區隔'!$B$76:$R$128,2,FALSE)</f>
        <v>9.1009743135518156E-2</v>
      </c>
      <c r="P32" s="8">
        <f>VLOOKUP($A32,'[1]5Y區隔'!$B$76:$R$128,P$4,FALSE)/VLOOKUP($A32,'[1]5Y區隔'!$B$76:$R$128,2,FALSE)</f>
        <v>9.1452612931798058E-2</v>
      </c>
      <c r="Q32" s="8">
        <f>VLOOKUP($A32,'[1]5Y區隔'!$B$76:$R$128,Q$4,FALSE)/VLOOKUP($A32,'[1]5Y區隔'!$B$76:$R$128,2,FALSE)</f>
        <v>6.5766164747564221E-2</v>
      </c>
      <c r="R32" s="8">
        <f>VLOOKUP($A32,'[1]5Y區隔'!$B$76:$R$128,R$4,FALSE)/VLOOKUP($A32,'[1]5Y區隔'!$B$76:$R$128,2,FALSE)</f>
        <v>4.4065544729849422E-2</v>
      </c>
      <c r="S32" s="8">
        <f>VLOOKUP($A32,'[1]5Y區隔'!$B$76:$R$128,S$4,FALSE)/VLOOKUP($A32,'[1]5Y區隔'!$B$76:$R$128,2,FALSE)</f>
        <v>4.4951284322409212E-2</v>
      </c>
      <c r="T32" s="8">
        <f>VLOOKUP($A32,'[1]5Y區隔'!$B$76:$R$128,T$4,FALSE)/VLOOKUP($A32,'[1]5Y區隔'!$B$76:$R$128,2,FALSE)</f>
        <v>2.9450841452612932E-2</v>
      </c>
      <c r="U32" s="8">
        <f>VLOOKUP($A32,'[1]5Y區隔'!$B$76:$R$128,U$4,FALSE)/VLOOKUP($A32,'[1]5Y區隔'!$B$76:$R$128,2,FALSE)</f>
        <v>2.1700620017714792E-2</v>
      </c>
      <c r="V32" s="8">
        <f>VLOOKUP($A32,'[1]5Y區隔'!$B$76:$R$128,V$4,FALSE)/VLOOKUP($A32,'[1]5Y區隔'!$B$76:$R$128,2,FALSE)</f>
        <v>1.4614703277236492E-2</v>
      </c>
      <c r="W32" s="9">
        <f t="shared" si="6"/>
        <v>48.417847652790087</v>
      </c>
      <c r="X32" s="10">
        <f t="shared" si="7"/>
        <v>0.22891156462585027</v>
      </c>
    </row>
    <row r="33" spans="1:24" x14ac:dyDescent="0.25">
      <c r="A33" t="s">
        <v>310</v>
      </c>
      <c r="B33">
        <f>VLOOKUP($A33,工作表2!$AE$6:$AH$193,B$4,FALSE)</f>
        <v>1822</v>
      </c>
      <c r="C33">
        <f>VLOOKUP($A33,工作表2!$AE$6:$AH$193,C$4,FALSE)</f>
        <v>968</v>
      </c>
      <c r="D33">
        <f>VLOOKUP($A33,工作表2!$AE$6:$AH$193,D$4,FALSE)</f>
        <v>3066</v>
      </c>
      <c r="E33" s="6">
        <f t="shared" si="3"/>
        <v>0.59425962165688195</v>
      </c>
      <c r="F33" s="6">
        <f t="shared" si="4"/>
        <v>0.31572080887149379</v>
      </c>
      <c r="G33" s="7">
        <f t="shared" si="5"/>
        <v>0.27853881278538817</v>
      </c>
      <c r="H33" s="8">
        <f>VLOOKUP($A33,'[1]5Y區隔'!$B$76:$R$128,H$4,FALSE)/VLOOKUP($A33,'[1]5Y區隔'!$B$76:$R$128,2,FALSE)</f>
        <v>6.7959050315835323E-2</v>
      </c>
      <c r="I33" s="8">
        <f>VLOOKUP($A33,'[1]5Y區隔'!$B$76:$R$128,I$4,FALSE)/VLOOKUP($A33,'[1]5Y區隔'!$B$76:$R$128,2,FALSE)</f>
        <v>6.1860161184927029E-2</v>
      </c>
      <c r="J33" s="8">
        <f>VLOOKUP($A33,'[1]5Y區隔'!$B$76:$R$128,J$4,FALSE)/VLOOKUP($A33,'[1]5Y區隔'!$B$76:$R$128,2,FALSE)</f>
        <v>8.2770638205184058E-2</v>
      </c>
      <c r="K33" s="8">
        <f>VLOOKUP($A33,'[1]5Y區隔'!$B$76:$R$128,K$4,FALSE)/VLOOKUP($A33,'[1]5Y區隔'!$B$76:$R$128,2,FALSE)</f>
        <v>9.4097146591156616E-2</v>
      </c>
      <c r="L33" s="8">
        <f>VLOOKUP($A33,'[1]5Y區隔'!$B$76:$R$128,L$4,FALSE)/VLOOKUP($A33,'[1]5Y區隔'!$B$76:$R$128,2,FALSE)</f>
        <v>8.625571770856022E-2</v>
      </c>
      <c r="M33" s="8">
        <f>VLOOKUP($A33,'[1]5Y區隔'!$B$76:$R$128,M$4,FALSE)/VLOOKUP($A33,'[1]5Y區隔'!$B$76:$R$128,2,FALSE)</f>
        <v>9.1701154432585488E-2</v>
      </c>
      <c r="N33" s="8">
        <f>VLOOKUP($A33,'[1]5Y區隔'!$B$76:$R$128,N$4,FALSE)/VLOOKUP($A33,'[1]5Y區隔'!$B$76:$R$128,2,FALSE)</f>
        <v>9.3661511653234594E-2</v>
      </c>
      <c r="O33" s="8">
        <f>VLOOKUP($A33,'[1]5Y區隔'!$B$76:$R$128,O$4,FALSE)/VLOOKUP($A33,'[1]5Y區隔'!$B$76:$R$128,2,FALSE)</f>
        <v>9.1265519494663466E-2</v>
      </c>
      <c r="P33" s="8">
        <f>VLOOKUP($A33,'[1]5Y區隔'!$B$76:$R$128,P$4,FALSE)/VLOOKUP($A33,'[1]5Y區隔'!$B$76:$R$128,2,FALSE)</f>
        <v>9.6275321280766712E-2</v>
      </c>
      <c r="Q33" s="8">
        <f>VLOOKUP($A33,'[1]5Y區隔'!$B$76:$R$128,Q$4,FALSE)/VLOOKUP($A33,'[1]5Y區隔'!$B$76:$R$128,2,FALSE)</f>
        <v>8.8216074929209326E-2</v>
      </c>
      <c r="R33" s="8">
        <f>VLOOKUP($A33,'[1]5Y區隔'!$B$76:$R$128,R$4,FALSE)/VLOOKUP($A33,'[1]5Y區隔'!$B$76:$R$128,2,FALSE)</f>
        <v>4.9880200392071444E-2</v>
      </c>
      <c r="S33" s="8">
        <f>VLOOKUP($A33,'[1]5Y區隔'!$B$76:$R$128,S$4,FALSE)/VLOOKUP($A33,'[1]5Y區隔'!$B$76:$R$128,2,FALSE)</f>
        <v>4.0296231757786974E-2</v>
      </c>
      <c r="T33" s="8">
        <f>VLOOKUP($A33,'[1]5Y區隔'!$B$76:$R$128,T$4,FALSE)/VLOOKUP($A33,'[1]5Y區隔'!$B$76:$R$128,2,FALSE)</f>
        <v>2.548464386843825E-2</v>
      </c>
      <c r="U33" s="8">
        <f>VLOOKUP($A33,'[1]5Y區隔'!$B$76:$R$128,U$4,FALSE)/VLOOKUP($A33,'[1]5Y區隔'!$B$76:$R$128,2,FALSE)</f>
        <v>1.9385754737529948E-2</v>
      </c>
      <c r="V33" s="8">
        <f>VLOOKUP($A33,'[1]5Y區隔'!$B$76:$R$128,V$4,FALSE)/VLOOKUP($A33,'[1]5Y區隔'!$B$76:$R$128,2,FALSE)</f>
        <v>1.0890873448050533E-2</v>
      </c>
      <c r="W33" s="9">
        <f t="shared" si="6"/>
        <v>48.652798954476154</v>
      </c>
      <c r="X33" s="10">
        <f t="shared" si="7"/>
        <v>0.27853881278538817</v>
      </c>
    </row>
    <row r="34" spans="1:24" x14ac:dyDescent="0.25">
      <c r="A34" t="s">
        <v>311</v>
      </c>
      <c r="B34">
        <f>VLOOKUP($A34,工作表2!$AE$6:$AH$193,B$4,FALSE)</f>
        <v>1917</v>
      </c>
      <c r="C34">
        <f>VLOOKUP($A34,工作表2!$AE$6:$AH$193,C$4,FALSE)</f>
        <v>1504</v>
      </c>
      <c r="D34">
        <f>VLOOKUP($A34,工作表2!$AE$6:$AH$193,D$4,FALSE)</f>
        <v>3718</v>
      </c>
      <c r="E34" s="6">
        <f t="shared" si="3"/>
        <v>0.51559978483055402</v>
      </c>
      <c r="F34" s="6">
        <f t="shared" si="4"/>
        <v>0.40451855836471223</v>
      </c>
      <c r="G34" s="7">
        <f t="shared" si="5"/>
        <v>0.11108122646584179</v>
      </c>
      <c r="H34" s="8">
        <f>VLOOKUP($A34,'[1]5Y區隔'!$B$76:$R$128,H$4,FALSE)/VLOOKUP($A34,'[1]5Y區隔'!$B$76:$R$128,2,FALSE)</f>
        <v>6.3665473723865135E-2</v>
      </c>
      <c r="I34" s="8">
        <f>VLOOKUP($A34,'[1]5Y區隔'!$B$76:$R$128,I$4,FALSE)/VLOOKUP($A34,'[1]5Y區隔'!$B$76:$R$128,2,FALSE)</f>
        <v>7.5720474665662077E-2</v>
      </c>
      <c r="J34" s="8">
        <f>VLOOKUP($A34,'[1]5Y區隔'!$B$76:$R$128,J$4,FALSE)/VLOOKUP($A34,'[1]5Y區隔'!$B$76:$R$128,2,FALSE)</f>
        <v>0.10152571105669618</v>
      </c>
      <c r="K34" s="8">
        <f>VLOOKUP($A34,'[1]5Y區隔'!$B$76:$R$128,K$4,FALSE)/VLOOKUP($A34,'[1]5Y區隔'!$B$76:$R$128,2,FALSE)</f>
        <v>0.11433414955735544</v>
      </c>
      <c r="L34" s="8">
        <f>VLOOKUP($A34,'[1]5Y區隔'!$B$76:$R$128,L$4,FALSE)/VLOOKUP($A34,'[1]5Y區隔'!$B$76:$R$128,2,FALSE)</f>
        <v>8.4196647202863059E-2</v>
      </c>
      <c r="M34" s="8">
        <f>VLOOKUP($A34,'[1]5Y區隔'!$B$76:$R$128,M$4,FALSE)/VLOOKUP($A34,'[1]5Y區隔'!$B$76:$R$128,2,FALSE)</f>
        <v>9.568656997551328E-2</v>
      </c>
      <c r="N34" s="8">
        <f>VLOOKUP($A34,'[1]5Y區隔'!$B$76:$R$128,N$4,FALSE)/VLOOKUP($A34,'[1]5Y區隔'!$B$76:$R$128,2,FALSE)</f>
        <v>9.6063288754944437E-2</v>
      </c>
      <c r="O34" s="8">
        <f>VLOOKUP($A34,'[1]5Y區隔'!$B$76:$R$128,O$4,FALSE)/VLOOKUP($A34,'[1]5Y區隔'!$B$76:$R$128,2,FALSE)</f>
        <v>9.0600866453192694E-2</v>
      </c>
      <c r="P34" s="8">
        <f>VLOOKUP($A34,'[1]5Y區隔'!$B$76:$R$128,P$4,FALSE)/VLOOKUP($A34,'[1]5Y區隔'!$B$76:$R$128,2,FALSE)</f>
        <v>8.6833678658881142E-2</v>
      </c>
      <c r="Q34" s="8">
        <f>VLOOKUP($A34,'[1]5Y區隔'!$B$76:$R$128,Q$4,FALSE)/VLOOKUP($A34,'[1]5Y區隔'!$B$76:$R$128,2,FALSE)</f>
        <v>6.9881333584479191E-2</v>
      </c>
      <c r="R34" s="8">
        <f>VLOOKUP($A34,'[1]5Y區隔'!$B$76:$R$128,R$4,FALSE)/VLOOKUP($A34,'[1]5Y區隔'!$B$76:$R$128,2,FALSE)</f>
        <v>3.9743831229986815E-2</v>
      </c>
      <c r="S34" s="8">
        <f>VLOOKUP($A34,'[1]5Y區隔'!$B$76:$R$128,S$4,FALSE)/VLOOKUP($A34,'[1]5Y區隔'!$B$76:$R$128,2,FALSE)</f>
        <v>3.5788284045959691E-2</v>
      </c>
      <c r="T34" s="8">
        <f>VLOOKUP($A34,'[1]5Y區隔'!$B$76:$R$128,T$4,FALSE)/VLOOKUP($A34,'[1]5Y區隔'!$B$76:$R$128,2,FALSE)</f>
        <v>2.3544923714447163E-2</v>
      </c>
      <c r="U34" s="8">
        <f>VLOOKUP($A34,'[1]5Y區隔'!$B$76:$R$128,U$4,FALSE)/VLOOKUP($A34,'[1]5Y區隔'!$B$76:$R$128,2,FALSE)</f>
        <v>1.2808438500659257E-2</v>
      </c>
      <c r="V34" s="8">
        <f>VLOOKUP($A34,'[1]5Y區隔'!$B$76:$R$128,V$4,FALSE)/VLOOKUP($A34,'[1]5Y區隔'!$B$76:$R$128,2,FALSE)</f>
        <v>9.6063288754944434E-3</v>
      </c>
      <c r="W34" s="9">
        <f t="shared" si="6"/>
        <v>46.729139197589006</v>
      </c>
      <c r="X34" s="10">
        <f t="shared" si="7"/>
        <v>0.11108122646584179</v>
      </c>
    </row>
    <row r="35" spans="1:24" x14ac:dyDescent="0.25">
      <c r="A35" t="s">
        <v>312</v>
      </c>
      <c r="B35">
        <f>VLOOKUP($A35,工作表2!$AE$6:$AH$193,B$4,FALSE)</f>
        <v>1748</v>
      </c>
      <c r="C35">
        <f>VLOOKUP($A35,工作表2!$AE$6:$AH$193,C$4,FALSE)</f>
        <v>1253</v>
      </c>
      <c r="D35">
        <f>VLOOKUP($A35,工作表2!$AE$6:$AH$193,D$4,FALSE)</f>
        <v>3289</v>
      </c>
      <c r="E35" s="6">
        <f t="shared" si="3"/>
        <v>0.53146853146853146</v>
      </c>
      <c r="F35" s="6">
        <f t="shared" si="4"/>
        <v>0.38096685922772877</v>
      </c>
      <c r="G35" s="7">
        <f t="shared" si="5"/>
        <v>0.15050167224080269</v>
      </c>
      <c r="H35" s="8">
        <f>VLOOKUP($A35,'[1]5Y區隔'!$B$76:$R$128,H$4,FALSE)/VLOOKUP($A35,'[1]5Y區隔'!$B$76:$R$128,2,FALSE)</f>
        <v>6.5553494124922701E-2</v>
      </c>
      <c r="I35" s="8">
        <f>VLOOKUP($A35,'[1]5Y區隔'!$B$76:$R$128,I$4,FALSE)/VLOOKUP($A35,'[1]5Y區隔'!$B$76:$R$128,2,FALSE)</f>
        <v>6.3079777365491654E-2</v>
      </c>
      <c r="J35" s="8">
        <f>VLOOKUP($A35,'[1]5Y區隔'!$B$76:$R$128,J$4,FALSE)/VLOOKUP($A35,'[1]5Y區隔'!$B$76:$R$128,2,FALSE)</f>
        <v>9.4001236858379716E-2</v>
      </c>
      <c r="K35" s="8">
        <f>VLOOKUP($A35,'[1]5Y區隔'!$B$76:$R$128,K$4,FALSE)/VLOOKUP($A35,'[1]5Y區隔'!$B$76:$R$128,2,FALSE)</f>
        <v>0.11564625850340136</v>
      </c>
      <c r="L35" s="8">
        <f>VLOOKUP($A35,'[1]5Y區隔'!$B$76:$R$128,L$4,FALSE)/VLOOKUP($A35,'[1]5Y區隔'!$B$76:$R$128,2,FALSE)</f>
        <v>9.4825809111523399E-2</v>
      </c>
      <c r="M35" s="8">
        <f>VLOOKUP($A35,'[1]5Y區隔'!$B$76:$R$128,M$4,FALSE)/VLOOKUP($A35,'[1]5Y區隔'!$B$76:$R$128,2,FALSE)</f>
        <v>9.2145949288806428E-2</v>
      </c>
      <c r="N35" s="8">
        <f>VLOOKUP($A35,'[1]5Y區隔'!$B$76:$R$128,N$4,FALSE)/VLOOKUP($A35,'[1]5Y區隔'!$B$76:$R$128,2,FALSE)</f>
        <v>8.5961657390228818E-2</v>
      </c>
      <c r="O35" s="8">
        <f>VLOOKUP($A35,'[1]5Y區隔'!$B$76:$R$128,O$4,FALSE)/VLOOKUP($A35,'[1]5Y區隔'!$B$76:$R$128,2,FALSE)</f>
        <v>9.6681096681096687E-2</v>
      </c>
      <c r="P35" s="8">
        <f>VLOOKUP($A35,'[1]5Y區隔'!$B$76:$R$128,P$4,FALSE)/VLOOKUP($A35,'[1]5Y區隔'!$B$76:$R$128,2,FALSE)</f>
        <v>9.0496804782519064E-2</v>
      </c>
      <c r="Q35" s="8">
        <f>VLOOKUP($A35,'[1]5Y區隔'!$B$76:$R$128,Q$4,FALSE)/VLOOKUP($A35,'[1]5Y區隔'!$B$76:$R$128,2,FALSE)</f>
        <v>6.76149247577819E-2</v>
      </c>
      <c r="R35" s="8">
        <f>VLOOKUP($A35,'[1]5Y區隔'!$B$76:$R$128,R$4,FALSE)/VLOOKUP($A35,'[1]5Y區隔'!$B$76:$R$128,2,FALSE)</f>
        <v>4.3083900226757371E-2</v>
      </c>
      <c r="S35" s="8">
        <f>VLOOKUP($A35,'[1]5Y區隔'!$B$76:$R$128,S$4,FALSE)/VLOOKUP($A35,'[1]5Y區隔'!$B$76:$R$128,2,FALSE)</f>
        <v>3.525046382189239E-2</v>
      </c>
      <c r="T35" s="8">
        <f>VLOOKUP($A35,'[1]5Y區隔'!$B$76:$R$128,T$4,FALSE)/VLOOKUP($A35,'[1]5Y區隔'!$B$76:$R$128,2,FALSE)</f>
        <v>2.2263450834879406E-2</v>
      </c>
      <c r="U35" s="8">
        <f>VLOOKUP($A35,'[1]5Y區隔'!$B$76:$R$128,U$4,FALSE)/VLOOKUP($A35,'[1]5Y區隔'!$B$76:$R$128,2,FALSE)</f>
        <v>2.1026592455163882E-2</v>
      </c>
      <c r="V35" s="8">
        <f>VLOOKUP($A35,'[1]5Y區隔'!$B$76:$R$128,V$4,FALSE)/VLOOKUP($A35,'[1]5Y區隔'!$B$76:$R$128,2,FALSE)</f>
        <v>1.2368583797155226E-2</v>
      </c>
      <c r="W35" s="9">
        <f t="shared" si="6"/>
        <v>47.476808905380345</v>
      </c>
      <c r="X35" s="10">
        <f t="shared" si="7"/>
        <v>0.15050167224080269</v>
      </c>
    </row>
    <row r="36" spans="1:24" x14ac:dyDescent="0.25">
      <c r="A36" t="s">
        <v>313</v>
      </c>
      <c r="B36">
        <f>VLOOKUP($A36,工作表2!$AE$6:$AH$193,B$4,FALSE)</f>
        <v>1406</v>
      </c>
      <c r="C36">
        <f>VLOOKUP($A36,工作表2!$AE$6:$AH$193,C$4,FALSE)</f>
        <v>924</v>
      </c>
      <c r="D36">
        <f>VLOOKUP($A36,工作表2!$AE$6:$AH$193,D$4,FALSE)</f>
        <v>2526</v>
      </c>
      <c r="E36" s="6">
        <f t="shared" si="3"/>
        <v>0.55661124307205068</v>
      </c>
      <c r="F36" s="6">
        <f t="shared" si="4"/>
        <v>0.36579572446555819</v>
      </c>
      <c r="G36" s="7">
        <f t="shared" si="5"/>
        <v>0.19081551860649248</v>
      </c>
      <c r="H36" s="8">
        <f>VLOOKUP($A36,'[1]5Y區隔'!$B$76:$R$128,H$4,FALSE)/VLOOKUP($A36,'[1]5Y區隔'!$B$76:$R$128,2,FALSE)</f>
        <v>7.1904497501388123E-2</v>
      </c>
      <c r="I36" s="8">
        <f>VLOOKUP($A36,'[1]5Y區隔'!$B$76:$R$128,I$4,FALSE)/VLOOKUP($A36,'[1]5Y區隔'!$B$76:$R$128,2,FALSE)</f>
        <v>7.301499167129373E-2</v>
      </c>
      <c r="J36" s="8">
        <f>VLOOKUP($A36,'[1]5Y區隔'!$B$76:$R$128,J$4,FALSE)/VLOOKUP($A36,'[1]5Y區隔'!$B$76:$R$128,2,FALSE)</f>
        <v>9.3281510272071072E-2</v>
      </c>
      <c r="K36" s="8">
        <f>VLOOKUP($A36,'[1]5Y區隔'!$B$76:$R$128,K$4,FALSE)/VLOOKUP($A36,'[1]5Y區隔'!$B$76:$R$128,2,FALSE)</f>
        <v>0.10632981676846197</v>
      </c>
      <c r="L36" s="8">
        <f>VLOOKUP($A36,'[1]5Y區隔'!$B$76:$R$128,L$4,FALSE)/VLOOKUP($A36,'[1]5Y區隔'!$B$76:$R$128,2,FALSE)</f>
        <v>9.1893392559689063E-2</v>
      </c>
      <c r="M36" s="8">
        <f>VLOOKUP($A36,'[1]5Y區隔'!$B$76:$R$128,M$4,FALSE)/VLOOKUP($A36,'[1]5Y區隔'!$B$76:$R$128,2,FALSE)</f>
        <v>9.4114380899500277E-2</v>
      </c>
      <c r="N36" s="8">
        <f>VLOOKUP($A36,'[1]5Y區隔'!$B$76:$R$128,N$4,FALSE)/VLOOKUP($A36,'[1]5Y區隔'!$B$76:$R$128,2,FALSE)</f>
        <v>0.10327595780122155</v>
      </c>
      <c r="O36" s="8">
        <f>VLOOKUP($A36,'[1]5Y區隔'!$B$76:$R$128,O$4,FALSE)/VLOOKUP($A36,'[1]5Y區隔'!$B$76:$R$128,2,FALSE)</f>
        <v>9.4947251526929483E-2</v>
      </c>
      <c r="P36" s="8">
        <f>VLOOKUP($A36,'[1]5Y區隔'!$B$76:$R$128,P$4,FALSE)/VLOOKUP($A36,'[1]5Y區隔'!$B$76:$R$128,2,FALSE)</f>
        <v>7.3570238756246534E-2</v>
      </c>
      <c r="Q36" s="8">
        <f>VLOOKUP($A36,'[1]5Y區隔'!$B$76:$R$128,Q$4,FALSE)/VLOOKUP($A36,'[1]5Y區隔'!$B$76:$R$128,2,FALSE)</f>
        <v>5.9411438089950031E-2</v>
      </c>
      <c r="R36" s="8">
        <f>VLOOKUP($A36,'[1]5Y區隔'!$B$76:$R$128,R$4,FALSE)/VLOOKUP($A36,'[1]5Y區隔'!$B$76:$R$128,2,FALSE)</f>
        <v>4.6918378678511938E-2</v>
      </c>
      <c r="S36" s="8">
        <f>VLOOKUP($A36,'[1]5Y區隔'!$B$76:$R$128,S$4,FALSE)/VLOOKUP($A36,'[1]5Y區隔'!$B$76:$R$128,2,FALSE)</f>
        <v>3.886729594669628E-2</v>
      </c>
      <c r="T36" s="8">
        <f>VLOOKUP($A36,'[1]5Y區隔'!$B$76:$R$128,T$4,FALSE)/VLOOKUP($A36,'[1]5Y區隔'!$B$76:$R$128,2,FALSE)</f>
        <v>2.8317601332593003E-2</v>
      </c>
      <c r="U36" s="8">
        <f>VLOOKUP($A36,'[1]5Y區隔'!$B$76:$R$128,U$4,FALSE)/VLOOKUP($A36,'[1]5Y區隔'!$B$76:$R$128,2,FALSE)</f>
        <v>1.6657412548584119E-2</v>
      </c>
      <c r="V36" s="8">
        <f>VLOOKUP($A36,'[1]5Y區隔'!$B$76:$R$128,V$4,FALSE)/VLOOKUP($A36,'[1]5Y區隔'!$B$76:$R$128,2,FALSE)</f>
        <v>7.4958356468628543E-3</v>
      </c>
      <c r="W36" s="9">
        <f t="shared" si="6"/>
        <v>46.911438089950018</v>
      </c>
      <c r="X36" s="10">
        <f t="shared" si="7"/>
        <v>0.19081551860649248</v>
      </c>
    </row>
    <row r="37" spans="1:24" x14ac:dyDescent="0.25">
      <c r="A37" t="s">
        <v>314</v>
      </c>
      <c r="B37">
        <f>VLOOKUP($A37,工作表2!$AE$6:$AH$193,B$4,FALSE)</f>
        <v>1521</v>
      </c>
      <c r="C37">
        <f>VLOOKUP($A37,工作表2!$AE$6:$AH$193,C$4,FALSE)</f>
        <v>832</v>
      </c>
      <c r="D37">
        <f>VLOOKUP($A37,工作表2!$AE$6:$AH$193,D$4,FALSE)</f>
        <v>2612</v>
      </c>
      <c r="E37" s="6">
        <f t="shared" si="3"/>
        <v>0.58231240428790199</v>
      </c>
      <c r="F37" s="6">
        <f t="shared" si="4"/>
        <v>0.31852986217457885</v>
      </c>
      <c r="G37" s="7">
        <f t="shared" si="5"/>
        <v>0.26378254211332314</v>
      </c>
      <c r="H37" s="8">
        <f>VLOOKUP($A37,'[1]5Y區隔'!$B$76:$R$128,H$4,FALSE)/VLOOKUP($A37,'[1]5Y區隔'!$B$76:$R$128,2,FALSE)</f>
        <v>6.9448043534594453E-2</v>
      </c>
      <c r="I37" s="8">
        <f>VLOOKUP($A37,'[1]5Y區隔'!$B$76:$R$128,I$4,FALSE)/VLOOKUP($A37,'[1]5Y區隔'!$B$76:$R$128,2,FALSE)</f>
        <v>7.5667271313811874E-2</v>
      </c>
      <c r="J37" s="8">
        <f>VLOOKUP($A37,'[1]5Y區隔'!$B$76:$R$128,J$4,FALSE)/VLOOKUP($A37,'[1]5Y區隔'!$B$76:$R$128,2,FALSE)</f>
        <v>9.0956206271054676E-2</v>
      </c>
      <c r="K37" s="8">
        <f>VLOOKUP($A37,'[1]5Y區隔'!$B$76:$R$128,K$4,FALSE)/VLOOKUP($A37,'[1]5Y區隔'!$B$76:$R$128,2,FALSE)</f>
        <v>9.1733609743456859E-2</v>
      </c>
      <c r="L37" s="8">
        <f>VLOOKUP($A37,'[1]5Y區隔'!$B$76:$R$128,L$4,FALSE)/VLOOKUP($A37,'[1]5Y區隔'!$B$76:$R$128,2,FALSE)</f>
        <v>7.7740347240217667E-2</v>
      </c>
      <c r="M37" s="8">
        <f>VLOOKUP($A37,'[1]5Y區隔'!$B$76:$R$128,M$4,FALSE)/VLOOKUP($A37,'[1]5Y區隔'!$B$76:$R$128,2,FALSE)</f>
        <v>9.5620627105467731E-2</v>
      </c>
      <c r="N37" s="8">
        <f>VLOOKUP($A37,'[1]5Y區隔'!$B$76:$R$128,N$4,FALSE)/VLOOKUP($A37,'[1]5Y區隔'!$B$76:$R$128,2,FALSE)</f>
        <v>9.3547551179061939E-2</v>
      </c>
      <c r="O37" s="8">
        <f>VLOOKUP($A37,'[1]5Y區隔'!$B$76:$R$128,O$4,FALSE)/VLOOKUP($A37,'[1]5Y區隔'!$B$76:$R$128,2,FALSE)</f>
        <v>0.10391293081109096</v>
      </c>
      <c r="P37" s="8">
        <f>VLOOKUP($A37,'[1]5Y區隔'!$B$76:$R$128,P$4,FALSE)/VLOOKUP($A37,'[1]5Y區隔'!$B$76:$R$128,2,FALSE)</f>
        <v>9.1474475252656132E-2</v>
      </c>
      <c r="Q37" s="8">
        <f>VLOOKUP($A37,'[1]5Y區隔'!$B$76:$R$128,Q$4,FALSE)/VLOOKUP($A37,'[1]5Y區隔'!$B$76:$R$128,2,FALSE)</f>
        <v>6.7374967608188646E-2</v>
      </c>
      <c r="R37" s="8">
        <f>VLOOKUP($A37,'[1]5Y區隔'!$B$76:$R$128,R$4,FALSE)/VLOOKUP($A37,'[1]5Y區隔'!$B$76:$R$128,2,FALSE)</f>
        <v>4.1461518528116095E-2</v>
      </c>
      <c r="S37" s="8">
        <f>VLOOKUP($A37,'[1]5Y區隔'!$B$76:$R$128,S$4,FALSE)/VLOOKUP($A37,'[1]5Y區隔'!$B$76:$R$128,2,FALSE)</f>
        <v>3.5242290748898682E-2</v>
      </c>
      <c r="T37" s="8">
        <f>VLOOKUP($A37,'[1]5Y區隔'!$B$76:$R$128,T$4,FALSE)/VLOOKUP($A37,'[1]5Y區隔'!$B$76:$R$128,2,FALSE)</f>
        <v>3.1873542368489244E-2</v>
      </c>
      <c r="U37" s="8">
        <f>VLOOKUP($A37,'[1]5Y區隔'!$B$76:$R$128,U$4,FALSE)/VLOOKUP($A37,'[1]5Y區隔'!$B$76:$R$128,2,FALSE)</f>
        <v>2.047162477325732E-2</v>
      </c>
      <c r="V37" s="8">
        <f>VLOOKUP($A37,'[1]5Y區隔'!$B$76:$R$128,V$4,FALSE)/VLOOKUP($A37,'[1]5Y區隔'!$B$76:$R$128,2,FALSE)</f>
        <v>1.3474993521637731E-2</v>
      </c>
      <c r="W37" s="9">
        <f t="shared" si="6"/>
        <v>47.941176470588232</v>
      </c>
      <c r="X37" s="10">
        <f t="shared" si="7"/>
        <v>0.26378254211332314</v>
      </c>
    </row>
    <row r="38" spans="1:24" x14ac:dyDescent="0.25">
      <c r="A38" t="s">
        <v>315</v>
      </c>
      <c r="B38">
        <f>VLOOKUP($A38,工作表2!$AE$6:$AH$193,B$4,FALSE)</f>
        <v>1361</v>
      </c>
      <c r="C38">
        <f>VLOOKUP($A38,工作表2!$AE$6:$AH$193,C$4,FALSE)</f>
        <v>902</v>
      </c>
      <c r="D38">
        <f>VLOOKUP($A38,工作表2!$AE$6:$AH$193,D$4,FALSE)</f>
        <v>2514</v>
      </c>
      <c r="E38" s="6">
        <f t="shared" si="3"/>
        <v>0.54136833731105805</v>
      </c>
      <c r="F38" s="6">
        <f t="shared" si="4"/>
        <v>0.35879077167859985</v>
      </c>
      <c r="G38" s="7">
        <f t="shared" si="5"/>
        <v>0.18257756563245819</v>
      </c>
      <c r="H38" s="8">
        <f>VLOOKUP($A38,'[1]5Y區隔'!$B$76:$R$128,H$4,FALSE)/VLOOKUP($A38,'[1]5Y區隔'!$B$76:$R$128,2,FALSE)</f>
        <v>6.2005277044854881E-2</v>
      </c>
      <c r="I38" s="8">
        <f>VLOOKUP($A38,'[1]5Y區隔'!$B$76:$R$128,I$4,FALSE)/VLOOKUP($A38,'[1]5Y區隔'!$B$76:$R$128,2,FALSE)</f>
        <v>6.2532981530343007E-2</v>
      </c>
      <c r="J38" s="8">
        <f>VLOOKUP($A38,'[1]5Y區隔'!$B$76:$R$128,J$4,FALSE)/VLOOKUP($A38,'[1]5Y區隔'!$B$76:$R$128,2,FALSE)</f>
        <v>8.8918205804749337E-2</v>
      </c>
      <c r="K38" s="8">
        <f>VLOOKUP($A38,'[1]5Y區隔'!$B$76:$R$128,K$4,FALSE)/VLOOKUP($A38,'[1]5Y區隔'!$B$76:$R$128,2,FALSE)</f>
        <v>8.6015831134564638E-2</v>
      </c>
      <c r="L38" s="8">
        <f>VLOOKUP($A38,'[1]5Y區隔'!$B$76:$R$128,L$4,FALSE)/VLOOKUP($A38,'[1]5Y區隔'!$B$76:$R$128,2,FALSE)</f>
        <v>8.8390501319261211E-2</v>
      </c>
      <c r="M38" s="8">
        <f>VLOOKUP($A38,'[1]5Y區隔'!$B$76:$R$128,M$4,FALSE)/VLOOKUP($A38,'[1]5Y區隔'!$B$76:$R$128,2,FALSE)</f>
        <v>8.1002638522427436E-2</v>
      </c>
      <c r="N38" s="8">
        <f>VLOOKUP($A38,'[1]5Y區隔'!$B$76:$R$128,N$4,FALSE)/VLOOKUP($A38,'[1]5Y區隔'!$B$76:$R$128,2,FALSE)</f>
        <v>7.9419525065963059E-2</v>
      </c>
      <c r="O38" s="8">
        <f>VLOOKUP($A38,'[1]5Y區隔'!$B$76:$R$128,O$4,FALSE)/VLOOKUP($A38,'[1]5Y區隔'!$B$76:$R$128,2,FALSE)</f>
        <v>0.10052770448548813</v>
      </c>
      <c r="P38" s="8">
        <f>VLOOKUP($A38,'[1]5Y區隔'!$B$76:$R$128,P$4,FALSE)/VLOOKUP($A38,'[1]5Y區隔'!$B$76:$R$128,2,FALSE)</f>
        <v>0.10765171503957784</v>
      </c>
      <c r="Q38" s="8">
        <f>VLOOKUP($A38,'[1]5Y區隔'!$B$76:$R$128,Q$4,FALSE)/VLOOKUP($A38,'[1]5Y區隔'!$B$76:$R$128,2,FALSE)</f>
        <v>9.7097625329815307E-2</v>
      </c>
      <c r="R38" s="8">
        <f>VLOOKUP($A38,'[1]5Y區隔'!$B$76:$R$128,R$4,FALSE)/VLOOKUP($A38,'[1]5Y區隔'!$B$76:$R$128,2,FALSE)</f>
        <v>4.8548812664907653E-2</v>
      </c>
      <c r="S38" s="8">
        <f>VLOOKUP($A38,'[1]5Y區隔'!$B$76:$R$128,S$4,FALSE)/VLOOKUP($A38,'[1]5Y區隔'!$B$76:$R$128,2,FALSE)</f>
        <v>3.5620052770448551E-2</v>
      </c>
      <c r="T38" s="8">
        <f>VLOOKUP($A38,'[1]5Y區隔'!$B$76:$R$128,T$4,FALSE)/VLOOKUP($A38,'[1]5Y區隔'!$B$76:$R$128,2,FALSE)</f>
        <v>3.1398416886543538E-2</v>
      </c>
      <c r="U38" s="8">
        <f>VLOOKUP($A38,'[1]5Y區隔'!$B$76:$R$128,U$4,FALSE)/VLOOKUP($A38,'[1]5Y區隔'!$B$76:$R$128,2,FALSE)</f>
        <v>1.9261213720316622E-2</v>
      </c>
      <c r="V38" s="8">
        <f>VLOOKUP($A38,'[1]5Y區隔'!$B$76:$R$128,V$4,FALSE)/VLOOKUP($A38,'[1]5Y區隔'!$B$76:$R$128,2,FALSE)</f>
        <v>1.1609498680738786E-2</v>
      </c>
      <c r="W38" s="9">
        <f t="shared" si="6"/>
        <v>49.196569920844325</v>
      </c>
      <c r="X38" s="10">
        <f t="shared" si="7"/>
        <v>0.18257756563245819</v>
      </c>
    </row>
    <row r="39" spans="1:24" x14ac:dyDescent="0.25">
      <c r="A39" t="s">
        <v>316</v>
      </c>
      <c r="B39">
        <f>VLOOKUP($A39,工作表2!$AE$6:$AH$193,B$4,FALSE)</f>
        <v>1938</v>
      </c>
      <c r="C39">
        <f>VLOOKUP($A39,工作表2!$AE$6:$AH$193,C$4,FALSE)</f>
        <v>1098</v>
      </c>
      <c r="D39">
        <f>VLOOKUP($A39,工作表2!$AE$6:$AH$193,D$4,FALSE)</f>
        <v>3422</v>
      </c>
      <c r="E39" s="6">
        <f t="shared" si="3"/>
        <v>0.56633547632963177</v>
      </c>
      <c r="F39" s="6">
        <f t="shared" si="4"/>
        <v>0.32086499123319695</v>
      </c>
      <c r="G39" s="7">
        <f t="shared" si="5"/>
        <v>0.24547048509643482</v>
      </c>
      <c r="H39" s="8">
        <f>VLOOKUP($A39,'[1]5Y區隔'!$B$76:$R$128,H$4,FALSE)/VLOOKUP($A39,'[1]5Y區隔'!$B$76:$R$128,2,FALSE)</f>
        <v>6.6862170087976541E-2</v>
      </c>
      <c r="I39" s="8">
        <f>VLOOKUP($A39,'[1]5Y區隔'!$B$76:$R$128,I$4,FALSE)/VLOOKUP($A39,'[1]5Y區隔'!$B$76:$R$128,2,FALSE)</f>
        <v>6.5884652981427178E-2</v>
      </c>
      <c r="J39" s="8">
        <f>VLOOKUP($A39,'[1]5Y區隔'!$B$76:$R$128,J$4,FALSE)/VLOOKUP($A39,'[1]5Y區隔'!$B$76:$R$128,2,FALSE)</f>
        <v>8.387096774193549E-2</v>
      </c>
      <c r="K39" s="8">
        <f>VLOOKUP($A39,'[1]5Y區隔'!$B$76:$R$128,K$4,FALSE)/VLOOKUP($A39,'[1]5Y區隔'!$B$76:$R$128,2,FALSE)</f>
        <v>8.9345063538611921E-2</v>
      </c>
      <c r="L39" s="8">
        <f>VLOOKUP($A39,'[1]5Y區隔'!$B$76:$R$128,L$4,FALSE)/VLOOKUP($A39,'[1]5Y區隔'!$B$76:$R$128,2,FALSE)</f>
        <v>8.5434995112414466E-2</v>
      </c>
      <c r="M39" s="8">
        <f>VLOOKUP($A39,'[1]5Y區隔'!$B$76:$R$128,M$4,FALSE)/VLOOKUP($A39,'[1]5Y區隔'!$B$76:$R$128,2,FALSE)</f>
        <v>8.3675464320625614E-2</v>
      </c>
      <c r="N39" s="8">
        <f>VLOOKUP($A39,'[1]5Y區隔'!$B$76:$R$128,N$4,FALSE)/VLOOKUP($A39,'[1]5Y區隔'!$B$76:$R$128,2,FALSE)</f>
        <v>9.0909090909090912E-2</v>
      </c>
      <c r="O39" s="8">
        <f>VLOOKUP($A39,'[1]5Y區隔'!$B$76:$R$128,O$4,FALSE)/VLOOKUP($A39,'[1]5Y區隔'!$B$76:$R$128,2,FALSE)</f>
        <v>9.7360703812316721E-2</v>
      </c>
      <c r="P39" s="8">
        <f>VLOOKUP($A39,'[1]5Y區隔'!$B$76:$R$128,P$4,FALSE)/VLOOKUP($A39,'[1]5Y區隔'!$B$76:$R$128,2,FALSE)</f>
        <v>0.10674486803519062</v>
      </c>
      <c r="Q39" s="8">
        <f>VLOOKUP($A39,'[1]5Y區隔'!$B$76:$R$128,Q$4,FALSE)/VLOOKUP($A39,'[1]5Y區隔'!$B$76:$R$128,2,FALSE)</f>
        <v>8.1915933528836749E-2</v>
      </c>
      <c r="R39" s="8">
        <f>VLOOKUP($A39,'[1]5Y區隔'!$B$76:$R$128,R$4,FALSE)/VLOOKUP($A39,'[1]5Y區隔'!$B$76:$R$128,2,FALSE)</f>
        <v>4.5747800586510262E-2</v>
      </c>
      <c r="S39" s="8">
        <f>VLOOKUP($A39,'[1]5Y區隔'!$B$76:$R$128,S$4,FALSE)/VLOOKUP($A39,'[1]5Y區隔'!$B$76:$R$128,2,FALSE)</f>
        <v>3.6754643206256113E-2</v>
      </c>
      <c r="T39" s="8">
        <f>VLOOKUP($A39,'[1]5Y區隔'!$B$76:$R$128,T$4,FALSE)/VLOOKUP($A39,'[1]5Y區隔'!$B$76:$R$128,2,FALSE)</f>
        <v>3.0303030303030304E-2</v>
      </c>
      <c r="U39" s="8">
        <f>VLOOKUP($A39,'[1]5Y區隔'!$B$76:$R$128,U$4,FALSE)/VLOOKUP($A39,'[1]5Y區隔'!$B$76:$R$128,2,FALSE)</f>
        <v>2.0136852394916912E-2</v>
      </c>
      <c r="V39" s="8">
        <f>VLOOKUP($A39,'[1]5Y區隔'!$B$76:$R$128,V$4,FALSE)/VLOOKUP($A39,'[1]5Y區隔'!$B$76:$R$128,2,FALSE)</f>
        <v>1.5053763440860216E-2</v>
      </c>
      <c r="W39" s="9">
        <f t="shared" si="6"/>
        <v>48.889540566959916</v>
      </c>
      <c r="X39" s="10">
        <f t="shared" si="7"/>
        <v>0.24547048509643482</v>
      </c>
    </row>
    <row r="40" spans="1:24" x14ac:dyDescent="0.25">
      <c r="A40" t="s">
        <v>317</v>
      </c>
      <c r="B40">
        <f>VLOOKUP($A40,工作表2!$AE$6:$AH$193,B$4,FALSE)</f>
        <v>2898</v>
      </c>
      <c r="C40">
        <f>VLOOKUP($A40,工作表2!$AE$6:$AH$193,C$4,FALSE)</f>
        <v>847</v>
      </c>
      <c r="D40">
        <f>VLOOKUP($A40,工作表2!$AE$6:$AH$193,D$4,FALSE)</f>
        <v>4239</v>
      </c>
      <c r="E40" s="6">
        <f t="shared" si="3"/>
        <v>0.68365180467091291</v>
      </c>
      <c r="F40" s="6">
        <f t="shared" si="4"/>
        <v>0.19981127624439726</v>
      </c>
      <c r="G40" s="7">
        <f t="shared" si="5"/>
        <v>0.48384052842651565</v>
      </c>
      <c r="H40" s="8">
        <f>VLOOKUP($A40,'[1]5Y區隔'!$B$76:$R$128,H$4,FALSE)/VLOOKUP($A40,'[1]5Y區隔'!$B$76:$R$128,2,FALSE)</f>
        <v>7.4685406112109817E-2</v>
      </c>
      <c r="I40" s="8">
        <f>VLOOKUP($A40,'[1]5Y區隔'!$B$76:$R$128,I$4,FALSE)/VLOOKUP($A40,'[1]5Y區隔'!$B$76:$R$128,2,FALSE)</f>
        <v>6.8638666448766136E-2</v>
      </c>
      <c r="J40" s="8">
        <f>VLOOKUP($A40,'[1]5Y區隔'!$B$76:$R$128,J$4,FALSE)/VLOOKUP($A40,'[1]5Y區隔'!$B$76:$R$128,2,FALSE)</f>
        <v>8.6125183853570847E-2</v>
      </c>
      <c r="K40" s="8">
        <f>VLOOKUP($A40,'[1]5Y區隔'!$B$76:$R$128,K$4,FALSE)/VLOOKUP($A40,'[1]5Y區隔'!$B$76:$R$128,2,FALSE)</f>
        <v>7.860761562346788E-2</v>
      </c>
      <c r="L40" s="8">
        <f>VLOOKUP($A40,'[1]5Y區隔'!$B$76:$R$128,L$4,FALSE)/VLOOKUP($A40,'[1]5Y區隔'!$B$76:$R$128,2,FALSE)</f>
        <v>7.1253472789671521E-2</v>
      </c>
      <c r="M40" s="8">
        <f>VLOOKUP($A40,'[1]5Y區隔'!$B$76:$R$128,M$4,FALSE)/VLOOKUP($A40,'[1]5Y區隔'!$B$76:$R$128,2,FALSE)</f>
        <v>8.7269161627716946E-2</v>
      </c>
      <c r="N40" s="8">
        <f>VLOOKUP($A40,'[1]5Y區隔'!$B$76:$R$128,N$4,FALSE)/VLOOKUP($A40,'[1]5Y區隔'!$B$76:$R$128,2,FALSE)</f>
        <v>0.10851446314757314</v>
      </c>
      <c r="O40" s="8">
        <f>VLOOKUP($A40,'[1]5Y區隔'!$B$76:$R$128,O$4,FALSE)/VLOOKUP($A40,'[1]5Y區隔'!$B$76:$R$128,2,FALSE)</f>
        <v>0.11979081549272758</v>
      </c>
      <c r="P40" s="8">
        <f>VLOOKUP($A40,'[1]5Y區隔'!$B$76:$R$128,P$4,FALSE)/VLOOKUP($A40,'[1]5Y區隔'!$B$76:$R$128,2,FALSE)</f>
        <v>0.11129269488478509</v>
      </c>
      <c r="Q40" s="8">
        <f>VLOOKUP($A40,'[1]5Y區隔'!$B$76:$R$128,Q$4,FALSE)/VLOOKUP($A40,'[1]5Y區隔'!$B$76:$R$128,2,FALSE)</f>
        <v>7.0926621997058348E-2</v>
      </c>
      <c r="R40" s="8">
        <f>VLOOKUP($A40,'[1]5Y區隔'!$B$76:$R$128,R$4,FALSE)/VLOOKUP($A40,'[1]5Y區隔'!$B$76:$R$128,2,FALSE)</f>
        <v>3.1377676090864517E-2</v>
      </c>
      <c r="S40" s="8">
        <f>VLOOKUP($A40,'[1]5Y區隔'!$B$76:$R$128,S$4,FALSE)/VLOOKUP($A40,'[1]5Y區隔'!$B$76:$R$128,2,FALSE)</f>
        <v>2.8272593561039387E-2</v>
      </c>
      <c r="T40" s="8">
        <f>VLOOKUP($A40,'[1]5Y區隔'!$B$76:$R$128,T$4,FALSE)/VLOOKUP($A40,'[1]5Y區隔'!$B$76:$R$128,2,FALSE)</f>
        <v>2.1735577708775943E-2</v>
      </c>
      <c r="U40" s="8">
        <f>VLOOKUP($A40,'[1]5Y區隔'!$B$76:$R$128,U$4,FALSE)/VLOOKUP($A40,'[1]5Y區隔'!$B$76:$R$128,2,FALSE)</f>
        <v>2.3533257068148392E-2</v>
      </c>
      <c r="V40" s="8">
        <f>VLOOKUP($A40,'[1]5Y區隔'!$B$76:$R$128,V$4,FALSE)/VLOOKUP($A40,'[1]5Y區隔'!$B$76:$R$128,2,FALSE)</f>
        <v>1.7976793593724463E-2</v>
      </c>
      <c r="W40" s="9">
        <f t="shared" si="6"/>
        <v>48.297924497466916</v>
      </c>
      <c r="X40" s="10">
        <f t="shared" si="7"/>
        <v>0.48384052842651565</v>
      </c>
    </row>
    <row r="41" spans="1:24" x14ac:dyDescent="0.25">
      <c r="A41" t="s">
        <v>318</v>
      </c>
      <c r="B41">
        <f>VLOOKUP($A41,工作表2!$AE$6:$AH$193,B$4,FALSE)</f>
        <v>1241</v>
      </c>
      <c r="C41">
        <f>VLOOKUP($A41,工作表2!$AE$6:$AH$193,C$4,FALSE)</f>
        <v>663</v>
      </c>
      <c r="D41">
        <f>VLOOKUP($A41,工作表2!$AE$6:$AH$193,D$4,FALSE)</f>
        <v>2115</v>
      </c>
      <c r="E41" s="6">
        <f t="shared" si="3"/>
        <v>0.58676122931442076</v>
      </c>
      <c r="F41" s="6">
        <f t="shared" si="4"/>
        <v>0.31347517730496455</v>
      </c>
      <c r="G41" s="7">
        <f t="shared" si="5"/>
        <v>0.27328605200945622</v>
      </c>
      <c r="H41" s="8">
        <f>VLOOKUP($A41,'[1]5Y區隔'!$B$76:$R$128,H$4,FALSE)/VLOOKUP($A41,'[1]5Y區隔'!$B$76:$R$128,2,FALSE)</f>
        <v>6.9602710194025252E-2</v>
      </c>
      <c r="I41" s="8">
        <f>VLOOKUP($A41,'[1]5Y區隔'!$B$76:$R$128,I$4,FALSE)/VLOOKUP($A41,'[1]5Y區隔'!$B$76:$R$128,2,FALSE)</f>
        <v>6.1903295349553432E-2</v>
      </c>
      <c r="J41" s="8">
        <f>VLOOKUP($A41,'[1]5Y區隔'!$B$76:$R$128,J$4,FALSE)/VLOOKUP($A41,'[1]5Y區隔'!$B$76:$R$128,2,FALSE)</f>
        <v>7.822605481983369E-2</v>
      </c>
      <c r="K41" s="8">
        <f>VLOOKUP($A41,'[1]5Y區隔'!$B$76:$R$128,K$4,FALSE)/VLOOKUP($A41,'[1]5Y區隔'!$B$76:$R$128,2,FALSE)</f>
        <v>0.10040036957191253</v>
      </c>
      <c r="L41" s="8">
        <f>VLOOKUP($A41,'[1]5Y區隔'!$B$76:$R$128,L$4,FALSE)/VLOOKUP($A41,'[1]5Y區隔'!$B$76:$R$128,2,FALSE)</f>
        <v>9.0237141977209737E-2</v>
      </c>
      <c r="M41" s="8">
        <f>VLOOKUP($A41,'[1]5Y區隔'!$B$76:$R$128,M$4,FALSE)/VLOOKUP($A41,'[1]5Y區隔'!$B$76:$R$128,2,FALSE)</f>
        <v>9.3932861102556206E-2</v>
      </c>
      <c r="N41" s="8">
        <f>VLOOKUP($A41,'[1]5Y區隔'!$B$76:$R$128,N$4,FALSE)/VLOOKUP($A41,'[1]5Y區隔'!$B$76:$R$128,2,FALSE)</f>
        <v>0.10348013550970127</v>
      </c>
      <c r="O41" s="8">
        <f>VLOOKUP($A41,'[1]5Y區隔'!$B$76:$R$128,O$4,FALSE)/VLOOKUP($A41,'[1]5Y區隔'!$B$76:$R$128,2,FALSE)</f>
        <v>9.2085001539882971E-2</v>
      </c>
      <c r="P41" s="8">
        <f>VLOOKUP($A41,'[1]5Y區隔'!$B$76:$R$128,P$4,FALSE)/VLOOKUP($A41,'[1]5Y區隔'!$B$76:$R$128,2,FALSE)</f>
        <v>9.0237141977209737E-2</v>
      </c>
      <c r="Q41" s="8">
        <f>VLOOKUP($A41,'[1]5Y區隔'!$B$76:$R$128,Q$4,FALSE)/VLOOKUP($A41,'[1]5Y區隔'!$B$76:$R$128,2,FALSE)</f>
        <v>7.6378195257160456E-2</v>
      </c>
      <c r="R41" s="8">
        <f>VLOOKUP($A41,'[1]5Y區隔'!$B$76:$R$128,R$4,FALSE)/VLOOKUP($A41,'[1]5Y區隔'!$B$76:$R$128,2,FALSE)</f>
        <v>4.3424699722821064E-2</v>
      </c>
      <c r="S41" s="8">
        <f>VLOOKUP($A41,'[1]5Y區隔'!$B$76:$R$128,S$4,FALSE)/VLOOKUP($A41,'[1]5Y區隔'!$B$76:$R$128,2,FALSE)</f>
        <v>3.5725284878349244E-2</v>
      </c>
      <c r="T41" s="8">
        <f>VLOOKUP($A41,'[1]5Y區隔'!$B$76:$R$128,T$4,FALSE)/VLOOKUP($A41,'[1]5Y區隔'!$B$76:$R$128,2,FALSE)</f>
        <v>2.6793963658761934E-2</v>
      </c>
      <c r="U41" s="8">
        <f>VLOOKUP($A41,'[1]5Y區隔'!$B$76:$R$128,U$4,FALSE)/VLOOKUP($A41,'[1]5Y區隔'!$B$76:$R$128,2,FALSE)</f>
        <v>2.5562057283646442E-2</v>
      </c>
      <c r="V41" s="8">
        <f>VLOOKUP($A41,'[1]5Y區隔'!$B$76:$R$128,V$4,FALSE)/VLOOKUP($A41,'[1]5Y區隔'!$B$76:$R$128,2,FALSE)</f>
        <v>1.2011087157376039E-2</v>
      </c>
      <c r="W41" s="9">
        <f t="shared" si="6"/>
        <v>48.370803818909764</v>
      </c>
      <c r="X41" s="10">
        <f t="shared" si="7"/>
        <v>0.27328605200945622</v>
      </c>
    </row>
    <row r="42" spans="1:24" x14ac:dyDescent="0.25">
      <c r="A42" t="s">
        <v>319</v>
      </c>
      <c r="B42">
        <f>VLOOKUP($A42,工作表2!$AE$6:$AH$193,B$4,FALSE)</f>
        <v>648</v>
      </c>
      <c r="C42">
        <f>VLOOKUP($A42,工作表2!$AE$6:$AH$193,C$4,FALSE)</f>
        <v>311</v>
      </c>
      <c r="D42">
        <f>VLOOKUP($A42,工作表2!$AE$6:$AH$193,D$4,FALSE)</f>
        <v>1063</v>
      </c>
      <c r="E42" s="6">
        <f t="shared" si="3"/>
        <v>0.6095954844778928</v>
      </c>
      <c r="F42" s="6">
        <f t="shared" si="4"/>
        <v>0.2925682031984948</v>
      </c>
      <c r="G42" s="7">
        <f t="shared" si="5"/>
        <v>0.317027281279398</v>
      </c>
      <c r="H42" s="8">
        <f>VLOOKUP($A42,'[1]5Y區隔'!$B$76:$R$128,H$4,FALSE)/VLOOKUP($A42,'[1]5Y區隔'!$B$76:$R$128,2,FALSE)</f>
        <v>5.256723716381418E-2</v>
      </c>
      <c r="I42" s="8">
        <f>VLOOKUP($A42,'[1]5Y區隔'!$B$76:$R$128,I$4,FALSE)/VLOOKUP($A42,'[1]5Y區隔'!$B$76:$R$128,2,FALSE)</f>
        <v>6.3569682151589244E-2</v>
      </c>
      <c r="J42" s="8">
        <f>VLOOKUP($A42,'[1]5Y區隔'!$B$76:$R$128,J$4,FALSE)/VLOOKUP($A42,'[1]5Y區隔'!$B$76:$R$128,2,FALSE)</f>
        <v>9.8410757946210264E-2</v>
      </c>
      <c r="K42" s="8">
        <f>VLOOKUP($A42,'[1]5Y區隔'!$B$76:$R$128,K$4,FALSE)/VLOOKUP($A42,'[1]5Y區隔'!$B$76:$R$128,2,FALSE)</f>
        <v>9.6577017114914426E-2</v>
      </c>
      <c r="L42" s="8">
        <f>VLOOKUP($A42,'[1]5Y區隔'!$B$76:$R$128,L$4,FALSE)/VLOOKUP($A42,'[1]5Y區隔'!$B$76:$R$128,2,FALSE)</f>
        <v>9.2298288508557452E-2</v>
      </c>
      <c r="M42" s="8">
        <f>VLOOKUP($A42,'[1]5Y區隔'!$B$76:$R$128,M$4,FALSE)/VLOOKUP($A42,'[1]5Y區隔'!$B$76:$R$128,2,FALSE)</f>
        <v>8.4352078239608802E-2</v>
      </c>
      <c r="N42" s="8">
        <f>VLOOKUP($A42,'[1]5Y區隔'!$B$76:$R$128,N$4,FALSE)/VLOOKUP($A42,'[1]5Y區隔'!$B$76:$R$128,2,FALSE)</f>
        <v>8.8019559902200492E-2</v>
      </c>
      <c r="O42" s="8">
        <f>VLOOKUP($A42,'[1]5Y區隔'!$B$76:$R$128,O$4,FALSE)/VLOOKUP($A42,'[1]5Y區隔'!$B$76:$R$128,2,FALSE)</f>
        <v>9.5354523227383858E-2</v>
      </c>
      <c r="P42" s="8">
        <f>VLOOKUP($A42,'[1]5Y區隔'!$B$76:$R$128,P$4,FALSE)/VLOOKUP($A42,'[1]5Y區隔'!$B$76:$R$128,2,FALSE)</f>
        <v>8.6797066014669924E-2</v>
      </c>
      <c r="Q42" s="8">
        <f>VLOOKUP($A42,'[1]5Y區隔'!$B$76:$R$128,Q$4,FALSE)/VLOOKUP($A42,'[1]5Y區隔'!$B$76:$R$128,2,FALSE)</f>
        <v>7.2738386308068462E-2</v>
      </c>
      <c r="R42" s="8">
        <f>VLOOKUP($A42,'[1]5Y區隔'!$B$76:$R$128,R$4,FALSE)/VLOOKUP($A42,'[1]5Y區隔'!$B$76:$R$128,2,FALSE)</f>
        <v>4.8899755501222497E-2</v>
      </c>
      <c r="S42" s="8">
        <f>VLOOKUP($A42,'[1]5Y區隔'!$B$76:$R$128,S$4,FALSE)/VLOOKUP($A42,'[1]5Y區隔'!$B$76:$R$128,2,FALSE)</f>
        <v>4.2176039119804401E-2</v>
      </c>
      <c r="T42" s="8">
        <f>VLOOKUP($A42,'[1]5Y區隔'!$B$76:$R$128,T$4,FALSE)/VLOOKUP($A42,'[1]5Y區隔'!$B$76:$R$128,2,FALSE)</f>
        <v>3.5452322738386305E-2</v>
      </c>
      <c r="U42" s="8">
        <f>VLOOKUP($A42,'[1]5Y區隔'!$B$76:$R$128,U$4,FALSE)/VLOOKUP($A42,'[1]5Y區隔'!$B$76:$R$128,2,FALSE)</f>
        <v>2.7506112469437651E-2</v>
      </c>
      <c r="V42" s="8">
        <f>VLOOKUP($A42,'[1]5Y區隔'!$B$76:$R$128,V$4,FALSE)/VLOOKUP($A42,'[1]5Y區隔'!$B$76:$R$128,2,FALSE)</f>
        <v>1.5281173594132029E-2</v>
      </c>
      <c r="W42" s="9">
        <f t="shared" si="6"/>
        <v>49.177872860635695</v>
      </c>
      <c r="X42" s="10">
        <f t="shared" si="7"/>
        <v>0.317027281279398</v>
      </c>
    </row>
    <row r="43" spans="1:24" x14ac:dyDescent="0.25">
      <c r="A43" t="s">
        <v>320</v>
      </c>
      <c r="B43">
        <f>VLOOKUP($A43,工作表2!$AE$6:$AH$193,B$4,FALSE)</f>
        <v>2750</v>
      </c>
      <c r="C43">
        <f>VLOOKUP($A43,工作表2!$AE$6:$AH$193,C$4,FALSE)</f>
        <v>1920</v>
      </c>
      <c r="D43">
        <f>VLOOKUP($A43,工作表2!$AE$6:$AH$193,D$4,FALSE)</f>
        <v>5204</v>
      </c>
      <c r="E43" s="6">
        <f t="shared" si="3"/>
        <v>0.52843966179861646</v>
      </c>
      <c r="F43" s="6">
        <f t="shared" si="4"/>
        <v>0.3689469638739431</v>
      </c>
      <c r="G43" s="7">
        <f t="shared" si="5"/>
        <v>0.15949269792467335</v>
      </c>
      <c r="H43" s="8">
        <f>VLOOKUP($A43,'[1]5Y區隔'!$B$76:$R$128,H$4,FALSE)/VLOOKUP($A43,'[1]5Y區隔'!$B$76:$R$128,2,FALSE)</f>
        <v>6.6630843632455666E-2</v>
      </c>
      <c r="I43" s="8">
        <f>VLOOKUP($A43,'[1]5Y區隔'!$B$76:$R$128,I$4,FALSE)/VLOOKUP($A43,'[1]5Y區隔'!$B$76:$R$128,2,FALSE)</f>
        <v>5.2659860290166574E-2</v>
      </c>
      <c r="J43" s="8">
        <f>VLOOKUP($A43,'[1]5Y區隔'!$B$76:$R$128,J$4,FALSE)/VLOOKUP($A43,'[1]5Y區隔'!$B$76:$R$128,2,FALSE)</f>
        <v>7.9795808704997306E-2</v>
      </c>
      <c r="K43" s="8">
        <f>VLOOKUP($A43,'[1]5Y區隔'!$B$76:$R$128,K$4,FALSE)/VLOOKUP($A43,'[1]5Y區隔'!$B$76:$R$128,2,FALSE)</f>
        <v>0.11821601289629231</v>
      </c>
      <c r="L43" s="8">
        <f>VLOOKUP($A43,'[1]5Y區隔'!$B$76:$R$128,L$4,FALSE)/VLOOKUP($A43,'[1]5Y區隔'!$B$76:$R$128,2,FALSE)</f>
        <v>0.11754433100483611</v>
      </c>
      <c r="M43" s="8">
        <f>VLOOKUP($A43,'[1]5Y區隔'!$B$76:$R$128,M$4,FALSE)/VLOOKUP($A43,'[1]5Y區隔'!$B$76:$R$128,2,FALSE)</f>
        <v>0.12157442235357335</v>
      </c>
      <c r="N43" s="8">
        <f>VLOOKUP($A43,'[1]5Y區隔'!$B$76:$R$128,N$4,FALSE)/VLOOKUP($A43,'[1]5Y區隔'!$B$76:$R$128,2,FALSE)</f>
        <v>9.4035464803868887E-2</v>
      </c>
      <c r="O43" s="8">
        <f>VLOOKUP($A43,'[1]5Y區隔'!$B$76:$R$128,O$4,FALSE)/VLOOKUP($A43,'[1]5Y區隔'!$B$76:$R$128,2,FALSE)</f>
        <v>7.6437399247716281E-2</v>
      </c>
      <c r="P43" s="8">
        <f>VLOOKUP($A43,'[1]5Y區隔'!$B$76:$R$128,P$4,FALSE)/VLOOKUP($A43,'[1]5Y區隔'!$B$76:$R$128,2,FALSE)</f>
        <v>7.8721117678667379E-2</v>
      </c>
      <c r="Q43" s="8">
        <f>VLOOKUP($A43,'[1]5Y區隔'!$B$76:$R$128,Q$4,FALSE)/VLOOKUP($A43,'[1]5Y區隔'!$B$76:$R$128,2,FALSE)</f>
        <v>6.5824825362708228E-2</v>
      </c>
      <c r="R43" s="8">
        <f>VLOOKUP($A43,'[1]5Y區隔'!$B$76:$R$128,R$4,FALSE)/VLOOKUP($A43,'[1]5Y區隔'!$B$76:$R$128,2,FALSE)</f>
        <v>4.4868350349274583E-2</v>
      </c>
      <c r="S43" s="8">
        <f>VLOOKUP($A43,'[1]5Y區隔'!$B$76:$R$128,S$4,FALSE)/VLOOKUP($A43,'[1]5Y區隔'!$B$76:$R$128,2,FALSE)</f>
        <v>3.4255776464266523E-2</v>
      </c>
      <c r="T43" s="8">
        <f>VLOOKUP($A43,'[1]5Y區隔'!$B$76:$R$128,T$4,FALSE)/VLOOKUP($A43,'[1]5Y區隔'!$B$76:$R$128,2,FALSE)</f>
        <v>2.324019344438474E-2</v>
      </c>
      <c r="U43" s="8">
        <f>VLOOKUP($A43,'[1]5Y區隔'!$B$76:$R$128,U$4,FALSE)/VLOOKUP($A43,'[1]5Y區隔'!$B$76:$R$128,2,FALSE)</f>
        <v>1.6792047286405157E-2</v>
      </c>
      <c r="V43" s="8">
        <f>VLOOKUP($A43,'[1]5Y區隔'!$B$76:$R$128,V$4,FALSE)/VLOOKUP($A43,'[1]5Y區隔'!$B$76:$R$128,2,FALSE)</f>
        <v>9.4035464803868887E-3</v>
      </c>
      <c r="W43" s="9">
        <f t="shared" si="6"/>
        <v>47.103707684040835</v>
      </c>
      <c r="X43" s="10">
        <f t="shared" si="7"/>
        <v>0.15949269792467335</v>
      </c>
    </row>
    <row r="44" spans="1:24" x14ac:dyDescent="0.25">
      <c r="A44" t="s">
        <v>321</v>
      </c>
      <c r="B44">
        <f>VLOOKUP($A44,工作表2!$AE$6:$AH$193,B$4,FALSE)</f>
        <v>1244</v>
      </c>
      <c r="C44">
        <f>VLOOKUP($A44,工作表2!$AE$6:$AH$193,C$4,FALSE)</f>
        <v>981</v>
      </c>
      <c r="D44">
        <f>VLOOKUP($A44,工作表2!$AE$6:$AH$193,D$4,FALSE)</f>
        <v>2436</v>
      </c>
      <c r="E44" s="6">
        <f t="shared" si="3"/>
        <v>0.51067323481116589</v>
      </c>
      <c r="F44" s="6">
        <f t="shared" si="4"/>
        <v>0.40270935960591131</v>
      </c>
      <c r="G44" s="7">
        <f t="shared" si="5"/>
        <v>0.10796387520525458</v>
      </c>
      <c r="H44" s="8">
        <f>VLOOKUP($A44,'[1]5Y區隔'!$B$76:$R$128,H$4,FALSE)/VLOOKUP($A44,'[1]5Y區隔'!$B$76:$R$128,2,FALSE)</f>
        <v>6.468231253577561E-2</v>
      </c>
      <c r="I44" s="8">
        <f>VLOOKUP($A44,'[1]5Y區隔'!$B$76:$R$128,I$4,FALSE)/VLOOKUP($A44,'[1]5Y區隔'!$B$76:$R$128,2,FALSE)</f>
        <v>5.7240984544934176E-2</v>
      </c>
      <c r="J44" s="8">
        <f>VLOOKUP($A44,'[1]5Y區隔'!$B$76:$R$128,J$4,FALSE)/VLOOKUP($A44,'[1]5Y區隔'!$B$76:$R$128,2,FALSE)</f>
        <v>7.8133943903835143E-2</v>
      </c>
      <c r="K44" s="8">
        <f>VLOOKUP($A44,'[1]5Y區隔'!$B$76:$R$128,K$4,FALSE)/VLOOKUP($A44,'[1]5Y區隔'!$B$76:$R$128,2,FALSE)</f>
        <v>9.3875214653692043E-2</v>
      </c>
      <c r="L44" s="8">
        <f>VLOOKUP($A44,'[1]5Y區隔'!$B$76:$R$128,L$4,FALSE)/VLOOKUP($A44,'[1]5Y區隔'!$B$76:$R$128,2,FALSE)</f>
        <v>0.10503720663995421</v>
      </c>
      <c r="M44" s="8">
        <f>VLOOKUP($A44,'[1]5Y區隔'!$B$76:$R$128,M$4,FALSE)/VLOOKUP($A44,'[1]5Y區隔'!$B$76:$R$128,2,FALSE)</f>
        <v>9.5878649112764738E-2</v>
      </c>
      <c r="N44" s="8">
        <f>VLOOKUP($A44,'[1]5Y區隔'!$B$76:$R$128,N$4,FALSE)/VLOOKUP($A44,'[1]5Y區隔'!$B$76:$R$128,2,FALSE)</f>
        <v>8.5002862049227246E-2</v>
      </c>
      <c r="O44" s="8">
        <f>VLOOKUP($A44,'[1]5Y區隔'!$B$76:$R$128,O$4,FALSE)/VLOOKUP($A44,'[1]5Y區隔'!$B$76:$R$128,2,FALSE)</f>
        <v>9.3875214653692043E-2</v>
      </c>
      <c r="P44" s="8">
        <f>VLOOKUP($A44,'[1]5Y區隔'!$B$76:$R$128,P$4,FALSE)/VLOOKUP($A44,'[1]5Y區隔'!$B$76:$R$128,2,FALSE)</f>
        <v>9.5592444190040066E-2</v>
      </c>
      <c r="Q44" s="8">
        <f>VLOOKUP($A44,'[1]5Y區隔'!$B$76:$R$128,Q$4,FALSE)/VLOOKUP($A44,'[1]5Y區隔'!$B$76:$R$128,2,FALSE)</f>
        <v>8.5289066971951918E-2</v>
      </c>
      <c r="R44" s="8">
        <f>VLOOKUP($A44,'[1]5Y區隔'!$B$76:$R$128,R$4,FALSE)/VLOOKUP($A44,'[1]5Y區隔'!$B$76:$R$128,2,FALSE)</f>
        <v>5.4665140240412136E-2</v>
      </c>
      <c r="S44" s="8">
        <f>VLOOKUP($A44,'[1]5Y區隔'!$B$76:$R$128,S$4,FALSE)/VLOOKUP($A44,'[1]5Y區隔'!$B$76:$R$128,2,FALSE)</f>
        <v>3.3485975958786489E-2</v>
      </c>
      <c r="T44" s="8">
        <f>VLOOKUP($A44,'[1]5Y區隔'!$B$76:$R$128,T$4,FALSE)/VLOOKUP($A44,'[1]5Y區隔'!$B$76:$R$128,2,FALSE)</f>
        <v>2.2896393817973669E-2</v>
      </c>
      <c r="U44" s="8">
        <f>VLOOKUP($A44,'[1]5Y區隔'!$B$76:$R$128,U$4,FALSE)/VLOOKUP($A44,'[1]5Y區隔'!$B$76:$R$128,2,FALSE)</f>
        <v>1.9175729822552948E-2</v>
      </c>
      <c r="V44" s="8">
        <f>VLOOKUP($A44,'[1]5Y區隔'!$B$76:$R$128,V$4,FALSE)/VLOOKUP($A44,'[1]5Y區隔'!$B$76:$R$128,2,FALSE)</f>
        <v>1.5168860904407555E-2</v>
      </c>
      <c r="W44" s="9">
        <f t="shared" si="6"/>
        <v>48.727819118488831</v>
      </c>
      <c r="X44" s="10">
        <f t="shared" si="7"/>
        <v>0.10796387520525458</v>
      </c>
    </row>
    <row r="45" spans="1:24" x14ac:dyDescent="0.25">
      <c r="A45" t="s">
        <v>322</v>
      </c>
      <c r="B45">
        <f>VLOOKUP($A45,工作表2!$AE$6:$AH$193,B$4,FALSE)</f>
        <v>2492</v>
      </c>
      <c r="C45">
        <f>VLOOKUP($A45,工作表2!$AE$6:$AH$193,C$4,FALSE)</f>
        <v>1826</v>
      </c>
      <c r="D45">
        <f>VLOOKUP($A45,工作表2!$AE$6:$AH$193,D$4,FALSE)</f>
        <v>4866</v>
      </c>
      <c r="E45" s="6">
        <f t="shared" si="3"/>
        <v>0.5121249486230991</v>
      </c>
      <c r="F45" s="6">
        <f t="shared" si="4"/>
        <v>0.37525688450472666</v>
      </c>
      <c r="G45" s="7">
        <f t="shared" si="5"/>
        <v>0.13686806411837243</v>
      </c>
      <c r="H45" s="8">
        <f>VLOOKUP($A45,'[1]5Y區隔'!$B$76:$R$128,H$4,FALSE)/VLOOKUP($A45,'[1]5Y區隔'!$B$76:$R$128,2,FALSE)</f>
        <v>6.6056338028169015E-2</v>
      </c>
      <c r="I45" s="8">
        <f>VLOOKUP($A45,'[1]5Y區隔'!$B$76:$R$128,I$4,FALSE)/VLOOKUP($A45,'[1]5Y區隔'!$B$76:$R$128,2,FALSE)</f>
        <v>5.6478873239436622E-2</v>
      </c>
      <c r="J45" s="8">
        <f>VLOOKUP($A45,'[1]5Y區隔'!$B$76:$R$128,J$4,FALSE)/VLOOKUP($A45,'[1]5Y區隔'!$B$76:$R$128,2,FALSE)</f>
        <v>7.6338028169014083E-2</v>
      </c>
      <c r="K45" s="8">
        <f>VLOOKUP($A45,'[1]5Y區隔'!$B$76:$R$128,K$4,FALSE)/VLOOKUP($A45,'[1]5Y區隔'!$B$76:$R$128,2,FALSE)</f>
        <v>9.4225352112676061E-2</v>
      </c>
      <c r="L45" s="8">
        <f>VLOOKUP($A45,'[1]5Y區隔'!$B$76:$R$128,L$4,FALSE)/VLOOKUP($A45,'[1]5Y區隔'!$B$76:$R$128,2,FALSE)</f>
        <v>8.7042253521126767E-2</v>
      </c>
      <c r="M45" s="8">
        <f>VLOOKUP($A45,'[1]5Y區隔'!$B$76:$R$128,M$4,FALSE)/VLOOKUP($A45,'[1]5Y區隔'!$B$76:$R$128,2,FALSE)</f>
        <v>9.8591549295774641E-2</v>
      </c>
      <c r="N45" s="8">
        <f>VLOOKUP($A45,'[1]5Y區隔'!$B$76:$R$128,N$4,FALSE)/VLOOKUP($A45,'[1]5Y區隔'!$B$76:$R$128,2,FALSE)</f>
        <v>0.10098591549295774</v>
      </c>
      <c r="O45" s="8">
        <f>VLOOKUP($A45,'[1]5Y區隔'!$B$76:$R$128,O$4,FALSE)/VLOOKUP($A45,'[1]5Y區隔'!$B$76:$R$128,2,FALSE)</f>
        <v>9.1971830985915493E-2</v>
      </c>
      <c r="P45" s="8">
        <f>VLOOKUP($A45,'[1]5Y區隔'!$B$76:$R$128,P$4,FALSE)/VLOOKUP($A45,'[1]5Y區隔'!$B$76:$R$128,2,FALSE)</f>
        <v>9.0422535211267599E-2</v>
      </c>
      <c r="Q45" s="8">
        <f>VLOOKUP($A45,'[1]5Y區隔'!$B$76:$R$128,Q$4,FALSE)/VLOOKUP($A45,'[1]5Y區隔'!$B$76:$R$128,2,FALSE)</f>
        <v>7.746478873239436E-2</v>
      </c>
      <c r="R45" s="8">
        <f>VLOOKUP($A45,'[1]5Y區隔'!$B$76:$R$128,R$4,FALSE)/VLOOKUP($A45,'[1]5Y區隔'!$B$76:$R$128,2,FALSE)</f>
        <v>5.253521126760563E-2</v>
      </c>
      <c r="S45" s="8">
        <f>VLOOKUP($A45,'[1]5Y區隔'!$B$76:$R$128,S$4,FALSE)/VLOOKUP($A45,'[1]5Y區隔'!$B$76:$R$128,2,FALSE)</f>
        <v>4.0422535211267603E-2</v>
      </c>
      <c r="T45" s="8">
        <f>VLOOKUP($A45,'[1]5Y區隔'!$B$76:$R$128,T$4,FALSE)/VLOOKUP($A45,'[1]5Y區隔'!$B$76:$R$128,2,FALSE)</f>
        <v>3.0422535211267605E-2</v>
      </c>
      <c r="U45" s="8">
        <f>VLOOKUP($A45,'[1]5Y區隔'!$B$76:$R$128,U$4,FALSE)/VLOOKUP($A45,'[1]5Y區隔'!$B$76:$R$128,2,FALSE)</f>
        <v>2.3521126760563379E-2</v>
      </c>
      <c r="V45" s="8">
        <f>VLOOKUP($A45,'[1]5Y區隔'!$B$76:$R$128,V$4,FALSE)/VLOOKUP($A45,'[1]5Y區隔'!$B$76:$R$128,2,FALSE)</f>
        <v>1.3521126760563381E-2</v>
      </c>
      <c r="W45" s="9">
        <f t="shared" si="6"/>
        <v>49.166901408450705</v>
      </c>
      <c r="X45" s="10">
        <f t="shared" si="7"/>
        <v>0.13686806411837243</v>
      </c>
    </row>
    <row r="46" spans="1:24" x14ac:dyDescent="0.25">
      <c r="A46" t="s">
        <v>323</v>
      </c>
      <c r="B46">
        <f>VLOOKUP($A46,工作表2!$AE$6:$AH$193,B$4,FALSE)</f>
        <v>1977</v>
      </c>
      <c r="C46">
        <f>VLOOKUP($A46,工作表2!$AE$6:$AH$193,C$4,FALSE)</f>
        <v>1145</v>
      </c>
      <c r="D46">
        <f>VLOOKUP($A46,工作表2!$AE$6:$AH$193,D$4,FALSE)</f>
        <v>3410</v>
      </c>
      <c r="E46" s="6">
        <f t="shared" si="3"/>
        <v>0.5797653958944281</v>
      </c>
      <c r="F46" s="6">
        <f t="shared" si="4"/>
        <v>0.33577712609970672</v>
      </c>
      <c r="G46" s="7">
        <f t="shared" si="5"/>
        <v>0.24398826979472138</v>
      </c>
      <c r="H46" s="8">
        <f>VLOOKUP($A46,'[1]5Y區隔'!$B$76:$R$128,H$4,FALSE)/VLOOKUP($A46,'[1]5Y區隔'!$B$76:$R$128,2,FALSE)</f>
        <v>6.2413039157225202E-2</v>
      </c>
      <c r="I46" s="8">
        <f>VLOOKUP($A46,'[1]5Y區隔'!$B$76:$R$128,I$4,FALSE)/VLOOKUP($A46,'[1]5Y區隔'!$B$76:$R$128,2,FALSE)</f>
        <v>6.3605645000993832E-2</v>
      </c>
      <c r="J46" s="8">
        <f>VLOOKUP($A46,'[1]5Y區隔'!$B$76:$R$128,J$4,FALSE)/VLOOKUP($A46,'[1]5Y區隔'!$B$76:$R$128,2,FALSE)</f>
        <v>0.10037765851719341</v>
      </c>
      <c r="K46" s="8">
        <f>VLOOKUP($A46,'[1]5Y區隔'!$B$76:$R$128,K$4,FALSE)/VLOOKUP($A46,'[1]5Y區隔'!$B$76:$R$128,2,FALSE)</f>
        <v>0.10176903200159014</v>
      </c>
      <c r="L46" s="8">
        <f>VLOOKUP($A46,'[1]5Y區隔'!$B$76:$R$128,L$4,FALSE)/VLOOKUP($A46,'[1]5Y區隔'!$B$76:$R$128,2,FALSE)</f>
        <v>8.8849135360763262E-2</v>
      </c>
      <c r="M46" s="8">
        <f>VLOOKUP($A46,'[1]5Y區隔'!$B$76:$R$128,M$4,FALSE)/VLOOKUP($A46,'[1]5Y區隔'!$B$76:$R$128,2,FALSE)</f>
        <v>9.6402305704631291E-2</v>
      </c>
      <c r="N46" s="8">
        <f>VLOOKUP($A46,'[1]5Y區隔'!$B$76:$R$128,N$4,FALSE)/VLOOKUP($A46,'[1]5Y區隔'!$B$76:$R$128,2,FALSE)</f>
        <v>9.7197376267143712E-2</v>
      </c>
      <c r="O46" s="8">
        <f>VLOOKUP($A46,'[1]5Y區隔'!$B$76:$R$128,O$4,FALSE)/VLOOKUP($A46,'[1]5Y區隔'!$B$76:$R$128,2,FALSE)</f>
        <v>9.3023255813953487E-2</v>
      </c>
      <c r="P46" s="8">
        <f>VLOOKUP($A46,'[1]5Y區隔'!$B$76:$R$128,P$4,FALSE)/VLOOKUP($A46,'[1]5Y區隔'!$B$76:$R$128,2,FALSE)</f>
        <v>8.2091035579407667E-2</v>
      </c>
      <c r="Q46" s="8">
        <f>VLOOKUP($A46,'[1]5Y區隔'!$B$76:$R$128,Q$4,FALSE)/VLOOKUP($A46,'[1]5Y區隔'!$B$76:$R$128,2,FALSE)</f>
        <v>6.9171138938580803E-2</v>
      </c>
      <c r="R46" s="8">
        <f>VLOOKUP($A46,'[1]5Y區隔'!$B$76:$R$128,R$4,FALSE)/VLOOKUP($A46,'[1]5Y區隔'!$B$76:$R$128,2,FALSE)</f>
        <v>4.4523951500695685E-2</v>
      </c>
      <c r="S46" s="8">
        <f>VLOOKUP($A46,'[1]5Y區隔'!$B$76:$R$128,S$4,FALSE)/VLOOKUP($A46,'[1]5Y區隔'!$B$76:$R$128,2,FALSE)</f>
        <v>3.9753528125621149E-2</v>
      </c>
      <c r="T46" s="8">
        <f>VLOOKUP($A46,'[1]5Y區隔'!$B$76:$R$128,T$4,FALSE)/VLOOKUP($A46,'[1]5Y區隔'!$B$76:$R$128,2,FALSE)</f>
        <v>3.0610216656728285E-2</v>
      </c>
      <c r="U46" s="8">
        <f>VLOOKUP($A46,'[1]5Y區隔'!$B$76:$R$128,U$4,FALSE)/VLOOKUP($A46,'[1]5Y區隔'!$B$76:$R$128,2,FALSE)</f>
        <v>2.1268137547207314E-2</v>
      </c>
      <c r="V46" s="8">
        <f>VLOOKUP($A46,'[1]5Y區隔'!$B$76:$R$128,V$4,FALSE)/VLOOKUP($A46,'[1]5Y區隔'!$B$76:$R$128,2,FALSE)</f>
        <v>8.9445438282647581E-3</v>
      </c>
      <c r="W46" s="9">
        <f t="shared" si="6"/>
        <v>47.861260186841577</v>
      </c>
      <c r="X46" s="10">
        <f t="shared" si="7"/>
        <v>0.24398826979472138</v>
      </c>
    </row>
    <row r="47" spans="1:24" x14ac:dyDescent="0.25">
      <c r="A47" t="s">
        <v>324</v>
      </c>
      <c r="B47">
        <f>VLOOKUP($A47,工作表2!$AE$6:$AH$193,B$4,FALSE)</f>
        <v>1783</v>
      </c>
      <c r="C47">
        <f>VLOOKUP($A47,工作表2!$AE$6:$AH$193,C$4,FALSE)</f>
        <v>1276</v>
      </c>
      <c r="D47">
        <f>VLOOKUP($A47,工作表2!$AE$6:$AH$193,D$4,FALSE)</f>
        <v>3326</v>
      </c>
      <c r="E47" s="6">
        <f t="shared" si="3"/>
        <v>0.53607937462417321</v>
      </c>
      <c r="F47" s="6">
        <f t="shared" si="4"/>
        <v>0.38364401683704147</v>
      </c>
      <c r="G47" s="7">
        <f t="shared" si="5"/>
        <v>0.15243535778713174</v>
      </c>
      <c r="H47" s="8">
        <f>VLOOKUP($A47,'[1]5Y區隔'!$B$76:$R$128,H$4,FALSE)/VLOOKUP($A47,'[1]5Y區隔'!$B$76:$R$128,2,FALSE)</f>
        <v>6.4785788923719959E-2</v>
      </c>
      <c r="I47" s="8">
        <f>VLOOKUP($A47,'[1]5Y區隔'!$B$76:$R$128,I$4,FALSE)/VLOOKUP($A47,'[1]5Y區隔'!$B$76:$R$128,2,FALSE)</f>
        <v>7.5444096133751304E-2</v>
      </c>
      <c r="J47" s="8">
        <f>VLOOKUP($A47,'[1]5Y區隔'!$B$76:$R$128,J$4,FALSE)/VLOOKUP($A47,'[1]5Y區隔'!$B$76:$R$128,2,FALSE)</f>
        <v>0.11452455590386625</v>
      </c>
      <c r="K47" s="8">
        <f>VLOOKUP($A47,'[1]5Y區隔'!$B$76:$R$128,K$4,FALSE)/VLOOKUP($A47,'[1]5Y區隔'!$B$76:$R$128,2,FALSE)</f>
        <v>0.12873563218390804</v>
      </c>
      <c r="L47" s="8">
        <f>VLOOKUP($A47,'[1]5Y區隔'!$B$76:$R$128,L$4,FALSE)/VLOOKUP($A47,'[1]5Y區隔'!$B$76:$R$128,2,FALSE)</f>
        <v>9.2163009404388721E-2</v>
      </c>
      <c r="M47" s="8">
        <f>VLOOKUP($A47,'[1]5Y區隔'!$B$76:$R$128,M$4,FALSE)/VLOOKUP($A47,'[1]5Y區隔'!$B$76:$R$128,2,FALSE)</f>
        <v>8.4848484848484854E-2</v>
      </c>
      <c r="N47" s="8">
        <f>VLOOKUP($A47,'[1]5Y區隔'!$B$76:$R$128,N$4,FALSE)/VLOOKUP($A47,'[1]5Y區隔'!$B$76:$R$128,2,FALSE)</f>
        <v>8.1922675026123298E-2</v>
      </c>
      <c r="O47" s="8">
        <f>VLOOKUP($A47,'[1]5Y區隔'!$B$76:$R$128,O$4,FALSE)/VLOOKUP($A47,'[1]5Y區隔'!$B$76:$R$128,2,FALSE)</f>
        <v>9.0909090909090912E-2</v>
      </c>
      <c r="P47" s="8">
        <f>VLOOKUP($A47,'[1]5Y區隔'!$B$76:$R$128,P$4,FALSE)/VLOOKUP($A47,'[1]5Y區隔'!$B$76:$R$128,2,FALSE)</f>
        <v>9.2371995820271682E-2</v>
      </c>
      <c r="Q47" s="8">
        <f>VLOOKUP($A47,'[1]5Y區隔'!$B$76:$R$128,Q$4,FALSE)/VLOOKUP($A47,'[1]5Y區隔'!$B$76:$R$128,2,FALSE)</f>
        <v>6.4785788923719959E-2</v>
      </c>
      <c r="R47" s="8">
        <f>VLOOKUP($A47,'[1]5Y區隔'!$B$76:$R$128,R$4,FALSE)/VLOOKUP($A47,'[1]5Y區隔'!$B$76:$R$128,2,FALSE)</f>
        <v>3.385579937304075E-2</v>
      </c>
      <c r="S47" s="8">
        <f>VLOOKUP($A47,'[1]5Y區隔'!$B$76:$R$128,S$4,FALSE)/VLOOKUP($A47,'[1]5Y區隔'!$B$76:$R$128,2,FALSE)</f>
        <v>3.0512016718913272E-2</v>
      </c>
      <c r="T47" s="8">
        <f>VLOOKUP($A47,'[1]5Y區隔'!$B$76:$R$128,T$4,FALSE)/VLOOKUP($A47,'[1]5Y區隔'!$B$76:$R$128,2,FALSE)</f>
        <v>2.4033437826541274E-2</v>
      </c>
      <c r="U47" s="8">
        <f>VLOOKUP($A47,'[1]5Y區隔'!$B$76:$R$128,U$4,FALSE)/VLOOKUP($A47,'[1]5Y區隔'!$B$76:$R$128,2,FALSE)</f>
        <v>1.3166144200626959E-2</v>
      </c>
      <c r="V47" s="8">
        <f>VLOOKUP($A47,'[1]5Y區隔'!$B$76:$R$128,V$4,FALSE)/VLOOKUP($A47,'[1]5Y區隔'!$B$76:$R$128,2,FALSE)</f>
        <v>7.9414838035527686E-3</v>
      </c>
      <c r="W47" s="9">
        <f t="shared" si="6"/>
        <v>45.892371995820262</v>
      </c>
      <c r="X47" s="10">
        <f t="shared" si="7"/>
        <v>0.15243535778713174</v>
      </c>
    </row>
    <row r="48" spans="1:24" x14ac:dyDescent="0.25">
      <c r="A48" t="s">
        <v>325</v>
      </c>
      <c r="B48">
        <f>VLOOKUP($A48,工作表2!$AE$6:$AH$193,B$4,FALSE)</f>
        <v>2742</v>
      </c>
      <c r="C48">
        <f>VLOOKUP($A48,工作表2!$AE$6:$AH$193,C$4,FALSE)</f>
        <v>1642</v>
      </c>
      <c r="D48">
        <f>VLOOKUP($A48,工作表2!$AE$6:$AH$193,D$4,FALSE)</f>
        <v>4755</v>
      </c>
      <c r="E48" s="6">
        <f t="shared" si="3"/>
        <v>0.57665615141955839</v>
      </c>
      <c r="F48" s="6">
        <f t="shared" si="4"/>
        <v>0.34532071503680334</v>
      </c>
      <c r="G48" s="7">
        <f t="shared" si="5"/>
        <v>0.23133543638275506</v>
      </c>
      <c r="H48" s="8">
        <f>VLOOKUP($A48,'[1]5Y區隔'!$B$76:$R$128,H$4,FALSE)/VLOOKUP($A48,'[1]5Y區隔'!$B$76:$R$128,2,FALSE)</f>
        <v>6.4535404840155366E-2</v>
      </c>
      <c r="I48" s="8">
        <f>VLOOKUP($A48,'[1]5Y區隔'!$B$76:$R$128,I$4,FALSE)/VLOOKUP($A48,'[1]5Y區隔'!$B$76:$R$128,2,FALSE)</f>
        <v>7.887660591574544E-2</v>
      </c>
      <c r="J48" s="8">
        <f>VLOOKUP($A48,'[1]5Y區隔'!$B$76:$R$128,J$4,FALSE)/VLOOKUP($A48,'[1]5Y區隔'!$B$76:$R$128,2,FALSE)</f>
        <v>0.10726023304451748</v>
      </c>
      <c r="K48" s="8">
        <f>VLOOKUP($A48,'[1]5Y區隔'!$B$76:$R$128,K$4,FALSE)/VLOOKUP($A48,'[1]5Y區隔'!$B$76:$R$128,2,FALSE)</f>
        <v>0.1047206453540484</v>
      </c>
      <c r="L48" s="8">
        <f>VLOOKUP($A48,'[1]5Y區隔'!$B$76:$R$128,L$4,FALSE)/VLOOKUP($A48,'[1]5Y區隔'!$B$76:$R$128,2,FALSE)</f>
        <v>8.4403943830295786E-2</v>
      </c>
      <c r="M48" s="8">
        <f>VLOOKUP($A48,'[1]5Y區隔'!$B$76:$R$128,M$4,FALSE)/VLOOKUP($A48,'[1]5Y區隔'!$B$76:$R$128,2,FALSE)</f>
        <v>7.6934568270092624E-2</v>
      </c>
      <c r="N48" s="8">
        <f>VLOOKUP($A48,'[1]5Y區隔'!$B$76:$R$128,N$4,FALSE)/VLOOKUP($A48,'[1]5Y區隔'!$B$76:$R$128,2,FALSE)</f>
        <v>8.6644756498356734E-2</v>
      </c>
      <c r="O48" s="8">
        <f>VLOOKUP($A48,'[1]5Y區隔'!$B$76:$R$128,O$4,FALSE)/VLOOKUP($A48,'[1]5Y區隔'!$B$76:$R$128,2,FALSE)</f>
        <v>0.10233044517478339</v>
      </c>
      <c r="P48" s="8">
        <f>VLOOKUP($A48,'[1]5Y區隔'!$B$76:$R$128,P$4,FALSE)/VLOOKUP($A48,'[1]5Y區隔'!$B$76:$R$128,2,FALSE)</f>
        <v>0.10337615775321184</v>
      </c>
      <c r="Q48" s="8">
        <f>VLOOKUP($A48,'[1]5Y區隔'!$B$76:$R$128,Q$4,FALSE)/VLOOKUP($A48,'[1]5Y區隔'!$B$76:$R$128,2,FALSE)</f>
        <v>7.708395578129669E-2</v>
      </c>
      <c r="R48" s="8">
        <f>VLOOKUP($A48,'[1]5Y區隔'!$B$76:$R$128,R$4,FALSE)/VLOOKUP($A48,'[1]5Y區隔'!$B$76:$R$128,2,FALSE)</f>
        <v>4.1828503137137735E-2</v>
      </c>
      <c r="S48" s="8">
        <f>VLOOKUP($A48,'[1]5Y區隔'!$B$76:$R$128,S$4,FALSE)/VLOOKUP($A48,'[1]5Y區隔'!$B$76:$R$128,2,FALSE)</f>
        <v>2.6292201971915147E-2</v>
      </c>
      <c r="T48" s="8">
        <f>VLOOKUP($A48,'[1]5Y區隔'!$B$76:$R$128,T$4,FALSE)/VLOOKUP($A48,'[1]5Y區隔'!$B$76:$R$128,2,FALSE)</f>
        <v>2.1959964146997312E-2</v>
      </c>
      <c r="U48" s="8">
        <f>VLOOKUP($A48,'[1]5Y區隔'!$B$76:$R$128,U$4,FALSE)/VLOOKUP($A48,'[1]5Y區隔'!$B$76:$R$128,2,FALSE)</f>
        <v>1.5984463698834779E-2</v>
      </c>
      <c r="V48" s="8">
        <f>VLOOKUP($A48,'[1]5Y區隔'!$B$76:$R$128,V$4,FALSE)/VLOOKUP($A48,'[1]5Y區隔'!$B$76:$R$128,2,FALSE)</f>
        <v>7.768150582611294E-3</v>
      </c>
      <c r="W48" s="9">
        <f t="shared" si="6"/>
        <v>46.871825515386917</v>
      </c>
      <c r="X48" s="10">
        <f t="shared" si="7"/>
        <v>0.23133543638275506</v>
      </c>
    </row>
    <row r="49" spans="1:24" x14ac:dyDescent="0.25">
      <c r="A49" t="s">
        <v>326</v>
      </c>
      <c r="B49">
        <f>VLOOKUP($A49,工作表2!$AE$6:$AH$193,B$4,FALSE)</f>
        <v>1723</v>
      </c>
      <c r="C49">
        <f>VLOOKUP($A49,工作表2!$AE$6:$AH$193,C$4,FALSE)</f>
        <v>891</v>
      </c>
      <c r="D49">
        <f>VLOOKUP($A49,工作表2!$AE$6:$AH$193,D$4,FALSE)</f>
        <v>2835</v>
      </c>
      <c r="E49" s="6">
        <f t="shared" si="3"/>
        <v>0.60776014109347443</v>
      </c>
      <c r="F49" s="6">
        <f t="shared" si="4"/>
        <v>0.31428571428571428</v>
      </c>
      <c r="G49" s="7">
        <f t="shared" si="5"/>
        <v>0.29347442680776015</v>
      </c>
      <c r="H49" s="8">
        <f>VLOOKUP($A49,'[1]5Y區隔'!$B$76:$R$128,H$4,FALSE)/VLOOKUP($A49,'[1]5Y區隔'!$B$76:$R$128,2,FALSE)</f>
        <v>6.0549166862238914E-2</v>
      </c>
      <c r="I49" s="8">
        <f>VLOOKUP($A49,'[1]5Y區隔'!$B$76:$R$128,I$4,FALSE)/VLOOKUP($A49,'[1]5Y區隔'!$B$76:$R$128,2,FALSE)</f>
        <v>7.1814128138934522E-2</v>
      </c>
      <c r="J49" s="8">
        <f>VLOOKUP($A49,'[1]5Y區隔'!$B$76:$R$128,J$4,FALSE)/VLOOKUP($A49,'[1]5Y區隔'!$B$76:$R$128,2,FALSE)</f>
        <v>9.9976531330673551E-2</v>
      </c>
      <c r="K49" s="8">
        <f>VLOOKUP($A49,'[1]5Y區隔'!$B$76:$R$128,K$4,FALSE)/VLOOKUP($A49,'[1]5Y區隔'!$B$76:$R$128,2,FALSE)</f>
        <v>0.11124149260736917</v>
      </c>
      <c r="L49" s="8">
        <f>VLOOKUP($A49,'[1]5Y區隔'!$B$76:$R$128,L$4,FALSE)/VLOOKUP($A49,'[1]5Y區隔'!$B$76:$R$128,2,FALSE)</f>
        <v>0.10748650551513729</v>
      </c>
      <c r="M49" s="8">
        <f>VLOOKUP($A49,'[1]5Y區隔'!$B$76:$R$128,M$4,FALSE)/VLOOKUP($A49,'[1]5Y區隔'!$B$76:$R$128,2,FALSE)</f>
        <v>9.2231870452945314E-2</v>
      </c>
      <c r="N49" s="8">
        <f>VLOOKUP($A49,'[1]5Y區隔'!$B$76:$R$128,N$4,FALSE)/VLOOKUP($A49,'[1]5Y區隔'!$B$76:$R$128,2,FALSE)</f>
        <v>9.4578737385590236E-2</v>
      </c>
      <c r="O49" s="8">
        <f>VLOOKUP($A49,'[1]5Y區隔'!$B$76:$R$128,O$4,FALSE)/VLOOKUP($A49,'[1]5Y區隔'!$B$76:$R$128,2,FALSE)</f>
        <v>8.8007509974184467E-2</v>
      </c>
      <c r="P49" s="8">
        <f>VLOOKUP($A49,'[1]5Y區隔'!$B$76:$R$128,P$4,FALSE)/VLOOKUP($A49,'[1]5Y區隔'!$B$76:$R$128,2,FALSE)</f>
        <v>9.5752170851912691E-2</v>
      </c>
      <c r="Q49" s="8">
        <f>VLOOKUP($A49,'[1]5Y區隔'!$B$76:$R$128,Q$4,FALSE)/VLOOKUP($A49,'[1]5Y區隔'!$B$76:$R$128,2,FALSE)</f>
        <v>6.4304153954470783E-2</v>
      </c>
      <c r="R49" s="8">
        <f>VLOOKUP($A49,'[1]5Y區隔'!$B$76:$R$128,R$4,FALSE)/VLOOKUP($A49,'[1]5Y區隔'!$B$76:$R$128,2,FALSE)</f>
        <v>4.3182351560666507E-2</v>
      </c>
      <c r="S49" s="8">
        <f>VLOOKUP($A49,'[1]5Y區隔'!$B$76:$R$128,S$4,FALSE)/VLOOKUP($A49,'[1]5Y區隔'!$B$76:$R$128,2,FALSE)</f>
        <v>2.7693029805210045E-2</v>
      </c>
      <c r="T49" s="8">
        <f>VLOOKUP($A49,'[1]5Y區隔'!$B$76:$R$128,T$4,FALSE)/VLOOKUP($A49,'[1]5Y區隔'!$B$76:$R$128,2,FALSE)</f>
        <v>1.9009622154423846E-2</v>
      </c>
      <c r="U49" s="8">
        <f>VLOOKUP($A49,'[1]5Y區隔'!$B$76:$R$128,U$4,FALSE)/VLOOKUP($A49,'[1]5Y區隔'!$B$76:$R$128,2,FALSE)</f>
        <v>1.3846514902605023E-2</v>
      </c>
      <c r="V49" s="8">
        <f>VLOOKUP($A49,'[1]5Y區隔'!$B$76:$R$128,V$4,FALSE)/VLOOKUP($A49,'[1]5Y區隔'!$B$76:$R$128,2,FALSE)</f>
        <v>1.0326214503637644E-2</v>
      </c>
      <c r="W49" s="9">
        <f t="shared" si="6"/>
        <v>46.570053977939452</v>
      </c>
      <c r="X49" s="10">
        <f t="shared" si="7"/>
        <v>0.29347442680776015</v>
      </c>
    </row>
    <row r="50" spans="1:24" x14ac:dyDescent="0.25">
      <c r="A50" t="s">
        <v>327</v>
      </c>
      <c r="B50">
        <f>VLOOKUP($A50,工作表2!$AE$6:$AH$193,B$4,FALSE)</f>
        <v>1521</v>
      </c>
      <c r="C50">
        <f>VLOOKUP($A50,工作表2!$AE$6:$AH$193,C$4,FALSE)</f>
        <v>883</v>
      </c>
      <c r="D50">
        <f>VLOOKUP($A50,工作表2!$AE$6:$AH$193,D$4,FALSE)</f>
        <v>2686</v>
      </c>
      <c r="E50" s="6">
        <f t="shared" si="3"/>
        <v>0.56626954579300071</v>
      </c>
      <c r="F50" s="6">
        <f t="shared" si="4"/>
        <v>0.32874162323157113</v>
      </c>
      <c r="G50" s="7">
        <f t="shared" si="5"/>
        <v>0.23752792256142957</v>
      </c>
      <c r="H50" s="8">
        <f>VLOOKUP($A50,'[1]5Y區隔'!$B$76:$R$128,H$4,FALSE)/VLOOKUP($A50,'[1]5Y區隔'!$B$76:$R$128,2,FALSE)</f>
        <v>6.1951103726560645E-2</v>
      </c>
      <c r="I50" s="8">
        <f>VLOOKUP($A50,'[1]5Y區隔'!$B$76:$R$128,I$4,FALSE)/VLOOKUP($A50,'[1]5Y區隔'!$B$76:$R$128,2,FALSE)</f>
        <v>5.8153334915737001E-2</v>
      </c>
      <c r="J50" s="8">
        <f>VLOOKUP($A50,'[1]5Y區隔'!$B$76:$R$128,J$4,FALSE)/VLOOKUP($A50,'[1]5Y區隔'!$B$76:$R$128,2,FALSE)</f>
        <v>7.4293852361737481E-2</v>
      </c>
      <c r="K50" s="8">
        <f>VLOOKUP($A50,'[1]5Y區隔'!$B$76:$R$128,K$4,FALSE)/VLOOKUP($A50,'[1]5Y區隔'!$B$76:$R$128,2,FALSE)</f>
        <v>9.8504628530738186E-2</v>
      </c>
      <c r="L50" s="8">
        <f>VLOOKUP($A50,'[1]5Y區隔'!$B$76:$R$128,L$4,FALSE)/VLOOKUP($A50,'[1]5Y區隔'!$B$76:$R$128,2,FALSE)</f>
        <v>8.9959648706384995E-2</v>
      </c>
      <c r="M50" s="8">
        <f>VLOOKUP($A50,'[1]5Y區隔'!$B$76:$R$128,M$4,FALSE)/VLOOKUP($A50,'[1]5Y區隔'!$B$76:$R$128,2,FALSE)</f>
        <v>9.7792546878708753E-2</v>
      </c>
      <c r="N50" s="8">
        <f>VLOOKUP($A50,'[1]5Y區隔'!$B$76:$R$128,N$4,FALSE)/VLOOKUP($A50,'[1]5Y區隔'!$B$76:$R$128,2,FALSE)</f>
        <v>8.7823403750296694E-2</v>
      </c>
      <c r="O50" s="8">
        <f>VLOOKUP($A50,'[1]5Y區隔'!$B$76:$R$128,O$4,FALSE)/VLOOKUP($A50,'[1]5Y區隔'!$B$76:$R$128,2,FALSE)</f>
        <v>9.51815808212675E-2</v>
      </c>
      <c r="P50" s="8">
        <f>VLOOKUP($A50,'[1]5Y區隔'!$B$76:$R$128,P$4,FALSE)/VLOOKUP($A50,'[1]5Y區隔'!$B$76:$R$128,2,FALSE)</f>
        <v>9.3994778067885115E-2</v>
      </c>
      <c r="Q50" s="8">
        <f>VLOOKUP($A50,'[1]5Y區隔'!$B$76:$R$128,Q$4,FALSE)/VLOOKUP($A50,'[1]5Y區隔'!$B$76:$R$128,2,FALSE)</f>
        <v>8.5687158794208407E-2</v>
      </c>
      <c r="R50" s="8">
        <f>VLOOKUP($A50,'[1]5Y區隔'!$B$76:$R$128,R$4,FALSE)/VLOOKUP($A50,'[1]5Y區隔'!$B$76:$R$128,2,FALSE)</f>
        <v>5.0795157844766202E-2</v>
      </c>
      <c r="S50" s="8">
        <f>VLOOKUP($A50,'[1]5Y區隔'!$B$76:$R$128,S$4,FALSE)/VLOOKUP($A50,'[1]5Y區隔'!$B$76:$R$128,2,FALSE)</f>
        <v>4.1775456919060053E-2</v>
      </c>
      <c r="T50" s="8">
        <f>VLOOKUP($A50,'[1]5Y區隔'!$B$76:$R$128,T$4,FALSE)/VLOOKUP($A50,'[1]5Y區隔'!$B$76:$R$128,2,FALSE)</f>
        <v>3.1094232138618561E-2</v>
      </c>
      <c r="U50" s="8">
        <f>VLOOKUP($A50,'[1]5Y區隔'!$B$76:$R$128,U$4,FALSE)/VLOOKUP($A50,'[1]5Y區隔'!$B$76:$R$128,2,FALSE)</f>
        <v>1.756468075005934E-2</v>
      </c>
      <c r="V50" s="8">
        <f>VLOOKUP($A50,'[1]5Y區隔'!$B$76:$R$128,V$4,FALSE)/VLOOKUP($A50,'[1]5Y區隔'!$B$76:$R$128,2,FALSE)</f>
        <v>1.5428435793971042E-2</v>
      </c>
      <c r="W50" s="9">
        <f t="shared" si="6"/>
        <v>49.261808687396147</v>
      </c>
      <c r="X50" s="10">
        <f t="shared" si="7"/>
        <v>0.23752792256142957</v>
      </c>
    </row>
    <row r="51" spans="1:24" x14ac:dyDescent="0.25">
      <c r="A51" t="s">
        <v>328</v>
      </c>
      <c r="B51">
        <f>VLOOKUP($A51,工作表2!$AE$6:$AH$193,B$4,FALSE)</f>
        <v>1802</v>
      </c>
      <c r="C51">
        <f>VLOOKUP($A51,工作表2!$AE$6:$AH$193,C$4,FALSE)</f>
        <v>1182</v>
      </c>
      <c r="D51">
        <f>VLOOKUP($A51,工作表2!$AE$6:$AH$193,D$4,FALSE)</f>
        <v>3268</v>
      </c>
      <c r="E51" s="6">
        <f t="shared" si="3"/>
        <v>0.55140758873929008</v>
      </c>
      <c r="F51" s="6">
        <f t="shared" si="4"/>
        <v>0.36168910648714808</v>
      </c>
      <c r="G51" s="7">
        <f t="shared" si="5"/>
        <v>0.189718482252142</v>
      </c>
      <c r="H51" s="8">
        <f>VLOOKUP($A51,'[1]5Y區隔'!$B$76:$R$128,H$4,FALSE)/VLOOKUP($A51,'[1]5Y區隔'!$B$76:$R$128,2,FALSE)</f>
        <v>5.8598238222903103E-2</v>
      </c>
      <c r="I51" s="8">
        <f>VLOOKUP($A51,'[1]5Y區隔'!$B$76:$R$128,I$4,FALSE)/VLOOKUP($A51,'[1]5Y區隔'!$B$76:$R$128,2,FALSE)</f>
        <v>4.9214860206817312E-2</v>
      </c>
      <c r="J51" s="8">
        <f>VLOOKUP($A51,'[1]5Y區隔'!$B$76:$R$128,J$4,FALSE)/VLOOKUP($A51,'[1]5Y區隔'!$B$76:$R$128,2,FALSE)</f>
        <v>7.2194561470700885E-2</v>
      </c>
      <c r="K51" s="8">
        <f>VLOOKUP($A51,'[1]5Y區隔'!$B$76:$R$128,K$4,FALSE)/VLOOKUP($A51,'[1]5Y區隔'!$B$76:$R$128,2,FALSE)</f>
        <v>9.0195327460743005E-2</v>
      </c>
      <c r="L51" s="8">
        <f>VLOOKUP($A51,'[1]5Y區隔'!$B$76:$R$128,L$4,FALSE)/VLOOKUP($A51,'[1]5Y區隔'!$B$76:$R$128,2,FALSE)</f>
        <v>9.2301800076599008E-2</v>
      </c>
      <c r="M51" s="8">
        <f>VLOOKUP($A51,'[1]5Y區隔'!$B$76:$R$128,M$4,FALSE)/VLOOKUP($A51,'[1]5Y區隔'!$B$76:$R$128,2,FALSE)</f>
        <v>9.7089237839908082E-2</v>
      </c>
      <c r="N51" s="8">
        <f>VLOOKUP($A51,'[1]5Y區隔'!$B$76:$R$128,N$4,FALSE)/VLOOKUP($A51,'[1]5Y區隔'!$B$76:$R$128,2,FALSE)</f>
        <v>9.4408272692454998E-2</v>
      </c>
      <c r="O51" s="8">
        <f>VLOOKUP($A51,'[1]5Y區隔'!$B$76:$R$128,O$4,FALSE)/VLOOKUP($A51,'[1]5Y區隔'!$B$76:$R$128,2,FALSE)</f>
        <v>9.4599770202987363E-2</v>
      </c>
      <c r="P51" s="8">
        <f>VLOOKUP($A51,'[1]5Y區隔'!$B$76:$R$128,P$4,FALSE)/VLOOKUP($A51,'[1]5Y區隔'!$B$76:$R$128,2,FALSE)</f>
        <v>0.10072769054002298</v>
      </c>
      <c r="Q51" s="8">
        <f>VLOOKUP($A51,'[1]5Y區隔'!$B$76:$R$128,Q$4,FALSE)/VLOOKUP($A51,'[1]5Y區隔'!$B$76:$R$128,2,FALSE)</f>
        <v>8.2152432018383764E-2</v>
      </c>
      <c r="R51" s="8">
        <f>VLOOKUP($A51,'[1]5Y區隔'!$B$76:$R$128,R$4,FALSE)/VLOOKUP($A51,'[1]5Y區隔'!$B$76:$R$128,2,FALSE)</f>
        <v>5.7832248180773649E-2</v>
      </c>
      <c r="S51" s="8">
        <f>VLOOKUP($A51,'[1]5Y區隔'!$B$76:$R$128,S$4,FALSE)/VLOOKUP($A51,'[1]5Y區隔'!$B$76:$R$128,2,FALSE)</f>
        <v>4.5001914975105327E-2</v>
      </c>
      <c r="T51" s="8">
        <f>VLOOKUP($A51,'[1]5Y區隔'!$B$76:$R$128,T$4,FALSE)/VLOOKUP($A51,'[1]5Y區隔'!$B$76:$R$128,2,FALSE)</f>
        <v>3.0065109153581005E-2</v>
      </c>
      <c r="U51" s="8">
        <f>VLOOKUP($A51,'[1]5Y區隔'!$B$76:$R$128,U$4,FALSE)/VLOOKUP($A51,'[1]5Y區隔'!$B$76:$R$128,2,FALSE)</f>
        <v>2.2788203753351208E-2</v>
      </c>
      <c r="V51" s="8">
        <f>VLOOKUP($A51,'[1]5Y區隔'!$B$76:$R$128,V$4,FALSE)/VLOOKUP($A51,'[1]5Y區隔'!$B$76:$R$128,2,FALSE)</f>
        <v>1.2830333205668327E-2</v>
      </c>
      <c r="W51" s="9">
        <f t="shared" si="6"/>
        <v>50.013404825737261</v>
      </c>
      <c r="X51" s="10">
        <f t="shared" si="7"/>
        <v>0.189718482252142</v>
      </c>
    </row>
    <row r="52" spans="1:24" x14ac:dyDescent="0.25">
      <c r="A52" t="s">
        <v>329</v>
      </c>
      <c r="B52">
        <f>VLOOKUP($A52,工作表2!$AE$6:$AH$193,B$4,FALSE)</f>
        <v>1722</v>
      </c>
      <c r="C52">
        <f>VLOOKUP($A52,工作表2!$AE$6:$AH$193,C$4,FALSE)</f>
        <v>1275</v>
      </c>
      <c r="D52">
        <f>VLOOKUP($A52,工作表2!$AE$6:$AH$193,D$4,FALSE)</f>
        <v>3337</v>
      </c>
      <c r="E52" s="6">
        <f t="shared" si="3"/>
        <v>0.51603236439916089</v>
      </c>
      <c r="F52" s="6">
        <f t="shared" si="4"/>
        <v>0.38207971231645188</v>
      </c>
      <c r="G52" s="7">
        <f t="shared" si="5"/>
        <v>0.13395265208270901</v>
      </c>
      <c r="H52" s="8">
        <f>VLOOKUP($A52,'[1]5Y區隔'!$B$76:$R$128,H$4,FALSE)/VLOOKUP($A52,'[1]5Y區隔'!$B$76:$R$128,2,FALSE)</f>
        <v>6.0173577627772423E-2</v>
      </c>
      <c r="I52" s="8">
        <f>VLOOKUP($A52,'[1]5Y區隔'!$B$76:$R$128,I$4,FALSE)/VLOOKUP($A52,'[1]5Y區隔'!$B$76:$R$128,2,FALSE)</f>
        <v>5.4194792671166829E-2</v>
      </c>
      <c r="J52" s="8">
        <f>VLOOKUP($A52,'[1]5Y區隔'!$B$76:$R$128,J$4,FALSE)/VLOOKUP($A52,'[1]5Y區隔'!$B$76:$R$128,2,FALSE)</f>
        <v>7.5024108003857282E-2</v>
      </c>
      <c r="K52" s="8">
        <f>VLOOKUP($A52,'[1]5Y區隔'!$B$76:$R$128,K$4,FALSE)/VLOOKUP($A52,'[1]5Y區隔'!$B$76:$R$128,2,FALSE)</f>
        <v>0.10549662487945997</v>
      </c>
      <c r="L52" s="8">
        <f>VLOOKUP($A52,'[1]5Y區隔'!$B$76:$R$128,L$4,FALSE)/VLOOKUP($A52,'[1]5Y區隔'!$B$76:$R$128,2,FALSE)</f>
        <v>0.10568948891031822</v>
      </c>
      <c r="M52" s="8">
        <f>VLOOKUP($A52,'[1]5Y區隔'!$B$76:$R$128,M$4,FALSE)/VLOOKUP($A52,'[1]5Y區隔'!$B$76:$R$128,2,FALSE)</f>
        <v>9.8167791706846669E-2</v>
      </c>
      <c r="N52" s="8">
        <f>VLOOKUP($A52,'[1]5Y區隔'!$B$76:$R$128,N$4,FALSE)/VLOOKUP($A52,'[1]5Y區隔'!$B$76:$R$128,2,FALSE)</f>
        <v>9.469623915139827E-2</v>
      </c>
      <c r="O52" s="8">
        <f>VLOOKUP($A52,'[1]5Y區隔'!$B$76:$R$128,O$4,FALSE)/VLOOKUP($A52,'[1]5Y區隔'!$B$76:$R$128,2,FALSE)</f>
        <v>7.7724204435872704E-2</v>
      </c>
      <c r="P52" s="8">
        <f>VLOOKUP($A52,'[1]5Y區隔'!$B$76:$R$128,P$4,FALSE)/VLOOKUP($A52,'[1]5Y區隔'!$B$76:$R$128,2,FALSE)</f>
        <v>9.35390549662488E-2</v>
      </c>
      <c r="Q52" s="8">
        <f>VLOOKUP($A52,'[1]5Y區隔'!$B$76:$R$128,Q$4,FALSE)/VLOOKUP($A52,'[1]5Y區隔'!$B$76:$R$128,2,FALSE)</f>
        <v>8.6595949855351975E-2</v>
      </c>
      <c r="R52" s="8">
        <f>VLOOKUP($A52,'[1]5Y區隔'!$B$76:$R$128,R$4,FALSE)/VLOOKUP($A52,'[1]5Y區隔'!$B$76:$R$128,2,FALSE)</f>
        <v>5.8630665380906458E-2</v>
      </c>
      <c r="S52" s="8">
        <f>VLOOKUP($A52,'[1]5Y區隔'!$B$76:$R$128,S$4,FALSE)/VLOOKUP($A52,'[1]5Y區隔'!$B$76:$R$128,2,FALSE)</f>
        <v>3.837994214079074E-2</v>
      </c>
      <c r="T52" s="8">
        <f>VLOOKUP($A52,'[1]5Y區隔'!$B$76:$R$128,T$4,FALSE)/VLOOKUP($A52,'[1]5Y區隔'!$B$76:$R$128,2,FALSE)</f>
        <v>2.4879459980713597E-2</v>
      </c>
      <c r="U52" s="8">
        <f>VLOOKUP($A52,'[1]5Y區隔'!$B$76:$R$128,U$4,FALSE)/VLOOKUP($A52,'[1]5Y區隔'!$B$76:$R$128,2,FALSE)</f>
        <v>1.6393442622950821E-2</v>
      </c>
      <c r="V52" s="8">
        <f>VLOOKUP($A52,'[1]5Y區隔'!$B$76:$R$128,V$4,FALSE)/VLOOKUP($A52,'[1]5Y區隔'!$B$76:$R$128,2,FALSE)</f>
        <v>1.0414657666345226E-2</v>
      </c>
      <c r="W52" s="9">
        <f t="shared" si="6"/>
        <v>48.701060752169717</v>
      </c>
      <c r="X52" s="10">
        <f t="shared" si="7"/>
        <v>0.13395265208270901</v>
      </c>
    </row>
    <row r="53" spans="1:24" x14ac:dyDescent="0.25">
      <c r="A53" t="s">
        <v>330</v>
      </c>
      <c r="B53">
        <f>VLOOKUP($A53,工作表2!$AE$6:$AH$193,B$4,FALSE)</f>
        <v>1487</v>
      </c>
      <c r="C53">
        <f>VLOOKUP($A53,工作表2!$AE$6:$AH$193,C$4,FALSE)</f>
        <v>858</v>
      </c>
      <c r="D53">
        <f>VLOOKUP($A53,工作表2!$AE$6:$AH$193,D$4,FALSE)</f>
        <v>2678</v>
      </c>
      <c r="E53" s="6">
        <f t="shared" si="3"/>
        <v>0.55526512322628829</v>
      </c>
      <c r="F53" s="6">
        <f t="shared" si="4"/>
        <v>0.32038834951456313</v>
      </c>
      <c r="G53" s="7">
        <f t="shared" si="5"/>
        <v>0.23487677371172516</v>
      </c>
      <c r="H53" s="8">
        <f>VLOOKUP($A53,'[1]5Y區隔'!$B$76:$R$128,H$4,FALSE)/VLOOKUP($A53,'[1]5Y區隔'!$B$76:$R$128,2,FALSE)</f>
        <v>6.0465116279069767E-2</v>
      </c>
      <c r="I53" s="8">
        <f>VLOOKUP($A53,'[1]5Y區隔'!$B$76:$R$128,I$4,FALSE)/VLOOKUP($A53,'[1]5Y區隔'!$B$76:$R$128,2,FALSE)</f>
        <v>6.6829865361077115E-2</v>
      </c>
      <c r="J53" s="8">
        <f>VLOOKUP($A53,'[1]5Y區隔'!$B$76:$R$128,J$4,FALSE)/VLOOKUP($A53,'[1]5Y區隔'!$B$76:$R$128,2,FALSE)</f>
        <v>8.2496940024479798E-2</v>
      </c>
      <c r="K53" s="8">
        <f>VLOOKUP($A53,'[1]5Y區隔'!$B$76:$R$128,K$4,FALSE)/VLOOKUP($A53,'[1]5Y區隔'!$B$76:$R$128,2,FALSE)</f>
        <v>9.7184822521419828E-2</v>
      </c>
      <c r="L53" s="8">
        <f>VLOOKUP($A53,'[1]5Y區隔'!$B$76:$R$128,L$4,FALSE)/VLOOKUP($A53,'[1]5Y區隔'!$B$76:$R$128,2,FALSE)</f>
        <v>8.1517747858017131E-2</v>
      </c>
      <c r="M53" s="8">
        <f>VLOOKUP($A53,'[1]5Y區隔'!$B$76:$R$128,M$4,FALSE)/VLOOKUP($A53,'[1]5Y區隔'!$B$76:$R$128,2,FALSE)</f>
        <v>8.6903304773561812E-2</v>
      </c>
      <c r="N53" s="8">
        <f>VLOOKUP($A53,'[1]5Y區隔'!$B$76:$R$128,N$4,FALSE)/VLOOKUP($A53,'[1]5Y區隔'!$B$76:$R$128,2,FALSE)</f>
        <v>9.5716034271725828E-2</v>
      </c>
      <c r="O53" s="8">
        <f>VLOOKUP($A53,'[1]5Y區隔'!$B$76:$R$128,O$4,FALSE)/VLOOKUP($A53,'[1]5Y區隔'!$B$76:$R$128,2,FALSE)</f>
        <v>0.10501835985312118</v>
      </c>
      <c r="P53" s="8">
        <f>VLOOKUP($A53,'[1]5Y區隔'!$B$76:$R$128,P$4,FALSE)/VLOOKUP($A53,'[1]5Y區隔'!$B$76:$R$128,2,FALSE)</f>
        <v>9.7184822521419828E-2</v>
      </c>
      <c r="Q53" s="8">
        <f>VLOOKUP($A53,'[1]5Y區隔'!$B$76:$R$128,Q$4,FALSE)/VLOOKUP($A53,'[1]5Y區隔'!$B$76:$R$128,2,FALSE)</f>
        <v>7.564259485924113E-2</v>
      </c>
      <c r="R53" s="8">
        <f>VLOOKUP($A53,'[1]5Y區隔'!$B$76:$R$128,R$4,FALSE)/VLOOKUP($A53,'[1]5Y區隔'!$B$76:$R$128,2,FALSE)</f>
        <v>4.1860465116279069E-2</v>
      </c>
      <c r="S53" s="8">
        <f>VLOOKUP($A53,'[1]5Y區隔'!$B$76:$R$128,S$4,FALSE)/VLOOKUP($A53,'[1]5Y區隔'!$B$76:$R$128,2,FALSE)</f>
        <v>3.8922888616891062E-2</v>
      </c>
      <c r="T53" s="8">
        <f>VLOOKUP($A53,'[1]5Y區隔'!$B$76:$R$128,T$4,FALSE)/VLOOKUP($A53,'[1]5Y區隔'!$B$76:$R$128,2,FALSE)</f>
        <v>3.4516523867809054E-2</v>
      </c>
      <c r="U53" s="8">
        <f>VLOOKUP($A53,'[1]5Y區隔'!$B$76:$R$128,U$4,FALSE)/VLOOKUP($A53,'[1]5Y區隔'!$B$76:$R$128,2,FALSE)</f>
        <v>2.0073439412484701E-2</v>
      </c>
      <c r="V53" s="8">
        <f>VLOOKUP($A53,'[1]5Y區隔'!$B$76:$R$128,V$4,FALSE)/VLOOKUP($A53,'[1]5Y區隔'!$B$76:$R$128,2,FALSE)</f>
        <v>1.5667074663402693E-2</v>
      </c>
      <c r="W53" s="9">
        <f t="shared" si="6"/>
        <v>48.964504283965731</v>
      </c>
      <c r="X53" s="10">
        <f t="shared" si="7"/>
        <v>0.23487677371172516</v>
      </c>
    </row>
    <row r="54" spans="1:24" x14ac:dyDescent="0.25">
      <c r="A54" t="s">
        <v>331</v>
      </c>
      <c r="B54">
        <f>VLOOKUP($A54,工作表2!$AE$6:$AH$193,B$4,FALSE)</f>
        <v>1802</v>
      </c>
      <c r="C54">
        <f>VLOOKUP($A54,工作表2!$AE$6:$AH$193,C$4,FALSE)</f>
        <v>1231</v>
      </c>
      <c r="D54">
        <f>VLOOKUP($A54,工作表2!$AE$6:$AH$193,D$4,FALSE)</f>
        <v>3405</v>
      </c>
      <c r="E54" s="6">
        <f t="shared" si="3"/>
        <v>0.52922173274596185</v>
      </c>
      <c r="F54" s="6">
        <f t="shared" si="4"/>
        <v>0.36152716593245227</v>
      </c>
      <c r="G54" s="7">
        <f t="shared" si="5"/>
        <v>0.16769456681350958</v>
      </c>
      <c r="H54" s="8">
        <f>VLOOKUP($A54,'[1]5Y區隔'!$B$76:$R$128,H$4,FALSE)/VLOOKUP($A54,'[1]5Y區隔'!$B$76:$R$128,2,FALSE)</f>
        <v>5.5434134710908009E-2</v>
      </c>
      <c r="I54" s="8">
        <f>VLOOKUP($A54,'[1]5Y區隔'!$B$76:$R$128,I$4,FALSE)/VLOOKUP($A54,'[1]5Y區隔'!$B$76:$R$128,2,FALSE)</f>
        <v>4.9870852374329429E-2</v>
      </c>
      <c r="J54" s="8">
        <f>VLOOKUP($A54,'[1]5Y區隔'!$B$76:$R$128,J$4,FALSE)/VLOOKUP($A54,'[1]5Y區隔'!$B$76:$R$128,2,FALSE)</f>
        <v>8.8019074110868276E-2</v>
      </c>
      <c r="K54" s="8">
        <f>VLOOKUP($A54,'[1]5Y區隔'!$B$76:$R$128,K$4,FALSE)/VLOOKUP($A54,'[1]5Y區隔'!$B$76:$R$128,2,FALSE)</f>
        <v>0.12080270216570634</v>
      </c>
      <c r="L54" s="8">
        <f>VLOOKUP($A54,'[1]5Y區隔'!$B$76:$R$128,L$4,FALSE)/VLOOKUP($A54,'[1]5Y區隔'!$B$76:$R$128,2,FALSE)</f>
        <v>0.1104708921120604</v>
      </c>
      <c r="M54" s="8">
        <f>VLOOKUP($A54,'[1]5Y區隔'!$B$76:$R$128,M$4,FALSE)/VLOOKUP($A54,'[1]5Y區隔'!$B$76:$R$128,2,FALSE)</f>
        <v>8.166103715477846E-2</v>
      </c>
      <c r="N54" s="8">
        <f>VLOOKUP($A54,'[1]5Y區隔'!$B$76:$R$128,N$4,FALSE)/VLOOKUP($A54,'[1]5Y區隔'!$B$76:$R$128,2,FALSE)</f>
        <v>7.8283330021855752E-2</v>
      </c>
      <c r="O54" s="8">
        <f>VLOOKUP($A54,'[1]5Y區隔'!$B$76:$R$128,O$4,FALSE)/VLOOKUP($A54,'[1]5Y區隔'!$B$76:$R$128,2,FALSE)</f>
        <v>7.9475461951122595E-2</v>
      </c>
      <c r="P54" s="8">
        <f>VLOOKUP($A54,'[1]5Y區隔'!$B$76:$R$128,P$4,FALSE)/VLOOKUP($A54,'[1]5Y區隔'!$B$76:$R$128,2,FALSE)</f>
        <v>9.2588913173057813E-2</v>
      </c>
      <c r="Q54" s="8">
        <f>VLOOKUP($A54,'[1]5Y區隔'!$B$76:$R$128,Q$4,FALSE)/VLOOKUP($A54,'[1]5Y區隔'!$B$76:$R$128,2,FALSE)</f>
        <v>9.2191535863302199E-2</v>
      </c>
      <c r="R54" s="8">
        <f>VLOOKUP($A54,'[1]5Y區隔'!$B$76:$R$128,R$4,FALSE)/VLOOKUP($A54,'[1]5Y區隔'!$B$76:$R$128,2,FALSE)</f>
        <v>5.9606596463341946E-2</v>
      </c>
      <c r="S54" s="8">
        <f>VLOOKUP($A54,'[1]5Y區隔'!$B$76:$R$128,S$4,FALSE)/VLOOKUP($A54,'[1]5Y區隔'!$B$76:$R$128,2,FALSE)</f>
        <v>3.794953308166104E-2</v>
      </c>
      <c r="T54" s="8">
        <f>VLOOKUP($A54,'[1]5Y區隔'!$B$76:$R$128,T$4,FALSE)/VLOOKUP($A54,'[1]5Y區隔'!$B$76:$R$128,2,FALSE)</f>
        <v>2.5233459169481422E-2</v>
      </c>
      <c r="U54" s="8">
        <f>VLOOKUP($A54,'[1]5Y區隔'!$B$76:$R$128,U$4,FALSE)/VLOOKUP($A54,'[1]5Y區隔'!$B$76:$R$128,2,FALSE)</f>
        <v>1.9074110868269423E-2</v>
      </c>
      <c r="V54" s="8">
        <f>VLOOKUP($A54,'[1]5Y區隔'!$B$76:$R$128,V$4,FALSE)/VLOOKUP($A54,'[1]5Y區隔'!$B$76:$R$128,2,FALSE)</f>
        <v>9.3383667792569045E-3</v>
      </c>
      <c r="W54" s="9">
        <f t="shared" si="6"/>
        <v>48.649910590105314</v>
      </c>
      <c r="X54" s="10">
        <f t="shared" si="7"/>
        <v>0.16769456681350958</v>
      </c>
    </row>
    <row r="55" spans="1:24" x14ac:dyDescent="0.25">
      <c r="A55" t="s">
        <v>332</v>
      </c>
      <c r="B55">
        <f>VLOOKUP($A55,工作表2!$AE$6:$AH$193,B$4,FALSE)</f>
        <v>1245</v>
      </c>
      <c r="C55">
        <f>VLOOKUP($A55,工作表2!$AE$6:$AH$193,C$4,FALSE)</f>
        <v>775</v>
      </c>
      <c r="D55">
        <f>VLOOKUP($A55,工作表2!$AE$6:$AH$193,D$4,FALSE)</f>
        <v>2308</v>
      </c>
      <c r="E55" s="6">
        <f t="shared" si="3"/>
        <v>0.53942807625649913</v>
      </c>
      <c r="F55" s="6">
        <f t="shared" si="4"/>
        <v>0.33578856152512998</v>
      </c>
      <c r="G55" s="7">
        <f t="shared" si="5"/>
        <v>0.20363951473136915</v>
      </c>
      <c r="H55" s="8">
        <f>VLOOKUP($A55,'[1]5Y區隔'!$B$76:$R$128,H$4,FALSE)/VLOOKUP($A55,'[1]5Y區隔'!$B$76:$R$128,2,FALSE)</f>
        <v>6.6648230088495575E-2</v>
      </c>
      <c r="I55" s="8">
        <f>VLOOKUP($A55,'[1]5Y區隔'!$B$76:$R$128,I$4,FALSE)/VLOOKUP($A55,'[1]5Y區隔'!$B$76:$R$128,2,FALSE)</f>
        <v>6.5265486725663721E-2</v>
      </c>
      <c r="J55" s="8">
        <f>VLOOKUP($A55,'[1]5Y區隔'!$B$76:$R$128,J$4,FALSE)/VLOOKUP($A55,'[1]5Y區隔'!$B$76:$R$128,2,FALSE)</f>
        <v>8.0199115044247787E-2</v>
      </c>
      <c r="K55" s="8">
        <f>VLOOKUP($A55,'[1]5Y區隔'!$B$76:$R$128,K$4,FALSE)/VLOOKUP($A55,'[1]5Y區隔'!$B$76:$R$128,2,FALSE)</f>
        <v>0.10398230088495575</v>
      </c>
      <c r="L55" s="8">
        <f>VLOOKUP($A55,'[1]5Y區隔'!$B$76:$R$128,L$4,FALSE)/VLOOKUP($A55,'[1]5Y區隔'!$B$76:$R$128,2,FALSE)</f>
        <v>8.3794247787610618E-2</v>
      </c>
      <c r="M55" s="8">
        <f>VLOOKUP($A55,'[1]5Y區隔'!$B$76:$R$128,M$4,FALSE)/VLOOKUP($A55,'[1]5Y區隔'!$B$76:$R$128,2,FALSE)</f>
        <v>8.5730088495575216E-2</v>
      </c>
      <c r="N55" s="8">
        <f>VLOOKUP($A55,'[1]5Y區隔'!$B$76:$R$128,N$4,FALSE)/VLOOKUP($A55,'[1]5Y區隔'!$B$76:$R$128,2,FALSE)</f>
        <v>9.0431415929203535E-2</v>
      </c>
      <c r="O55" s="8">
        <f>VLOOKUP($A55,'[1]5Y區隔'!$B$76:$R$128,O$4,FALSE)/VLOOKUP($A55,'[1]5Y區隔'!$B$76:$R$128,2,FALSE)</f>
        <v>9.2920353982300891E-2</v>
      </c>
      <c r="P55" s="8">
        <f>VLOOKUP($A55,'[1]5Y區隔'!$B$76:$R$128,P$4,FALSE)/VLOOKUP($A55,'[1]5Y區隔'!$B$76:$R$128,2,FALSE)</f>
        <v>0.10370575221238938</v>
      </c>
      <c r="Q55" s="8">
        <f>VLOOKUP($A55,'[1]5Y區隔'!$B$76:$R$128,Q$4,FALSE)/VLOOKUP($A55,'[1]5Y區隔'!$B$76:$R$128,2,FALSE)</f>
        <v>8.4070796460176997E-2</v>
      </c>
      <c r="R55" s="8">
        <f>VLOOKUP($A55,'[1]5Y區隔'!$B$76:$R$128,R$4,FALSE)/VLOOKUP($A55,'[1]5Y區隔'!$B$76:$R$128,2,FALSE)</f>
        <v>4.314159292035398E-2</v>
      </c>
      <c r="S55" s="8">
        <f>VLOOKUP($A55,'[1]5Y區隔'!$B$76:$R$128,S$4,FALSE)/VLOOKUP($A55,'[1]5Y區隔'!$B$76:$R$128,2,FALSE)</f>
        <v>3.7057522123893807E-2</v>
      </c>
      <c r="T55" s="8">
        <f>VLOOKUP($A55,'[1]5Y區隔'!$B$76:$R$128,T$4,FALSE)/VLOOKUP($A55,'[1]5Y區隔'!$B$76:$R$128,2,FALSE)</f>
        <v>3.1526548672566372E-2</v>
      </c>
      <c r="U55" s="8">
        <f>VLOOKUP($A55,'[1]5Y區隔'!$B$76:$R$128,U$4,FALSE)/VLOOKUP($A55,'[1]5Y區隔'!$B$76:$R$128,2,FALSE)</f>
        <v>2.1017699115044249E-2</v>
      </c>
      <c r="V55" s="8">
        <f>VLOOKUP($A55,'[1]5Y區隔'!$B$76:$R$128,V$4,FALSE)/VLOOKUP($A55,'[1]5Y區隔'!$B$76:$R$128,2,FALSE)</f>
        <v>1.0508849557522125E-2</v>
      </c>
      <c r="W55" s="9">
        <f t="shared" si="6"/>
        <v>48.592367256637161</v>
      </c>
      <c r="X55" s="10">
        <f t="shared" si="7"/>
        <v>0.20363951473136915</v>
      </c>
    </row>
    <row r="56" spans="1:24" x14ac:dyDescent="0.25">
      <c r="A56" t="s">
        <v>333</v>
      </c>
      <c r="B56">
        <f>VLOOKUP($A56,工作表2!$AE$6:$AH$193,B$4,FALSE)</f>
        <v>1932</v>
      </c>
      <c r="C56">
        <f>VLOOKUP($A56,工作表2!$AE$6:$AH$193,C$4,FALSE)</f>
        <v>1326</v>
      </c>
      <c r="D56">
        <f>VLOOKUP($A56,工作表2!$AE$6:$AH$193,D$4,FALSE)</f>
        <v>3572</v>
      </c>
      <c r="E56" s="6">
        <f t="shared" si="3"/>
        <v>0.54087346024636063</v>
      </c>
      <c r="F56" s="6">
        <f t="shared" si="4"/>
        <v>0.37122060470324747</v>
      </c>
      <c r="G56" s="7">
        <f t="shared" si="5"/>
        <v>0.16965285554311316</v>
      </c>
      <c r="H56" s="8">
        <f>VLOOKUP($A56,'[1]5Y區隔'!$B$76:$R$128,H$4,FALSE)/VLOOKUP($A56,'[1]5Y區隔'!$B$76:$R$128,2,FALSE)</f>
        <v>5.8987718645329361E-2</v>
      </c>
      <c r="I56" s="8">
        <f>VLOOKUP($A56,'[1]5Y區隔'!$B$76:$R$128,I$4,FALSE)/VLOOKUP($A56,'[1]5Y區隔'!$B$76:$R$128,2,FALSE)</f>
        <v>5.2660960178637889E-2</v>
      </c>
      <c r="J56" s="8">
        <f>VLOOKUP($A56,'[1]5Y區隔'!$B$76:$R$128,J$4,FALSE)/VLOOKUP($A56,'[1]5Y區隔'!$B$76:$R$128,2,FALSE)</f>
        <v>7.7595831782657235E-2</v>
      </c>
      <c r="K56" s="8">
        <f>VLOOKUP($A56,'[1]5Y區隔'!$B$76:$R$128,K$4,FALSE)/VLOOKUP($A56,'[1]5Y區隔'!$B$76:$R$128,2,FALSE)</f>
        <v>9.5273539263118726E-2</v>
      </c>
      <c r="L56" s="8">
        <f>VLOOKUP($A56,'[1]5Y區隔'!$B$76:$R$128,L$4,FALSE)/VLOOKUP($A56,'[1]5Y區隔'!$B$76:$R$128,2,FALSE)</f>
        <v>9.3412727949385932E-2</v>
      </c>
      <c r="M56" s="8">
        <f>VLOOKUP($A56,'[1]5Y區隔'!$B$76:$R$128,M$4,FALSE)/VLOOKUP($A56,'[1]5Y區隔'!$B$76:$R$128,2,FALSE)</f>
        <v>9.0621510978786748E-2</v>
      </c>
      <c r="N56" s="8">
        <f>VLOOKUP($A56,'[1]5Y區隔'!$B$76:$R$128,N$4,FALSE)/VLOOKUP($A56,'[1]5Y區隔'!$B$76:$R$128,2,FALSE)</f>
        <v>9.1179754372906582E-2</v>
      </c>
      <c r="O56" s="8">
        <f>VLOOKUP($A56,'[1]5Y區隔'!$B$76:$R$128,O$4,FALSE)/VLOOKUP($A56,'[1]5Y區隔'!$B$76:$R$128,2,FALSE)</f>
        <v>8.5969482694454785E-2</v>
      </c>
      <c r="P56" s="8">
        <f>VLOOKUP($A56,'[1]5Y區隔'!$B$76:$R$128,P$4,FALSE)/VLOOKUP($A56,'[1]5Y區隔'!$B$76:$R$128,2,FALSE)</f>
        <v>9.9181243021957577E-2</v>
      </c>
      <c r="Q56" s="8">
        <f>VLOOKUP($A56,'[1]5Y區隔'!$B$76:$R$128,Q$4,FALSE)/VLOOKUP($A56,'[1]5Y區隔'!$B$76:$R$128,2,FALSE)</f>
        <v>8.243394119836249E-2</v>
      </c>
      <c r="R56" s="8">
        <f>VLOOKUP($A56,'[1]5Y區隔'!$B$76:$R$128,R$4,FALSE)/VLOOKUP($A56,'[1]5Y區隔'!$B$76:$R$128,2,FALSE)</f>
        <v>6.21510978786751E-2</v>
      </c>
      <c r="S56" s="8">
        <f>VLOOKUP($A56,'[1]5Y區隔'!$B$76:$R$128,S$4,FALSE)/VLOOKUP($A56,'[1]5Y區隔'!$B$76:$R$128,2,FALSE)</f>
        <v>4.5217714923706735E-2</v>
      </c>
      <c r="T56" s="8">
        <f>VLOOKUP($A56,'[1]5Y區隔'!$B$76:$R$128,T$4,FALSE)/VLOOKUP($A56,'[1]5Y區隔'!$B$76:$R$128,2,FALSE)</f>
        <v>3.4052847041310008E-2</v>
      </c>
      <c r="U56" s="8">
        <f>VLOOKUP($A56,'[1]5Y區隔'!$B$76:$R$128,U$4,FALSE)/VLOOKUP($A56,'[1]5Y區隔'!$B$76:$R$128,2,FALSE)</f>
        <v>1.804986974320804E-2</v>
      </c>
      <c r="V56" s="8">
        <f>VLOOKUP($A56,'[1]5Y區隔'!$B$76:$R$128,V$4,FALSE)/VLOOKUP($A56,'[1]5Y區隔'!$B$76:$R$128,2,FALSE)</f>
        <v>1.3211760327502792E-2</v>
      </c>
      <c r="W56" s="9">
        <f t="shared" si="6"/>
        <v>49.759024934871604</v>
      </c>
      <c r="X56" s="10">
        <f t="shared" si="7"/>
        <v>0.16965285554311316</v>
      </c>
    </row>
    <row r="57" spans="1:24" x14ac:dyDescent="0.25">
      <c r="A57" t="s">
        <v>334</v>
      </c>
      <c r="B57">
        <f>VLOOKUP($A57,工作表2!$AE$6:$AH$193,B$4,FALSE)</f>
        <v>2705</v>
      </c>
      <c r="C57">
        <f>VLOOKUP($A57,工作表2!$AE$6:$AH$193,C$4,FALSE)</f>
        <v>1412</v>
      </c>
      <c r="D57">
        <f>VLOOKUP($A57,工作表2!$AE$6:$AH$193,D$4,FALSE)</f>
        <v>4568</v>
      </c>
      <c r="E57" s="6">
        <f t="shared" si="3"/>
        <v>0.59216287215411556</v>
      </c>
      <c r="F57" s="6">
        <f t="shared" si="4"/>
        <v>0.30910683012259194</v>
      </c>
      <c r="G57" s="7">
        <f t="shared" si="5"/>
        <v>0.28305604203152362</v>
      </c>
      <c r="H57" s="8">
        <f>VLOOKUP($A57,'[1]5Y區隔'!$B$76:$R$128,H$4,FALSE)/VLOOKUP($A57,'[1]5Y區隔'!$B$76:$R$128,2,FALSE)</f>
        <v>6.5765212046711735E-2</v>
      </c>
      <c r="I57" s="8">
        <f>VLOOKUP($A57,'[1]5Y區隔'!$B$76:$R$128,I$4,FALSE)/VLOOKUP($A57,'[1]5Y區隔'!$B$76:$R$128,2,FALSE)</f>
        <v>5.9311616472034416E-2</v>
      </c>
      <c r="J57" s="8">
        <f>VLOOKUP($A57,'[1]5Y區隔'!$B$76:$R$128,J$4,FALSE)/VLOOKUP($A57,'[1]5Y區隔'!$B$76:$R$128,2,FALSE)</f>
        <v>8.7123540258143825E-2</v>
      </c>
      <c r="K57" s="8">
        <f>VLOOKUP($A57,'[1]5Y區隔'!$B$76:$R$128,K$4,FALSE)/VLOOKUP($A57,'[1]5Y區隔'!$B$76:$R$128,2,FALSE)</f>
        <v>0.10986478180700676</v>
      </c>
      <c r="L57" s="8">
        <f>VLOOKUP($A57,'[1]5Y區隔'!$B$76:$R$128,L$4,FALSE)/VLOOKUP($A57,'[1]5Y區隔'!$B$76:$R$128,2,FALSE)</f>
        <v>9.5421020282728947E-2</v>
      </c>
      <c r="M57" s="8">
        <f>VLOOKUP($A57,'[1]5Y區隔'!$B$76:$R$128,M$4,FALSE)/VLOOKUP($A57,'[1]5Y區隔'!$B$76:$R$128,2,FALSE)</f>
        <v>9.1272280270436393E-2</v>
      </c>
      <c r="N57" s="8">
        <f>VLOOKUP($A57,'[1]5Y區隔'!$B$76:$R$128,N$4,FALSE)/VLOOKUP($A57,'[1]5Y區隔'!$B$76:$R$128,2,FALSE)</f>
        <v>9.081130915795943E-2</v>
      </c>
      <c r="O57" s="8">
        <f>VLOOKUP($A57,'[1]5Y區隔'!$B$76:$R$128,O$4,FALSE)/VLOOKUP($A57,'[1]5Y區隔'!$B$76:$R$128,2,FALSE)</f>
        <v>8.4511370620774434E-2</v>
      </c>
      <c r="P57" s="8">
        <f>VLOOKUP($A57,'[1]5Y區隔'!$B$76:$R$128,P$4,FALSE)/VLOOKUP($A57,'[1]5Y區隔'!$B$76:$R$128,2,FALSE)</f>
        <v>9.9262446220036882E-2</v>
      </c>
      <c r="Q57" s="8">
        <f>VLOOKUP($A57,'[1]5Y區隔'!$B$76:$R$128,Q$4,FALSE)/VLOOKUP($A57,'[1]5Y區隔'!$B$76:$R$128,2,FALSE)</f>
        <v>8.328211432083589E-2</v>
      </c>
      <c r="R57" s="8">
        <f>VLOOKUP($A57,'[1]5Y區隔'!$B$76:$R$128,R$4,FALSE)/VLOOKUP($A57,'[1]5Y區隔'!$B$76:$R$128,2,FALSE)</f>
        <v>5.0399508297480022E-2</v>
      </c>
      <c r="S57" s="8">
        <f>VLOOKUP($A57,'[1]5Y區隔'!$B$76:$R$128,S$4,FALSE)/VLOOKUP($A57,'[1]5Y區隔'!$B$76:$R$128,2,FALSE)</f>
        <v>3.1807006760909647E-2</v>
      </c>
      <c r="T57" s="8">
        <f>VLOOKUP($A57,'[1]5Y區隔'!$B$76:$R$128,T$4,FALSE)/VLOOKUP($A57,'[1]5Y區隔'!$B$76:$R$128,2,FALSE)</f>
        <v>2.5353411186232331E-2</v>
      </c>
      <c r="U57" s="8">
        <f>VLOOKUP($A57,'[1]5Y區隔'!$B$76:$R$128,U$4,FALSE)/VLOOKUP($A57,'[1]5Y區隔'!$B$76:$R$128,2,FALSE)</f>
        <v>1.6441303011677934E-2</v>
      </c>
      <c r="V57" s="8">
        <f>VLOOKUP($A57,'[1]5Y區隔'!$B$76:$R$128,V$4,FALSE)/VLOOKUP($A57,'[1]5Y區隔'!$B$76:$R$128,2,FALSE)</f>
        <v>9.373079287031346E-3</v>
      </c>
      <c r="W57" s="9">
        <f t="shared" si="6"/>
        <v>47.921788567916423</v>
      </c>
      <c r="X57" s="10">
        <f t="shared" si="7"/>
        <v>0.28305604203152362</v>
      </c>
    </row>
    <row r="58" spans="1:24" x14ac:dyDescent="0.25">
      <c r="A58" t="s">
        <v>335</v>
      </c>
      <c r="B58">
        <f>VLOOKUP($A58,工作表2!$AE$6:$AH$193,B$4,FALSE)</f>
        <v>954</v>
      </c>
      <c r="C58">
        <f>VLOOKUP($A58,工作表2!$AE$6:$AH$193,C$4,FALSE)</f>
        <v>528</v>
      </c>
      <c r="D58">
        <f>VLOOKUP($A58,工作表2!$AE$6:$AH$193,D$4,FALSE)</f>
        <v>1652</v>
      </c>
      <c r="E58" s="6">
        <f t="shared" si="3"/>
        <v>0.57748184019370463</v>
      </c>
      <c r="F58" s="6">
        <f t="shared" si="4"/>
        <v>0.31961259079903148</v>
      </c>
      <c r="G58" s="7">
        <f t="shared" si="5"/>
        <v>0.25786924939467315</v>
      </c>
      <c r="H58" s="8">
        <f>VLOOKUP($A58,'[1]5Y區隔'!$B$76:$R$128,H$4,FALSE)/VLOOKUP($A58,'[1]5Y區隔'!$B$76:$R$128,2,FALSE)</f>
        <v>6.4065708418891171E-2</v>
      </c>
      <c r="I58" s="8">
        <f>VLOOKUP($A58,'[1]5Y區隔'!$B$76:$R$128,I$4,FALSE)/VLOOKUP($A58,'[1]5Y區隔'!$B$76:$R$128,2,FALSE)</f>
        <v>5.708418891170431E-2</v>
      </c>
      <c r="J58" s="8">
        <f>VLOOKUP($A58,'[1]5Y區隔'!$B$76:$R$128,J$4,FALSE)/VLOOKUP($A58,'[1]5Y區隔'!$B$76:$R$128,2,FALSE)</f>
        <v>5.5030800821355239E-2</v>
      </c>
      <c r="K58" s="8">
        <f>VLOOKUP($A58,'[1]5Y區隔'!$B$76:$R$128,K$4,FALSE)/VLOOKUP($A58,'[1]5Y區隔'!$B$76:$R$128,2,FALSE)</f>
        <v>6.9815195071868577E-2</v>
      </c>
      <c r="L58" s="8">
        <f>VLOOKUP($A58,'[1]5Y區隔'!$B$76:$R$128,L$4,FALSE)/VLOOKUP($A58,'[1]5Y區隔'!$B$76:$R$128,2,FALSE)</f>
        <v>7.1868583162217656E-2</v>
      </c>
      <c r="M58" s="8">
        <f>VLOOKUP($A58,'[1]5Y區隔'!$B$76:$R$128,M$4,FALSE)/VLOOKUP($A58,'[1]5Y區隔'!$B$76:$R$128,2,FALSE)</f>
        <v>9.2402464065708415E-2</v>
      </c>
      <c r="N58" s="8">
        <f>VLOOKUP($A58,'[1]5Y區隔'!$B$76:$R$128,N$4,FALSE)/VLOOKUP($A58,'[1]5Y區隔'!$B$76:$R$128,2,FALSE)</f>
        <v>0.11540041067761807</v>
      </c>
      <c r="O58" s="8">
        <f>VLOOKUP($A58,'[1]5Y區隔'!$B$76:$R$128,O$4,FALSE)/VLOOKUP($A58,'[1]5Y區隔'!$B$76:$R$128,2,FALSE)</f>
        <v>9.2402464065708415E-2</v>
      </c>
      <c r="P58" s="8">
        <f>VLOOKUP($A58,'[1]5Y區隔'!$B$76:$R$128,P$4,FALSE)/VLOOKUP($A58,'[1]5Y區隔'!$B$76:$R$128,2,FALSE)</f>
        <v>9.1581108829568783E-2</v>
      </c>
      <c r="Q58" s="8">
        <f>VLOOKUP($A58,'[1]5Y區隔'!$B$76:$R$128,Q$4,FALSE)/VLOOKUP($A58,'[1]5Y區隔'!$B$76:$R$128,2,FALSE)</f>
        <v>5.3388090349075976E-2</v>
      </c>
      <c r="R58" s="8">
        <f>VLOOKUP($A58,'[1]5Y區隔'!$B$76:$R$128,R$4,FALSE)/VLOOKUP($A58,'[1]5Y區隔'!$B$76:$R$128,2,FALSE)</f>
        <v>4.9281314168377825E-2</v>
      </c>
      <c r="S58" s="8">
        <f>VLOOKUP($A58,'[1]5Y區隔'!$B$76:$R$128,S$4,FALSE)/VLOOKUP($A58,'[1]5Y區隔'!$B$76:$R$128,2,FALSE)</f>
        <v>5.3388090349075976E-2</v>
      </c>
      <c r="T58" s="8">
        <f>VLOOKUP($A58,'[1]5Y區隔'!$B$76:$R$128,T$4,FALSE)/VLOOKUP($A58,'[1]5Y區隔'!$B$76:$R$128,2,FALSE)</f>
        <v>4.3942505133470228E-2</v>
      </c>
      <c r="U58" s="8">
        <f>VLOOKUP($A58,'[1]5Y區隔'!$B$76:$R$128,U$4,FALSE)/VLOOKUP($A58,'[1]5Y區隔'!$B$76:$R$128,2,FALSE)</f>
        <v>5.8726899383983573E-2</v>
      </c>
      <c r="V58" s="8">
        <f>VLOOKUP($A58,'[1]5Y區隔'!$B$76:$R$128,V$4,FALSE)/VLOOKUP($A58,'[1]5Y區隔'!$B$76:$R$128,2,FALSE)</f>
        <v>3.162217659137577E-2</v>
      </c>
      <c r="W58" s="9">
        <f t="shared" si="6"/>
        <v>52.459958932238195</v>
      </c>
      <c r="X58" s="10">
        <f t="shared" si="7"/>
        <v>0.25786924939467315</v>
      </c>
    </row>
  </sheetData>
  <phoneticPr fontId="2" type="noConversion"/>
  <conditionalFormatting sqref="A6:A58">
    <cfRule type="duplicateValues" dxfId="0" priority="8"/>
  </conditionalFormatting>
  <conditionalFormatting sqref="G6:G58">
    <cfRule type="colorScale" priority="7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1:V1">
    <cfRule type="colorScale" priority="4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3:V3">
    <cfRule type="colorScale" priority="6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H2:V2">
    <cfRule type="colorScale" priority="5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conditionalFormatting sqref="Z7:Z21">
    <cfRule type="colorScale" priority="1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AB7:AB21">
    <cfRule type="colorScale" priority="3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AA7:AA21">
    <cfRule type="colorScale" priority="2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3"/>
  <sheetViews>
    <sheetView topLeftCell="N168" workbookViewId="0">
      <selection activeCell="AH193" sqref="AH193"/>
    </sheetView>
  </sheetViews>
  <sheetFormatPr defaultRowHeight="16.5" x14ac:dyDescent="0.25"/>
  <sheetData>
    <row r="1" spans="1:34" s="1" customFormat="1" ht="16.5" customHeight="1" x14ac:dyDescent="0.25">
      <c r="A1" s="14" t="s">
        <v>0</v>
      </c>
      <c r="B1" s="14" t="s">
        <v>1</v>
      </c>
      <c r="C1" s="14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/>
      <c r="Z1" s="14" t="s">
        <v>4</v>
      </c>
      <c r="AA1" s="14" t="s">
        <v>5</v>
      </c>
      <c r="AB1" s="14" t="s">
        <v>6</v>
      </c>
    </row>
    <row r="2" spans="1:34" s="1" customFormat="1" x14ac:dyDescent="0.25">
      <c r="A2" s="15"/>
      <c r="B2" s="15"/>
      <c r="C2" s="15"/>
      <c r="D2" s="14" t="s">
        <v>7</v>
      </c>
      <c r="E2" s="14" t="s">
        <v>8</v>
      </c>
      <c r="F2" s="14" t="s">
        <v>9</v>
      </c>
      <c r="G2" s="14" t="s">
        <v>10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4" t="s">
        <v>16</v>
      </c>
      <c r="N2" s="14" t="s">
        <v>17</v>
      </c>
      <c r="O2" s="14" t="s">
        <v>18</v>
      </c>
      <c r="P2" s="14" t="s">
        <v>19</v>
      </c>
      <c r="Q2" s="14" t="s">
        <v>20</v>
      </c>
      <c r="R2" s="14" t="s">
        <v>21</v>
      </c>
      <c r="S2" s="14" t="s">
        <v>22</v>
      </c>
      <c r="T2" s="14" t="s">
        <v>23</v>
      </c>
      <c r="U2" s="14" t="s">
        <v>24</v>
      </c>
      <c r="V2" s="14" t="s">
        <v>25</v>
      </c>
      <c r="W2" s="14" t="s">
        <v>26</v>
      </c>
      <c r="X2" s="14" t="s">
        <v>27</v>
      </c>
      <c r="Y2" s="14" t="s">
        <v>28</v>
      </c>
      <c r="Z2" s="15"/>
      <c r="AA2" s="15"/>
      <c r="AB2" s="15"/>
    </row>
    <row r="3" spans="1:34" s="1" customForma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4" s="1" customForma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34" s="1" customFormat="1" x14ac:dyDescent="0.25">
      <c r="A5" s="2" t="s">
        <v>29</v>
      </c>
      <c r="B5" s="2" t="s">
        <v>30</v>
      </c>
      <c r="C5" s="2" t="s">
        <v>30</v>
      </c>
      <c r="D5" s="3">
        <v>8178</v>
      </c>
      <c r="E5" s="3">
        <v>476</v>
      </c>
      <c r="F5" s="3">
        <v>8027</v>
      </c>
      <c r="G5" s="3">
        <v>9075</v>
      </c>
      <c r="H5" s="3">
        <v>11012</v>
      </c>
      <c r="I5" s="3">
        <v>258</v>
      </c>
      <c r="J5" s="3">
        <v>4722</v>
      </c>
      <c r="K5" s="3">
        <v>13961</v>
      </c>
      <c r="L5" s="3">
        <v>10313</v>
      </c>
      <c r="M5" s="3">
        <v>238</v>
      </c>
      <c r="N5" s="3">
        <v>4772</v>
      </c>
      <c r="O5" s="3">
        <v>6781</v>
      </c>
      <c r="P5" s="3">
        <v>7410</v>
      </c>
      <c r="Q5" s="3">
        <v>256</v>
      </c>
      <c r="R5" s="3">
        <v>11037</v>
      </c>
      <c r="S5" s="3">
        <v>11222</v>
      </c>
      <c r="T5" s="3">
        <v>9948</v>
      </c>
      <c r="U5" s="3">
        <v>12014</v>
      </c>
      <c r="V5" s="3">
        <v>5671</v>
      </c>
      <c r="W5" s="3">
        <v>3049</v>
      </c>
      <c r="X5" s="3">
        <v>13136</v>
      </c>
      <c r="Y5" s="3">
        <v>10661</v>
      </c>
      <c r="Z5" s="3">
        <v>166833</v>
      </c>
      <c r="AA5" s="3">
        <v>244297</v>
      </c>
      <c r="AB5" s="4">
        <v>68.290000915527344</v>
      </c>
    </row>
    <row r="6" spans="1:34" s="1" customFormat="1" x14ac:dyDescent="0.25">
      <c r="A6" s="2" t="s">
        <v>31</v>
      </c>
      <c r="B6" s="2" t="s">
        <v>32</v>
      </c>
      <c r="C6" s="2" t="s">
        <v>33</v>
      </c>
      <c r="D6" s="3">
        <v>35</v>
      </c>
      <c r="E6" s="3">
        <v>3</v>
      </c>
      <c r="F6" s="3">
        <v>20</v>
      </c>
      <c r="G6" s="3">
        <v>22</v>
      </c>
      <c r="H6" s="3">
        <v>61</v>
      </c>
      <c r="I6" s="3">
        <v>1</v>
      </c>
      <c r="J6" s="3">
        <v>17</v>
      </c>
      <c r="K6" s="3">
        <v>94</v>
      </c>
      <c r="L6" s="3">
        <v>48</v>
      </c>
      <c r="M6" s="3">
        <v>1</v>
      </c>
      <c r="N6" s="3">
        <v>13</v>
      </c>
      <c r="O6" s="3">
        <v>23</v>
      </c>
      <c r="P6" s="3">
        <v>19</v>
      </c>
      <c r="Q6" s="3">
        <v>1</v>
      </c>
      <c r="R6" s="3">
        <v>60</v>
      </c>
      <c r="S6" s="3">
        <v>39</v>
      </c>
      <c r="T6" s="3">
        <v>51</v>
      </c>
      <c r="U6" s="3">
        <v>38</v>
      </c>
      <c r="V6" s="3">
        <v>36</v>
      </c>
      <c r="W6" s="3">
        <v>13</v>
      </c>
      <c r="X6" s="3">
        <v>46</v>
      </c>
      <c r="Y6" s="3">
        <v>59</v>
      </c>
      <c r="Z6" s="3">
        <v>720</v>
      </c>
      <c r="AA6" s="3">
        <v>1149</v>
      </c>
      <c r="AB6" s="4">
        <v>62.659999847412109</v>
      </c>
      <c r="AC6" s="5">
        <f>SUM(D6,F6,G6,H6,K6,N6,O6,P6,U6,Y6)</f>
        <v>384</v>
      </c>
      <c r="AD6" s="5">
        <f>SUM(L6,R6,S6,T6,W6,X6)</f>
        <v>257</v>
      </c>
      <c r="AE6" t="str">
        <f>$B6</f>
        <v>德安里</v>
      </c>
      <c r="AF6" s="1">
        <f>IF($B6=$B5,"",SUMPRODUCT(($B$6:$B$193=$B6)*AC$6:AC$193))</f>
        <v>1732</v>
      </c>
      <c r="AG6" s="1">
        <f>IF($B6=$B5,"",SUMPRODUCT(($B$6:$B$193=$B6)*AD$6:AD$193))</f>
        <v>1046</v>
      </c>
      <c r="AH6" s="1">
        <f>IF($B6=$B5,"",SUMPRODUCT(($B$6:$B$193=$B6)*Z$6:Z$193))</f>
        <v>3115</v>
      </c>
    </row>
    <row r="7" spans="1:34" s="1" customFormat="1" x14ac:dyDescent="0.25">
      <c r="A7" s="2" t="s">
        <v>31</v>
      </c>
      <c r="B7" s="2" t="s">
        <v>32</v>
      </c>
      <c r="C7" s="2" t="s">
        <v>34</v>
      </c>
      <c r="D7" s="3">
        <v>38</v>
      </c>
      <c r="E7" s="3">
        <v>2</v>
      </c>
      <c r="F7" s="3">
        <v>32</v>
      </c>
      <c r="G7" s="3">
        <v>36</v>
      </c>
      <c r="H7" s="3">
        <v>56</v>
      </c>
      <c r="I7" s="3">
        <v>0</v>
      </c>
      <c r="J7" s="3">
        <v>17</v>
      </c>
      <c r="K7" s="3">
        <v>85</v>
      </c>
      <c r="L7" s="3">
        <v>45</v>
      </c>
      <c r="M7" s="3">
        <v>1</v>
      </c>
      <c r="N7" s="3">
        <v>11</v>
      </c>
      <c r="O7" s="3">
        <v>25</v>
      </c>
      <c r="P7" s="3">
        <v>28</v>
      </c>
      <c r="Q7" s="3">
        <v>1</v>
      </c>
      <c r="R7" s="3">
        <v>51</v>
      </c>
      <c r="S7" s="3">
        <v>46</v>
      </c>
      <c r="T7" s="3">
        <v>64</v>
      </c>
      <c r="U7" s="3">
        <v>44</v>
      </c>
      <c r="V7" s="3">
        <v>41</v>
      </c>
      <c r="W7" s="3">
        <v>11</v>
      </c>
      <c r="X7" s="3">
        <v>58</v>
      </c>
      <c r="Y7" s="3">
        <v>44</v>
      </c>
      <c r="Z7" s="3">
        <v>756</v>
      </c>
      <c r="AA7" s="3">
        <v>1182</v>
      </c>
      <c r="AB7" s="4">
        <v>63.959999084472656</v>
      </c>
      <c r="AC7" s="5">
        <f t="shared" ref="AC7:AC70" si="0">SUM(D7,F7,G7,H7,K7,N7,O7,P7,U7,Y7)</f>
        <v>399</v>
      </c>
      <c r="AD7" s="5">
        <f t="shared" ref="AD7:AD70" si="1">SUM(L7,R7,S7,T7,W7,X7)</f>
        <v>275</v>
      </c>
      <c r="AE7" t="str">
        <f t="shared" ref="AE7:AE70" si="2">$B7</f>
        <v>德安里</v>
      </c>
      <c r="AF7" s="1" t="str">
        <f t="shared" ref="AF7:AF70" si="3">IF($B7=$B6,"",SUMPRODUCT(($B$6:$B$193=$B7)*AC$6:AC$193))</f>
        <v/>
      </c>
      <c r="AG7" s="1" t="str">
        <f t="shared" ref="AG7:AG70" si="4">IF($B7=$B6,"",SUMPRODUCT(($B$6:$B$193=$B7)*AD$6:AD$193))</f>
        <v/>
      </c>
      <c r="AH7" s="1" t="str">
        <f t="shared" ref="AH7:AH70" si="5">IF($B7=$B6,"",SUMPRODUCT(($B$6:$B$193=$B7)*Z$6:Z$193))</f>
        <v/>
      </c>
    </row>
    <row r="8" spans="1:34" s="1" customFormat="1" x14ac:dyDescent="0.25">
      <c r="A8" s="2" t="s">
        <v>31</v>
      </c>
      <c r="B8" s="2" t="s">
        <v>32</v>
      </c>
      <c r="C8" s="2" t="s">
        <v>35</v>
      </c>
      <c r="D8" s="3">
        <v>45</v>
      </c>
      <c r="E8" s="3">
        <v>4</v>
      </c>
      <c r="F8" s="3">
        <v>35</v>
      </c>
      <c r="G8" s="3">
        <v>57</v>
      </c>
      <c r="H8" s="3">
        <v>44</v>
      </c>
      <c r="I8" s="3">
        <v>2</v>
      </c>
      <c r="J8" s="3">
        <v>30</v>
      </c>
      <c r="K8" s="3">
        <v>88</v>
      </c>
      <c r="L8" s="3">
        <v>50</v>
      </c>
      <c r="M8" s="3">
        <v>0</v>
      </c>
      <c r="N8" s="3">
        <v>23</v>
      </c>
      <c r="O8" s="3">
        <v>38</v>
      </c>
      <c r="P8" s="3">
        <v>47</v>
      </c>
      <c r="Q8" s="3">
        <v>0</v>
      </c>
      <c r="R8" s="3">
        <v>27</v>
      </c>
      <c r="S8" s="3">
        <v>51</v>
      </c>
      <c r="T8" s="3">
        <v>60</v>
      </c>
      <c r="U8" s="3">
        <v>47</v>
      </c>
      <c r="V8" s="3">
        <v>39</v>
      </c>
      <c r="W8" s="3">
        <v>11</v>
      </c>
      <c r="X8" s="3">
        <v>70</v>
      </c>
      <c r="Y8" s="3">
        <v>54</v>
      </c>
      <c r="Z8" s="3">
        <v>842</v>
      </c>
      <c r="AA8" s="3">
        <v>1209</v>
      </c>
      <c r="AB8" s="4">
        <v>69.639999389648438</v>
      </c>
      <c r="AC8" s="5">
        <f t="shared" si="0"/>
        <v>478</v>
      </c>
      <c r="AD8" s="5">
        <f t="shared" si="1"/>
        <v>269</v>
      </c>
      <c r="AE8" t="str">
        <f t="shared" si="2"/>
        <v>德安里</v>
      </c>
      <c r="AF8" s="1" t="str">
        <f t="shared" si="3"/>
        <v/>
      </c>
      <c r="AG8" s="1" t="str">
        <f t="shared" si="4"/>
        <v/>
      </c>
      <c r="AH8" s="1" t="str">
        <f t="shared" si="5"/>
        <v/>
      </c>
    </row>
    <row r="9" spans="1:34" s="1" customFormat="1" x14ac:dyDescent="0.25">
      <c r="A9" s="2" t="s">
        <v>31</v>
      </c>
      <c r="B9" s="2" t="s">
        <v>32</v>
      </c>
      <c r="C9" s="2" t="s">
        <v>36</v>
      </c>
      <c r="D9" s="3">
        <v>41</v>
      </c>
      <c r="E9" s="3">
        <v>0</v>
      </c>
      <c r="F9" s="3">
        <v>61</v>
      </c>
      <c r="G9" s="3">
        <v>47</v>
      </c>
      <c r="H9" s="3">
        <v>53</v>
      </c>
      <c r="I9" s="3">
        <v>1</v>
      </c>
      <c r="J9" s="3">
        <v>25</v>
      </c>
      <c r="K9" s="3">
        <v>93</v>
      </c>
      <c r="L9" s="3">
        <v>44</v>
      </c>
      <c r="M9" s="3">
        <v>1</v>
      </c>
      <c r="N9" s="3">
        <v>31</v>
      </c>
      <c r="O9" s="3">
        <v>16</v>
      </c>
      <c r="P9" s="3">
        <v>34</v>
      </c>
      <c r="Q9" s="3">
        <v>1</v>
      </c>
      <c r="R9" s="3">
        <v>38</v>
      </c>
      <c r="S9" s="3">
        <v>45</v>
      </c>
      <c r="T9" s="3">
        <v>44</v>
      </c>
      <c r="U9" s="3">
        <v>57</v>
      </c>
      <c r="V9" s="3">
        <v>43</v>
      </c>
      <c r="W9" s="3">
        <v>11</v>
      </c>
      <c r="X9" s="3">
        <v>63</v>
      </c>
      <c r="Y9" s="3">
        <v>38</v>
      </c>
      <c r="Z9" s="3">
        <v>797</v>
      </c>
      <c r="AA9" s="3">
        <v>1172</v>
      </c>
      <c r="AB9" s="4">
        <v>68</v>
      </c>
      <c r="AC9" s="5">
        <f t="shared" si="0"/>
        <v>471</v>
      </c>
      <c r="AD9" s="5">
        <f t="shared" si="1"/>
        <v>245</v>
      </c>
      <c r="AE9" t="str">
        <f t="shared" si="2"/>
        <v>德安里</v>
      </c>
      <c r="AF9" s="1" t="str">
        <f t="shared" si="3"/>
        <v/>
      </c>
      <c r="AG9" s="1" t="str">
        <f t="shared" si="4"/>
        <v/>
      </c>
      <c r="AH9" s="1" t="str">
        <f t="shared" si="5"/>
        <v/>
      </c>
    </row>
    <row r="10" spans="1:34" s="1" customFormat="1" x14ac:dyDescent="0.25">
      <c r="A10" s="2" t="s">
        <v>31</v>
      </c>
      <c r="B10" s="2" t="s">
        <v>37</v>
      </c>
      <c r="C10" s="2" t="s">
        <v>38</v>
      </c>
      <c r="D10" s="3">
        <v>44</v>
      </c>
      <c r="E10" s="3">
        <v>3</v>
      </c>
      <c r="F10" s="3">
        <v>38</v>
      </c>
      <c r="G10" s="3">
        <v>51</v>
      </c>
      <c r="H10" s="3">
        <v>81</v>
      </c>
      <c r="I10" s="3">
        <v>0</v>
      </c>
      <c r="J10" s="3">
        <v>47</v>
      </c>
      <c r="K10" s="3">
        <v>75</v>
      </c>
      <c r="L10" s="3">
        <v>53</v>
      </c>
      <c r="M10" s="3">
        <v>1</v>
      </c>
      <c r="N10" s="3">
        <v>34</v>
      </c>
      <c r="O10" s="3">
        <v>16</v>
      </c>
      <c r="P10" s="3">
        <v>36</v>
      </c>
      <c r="Q10" s="3">
        <v>1</v>
      </c>
      <c r="R10" s="3">
        <v>83</v>
      </c>
      <c r="S10" s="3">
        <v>75</v>
      </c>
      <c r="T10" s="3">
        <v>66</v>
      </c>
      <c r="U10" s="3">
        <v>71</v>
      </c>
      <c r="V10" s="3">
        <v>31</v>
      </c>
      <c r="W10" s="3">
        <v>29</v>
      </c>
      <c r="X10" s="3">
        <v>83</v>
      </c>
      <c r="Y10" s="3">
        <v>49</v>
      </c>
      <c r="Z10" s="3">
        <v>1001</v>
      </c>
      <c r="AA10" s="3">
        <v>1396</v>
      </c>
      <c r="AB10" s="4">
        <v>71.699996948242188</v>
      </c>
      <c r="AC10" s="5">
        <f t="shared" si="0"/>
        <v>495</v>
      </c>
      <c r="AD10" s="5">
        <f t="shared" si="1"/>
        <v>389</v>
      </c>
      <c r="AE10" t="str">
        <f t="shared" si="2"/>
        <v>仁慈里</v>
      </c>
      <c r="AF10" s="1">
        <f t="shared" si="3"/>
        <v>1514</v>
      </c>
      <c r="AG10" s="1">
        <f t="shared" si="4"/>
        <v>1108</v>
      </c>
      <c r="AH10" s="1">
        <f t="shared" si="5"/>
        <v>2913</v>
      </c>
    </row>
    <row r="11" spans="1:34" s="1" customFormat="1" x14ac:dyDescent="0.25">
      <c r="A11" s="2" t="s">
        <v>31</v>
      </c>
      <c r="B11" s="2" t="s">
        <v>37</v>
      </c>
      <c r="C11" s="2" t="s">
        <v>39</v>
      </c>
      <c r="D11" s="3">
        <v>43</v>
      </c>
      <c r="E11" s="3">
        <v>5</v>
      </c>
      <c r="F11" s="3">
        <v>21</v>
      </c>
      <c r="G11" s="3">
        <v>39</v>
      </c>
      <c r="H11" s="3">
        <v>100</v>
      </c>
      <c r="I11" s="3">
        <v>1</v>
      </c>
      <c r="J11" s="3">
        <v>28</v>
      </c>
      <c r="K11" s="3">
        <v>73</v>
      </c>
      <c r="L11" s="3">
        <v>54</v>
      </c>
      <c r="M11" s="3">
        <v>0</v>
      </c>
      <c r="N11" s="3">
        <v>30</v>
      </c>
      <c r="O11" s="3">
        <v>23</v>
      </c>
      <c r="P11" s="3">
        <v>20</v>
      </c>
      <c r="Q11" s="3">
        <v>1</v>
      </c>
      <c r="R11" s="3">
        <v>72</v>
      </c>
      <c r="S11" s="3">
        <v>57</v>
      </c>
      <c r="T11" s="3">
        <v>61</v>
      </c>
      <c r="U11" s="3">
        <v>45</v>
      </c>
      <c r="V11" s="3">
        <v>18</v>
      </c>
      <c r="W11" s="3">
        <v>22</v>
      </c>
      <c r="X11" s="3">
        <v>77</v>
      </c>
      <c r="Y11" s="3">
        <v>44</v>
      </c>
      <c r="Z11" s="3">
        <v>855</v>
      </c>
      <c r="AA11" s="3">
        <v>1240</v>
      </c>
      <c r="AB11" s="4">
        <v>68.949996948242188</v>
      </c>
      <c r="AC11" s="5">
        <f t="shared" si="0"/>
        <v>438</v>
      </c>
      <c r="AD11" s="5">
        <f t="shared" si="1"/>
        <v>343</v>
      </c>
      <c r="AE11" t="str">
        <f t="shared" si="2"/>
        <v>仁慈里</v>
      </c>
      <c r="AF11" s="1" t="str">
        <f t="shared" si="3"/>
        <v/>
      </c>
      <c r="AG11" s="1" t="str">
        <f t="shared" si="4"/>
        <v/>
      </c>
      <c r="AH11" s="1" t="str">
        <f t="shared" si="5"/>
        <v/>
      </c>
    </row>
    <row r="12" spans="1:34" s="1" customFormat="1" x14ac:dyDescent="0.25">
      <c r="A12" s="2" t="s">
        <v>31</v>
      </c>
      <c r="B12" s="2" t="s">
        <v>37</v>
      </c>
      <c r="C12" s="2" t="s">
        <v>40</v>
      </c>
      <c r="D12" s="3">
        <v>53</v>
      </c>
      <c r="E12" s="3">
        <v>5</v>
      </c>
      <c r="F12" s="3">
        <v>28</v>
      </c>
      <c r="G12" s="3">
        <v>43</v>
      </c>
      <c r="H12" s="3">
        <v>105</v>
      </c>
      <c r="I12" s="3">
        <v>1</v>
      </c>
      <c r="J12" s="3">
        <v>28</v>
      </c>
      <c r="K12" s="3">
        <v>85</v>
      </c>
      <c r="L12" s="3">
        <v>68</v>
      </c>
      <c r="M12" s="3">
        <v>1</v>
      </c>
      <c r="N12" s="3">
        <v>37</v>
      </c>
      <c r="O12" s="3">
        <v>49</v>
      </c>
      <c r="P12" s="3">
        <v>38</v>
      </c>
      <c r="Q12" s="3">
        <v>0</v>
      </c>
      <c r="R12" s="3">
        <v>66</v>
      </c>
      <c r="S12" s="3">
        <v>65</v>
      </c>
      <c r="T12" s="3">
        <v>65</v>
      </c>
      <c r="U12" s="3">
        <v>78</v>
      </c>
      <c r="V12" s="3">
        <v>30</v>
      </c>
      <c r="W12" s="3">
        <v>16</v>
      </c>
      <c r="X12" s="3">
        <v>96</v>
      </c>
      <c r="Y12" s="3">
        <v>65</v>
      </c>
      <c r="Z12" s="3">
        <v>1057</v>
      </c>
      <c r="AA12" s="3">
        <v>1551</v>
      </c>
      <c r="AB12" s="4">
        <v>68.150001525878906</v>
      </c>
      <c r="AC12" s="5">
        <f t="shared" si="0"/>
        <v>581</v>
      </c>
      <c r="AD12" s="5">
        <f t="shared" si="1"/>
        <v>376</v>
      </c>
      <c r="AE12" t="str">
        <f t="shared" si="2"/>
        <v>仁慈里</v>
      </c>
      <c r="AF12" s="1" t="str">
        <f t="shared" si="3"/>
        <v/>
      </c>
      <c r="AG12" s="1" t="str">
        <f t="shared" si="4"/>
        <v/>
      </c>
      <c r="AH12" s="1" t="str">
        <f t="shared" si="5"/>
        <v/>
      </c>
    </row>
    <row r="13" spans="1:34" s="1" customFormat="1" x14ac:dyDescent="0.25">
      <c r="A13" s="2" t="s">
        <v>31</v>
      </c>
      <c r="B13" s="2" t="s">
        <v>41</v>
      </c>
      <c r="C13" s="2" t="s">
        <v>42</v>
      </c>
      <c r="D13" s="3">
        <v>68</v>
      </c>
      <c r="E13" s="3">
        <v>3</v>
      </c>
      <c r="F13" s="3">
        <v>27</v>
      </c>
      <c r="G13" s="3">
        <v>39</v>
      </c>
      <c r="H13" s="3">
        <v>29</v>
      </c>
      <c r="I13" s="3">
        <v>0</v>
      </c>
      <c r="J13" s="3">
        <v>30</v>
      </c>
      <c r="K13" s="3">
        <v>91</v>
      </c>
      <c r="L13" s="3">
        <v>52</v>
      </c>
      <c r="M13" s="3">
        <v>3</v>
      </c>
      <c r="N13" s="3">
        <v>26</v>
      </c>
      <c r="O13" s="3">
        <v>40</v>
      </c>
      <c r="P13" s="3">
        <v>24</v>
      </c>
      <c r="Q13" s="3">
        <v>2</v>
      </c>
      <c r="R13" s="3">
        <v>65</v>
      </c>
      <c r="S13" s="3">
        <v>50</v>
      </c>
      <c r="T13" s="3">
        <v>54</v>
      </c>
      <c r="U13" s="3">
        <v>100</v>
      </c>
      <c r="V13" s="3">
        <v>28</v>
      </c>
      <c r="W13" s="3">
        <v>13</v>
      </c>
      <c r="X13" s="3">
        <v>87</v>
      </c>
      <c r="Y13" s="3">
        <v>54</v>
      </c>
      <c r="Z13" s="3">
        <v>914</v>
      </c>
      <c r="AA13" s="3">
        <v>1362</v>
      </c>
      <c r="AB13" s="4">
        <v>67.110000610351563</v>
      </c>
      <c r="AC13" s="5">
        <f t="shared" si="0"/>
        <v>498</v>
      </c>
      <c r="AD13" s="5">
        <f t="shared" si="1"/>
        <v>321</v>
      </c>
      <c r="AE13" t="str">
        <f t="shared" si="2"/>
        <v>和安里</v>
      </c>
      <c r="AF13" s="1">
        <f t="shared" si="3"/>
        <v>2062</v>
      </c>
      <c r="AG13" s="1">
        <f t="shared" si="4"/>
        <v>1267</v>
      </c>
      <c r="AH13" s="1">
        <f t="shared" si="5"/>
        <v>3707</v>
      </c>
    </row>
    <row r="14" spans="1:34" s="1" customFormat="1" x14ac:dyDescent="0.25">
      <c r="A14" s="2" t="s">
        <v>31</v>
      </c>
      <c r="B14" s="2" t="s">
        <v>41</v>
      </c>
      <c r="C14" s="2" t="s">
        <v>43</v>
      </c>
      <c r="D14" s="3">
        <v>32</v>
      </c>
      <c r="E14" s="3">
        <v>3</v>
      </c>
      <c r="F14" s="3">
        <v>49</v>
      </c>
      <c r="G14" s="3">
        <v>42</v>
      </c>
      <c r="H14" s="3">
        <v>28</v>
      </c>
      <c r="I14" s="3">
        <v>1</v>
      </c>
      <c r="J14" s="3">
        <v>28</v>
      </c>
      <c r="K14" s="3">
        <v>77</v>
      </c>
      <c r="L14" s="3">
        <v>35</v>
      </c>
      <c r="M14" s="3">
        <v>2</v>
      </c>
      <c r="N14" s="3">
        <v>29</v>
      </c>
      <c r="O14" s="3">
        <v>30</v>
      </c>
      <c r="P14" s="3">
        <v>68</v>
      </c>
      <c r="Q14" s="3">
        <v>3</v>
      </c>
      <c r="R14" s="3">
        <v>82</v>
      </c>
      <c r="S14" s="3">
        <v>42</v>
      </c>
      <c r="T14" s="3">
        <v>46</v>
      </c>
      <c r="U14" s="3">
        <v>51</v>
      </c>
      <c r="V14" s="3">
        <v>35</v>
      </c>
      <c r="W14" s="3">
        <v>30</v>
      </c>
      <c r="X14" s="3">
        <v>65</v>
      </c>
      <c r="Y14" s="3">
        <v>132</v>
      </c>
      <c r="Z14" s="3">
        <v>937</v>
      </c>
      <c r="AA14" s="3">
        <v>1393</v>
      </c>
      <c r="AB14" s="4">
        <v>67.260002136230469</v>
      </c>
      <c r="AC14" s="5">
        <f t="shared" si="0"/>
        <v>538</v>
      </c>
      <c r="AD14" s="5">
        <f t="shared" si="1"/>
        <v>300</v>
      </c>
      <c r="AE14" t="str">
        <f t="shared" si="2"/>
        <v>和安里</v>
      </c>
      <c r="AF14" s="1" t="str">
        <f t="shared" si="3"/>
        <v/>
      </c>
      <c r="AG14" s="1" t="str">
        <f t="shared" si="4"/>
        <v/>
      </c>
      <c r="AH14" s="1" t="str">
        <f t="shared" si="5"/>
        <v/>
      </c>
    </row>
    <row r="15" spans="1:34" s="1" customFormat="1" x14ac:dyDescent="0.25">
      <c r="A15" s="2" t="s">
        <v>31</v>
      </c>
      <c r="B15" s="2" t="s">
        <v>41</v>
      </c>
      <c r="C15" s="2" t="s">
        <v>44</v>
      </c>
      <c r="D15" s="3">
        <v>40</v>
      </c>
      <c r="E15" s="3">
        <v>4</v>
      </c>
      <c r="F15" s="3">
        <v>36</v>
      </c>
      <c r="G15" s="3">
        <v>58</v>
      </c>
      <c r="H15" s="3">
        <v>30</v>
      </c>
      <c r="I15" s="3">
        <v>1</v>
      </c>
      <c r="J15" s="3">
        <v>30</v>
      </c>
      <c r="K15" s="3">
        <v>89</v>
      </c>
      <c r="L15" s="3">
        <v>47</v>
      </c>
      <c r="M15" s="3">
        <v>2</v>
      </c>
      <c r="N15" s="3">
        <v>30</v>
      </c>
      <c r="O15" s="3">
        <v>40</v>
      </c>
      <c r="P15" s="3">
        <v>74</v>
      </c>
      <c r="Q15" s="3">
        <v>2</v>
      </c>
      <c r="R15" s="3">
        <v>64</v>
      </c>
      <c r="S15" s="3">
        <v>53</v>
      </c>
      <c r="T15" s="3">
        <v>73</v>
      </c>
      <c r="U15" s="3">
        <v>40</v>
      </c>
      <c r="V15" s="3">
        <v>31</v>
      </c>
      <c r="W15" s="3">
        <v>25</v>
      </c>
      <c r="X15" s="3">
        <v>100</v>
      </c>
      <c r="Y15" s="3">
        <v>138</v>
      </c>
      <c r="Z15" s="3">
        <v>1034</v>
      </c>
      <c r="AA15" s="3">
        <v>1475</v>
      </c>
      <c r="AB15" s="4">
        <v>70.099998474121094</v>
      </c>
      <c r="AC15" s="5">
        <f t="shared" si="0"/>
        <v>575</v>
      </c>
      <c r="AD15" s="5">
        <f t="shared" si="1"/>
        <v>362</v>
      </c>
      <c r="AE15" t="str">
        <f t="shared" si="2"/>
        <v>和安里</v>
      </c>
      <c r="AF15" s="1" t="str">
        <f t="shared" si="3"/>
        <v/>
      </c>
      <c r="AG15" s="1" t="str">
        <f t="shared" si="4"/>
        <v/>
      </c>
      <c r="AH15" s="1" t="str">
        <f t="shared" si="5"/>
        <v/>
      </c>
    </row>
    <row r="16" spans="1:34" s="1" customFormat="1" x14ac:dyDescent="0.25">
      <c r="A16" s="2" t="s">
        <v>31</v>
      </c>
      <c r="B16" s="2" t="s">
        <v>41</v>
      </c>
      <c r="C16" s="2" t="s">
        <v>45</v>
      </c>
      <c r="D16" s="3">
        <v>32</v>
      </c>
      <c r="E16" s="3">
        <v>3</v>
      </c>
      <c r="F16" s="3">
        <v>22</v>
      </c>
      <c r="G16" s="3">
        <v>30</v>
      </c>
      <c r="H16" s="3">
        <v>33</v>
      </c>
      <c r="I16" s="3">
        <v>0</v>
      </c>
      <c r="J16" s="3">
        <v>21</v>
      </c>
      <c r="K16" s="3">
        <v>92</v>
      </c>
      <c r="L16" s="3">
        <v>40</v>
      </c>
      <c r="M16" s="3">
        <v>2</v>
      </c>
      <c r="N16" s="3">
        <v>19</v>
      </c>
      <c r="O16" s="3">
        <v>33</v>
      </c>
      <c r="P16" s="3">
        <v>43</v>
      </c>
      <c r="Q16" s="3">
        <v>1</v>
      </c>
      <c r="R16" s="3">
        <v>59</v>
      </c>
      <c r="S16" s="3">
        <v>59</v>
      </c>
      <c r="T16" s="3">
        <v>55</v>
      </c>
      <c r="U16" s="3">
        <v>62</v>
      </c>
      <c r="V16" s="3">
        <v>32</v>
      </c>
      <c r="W16" s="3">
        <v>18</v>
      </c>
      <c r="X16" s="3">
        <v>53</v>
      </c>
      <c r="Y16" s="3">
        <v>85</v>
      </c>
      <c r="Z16" s="3">
        <v>822</v>
      </c>
      <c r="AA16" s="3">
        <v>1225</v>
      </c>
      <c r="AB16" s="4">
        <v>67.099998474121094</v>
      </c>
      <c r="AC16" s="5">
        <f t="shared" si="0"/>
        <v>451</v>
      </c>
      <c r="AD16" s="5">
        <f t="shared" si="1"/>
        <v>284</v>
      </c>
      <c r="AE16" t="str">
        <f t="shared" si="2"/>
        <v>和安里</v>
      </c>
      <c r="AF16" s="1" t="str">
        <f t="shared" si="3"/>
        <v/>
      </c>
      <c r="AG16" s="1" t="str">
        <f t="shared" si="4"/>
        <v/>
      </c>
      <c r="AH16" s="1" t="str">
        <f t="shared" si="5"/>
        <v/>
      </c>
    </row>
    <row r="17" spans="1:34" s="1" customFormat="1" x14ac:dyDescent="0.25">
      <c r="A17" s="2" t="s">
        <v>31</v>
      </c>
      <c r="B17" s="2" t="s">
        <v>46</v>
      </c>
      <c r="C17" s="2" t="s">
        <v>47</v>
      </c>
      <c r="D17" s="3">
        <v>35</v>
      </c>
      <c r="E17" s="3">
        <v>1</v>
      </c>
      <c r="F17" s="3">
        <v>29</v>
      </c>
      <c r="G17" s="3">
        <v>29</v>
      </c>
      <c r="H17" s="3">
        <v>17</v>
      </c>
      <c r="I17" s="3">
        <v>2</v>
      </c>
      <c r="J17" s="3">
        <v>28</v>
      </c>
      <c r="K17" s="3">
        <v>67</v>
      </c>
      <c r="L17" s="3">
        <v>76</v>
      </c>
      <c r="M17" s="3">
        <v>1</v>
      </c>
      <c r="N17" s="3">
        <v>30</v>
      </c>
      <c r="O17" s="3">
        <v>45</v>
      </c>
      <c r="P17" s="3">
        <v>38</v>
      </c>
      <c r="Q17" s="3">
        <v>1</v>
      </c>
      <c r="R17" s="3">
        <v>79</v>
      </c>
      <c r="S17" s="3">
        <v>50</v>
      </c>
      <c r="T17" s="3">
        <v>53</v>
      </c>
      <c r="U17" s="3">
        <v>46</v>
      </c>
      <c r="V17" s="3">
        <v>32</v>
      </c>
      <c r="W17" s="3">
        <v>23</v>
      </c>
      <c r="X17" s="3">
        <v>78</v>
      </c>
      <c r="Y17" s="3">
        <v>56</v>
      </c>
      <c r="Z17" s="3">
        <v>830</v>
      </c>
      <c r="AA17" s="3">
        <v>1215</v>
      </c>
      <c r="AB17" s="4">
        <v>68.30999755859375</v>
      </c>
      <c r="AC17" s="5">
        <f t="shared" si="0"/>
        <v>392</v>
      </c>
      <c r="AD17" s="5">
        <f t="shared" si="1"/>
        <v>359</v>
      </c>
      <c r="AE17" t="str">
        <f t="shared" si="2"/>
        <v>民炤里</v>
      </c>
      <c r="AF17" s="1">
        <f t="shared" si="3"/>
        <v>2153</v>
      </c>
      <c r="AG17" s="1">
        <f t="shared" si="4"/>
        <v>1892</v>
      </c>
      <c r="AH17" s="1">
        <f t="shared" si="5"/>
        <v>4483</v>
      </c>
    </row>
    <row r="18" spans="1:34" s="1" customFormat="1" x14ac:dyDescent="0.25">
      <c r="A18" s="2" t="s">
        <v>31</v>
      </c>
      <c r="B18" s="2" t="s">
        <v>46</v>
      </c>
      <c r="C18" s="2" t="s">
        <v>48</v>
      </c>
      <c r="D18" s="3">
        <v>38</v>
      </c>
      <c r="E18" s="3">
        <v>2</v>
      </c>
      <c r="F18" s="3">
        <v>22</v>
      </c>
      <c r="G18" s="3">
        <v>34</v>
      </c>
      <c r="H18" s="3">
        <v>26</v>
      </c>
      <c r="I18" s="3">
        <v>2</v>
      </c>
      <c r="J18" s="3">
        <v>20</v>
      </c>
      <c r="K18" s="3">
        <v>51</v>
      </c>
      <c r="L18" s="3">
        <v>69</v>
      </c>
      <c r="M18" s="3">
        <v>3</v>
      </c>
      <c r="N18" s="3">
        <v>30</v>
      </c>
      <c r="O18" s="3">
        <v>43</v>
      </c>
      <c r="P18" s="3">
        <v>34</v>
      </c>
      <c r="Q18" s="3">
        <v>0</v>
      </c>
      <c r="R18" s="3">
        <v>75</v>
      </c>
      <c r="S18" s="3">
        <v>91</v>
      </c>
      <c r="T18" s="3">
        <v>62</v>
      </c>
      <c r="U18" s="3">
        <v>59</v>
      </c>
      <c r="V18" s="3">
        <v>24</v>
      </c>
      <c r="W18" s="3">
        <v>23</v>
      </c>
      <c r="X18" s="3">
        <v>88</v>
      </c>
      <c r="Y18" s="3">
        <v>53</v>
      </c>
      <c r="Z18" s="3">
        <v>874</v>
      </c>
      <c r="AA18" s="3">
        <v>1320</v>
      </c>
      <c r="AB18" s="4">
        <v>66.209999084472656</v>
      </c>
      <c r="AC18" s="5">
        <f t="shared" si="0"/>
        <v>390</v>
      </c>
      <c r="AD18" s="5">
        <f t="shared" si="1"/>
        <v>408</v>
      </c>
      <c r="AE18" t="str">
        <f t="shared" si="2"/>
        <v>民炤里</v>
      </c>
      <c r="AF18" s="1" t="str">
        <f t="shared" si="3"/>
        <v/>
      </c>
      <c r="AG18" s="1" t="str">
        <f t="shared" si="4"/>
        <v/>
      </c>
      <c r="AH18" s="1" t="str">
        <f t="shared" si="5"/>
        <v/>
      </c>
    </row>
    <row r="19" spans="1:34" s="1" customFormat="1" x14ac:dyDescent="0.25">
      <c r="A19" s="2" t="s">
        <v>31</v>
      </c>
      <c r="B19" s="2" t="s">
        <v>46</v>
      </c>
      <c r="C19" s="2" t="s">
        <v>49</v>
      </c>
      <c r="D19" s="3">
        <v>41</v>
      </c>
      <c r="E19" s="3">
        <v>3</v>
      </c>
      <c r="F19" s="3">
        <v>36</v>
      </c>
      <c r="G19" s="3">
        <v>30</v>
      </c>
      <c r="H19" s="3">
        <v>19</v>
      </c>
      <c r="I19" s="3">
        <v>1</v>
      </c>
      <c r="J19" s="3">
        <v>27</v>
      </c>
      <c r="K19" s="3">
        <v>68</v>
      </c>
      <c r="L19" s="3">
        <v>76</v>
      </c>
      <c r="M19" s="3">
        <v>1</v>
      </c>
      <c r="N19" s="3">
        <v>31</v>
      </c>
      <c r="O19" s="3">
        <v>59</v>
      </c>
      <c r="P19" s="3">
        <v>50</v>
      </c>
      <c r="Q19" s="3">
        <v>0</v>
      </c>
      <c r="R19" s="3">
        <v>84</v>
      </c>
      <c r="S19" s="3">
        <v>79</v>
      </c>
      <c r="T19" s="3">
        <v>64</v>
      </c>
      <c r="U19" s="3">
        <v>46</v>
      </c>
      <c r="V19" s="3">
        <v>33</v>
      </c>
      <c r="W19" s="3">
        <v>31</v>
      </c>
      <c r="X19" s="3">
        <v>100</v>
      </c>
      <c r="Y19" s="3">
        <v>51</v>
      </c>
      <c r="Z19" s="3">
        <v>948</v>
      </c>
      <c r="AA19" s="3">
        <v>1371</v>
      </c>
      <c r="AB19" s="4">
        <v>69.150001525878906</v>
      </c>
      <c r="AC19" s="5">
        <f t="shared" si="0"/>
        <v>431</v>
      </c>
      <c r="AD19" s="5">
        <f t="shared" si="1"/>
        <v>434</v>
      </c>
      <c r="AE19" t="str">
        <f t="shared" si="2"/>
        <v>民炤里</v>
      </c>
      <c r="AF19" s="1" t="str">
        <f t="shared" si="3"/>
        <v/>
      </c>
      <c r="AG19" s="1" t="str">
        <f t="shared" si="4"/>
        <v/>
      </c>
      <c r="AH19" s="1" t="str">
        <f t="shared" si="5"/>
        <v/>
      </c>
    </row>
    <row r="20" spans="1:34" s="1" customFormat="1" x14ac:dyDescent="0.25">
      <c r="A20" s="2" t="s">
        <v>31</v>
      </c>
      <c r="B20" s="2" t="s">
        <v>46</v>
      </c>
      <c r="C20" s="2" t="s">
        <v>50</v>
      </c>
      <c r="D20" s="3">
        <v>50</v>
      </c>
      <c r="E20" s="3">
        <v>3</v>
      </c>
      <c r="F20" s="3">
        <v>39</v>
      </c>
      <c r="G20" s="3">
        <v>33</v>
      </c>
      <c r="H20" s="3">
        <v>50</v>
      </c>
      <c r="I20" s="3">
        <v>0</v>
      </c>
      <c r="J20" s="3">
        <v>23</v>
      </c>
      <c r="K20" s="3">
        <v>72</v>
      </c>
      <c r="L20" s="3">
        <v>54</v>
      </c>
      <c r="M20" s="3">
        <v>0</v>
      </c>
      <c r="N20" s="3">
        <v>34</v>
      </c>
      <c r="O20" s="3">
        <v>62</v>
      </c>
      <c r="P20" s="3">
        <v>52</v>
      </c>
      <c r="Q20" s="3">
        <v>0</v>
      </c>
      <c r="R20" s="3">
        <v>78</v>
      </c>
      <c r="S20" s="3">
        <v>49</v>
      </c>
      <c r="T20" s="3">
        <v>47</v>
      </c>
      <c r="U20" s="3">
        <v>64</v>
      </c>
      <c r="V20" s="3">
        <v>34</v>
      </c>
      <c r="W20" s="3">
        <v>16</v>
      </c>
      <c r="X20" s="3">
        <v>84</v>
      </c>
      <c r="Y20" s="3">
        <v>54</v>
      </c>
      <c r="Z20" s="3">
        <v>927</v>
      </c>
      <c r="AA20" s="3">
        <v>1338</v>
      </c>
      <c r="AB20" s="4">
        <v>69.279998779296875</v>
      </c>
      <c r="AC20" s="5">
        <f t="shared" si="0"/>
        <v>510</v>
      </c>
      <c r="AD20" s="5">
        <f t="shared" si="1"/>
        <v>328</v>
      </c>
      <c r="AE20" t="str">
        <f t="shared" si="2"/>
        <v>民炤里</v>
      </c>
      <c r="AF20" s="1" t="str">
        <f t="shared" si="3"/>
        <v/>
      </c>
      <c r="AG20" s="1" t="str">
        <f t="shared" si="4"/>
        <v/>
      </c>
      <c r="AH20" s="1" t="str">
        <f t="shared" si="5"/>
        <v/>
      </c>
    </row>
    <row r="21" spans="1:34" s="1" customFormat="1" x14ac:dyDescent="0.25">
      <c r="A21" s="2" t="s">
        <v>31</v>
      </c>
      <c r="B21" s="2" t="s">
        <v>46</v>
      </c>
      <c r="C21" s="2" t="s">
        <v>51</v>
      </c>
      <c r="D21" s="3">
        <v>43</v>
      </c>
      <c r="E21" s="3">
        <v>2</v>
      </c>
      <c r="F21" s="3">
        <v>33</v>
      </c>
      <c r="G21" s="3">
        <v>32</v>
      </c>
      <c r="H21" s="3">
        <v>29</v>
      </c>
      <c r="I21" s="3">
        <v>3</v>
      </c>
      <c r="J21" s="3">
        <v>27</v>
      </c>
      <c r="K21" s="3">
        <v>52</v>
      </c>
      <c r="L21" s="3">
        <v>70</v>
      </c>
      <c r="M21" s="3">
        <v>2</v>
      </c>
      <c r="N21" s="3">
        <v>35</v>
      </c>
      <c r="O21" s="3">
        <v>51</v>
      </c>
      <c r="P21" s="3">
        <v>51</v>
      </c>
      <c r="Q21" s="3">
        <v>1</v>
      </c>
      <c r="R21" s="3">
        <v>73</v>
      </c>
      <c r="S21" s="3">
        <v>72</v>
      </c>
      <c r="T21" s="3">
        <v>64</v>
      </c>
      <c r="U21" s="3">
        <v>50</v>
      </c>
      <c r="V21" s="3">
        <v>38</v>
      </c>
      <c r="W21" s="3">
        <v>14</v>
      </c>
      <c r="X21" s="3">
        <v>70</v>
      </c>
      <c r="Y21" s="3">
        <v>54</v>
      </c>
      <c r="Z21" s="3">
        <v>904</v>
      </c>
      <c r="AA21" s="3">
        <v>1356</v>
      </c>
      <c r="AB21" s="4">
        <v>66.669998168945313</v>
      </c>
      <c r="AC21" s="5">
        <f t="shared" si="0"/>
        <v>430</v>
      </c>
      <c r="AD21" s="5">
        <f t="shared" si="1"/>
        <v>363</v>
      </c>
      <c r="AE21" t="str">
        <f t="shared" si="2"/>
        <v>民炤里</v>
      </c>
      <c r="AF21" s="1" t="str">
        <f t="shared" si="3"/>
        <v/>
      </c>
      <c r="AG21" s="1" t="str">
        <f t="shared" si="4"/>
        <v/>
      </c>
      <c r="AH21" s="1" t="str">
        <f t="shared" si="5"/>
        <v/>
      </c>
    </row>
    <row r="22" spans="1:34" s="1" customFormat="1" x14ac:dyDescent="0.25">
      <c r="A22" s="2" t="s">
        <v>31</v>
      </c>
      <c r="B22" s="2" t="s">
        <v>52</v>
      </c>
      <c r="C22" s="2" t="s">
        <v>53</v>
      </c>
      <c r="D22" s="3">
        <v>24</v>
      </c>
      <c r="E22" s="3">
        <v>4</v>
      </c>
      <c r="F22" s="3">
        <v>28</v>
      </c>
      <c r="G22" s="3">
        <v>29</v>
      </c>
      <c r="H22" s="3">
        <v>55</v>
      </c>
      <c r="I22" s="3">
        <v>3</v>
      </c>
      <c r="J22" s="3">
        <v>23</v>
      </c>
      <c r="K22" s="3">
        <v>54</v>
      </c>
      <c r="L22" s="3">
        <v>38</v>
      </c>
      <c r="M22" s="3">
        <v>0</v>
      </c>
      <c r="N22" s="3">
        <v>28</v>
      </c>
      <c r="O22" s="3">
        <v>17</v>
      </c>
      <c r="P22" s="3">
        <v>65</v>
      </c>
      <c r="Q22" s="3">
        <v>2</v>
      </c>
      <c r="R22" s="3">
        <v>57</v>
      </c>
      <c r="S22" s="3">
        <v>43</v>
      </c>
      <c r="T22" s="3">
        <v>52</v>
      </c>
      <c r="U22" s="3">
        <v>73</v>
      </c>
      <c r="V22" s="3">
        <v>26</v>
      </c>
      <c r="W22" s="3">
        <v>6</v>
      </c>
      <c r="X22" s="3">
        <v>52</v>
      </c>
      <c r="Y22" s="3">
        <v>48</v>
      </c>
      <c r="Z22" s="3">
        <v>749</v>
      </c>
      <c r="AA22" s="3">
        <v>1168</v>
      </c>
      <c r="AB22" s="4">
        <v>64.129997253417969</v>
      </c>
      <c r="AC22" s="5">
        <f t="shared" si="0"/>
        <v>421</v>
      </c>
      <c r="AD22" s="5">
        <f t="shared" si="1"/>
        <v>248</v>
      </c>
      <c r="AE22" t="str">
        <f t="shared" si="2"/>
        <v>仁愛里</v>
      </c>
      <c r="AF22" s="1">
        <f t="shared" si="3"/>
        <v>1577</v>
      </c>
      <c r="AG22" s="1">
        <f t="shared" si="4"/>
        <v>975</v>
      </c>
      <c r="AH22" s="1">
        <f t="shared" si="5"/>
        <v>2813</v>
      </c>
    </row>
    <row r="23" spans="1:34" s="1" customFormat="1" x14ac:dyDescent="0.25">
      <c r="A23" s="2" t="s">
        <v>31</v>
      </c>
      <c r="B23" s="2" t="s">
        <v>52</v>
      </c>
      <c r="C23" s="2" t="s">
        <v>54</v>
      </c>
      <c r="D23" s="3">
        <v>33</v>
      </c>
      <c r="E23" s="3">
        <v>1</v>
      </c>
      <c r="F23" s="3">
        <v>19</v>
      </c>
      <c r="G23" s="3">
        <v>41</v>
      </c>
      <c r="H23" s="3">
        <v>38</v>
      </c>
      <c r="I23" s="3">
        <v>0</v>
      </c>
      <c r="J23" s="3">
        <v>18</v>
      </c>
      <c r="K23" s="3">
        <v>59</v>
      </c>
      <c r="L23" s="3">
        <v>49</v>
      </c>
      <c r="M23" s="3">
        <v>1</v>
      </c>
      <c r="N23" s="3">
        <v>16</v>
      </c>
      <c r="O23" s="3">
        <v>18</v>
      </c>
      <c r="P23" s="3">
        <v>47</v>
      </c>
      <c r="Q23" s="3">
        <v>0</v>
      </c>
      <c r="R23" s="3">
        <v>54</v>
      </c>
      <c r="S23" s="3">
        <v>33</v>
      </c>
      <c r="T23" s="3">
        <v>49</v>
      </c>
      <c r="U23" s="3">
        <v>54</v>
      </c>
      <c r="V23" s="3">
        <v>29</v>
      </c>
      <c r="W23" s="3">
        <v>8</v>
      </c>
      <c r="X23" s="3">
        <v>74</v>
      </c>
      <c r="Y23" s="3">
        <v>39</v>
      </c>
      <c r="Z23" s="3">
        <v>698</v>
      </c>
      <c r="AA23" s="3">
        <v>1149</v>
      </c>
      <c r="AB23" s="4">
        <v>60.75</v>
      </c>
      <c r="AC23" s="5">
        <f t="shared" si="0"/>
        <v>364</v>
      </c>
      <c r="AD23" s="5">
        <f t="shared" si="1"/>
        <v>267</v>
      </c>
      <c r="AE23" t="str">
        <f t="shared" si="2"/>
        <v>仁愛里</v>
      </c>
      <c r="AF23" s="1" t="str">
        <f t="shared" si="3"/>
        <v/>
      </c>
      <c r="AG23" s="1" t="str">
        <f t="shared" si="4"/>
        <v/>
      </c>
      <c r="AH23" s="1" t="str">
        <f t="shared" si="5"/>
        <v/>
      </c>
    </row>
    <row r="24" spans="1:34" s="1" customFormat="1" x14ac:dyDescent="0.25">
      <c r="A24" s="2" t="s">
        <v>31</v>
      </c>
      <c r="B24" s="2" t="s">
        <v>52</v>
      </c>
      <c r="C24" s="2" t="s">
        <v>55</v>
      </c>
      <c r="D24" s="3">
        <v>27</v>
      </c>
      <c r="E24" s="3">
        <v>4</v>
      </c>
      <c r="F24" s="3">
        <v>24</v>
      </c>
      <c r="G24" s="3">
        <v>37</v>
      </c>
      <c r="H24" s="3">
        <v>70</v>
      </c>
      <c r="I24" s="3">
        <v>2</v>
      </c>
      <c r="J24" s="3">
        <v>5</v>
      </c>
      <c r="K24" s="3">
        <v>61</v>
      </c>
      <c r="L24" s="3">
        <v>34</v>
      </c>
      <c r="M24" s="3">
        <v>1</v>
      </c>
      <c r="N24" s="3">
        <v>37</v>
      </c>
      <c r="O24" s="3">
        <v>23</v>
      </c>
      <c r="P24" s="3">
        <v>67</v>
      </c>
      <c r="Q24" s="3">
        <v>0</v>
      </c>
      <c r="R24" s="3">
        <v>64</v>
      </c>
      <c r="S24" s="3">
        <v>28</v>
      </c>
      <c r="T24" s="3">
        <v>34</v>
      </c>
      <c r="U24" s="3">
        <v>46</v>
      </c>
      <c r="V24" s="3">
        <v>21</v>
      </c>
      <c r="W24" s="3">
        <v>16</v>
      </c>
      <c r="X24" s="3">
        <v>66</v>
      </c>
      <c r="Y24" s="3">
        <v>38</v>
      </c>
      <c r="Z24" s="3">
        <v>722</v>
      </c>
      <c r="AA24" s="3">
        <v>1141</v>
      </c>
      <c r="AB24" s="4">
        <v>63.279998779296875</v>
      </c>
      <c r="AC24" s="5">
        <f t="shared" si="0"/>
        <v>430</v>
      </c>
      <c r="AD24" s="5">
        <f t="shared" si="1"/>
        <v>242</v>
      </c>
      <c r="AE24" t="str">
        <f t="shared" si="2"/>
        <v>仁愛里</v>
      </c>
      <c r="AF24" s="1" t="str">
        <f t="shared" si="3"/>
        <v/>
      </c>
      <c r="AG24" s="1" t="str">
        <f t="shared" si="4"/>
        <v/>
      </c>
      <c r="AH24" s="1" t="str">
        <f t="shared" si="5"/>
        <v/>
      </c>
    </row>
    <row r="25" spans="1:34" s="1" customFormat="1" x14ac:dyDescent="0.25">
      <c r="A25" s="2" t="s">
        <v>31</v>
      </c>
      <c r="B25" s="2" t="s">
        <v>52</v>
      </c>
      <c r="C25" s="2" t="s">
        <v>56</v>
      </c>
      <c r="D25" s="3">
        <v>34</v>
      </c>
      <c r="E25" s="3">
        <v>6</v>
      </c>
      <c r="F25" s="3">
        <v>18</v>
      </c>
      <c r="G25" s="3">
        <v>22</v>
      </c>
      <c r="H25" s="3">
        <v>45</v>
      </c>
      <c r="I25" s="3">
        <v>0</v>
      </c>
      <c r="J25" s="3">
        <v>17</v>
      </c>
      <c r="K25" s="3">
        <v>68</v>
      </c>
      <c r="L25" s="3">
        <v>32</v>
      </c>
      <c r="M25" s="3">
        <v>0</v>
      </c>
      <c r="N25" s="3">
        <v>24</v>
      </c>
      <c r="O25" s="3">
        <v>25</v>
      </c>
      <c r="P25" s="3">
        <v>56</v>
      </c>
      <c r="Q25" s="3">
        <v>0</v>
      </c>
      <c r="R25" s="3">
        <v>43</v>
      </c>
      <c r="S25" s="3">
        <v>46</v>
      </c>
      <c r="T25" s="3">
        <v>39</v>
      </c>
      <c r="U25" s="3">
        <v>37</v>
      </c>
      <c r="V25" s="3">
        <v>27</v>
      </c>
      <c r="W25" s="3">
        <v>15</v>
      </c>
      <c r="X25" s="3">
        <v>43</v>
      </c>
      <c r="Y25" s="3">
        <v>33</v>
      </c>
      <c r="Z25" s="3">
        <v>644</v>
      </c>
      <c r="AA25" s="3">
        <v>1037</v>
      </c>
      <c r="AB25" s="4">
        <v>62.099998474121094</v>
      </c>
      <c r="AC25" s="5">
        <f t="shared" si="0"/>
        <v>362</v>
      </c>
      <c r="AD25" s="5">
        <f t="shared" si="1"/>
        <v>218</v>
      </c>
      <c r="AE25" t="str">
        <f t="shared" si="2"/>
        <v>仁愛里</v>
      </c>
      <c r="AF25" s="1" t="str">
        <f t="shared" si="3"/>
        <v/>
      </c>
      <c r="AG25" s="1" t="str">
        <f t="shared" si="4"/>
        <v/>
      </c>
      <c r="AH25" s="1" t="str">
        <f t="shared" si="5"/>
        <v/>
      </c>
    </row>
    <row r="26" spans="1:34" s="1" customFormat="1" x14ac:dyDescent="0.25">
      <c r="A26" s="2" t="s">
        <v>31</v>
      </c>
      <c r="B26" s="2" t="s">
        <v>57</v>
      </c>
      <c r="C26" s="2" t="s">
        <v>58</v>
      </c>
      <c r="D26" s="3">
        <v>45</v>
      </c>
      <c r="E26" s="3">
        <v>4</v>
      </c>
      <c r="F26" s="3">
        <v>92</v>
      </c>
      <c r="G26" s="3">
        <v>30</v>
      </c>
      <c r="H26" s="3">
        <v>39</v>
      </c>
      <c r="I26" s="3">
        <v>1</v>
      </c>
      <c r="J26" s="3">
        <v>13</v>
      </c>
      <c r="K26" s="3">
        <v>58</v>
      </c>
      <c r="L26" s="3">
        <v>16</v>
      </c>
      <c r="M26" s="3">
        <v>4</v>
      </c>
      <c r="N26" s="3">
        <v>29</v>
      </c>
      <c r="O26" s="3">
        <v>19</v>
      </c>
      <c r="P26" s="3">
        <v>20</v>
      </c>
      <c r="Q26" s="3">
        <v>2</v>
      </c>
      <c r="R26" s="3">
        <v>24</v>
      </c>
      <c r="S26" s="3">
        <v>28</v>
      </c>
      <c r="T26" s="3">
        <v>28</v>
      </c>
      <c r="U26" s="3">
        <v>58</v>
      </c>
      <c r="V26" s="3">
        <v>33</v>
      </c>
      <c r="W26" s="3">
        <v>11</v>
      </c>
      <c r="X26" s="3">
        <v>33</v>
      </c>
      <c r="Y26" s="3">
        <v>154</v>
      </c>
      <c r="Z26" s="3">
        <v>762</v>
      </c>
      <c r="AA26" s="3">
        <v>1191</v>
      </c>
      <c r="AB26" s="4">
        <v>63.979999542236328</v>
      </c>
      <c r="AC26" s="5">
        <f t="shared" si="0"/>
        <v>544</v>
      </c>
      <c r="AD26" s="5">
        <f t="shared" si="1"/>
        <v>140</v>
      </c>
      <c r="AE26" t="str">
        <f t="shared" si="2"/>
        <v>義村里</v>
      </c>
      <c r="AF26" s="1">
        <f t="shared" si="3"/>
        <v>2221</v>
      </c>
      <c r="AG26" s="1">
        <f t="shared" si="4"/>
        <v>944</v>
      </c>
      <c r="AH26" s="1">
        <f t="shared" si="5"/>
        <v>3481</v>
      </c>
    </row>
    <row r="27" spans="1:34" s="1" customFormat="1" x14ac:dyDescent="0.25">
      <c r="A27" s="2" t="s">
        <v>31</v>
      </c>
      <c r="B27" s="2" t="s">
        <v>57</v>
      </c>
      <c r="C27" s="2" t="s">
        <v>59</v>
      </c>
      <c r="D27" s="3">
        <v>67</v>
      </c>
      <c r="E27" s="3">
        <v>2</v>
      </c>
      <c r="F27" s="3">
        <v>152</v>
      </c>
      <c r="G27" s="3">
        <v>57</v>
      </c>
      <c r="H27" s="3">
        <v>32</v>
      </c>
      <c r="I27" s="3">
        <v>4</v>
      </c>
      <c r="J27" s="3">
        <v>11</v>
      </c>
      <c r="K27" s="3">
        <v>83</v>
      </c>
      <c r="L27" s="3">
        <v>15</v>
      </c>
      <c r="M27" s="3">
        <v>0</v>
      </c>
      <c r="N27" s="3">
        <v>43</v>
      </c>
      <c r="O27" s="3">
        <v>26</v>
      </c>
      <c r="P27" s="3">
        <v>44</v>
      </c>
      <c r="Q27" s="3">
        <v>0</v>
      </c>
      <c r="R27" s="3">
        <v>13</v>
      </c>
      <c r="S27" s="3">
        <v>18</v>
      </c>
      <c r="T27" s="3">
        <v>19</v>
      </c>
      <c r="U27" s="3">
        <v>50</v>
      </c>
      <c r="V27" s="3">
        <v>44</v>
      </c>
      <c r="W27" s="3">
        <v>4</v>
      </c>
      <c r="X27" s="3">
        <v>19</v>
      </c>
      <c r="Y27" s="3">
        <v>166</v>
      </c>
      <c r="Z27" s="3">
        <v>890</v>
      </c>
      <c r="AA27" s="3">
        <v>1297</v>
      </c>
      <c r="AB27" s="4">
        <v>68.620002746582031</v>
      </c>
      <c r="AC27" s="5">
        <f t="shared" si="0"/>
        <v>720</v>
      </c>
      <c r="AD27" s="5">
        <f t="shared" si="1"/>
        <v>88</v>
      </c>
      <c r="AE27" t="str">
        <f t="shared" si="2"/>
        <v>義村里</v>
      </c>
      <c r="AF27" s="1" t="str">
        <f t="shared" si="3"/>
        <v/>
      </c>
      <c r="AG27" s="1" t="str">
        <f t="shared" si="4"/>
        <v/>
      </c>
      <c r="AH27" s="1" t="str">
        <f t="shared" si="5"/>
        <v/>
      </c>
    </row>
    <row r="28" spans="1:34" s="1" customFormat="1" x14ac:dyDescent="0.25">
      <c r="A28" s="2" t="s">
        <v>31</v>
      </c>
      <c r="B28" s="2" t="s">
        <v>57</v>
      </c>
      <c r="C28" s="2" t="s">
        <v>60</v>
      </c>
      <c r="D28" s="3">
        <v>57</v>
      </c>
      <c r="E28" s="3">
        <v>3</v>
      </c>
      <c r="F28" s="3">
        <v>90</v>
      </c>
      <c r="G28" s="3">
        <v>37</v>
      </c>
      <c r="H28" s="3">
        <v>31</v>
      </c>
      <c r="I28" s="3">
        <v>3</v>
      </c>
      <c r="J28" s="3">
        <v>15</v>
      </c>
      <c r="K28" s="3">
        <v>69</v>
      </c>
      <c r="L28" s="3">
        <v>55</v>
      </c>
      <c r="M28" s="3">
        <v>0</v>
      </c>
      <c r="N28" s="3">
        <v>28</v>
      </c>
      <c r="O28" s="3">
        <v>19</v>
      </c>
      <c r="P28" s="3">
        <v>26</v>
      </c>
      <c r="Q28" s="3">
        <v>3</v>
      </c>
      <c r="R28" s="3">
        <v>56</v>
      </c>
      <c r="S28" s="3">
        <v>36</v>
      </c>
      <c r="T28" s="3">
        <v>80</v>
      </c>
      <c r="U28" s="3">
        <v>61</v>
      </c>
      <c r="V28" s="3">
        <v>31</v>
      </c>
      <c r="W28" s="3">
        <v>10</v>
      </c>
      <c r="X28" s="3">
        <v>46</v>
      </c>
      <c r="Y28" s="3">
        <v>154</v>
      </c>
      <c r="Z28" s="3">
        <v>932</v>
      </c>
      <c r="AA28" s="3">
        <v>1298</v>
      </c>
      <c r="AB28" s="4">
        <v>71.800003051757813</v>
      </c>
      <c r="AC28" s="5">
        <f t="shared" si="0"/>
        <v>572</v>
      </c>
      <c r="AD28" s="5">
        <f t="shared" si="1"/>
        <v>283</v>
      </c>
      <c r="AE28" t="str">
        <f t="shared" si="2"/>
        <v>義村里</v>
      </c>
      <c r="AF28" s="1" t="str">
        <f t="shared" si="3"/>
        <v/>
      </c>
      <c r="AG28" s="1" t="str">
        <f t="shared" si="4"/>
        <v/>
      </c>
      <c r="AH28" s="1" t="str">
        <f t="shared" si="5"/>
        <v/>
      </c>
    </row>
    <row r="29" spans="1:34" s="1" customFormat="1" x14ac:dyDescent="0.25">
      <c r="A29" s="2" t="s">
        <v>31</v>
      </c>
      <c r="B29" s="2" t="s">
        <v>57</v>
      </c>
      <c r="C29" s="2" t="s">
        <v>61</v>
      </c>
      <c r="D29" s="3">
        <v>47</v>
      </c>
      <c r="E29" s="3">
        <v>1</v>
      </c>
      <c r="F29" s="3">
        <v>36</v>
      </c>
      <c r="G29" s="3">
        <v>28</v>
      </c>
      <c r="H29" s="3">
        <v>22</v>
      </c>
      <c r="I29" s="3">
        <v>1</v>
      </c>
      <c r="J29" s="3">
        <v>30</v>
      </c>
      <c r="K29" s="3">
        <v>85</v>
      </c>
      <c r="L29" s="3">
        <v>69</v>
      </c>
      <c r="M29" s="3">
        <v>2</v>
      </c>
      <c r="N29" s="3">
        <v>25</v>
      </c>
      <c r="O29" s="3">
        <v>36</v>
      </c>
      <c r="P29" s="3">
        <v>35</v>
      </c>
      <c r="Q29" s="3">
        <v>1</v>
      </c>
      <c r="R29" s="3">
        <v>100</v>
      </c>
      <c r="S29" s="3">
        <v>75</v>
      </c>
      <c r="T29" s="3">
        <v>71</v>
      </c>
      <c r="U29" s="3">
        <v>49</v>
      </c>
      <c r="V29" s="3">
        <v>16</v>
      </c>
      <c r="W29" s="3">
        <v>21</v>
      </c>
      <c r="X29" s="3">
        <v>97</v>
      </c>
      <c r="Y29" s="3">
        <v>22</v>
      </c>
      <c r="Z29" s="3">
        <v>897</v>
      </c>
      <c r="AA29" s="3">
        <v>1391</v>
      </c>
      <c r="AB29" s="4">
        <v>64.489997863769531</v>
      </c>
      <c r="AC29" s="5">
        <f t="shared" si="0"/>
        <v>385</v>
      </c>
      <c r="AD29" s="5">
        <f t="shared" si="1"/>
        <v>433</v>
      </c>
      <c r="AE29" t="str">
        <f t="shared" si="2"/>
        <v>義村里</v>
      </c>
      <c r="AF29" s="1" t="str">
        <f t="shared" si="3"/>
        <v/>
      </c>
      <c r="AG29" s="1" t="str">
        <f t="shared" si="4"/>
        <v/>
      </c>
      <c r="AH29" s="1" t="str">
        <f t="shared" si="5"/>
        <v/>
      </c>
    </row>
    <row r="30" spans="1:34" s="1" customFormat="1" x14ac:dyDescent="0.25">
      <c r="A30" s="2" t="s">
        <v>31</v>
      </c>
      <c r="B30" s="2" t="s">
        <v>62</v>
      </c>
      <c r="C30" s="2" t="s">
        <v>63</v>
      </c>
      <c r="D30" s="3">
        <v>59</v>
      </c>
      <c r="E30" s="3">
        <v>2</v>
      </c>
      <c r="F30" s="3">
        <v>29</v>
      </c>
      <c r="G30" s="3">
        <v>36</v>
      </c>
      <c r="H30" s="3">
        <v>21</v>
      </c>
      <c r="I30" s="3">
        <v>0</v>
      </c>
      <c r="J30" s="3">
        <v>35</v>
      </c>
      <c r="K30" s="3">
        <v>69</v>
      </c>
      <c r="L30" s="3">
        <v>67</v>
      </c>
      <c r="M30" s="3">
        <v>1</v>
      </c>
      <c r="N30" s="3">
        <v>28</v>
      </c>
      <c r="O30" s="3">
        <v>43</v>
      </c>
      <c r="P30" s="3">
        <v>32</v>
      </c>
      <c r="Q30" s="3">
        <v>3</v>
      </c>
      <c r="R30" s="3">
        <v>83</v>
      </c>
      <c r="S30" s="3">
        <v>105</v>
      </c>
      <c r="T30" s="3">
        <v>78</v>
      </c>
      <c r="U30" s="3">
        <v>32</v>
      </c>
      <c r="V30" s="3">
        <v>42</v>
      </c>
      <c r="W30" s="3">
        <v>22</v>
      </c>
      <c r="X30" s="3">
        <v>113</v>
      </c>
      <c r="Y30" s="3">
        <v>130</v>
      </c>
      <c r="Z30" s="3">
        <v>1055</v>
      </c>
      <c r="AA30" s="3">
        <v>1568</v>
      </c>
      <c r="AB30" s="4">
        <v>67.279998779296875</v>
      </c>
      <c r="AC30" s="5">
        <f t="shared" si="0"/>
        <v>479</v>
      </c>
      <c r="AD30" s="5">
        <f t="shared" si="1"/>
        <v>468</v>
      </c>
      <c r="AE30" t="str">
        <f t="shared" si="2"/>
        <v>民輝里</v>
      </c>
      <c r="AF30" s="1">
        <f t="shared" si="3"/>
        <v>1965</v>
      </c>
      <c r="AG30" s="1">
        <f t="shared" si="4"/>
        <v>1516</v>
      </c>
      <c r="AH30" s="1">
        <f t="shared" si="5"/>
        <v>3863</v>
      </c>
    </row>
    <row r="31" spans="1:34" s="1" customFormat="1" x14ac:dyDescent="0.25">
      <c r="A31" s="2" t="s">
        <v>31</v>
      </c>
      <c r="B31" s="2" t="s">
        <v>62</v>
      </c>
      <c r="C31" s="2" t="s">
        <v>64</v>
      </c>
      <c r="D31" s="3">
        <v>46</v>
      </c>
      <c r="E31" s="3">
        <v>3</v>
      </c>
      <c r="F31" s="3">
        <v>36</v>
      </c>
      <c r="G31" s="3">
        <v>59</v>
      </c>
      <c r="H31" s="3">
        <v>35</v>
      </c>
      <c r="I31" s="3">
        <v>1</v>
      </c>
      <c r="J31" s="3">
        <v>34</v>
      </c>
      <c r="K31" s="3">
        <v>69</v>
      </c>
      <c r="L31" s="3">
        <v>68</v>
      </c>
      <c r="M31" s="3">
        <v>2</v>
      </c>
      <c r="N31" s="3">
        <v>47</v>
      </c>
      <c r="O31" s="3">
        <v>43</v>
      </c>
      <c r="P31" s="3">
        <v>45</v>
      </c>
      <c r="Q31" s="3">
        <v>1</v>
      </c>
      <c r="R31" s="3">
        <v>62</v>
      </c>
      <c r="S31" s="3">
        <v>78</v>
      </c>
      <c r="T31" s="3">
        <v>75</v>
      </c>
      <c r="U31" s="3">
        <v>47</v>
      </c>
      <c r="V31" s="3">
        <v>44</v>
      </c>
      <c r="W31" s="3">
        <v>17</v>
      </c>
      <c r="X31" s="3">
        <v>77</v>
      </c>
      <c r="Y31" s="3">
        <v>127</v>
      </c>
      <c r="Z31" s="3">
        <v>1041</v>
      </c>
      <c r="AA31" s="3">
        <v>1541</v>
      </c>
      <c r="AB31" s="4">
        <v>67.550003051757813</v>
      </c>
      <c r="AC31" s="5">
        <f t="shared" si="0"/>
        <v>554</v>
      </c>
      <c r="AD31" s="5">
        <f t="shared" si="1"/>
        <v>377</v>
      </c>
      <c r="AE31" t="str">
        <f t="shared" si="2"/>
        <v>民輝里</v>
      </c>
      <c r="AF31" s="1" t="str">
        <f t="shared" si="3"/>
        <v/>
      </c>
      <c r="AG31" s="1" t="str">
        <f t="shared" si="4"/>
        <v/>
      </c>
      <c r="AH31" s="1" t="str">
        <f t="shared" si="5"/>
        <v/>
      </c>
    </row>
    <row r="32" spans="1:34" s="1" customFormat="1" x14ac:dyDescent="0.25">
      <c r="A32" s="2" t="s">
        <v>31</v>
      </c>
      <c r="B32" s="2" t="s">
        <v>62</v>
      </c>
      <c r="C32" s="2" t="s">
        <v>65</v>
      </c>
      <c r="D32" s="3">
        <v>30</v>
      </c>
      <c r="E32" s="3">
        <v>3</v>
      </c>
      <c r="F32" s="3">
        <v>33</v>
      </c>
      <c r="G32" s="3">
        <v>50</v>
      </c>
      <c r="H32" s="3">
        <v>16</v>
      </c>
      <c r="I32" s="3">
        <v>3</v>
      </c>
      <c r="J32" s="3">
        <v>24</v>
      </c>
      <c r="K32" s="3">
        <v>84</v>
      </c>
      <c r="L32" s="3">
        <v>66</v>
      </c>
      <c r="M32" s="3">
        <v>0</v>
      </c>
      <c r="N32" s="3">
        <v>35</v>
      </c>
      <c r="O32" s="3">
        <v>29</v>
      </c>
      <c r="P32" s="3">
        <v>25</v>
      </c>
      <c r="Q32" s="3">
        <v>0</v>
      </c>
      <c r="R32" s="3">
        <v>75</v>
      </c>
      <c r="S32" s="3">
        <v>68</v>
      </c>
      <c r="T32" s="3">
        <v>52</v>
      </c>
      <c r="U32" s="3">
        <v>28</v>
      </c>
      <c r="V32" s="3">
        <v>33</v>
      </c>
      <c r="W32" s="3">
        <v>15</v>
      </c>
      <c r="X32" s="3">
        <v>93</v>
      </c>
      <c r="Y32" s="3">
        <v>125</v>
      </c>
      <c r="Z32" s="3">
        <v>918</v>
      </c>
      <c r="AA32" s="3">
        <v>1359</v>
      </c>
      <c r="AB32" s="4">
        <v>67.550003051757813</v>
      </c>
      <c r="AC32" s="5">
        <f t="shared" si="0"/>
        <v>455</v>
      </c>
      <c r="AD32" s="5">
        <f t="shared" si="1"/>
        <v>369</v>
      </c>
      <c r="AE32" t="str">
        <f t="shared" si="2"/>
        <v>民輝里</v>
      </c>
      <c r="AF32" s="1" t="str">
        <f t="shared" si="3"/>
        <v/>
      </c>
      <c r="AG32" s="1" t="str">
        <f t="shared" si="4"/>
        <v/>
      </c>
      <c r="AH32" s="1" t="str">
        <f t="shared" si="5"/>
        <v/>
      </c>
    </row>
    <row r="33" spans="1:34" s="1" customFormat="1" x14ac:dyDescent="0.25">
      <c r="A33" s="2" t="s">
        <v>31</v>
      </c>
      <c r="B33" s="2" t="s">
        <v>62</v>
      </c>
      <c r="C33" s="2" t="s">
        <v>66</v>
      </c>
      <c r="D33" s="3">
        <v>25</v>
      </c>
      <c r="E33" s="3">
        <v>0</v>
      </c>
      <c r="F33" s="3">
        <v>21</v>
      </c>
      <c r="G33" s="3">
        <v>40</v>
      </c>
      <c r="H33" s="3">
        <v>124</v>
      </c>
      <c r="I33" s="3">
        <v>4</v>
      </c>
      <c r="J33" s="3">
        <v>14</v>
      </c>
      <c r="K33" s="3">
        <v>81</v>
      </c>
      <c r="L33" s="3">
        <v>52</v>
      </c>
      <c r="M33" s="3">
        <v>0</v>
      </c>
      <c r="N33" s="3">
        <v>30</v>
      </c>
      <c r="O33" s="3">
        <v>29</v>
      </c>
      <c r="P33" s="3">
        <v>14</v>
      </c>
      <c r="Q33" s="3">
        <v>4</v>
      </c>
      <c r="R33" s="3">
        <v>58</v>
      </c>
      <c r="S33" s="3">
        <v>29</v>
      </c>
      <c r="T33" s="3">
        <v>89</v>
      </c>
      <c r="U33" s="3">
        <v>35</v>
      </c>
      <c r="V33" s="3">
        <v>18</v>
      </c>
      <c r="W33" s="3">
        <v>18</v>
      </c>
      <c r="X33" s="3">
        <v>56</v>
      </c>
      <c r="Y33" s="3">
        <v>78</v>
      </c>
      <c r="Z33" s="3">
        <v>849</v>
      </c>
      <c r="AA33" s="3">
        <v>1244</v>
      </c>
      <c r="AB33" s="4">
        <v>68.25</v>
      </c>
      <c r="AC33" s="5">
        <f t="shared" si="0"/>
        <v>477</v>
      </c>
      <c r="AD33" s="5">
        <f t="shared" si="1"/>
        <v>302</v>
      </c>
      <c r="AE33" t="str">
        <f t="shared" si="2"/>
        <v>民輝里</v>
      </c>
      <c r="AF33" s="1" t="str">
        <f t="shared" si="3"/>
        <v/>
      </c>
      <c r="AG33" s="1" t="str">
        <f t="shared" si="4"/>
        <v/>
      </c>
      <c r="AH33" s="1" t="str">
        <f t="shared" si="5"/>
        <v/>
      </c>
    </row>
    <row r="34" spans="1:34" s="1" customFormat="1" x14ac:dyDescent="0.25">
      <c r="A34" s="2" t="s">
        <v>31</v>
      </c>
      <c r="B34" s="2" t="s">
        <v>67</v>
      </c>
      <c r="C34" s="2" t="s">
        <v>68</v>
      </c>
      <c r="D34" s="3">
        <v>39</v>
      </c>
      <c r="E34" s="3">
        <v>2</v>
      </c>
      <c r="F34" s="3">
        <v>41</v>
      </c>
      <c r="G34" s="3">
        <v>79</v>
      </c>
      <c r="H34" s="3">
        <v>13</v>
      </c>
      <c r="I34" s="3">
        <v>0</v>
      </c>
      <c r="J34" s="3">
        <v>18</v>
      </c>
      <c r="K34" s="3">
        <v>49</v>
      </c>
      <c r="L34" s="3">
        <v>49</v>
      </c>
      <c r="M34" s="3">
        <v>0</v>
      </c>
      <c r="N34" s="3">
        <v>19</v>
      </c>
      <c r="O34" s="3">
        <v>22</v>
      </c>
      <c r="P34" s="3">
        <v>26</v>
      </c>
      <c r="Q34" s="3">
        <v>1</v>
      </c>
      <c r="R34" s="3">
        <v>65</v>
      </c>
      <c r="S34" s="3">
        <v>65</v>
      </c>
      <c r="T34" s="3">
        <v>79</v>
      </c>
      <c r="U34" s="3">
        <v>32</v>
      </c>
      <c r="V34" s="3">
        <v>23</v>
      </c>
      <c r="W34" s="3">
        <v>17</v>
      </c>
      <c r="X34" s="3">
        <v>90</v>
      </c>
      <c r="Y34" s="3">
        <v>104</v>
      </c>
      <c r="Z34" s="3">
        <v>853</v>
      </c>
      <c r="AA34" s="3">
        <v>1272</v>
      </c>
      <c r="AB34" s="4">
        <v>67.05999755859375</v>
      </c>
      <c r="AC34" s="5">
        <f t="shared" si="0"/>
        <v>424</v>
      </c>
      <c r="AD34" s="5">
        <f t="shared" si="1"/>
        <v>365</v>
      </c>
      <c r="AE34" t="str">
        <f t="shared" si="2"/>
        <v>昌隆里</v>
      </c>
      <c r="AF34" s="1">
        <f t="shared" si="3"/>
        <v>872</v>
      </c>
      <c r="AG34" s="1">
        <f t="shared" si="4"/>
        <v>781</v>
      </c>
      <c r="AH34" s="1">
        <f t="shared" si="5"/>
        <v>1798</v>
      </c>
    </row>
    <row r="35" spans="1:34" s="1" customFormat="1" x14ac:dyDescent="0.25">
      <c r="A35" s="2" t="s">
        <v>31</v>
      </c>
      <c r="B35" s="2" t="s">
        <v>67</v>
      </c>
      <c r="C35" s="2" t="s">
        <v>69</v>
      </c>
      <c r="D35" s="3">
        <v>39</v>
      </c>
      <c r="E35" s="3">
        <v>1</v>
      </c>
      <c r="F35" s="3">
        <v>28</v>
      </c>
      <c r="G35" s="3">
        <v>97</v>
      </c>
      <c r="H35" s="3">
        <v>26</v>
      </c>
      <c r="I35" s="3">
        <v>0</v>
      </c>
      <c r="J35" s="3">
        <v>28</v>
      </c>
      <c r="K35" s="3">
        <v>53</v>
      </c>
      <c r="L35" s="3">
        <v>56</v>
      </c>
      <c r="M35" s="3">
        <v>1</v>
      </c>
      <c r="N35" s="3">
        <v>22</v>
      </c>
      <c r="O35" s="3">
        <v>20</v>
      </c>
      <c r="P35" s="3">
        <v>26</v>
      </c>
      <c r="Q35" s="3">
        <v>1</v>
      </c>
      <c r="R35" s="3">
        <v>101</v>
      </c>
      <c r="S35" s="3">
        <v>71</v>
      </c>
      <c r="T35" s="3">
        <v>80</v>
      </c>
      <c r="U35" s="3">
        <v>40</v>
      </c>
      <c r="V35" s="3">
        <v>24</v>
      </c>
      <c r="W35" s="3">
        <v>15</v>
      </c>
      <c r="X35" s="3">
        <v>93</v>
      </c>
      <c r="Y35" s="3">
        <v>97</v>
      </c>
      <c r="Z35" s="3">
        <v>945</v>
      </c>
      <c r="AA35" s="3">
        <v>1418</v>
      </c>
      <c r="AB35" s="4">
        <v>66.639999389648438</v>
      </c>
      <c r="AC35" s="5">
        <f t="shared" si="0"/>
        <v>448</v>
      </c>
      <c r="AD35" s="5">
        <f t="shared" si="1"/>
        <v>416</v>
      </c>
      <c r="AE35" t="str">
        <f t="shared" si="2"/>
        <v>昌隆里</v>
      </c>
      <c r="AF35" s="1" t="str">
        <f t="shared" si="3"/>
        <v/>
      </c>
      <c r="AG35" s="1" t="str">
        <f t="shared" si="4"/>
        <v/>
      </c>
      <c r="AH35" s="1" t="str">
        <f t="shared" si="5"/>
        <v/>
      </c>
    </row>
    <row r="36" spans="1:34" s="1" customFormat="1" x14ac:dyDescent="0.25">
      <c r="A36" s="2" t="s">
        <v>31</v>
      </c>
      <c r="B36" s="2" t="s">
        <v>70</v>
      </c>
      <c r="C36" s="2" t="s">
        <v>71</v>
      </c>
      <c r="D36" s="3">
        <v>27</v>
      </c>
      <c r="E36" s="3">
        <v>3</v>
      </c>
      <c r="F36" s="3">
        <v>44</v>
      </c>
      <c r="G36" s="3">
        <v>39</v>
      </c>
      <c r="H36" s="3">
        <v>85</v>
      </c>
      <c r="I36" s="3">
        <v>1</v>
      </c>
      <c r="J36" s="3">
        <v>16</v>
      </c>
      <c r="K36" s="3">
        <v>50</v>
      </c>
      <c r="L36" s="3">
        <v>49</v>
      </c>
      <c r="M36" s="3">
        <v>0</v>
      </c>
      <c r="N36" s="3">
        <v>20</v>
      </c>
      <c r="O36" s="3">
        <v>34</v>
      </c>
      <c r="P36" s="3">
        <v>19</v>
      </c>
      <c r="Q36" s="3">
        <v>1</v>
      </c>
      <c r="R36" s="3">
        <v>60</v>
      </c>
      <c r="S36" s="3">
        <v>76</v>
      </c>
      <c r="T36" s="3">
        <v>83</v>
      </c>
      <c r="U36" s="3">
        <v>40</v>
      </c>
      <c r="V36" s="3">
        <v>27</v>
      </c>
      <c r="W36" s="3">
        <v>14</v>
      </c>
      <c r="X36" s="3">
        <v>68</v>
      </c>
      <c r="Y36" s="3">
        <v>70</v>
      </c>
      <c r="Z36" s="3">
        <v>846</v>
      </c>
      <c r="AA36" s="3">
        <v>1279</v>
      </c>
      <c r="AB36" s="4">
        <v>66.150001525878906</v>
      </c>
      <c r="AC36" s="5">
        <f t="shared" si="0"/>
        <v>428</v>
      </c>
      <c r="AD36" s="5">
        <f t="shared" si="1"/>
        <v>350</v>
      </c>
      <c r="AE36" t="str">
        <f t="shared" si="2"/>
        <v>誠安里</v>
      </c>
      <c r="AF36" s="1">
        <f t="shared" si="3"/>
        <v>1276</v>
      </c>
      <c r="AG36" s="1">
        <f t="shared" si="4"/>
        <v>974</v>
      </c>
      <c r="AH36" s="1">
        <f t="shared" si="5"/>
        <v>2452</v>
      </c>
    </row>
    <row r="37" spans="1:34" s="1" customFormat="1" x14ac:dyDescent="0.25">
      <c r="A37" s="2" t="s">
        <v>31</v>
      </c>
      <c r="B37" s="2" t="s">
        <v>70</v>
      </c>
      <c r="C37" s="2" t="s">
        <v>72</v>
      </c>
      <c r="D37" s="3">
        <v>39</v>
      </c>
      <c r="E37" s="3">
        <v>1</v>
      </c>
      <c r="F37" s="3">
        <v>30</v>
      </c>
      <c r="G37" s="3">
        <v>28</v>
      </c>
      <c r="H37" s="3">
        <v>92</v>
      </c>
      <c r="I37" s="3">
        <v>0</v>
      </c>
      <c r="J37" s="3">
        <v>16</v>
      </c>
      <c r="K37" s="3">
        <v>61</v>
      </c>
      <c r="L37" s="3">
        <v>45</v>
      </c>
      <c r="M37" s="3">
        <v>1</v>
      </c>
      <c r="N37" s="3">
        <v>25</v>
      </c>
      <c r="O37" s="3">
        <v>20</v>
      </c>
      <c r="P37" s="3">
        <v>33</v>
      </c>
      <c r="Q37" s="3">
        <v>0</v>
      </c>
      <c r="R37" s="3">
        <v>57</v>
      </c>
      <c r="S37" s="3">
        <v>56</v>
      </c>
      <c r="T37" s="3">
        <v>65</v>
      </c>
      <c r="U37" s="3">
        <v>37</v>
      </c>
      <c r="V37" s="3">
        <v>36</v>
      </c>
      <c r="W37" s="3">
        <v>18</v>
      </c>
      <c r="X37" s="3">
        <v>68</v>
      </c>
      <c r="Y37" s="3">
        <v>47</v>
      </c>
      <c r="Z37" s="3">
        <v>794</v>
      </c>
      <c r="AA37" s="3">
        <v>1135</v>
      </c>
      <c r="AB37" s="4">
        <v>69.959999084472656</v>
      </c>
      <c r="AC37" s="5">
        <f t="shared" si="0"/>
        <v>412</v>
      </c>
      <c r="AD37" s="5">
        <f t="shared" si="1"/>
        <v>309</v>
      </c>
      <c r="AE37" t="str">
        <f t="shared" si="2"/>
        <v>誠安里</v>
      </c>
      <c r="AF37" s="1" t="str">
        <f t="shared" si="3"/>
        <v/>
      </c>
      <c r="AG37" s="1" t="str">
        <f t="shared" si="4"/>
        <v/>
      </c>
      <c r="AH37" s="1" t="str">
        <f t="shared" si="5"/>
        <v/>
      </c>
    </row>
    <row r="38" spans="1:34" s="1" customFormat="1" x14ac:dyDescent="0.25">
      <c r="A38" s="2" t="s">
        <v>31</v>
      </c>
      <c r="B38" s="2" t="s">
        <v>70</v>
      </c>
      <c r="C38" s="2" t="s">
        <v>73</v>
      </c>
      <c r="D38" s="3">
        <v>34</v>
      </c>
      <c r="E38" s="3">
        <v>3</v>
      </c>
      <c r="F38" s="3">
        <v>26</v>
      </c>
      <c r="G38" s="3">
        <v>57</v>
      </c>
      <c r="H38" s="3">
        <v>57</v>
      </c>
      <c r="I38" s="3">
        <v>0</v>
      </c>
      <c r="J38" s="3">
        <v>16</v>
      </c>
      <c r="K38" s="3">
        <v>78</v>
      </c>
      <c r="L38" s="3">
        <v>56</v>
      </c>
      <c r="M38" s="3">
        <v>1</v>
      </c>
      <c r="N38" s="3">
        <v>25</v>
      </c>
      <c r="O38" s="3">
        <v>20</v>
      </c>
      <c r="P38" s="3">
        <v>21</v>
      </c>
      <c r="Q38" s="3">
        <v>3</v>
      </c>
      <c r="R38" s="3">
        <v>57</v>
      </c>
      <c r="S38" s="3">
        <v>56</v>
      </c>
      <c r="T38" s="3">
        <v>71</v>
      </c>
      <c r="U38" s="3">
        <v>46</v>
      </c>
      <c r="V38" s="3">
        <v>9</v>
      </c>
      <c r="W38" s="3">
        <v>17</v>
      </c>
      <c r="X38" s="3">
        <v>58</v>
      </c>
      <c r="Y38" s="3">
        <v>72</v>
      </c>
      <c r="Z38" s="3">
        <v>812</v>
      </c>
      <c r="AA38" s="3">
        <v>1228</v>
      </c>
      <c r="AB38" s="4">
        <v>66.120002746582031</v>
      </c>
      <c r="AC38" s="5">
        <f t="shared" si="0"/>
        <v>436</v>
      </c>
      <c r="AD38" s="5">
        <f t="shared" si="1"/>
        <v>315</v>
      </c>
      <c r="AE38" t="str">
        <f t="shared" si="2"/>
        <v>誠安里</v>
      </c>
      <c r="AF38" s="1" t="str">
        <f t="shared" si="3"/>
        <v/>
      </c>
      <c r="AG38" s="1" t="str">
        <f t="shared" si="4"/>
        <v/>
      </c>
      <c r="AH38" s="1" t="str">
        <f t="shared" si="5"/>
        <v/>
      </c>
    </row>
    <row r="39" spans="1:34" s="1" customFormat="1" x14ac:dyDescent="0.25">
      <c r="A39" s="2" t="s">
        <v>31</v>
      </c>
      <c r="B39" s="2" t="s">
        <v>74</v>
      </c>
      <c r="C39" s="2" t="s">
        <v>75</v>
      </c>
      <c r="D39" s="3">
        <v>43</v>
      </c>
      <c r="E39" s="3">
        <v>1</v>
      </c>
      <c r="F39" s="3">
        <v>22</v>
      </c>
      <c r="G39" s="3">
        <v>38</v>
      </c>
      <c r="H39" s="3">
        <v>92</v>
      </c>
      <c r="I39" s="3">
        <v>0</v>
      </c>
      <c r="J39" s="3">
        <v>17</v>
      </c>
      <c r="K39" s="3">
        <v>76</v>
      </c>
      <c r="L39" s="3">
        <v>44</v>
      </c>
      <c r="M39" s="3">
        <v>1</v>
      </c>
      <c r="N39" s="3">
        <v>30</v>
      </c>
      <c r="O39" s="3">
        <v>20</v>
      </c>
      <c r="P39" s="3">
        <v>16</v>
      </c>
      <c r="Q39" s="3">
        <v>1</v>
      </c>
      <c r="R39" s="3">
        <v>49</v>
      </c>
      <c r="S39" s="3">
        <v>53</v>
      </c>
      <c r="T39" s="3">
        <v>49</v>
      </c>
      <c r="U39" s="3">
        <v>84</v>
      </c>
      <c r="V39" s="3">
        <v>19</v>
      </c>
      <c r="W39" s="3">
        <v>16</v>
      </c>
      <c r="X39" s="3">
        <v>50</v>
      </c>
      <c r="Y39" s="3">
        <v>53</v>
      </c>
      <c r="Z39" s="3">
        <v>800</v>
      </c>
      <c r="AA39" s="3">
        <v>1282</v>
      </c>
      <c r="AB39" s="4">
        <v>62.400001525878906</v>
      </c>
      <c r="AC39" s="5">
        <f t="shared" si="0"/>
        <v>474</v>
      </c>
      <c r="AD39" s="5">
        <f t="shared" si="1"/>
        <v>261</v>
      </c>
      <c r="AE39" t="str">
        <f t="shared" si="2"/>
        <v>光武里</v>
      </c>
      <c r="AF39" s="1">
        <f t="shared" si="3"/>
        <v>2304</v>
      </c>
      <c r="AG39" s="1">
        <f t="shared" si="4"/>
        <v>1565</v>
      </c>
      <c r="AH39" s="1">
        <f t="shared" si="5"/>
        <v>4218</v>
      </c>
    </row>
    <row r="40" spans="1:34" s="1" customFormat="1" x14ac:dyDescent="0.25">
      <c r="A40" s="2" t="s">
        <v>31</v>
      </c>
      <c r="B40" s="2" t="s">
        <v>74</v>
      </c>
      <c r="C40" s="2" t="s">
        <v>76</v>
      </c>
      <c r="D40" s="3">
        <v>38</v>
      </c>
      <c r="E40" s="3">
        <v>1</v>
      </c>
      <c r="F40" s="3">
        <v>28</v>
      </c>
      <c r="G40" s="3">
        <v>24</v>
      </c>
      <c r="H40" s="3">
        <v>63</v>
      </c>
      <c r="I40" s="3">
        <v>1</v>
      </c>
      <c r="J40" s="3">
        <v>13</v>
      </c>
      <c r="K40" s="3">
        <v>73</v>
      </c>
      <c r="L40" s="3">
        <v>40</v>
      </c>
      <c r="M40" s="3">
        <v>1</v>
      </c>
      <c r="N40" s="3">
        <v>10</v>
      </c>
      <c r="O40" s="3">
        <v>19</v>
      </c>
      <c r="P40" s="3">
        <v>13</v>
      </c>
      <c r="Q40" s="3">
        <v>2</v>
      </c>
      <c r="R40" s="3">
        <v>49</v>
      </c>
      <c r="S40" s="3">
        <v>49</v>
      </c>
      <c r="T40" s="3">
        <v>46</v>
      </c>
      <c r="U40" s="3">
        <v>105</v>
      </c>
      <c r="V40" s="3">
        <v>19</v>
      </c>
      <c r="W40" s="3">
        <v>8</v>
      </c>
      <c r="X40" s="3">
        <v>44</v>
      </c>
      <c r="Y40" s="3">
        <v>35</v>
      </c>
      <c r="Z40" s="3">
        <v>696</v>
      </c>
      <c r="AA40" s="3">
        <v>1112</v>
      </c>
      <c r="AB40" s="4">
        <v>62.590000152587891</v>
      </c>
      <c r="AC40" s="5">
        <f t="shared" si="0"/>
        <v>408</v>
      </c>
      <c r="AD40" s="5">
        <f t="shared" si="1"/>
        <v>236</v>
      </c>
      <c r="AE40" t="str">
        <f t="shared" si="2"/>
        <v>光武里</v>
      </c>
      <c r="AF40" s="1" t="str">
        <f t="shared" si="3"/>
        <v/>
      </c>
      <c r="AG40" s="1" t="str">
        <f t="shared" si="4"/>
        <v/>
      </c>
      <c r="AH40" s="1" t="str">
        <f t="shared" si="5"/>
        <v/>
      </c>
    </row>
    <row r="41" spans="1:34" s="1" customFormat="1" x14ac:dyDescent="0.25">
      <c r="A41" s="2" t="s">
        <v>31</v>
      </c>
      <c r="B41" s="2" t="s">
        <v>74</v>
      </c>
      <c r="C41" s="2" t="s">
        <v>77</v>
      </c>
      <c r="D41" s="3">
        <v>33</v>
      </c>
      <c r="E41" s="3">
        <v>4</v>
      </c>
      <c r="F41" s="3">
        <v>27</v>
      </c>
      <c r="G41" s="3">
        <v>70</v>
      </c>
      <c r="H41" s="3">
        <v>79</v>
      </c>
      <c r="I41" s="3">
        <v>0</v>
      </c>
      <c r="J41" s="3">
        <v>22</v>
      </c>
      <c r="K41" s="3">
        <v>77</v>
      </c>
      <c r="L41" s="3">
        <v>76</v>
      </c>
      <c r="M41" s="3">
        <v>1</v>
      </c>
      <c r="N41" s="3">
        <v>19</v>
      </c>
      <c r="O41" s="3">
        <v>17</v>
      </c>
      <c r="P41" s="3">
        <v>37</v>
      </c>
      <c r="Q41" s="3">
        <v>1</v>
      </c>
      <c r="R41" s="3">
        <v>82</v>
      </c>
      <c r="S41" s="3">
        <v>57</v>
      </c>
      <c r="T41" s="3">
        <v>75</v>
      </c>
      <c r="U41" s="3">
        <v>86</v>
      </c>
      <c r="V41" s="3">
        <v>26</v>
      </c>
      <c r="W41" s="3">
        <v>24</v>
      </c>
      <c r="X41" s="3">
        <v>89</v>
      </c>
      <c r="Y41" s="3">
        <v>38</v>
      </c>
      <c r="Z41" s="3">
        <v>967</v>
      </c>
      <c r="AA41" s="3">
        <v>1407</v>
      </c>
      <c r="AB41" s="4">
        <v>68.730003356933594</v>
      </c>
      <c r="AC41" s="5">
        <f t="shared" si="0"/>
        <v>483</v>
      </c>
      <c r="AD41" s="5">
        <f t="shared" si="1"/>
        <v>403</v>
      </c>
      <c r="AE41" t="str">
        <f t="shared" si="2"/>
        <v>光武里</v>
      </c>
      <c r="AF41" s="1" t="str">
        <f t="shared" si="3"/>
        <v/>
      </c>
      <c r="AG41" s="1" t="str">
        <f t="shared" si="4"/>
        <v/>
      </c>
      <c r="AH41" s="1" t="str">
        <f t="shared" si="5"/>
        <v/>
      </c>
    </row>
    <row r="42" spans="1:34" s="1" customFormat="1" x14ac:dyDescent="0.25">
      <c r="A42" s="2" t="s">
        <v>31</v>
      </c>
      <c r="B42" s="2" t="s">
        <v>74</v>
      </c>
      <c r="C42" s="2" t="s">
        <v>78</v>
      </c>
      <c r="D42" s="3">
        <v>39</v>
      </c>
      <c r="E42" s="3">
        <v>4</v>
      </c>
      <c r="F42" s="3">
        <v>35</v>
      </c>
      <c r="G42" s="3">
        <v>53</v>
      </c>
      <c r="H42" s="3">
        <v>61</v>
      </c>
      <c r="I42" s="3">
        <v>1</v>
      </c>
      <c r="J42" s="3">
        <v>26</v>
      </c>
      <c r="K42" s="3">
        <v>82</v>
      </c>
      <c r="L42" s="3">
        <v>78</v>
      </c>
      <c r="M42" s="3">
        <v>0</v>
      </c>
      <c r="N42" s="3">
        <v>48</v>
      </c>
      <c r="O42" s="3">
        <v>22</v>
      </c>
      <c r="P42" s="3">
        <v>18</v>
      </c>
      <c r="Q42" s="3">
        <v>2</v>
      </c>
      <c r="R42" s="3">
        <v>65</v>
      </c>
      <c r="S42" s="3">
        <v>75</v>
      </c>
      <c r="T42" s="3">
        <v>65</v>
      </c>
      <c r="U42" s="3">
        <v>102</v>
      </c>
      <c r="V42" s="3">
        <v>34</v>
      </c>
      <c r="W42" s="3">
        <v>17</v>
      </c>
      <c r="X42" s="3">
        <v>92</v>
      </c>
      <c r="Y42" s="3">
        <v>52</v>
      </c>
      <c r="Z42" s="3">
        <v>1007</v>
      </c>
      <c r="AA42" s="3">
        <v>1514</v>
      </c>
      <c r="AB42" s="4">
        <v>66.510002136230469</v>
      </c>
      <c r="AC42" s="5">
        <f t="shared" si="0"/>
        <v>512</v>
      </c>
      <c r="AD42" s="5">
        <f t="shared" si="1"/>
        <v>392</v>
      </c>
      <c r="AE42" t="str">
        <f t="shared" si="2"/>
        <v>光武里</v>
      </c>
      <c r="AF42" s="1" t="str">
        <f t="shared" si="3"/>
        <v/>
      </c>
      <c r="AG42" s="1" t="str">
        <f t="shared" si="4"/>
        <v/>
      </c>
      <c r="AH42" s="1" t="str">
        <f t="shared" si="5"/>
        <v/>
      </c>
    </row>
    <row r="43" spans="1:34" s="1" customFormat="1" x14ac:dyDescent="0.25">
      <c r="A43" s="2" t="s">
        <v>31</v>
      </c>
      <c r="B43" s="2" t="s">
        <v>74</v>
      </c>
      <c r="C43" s="2" t="s">
        <v>79</v>
      </c>
      <c r="D43" s="3">
        <v>30</v>
      </c>
      <c r="E43" s="3">
        <v>4</v>
      </c>
      <c r="F43" s="3">
        <v>22</v>
      </c>
      <c r="G43" s="3">
        <v>37</v>
      </c>
      <c r="H43" s="3">
        <v>69</v>
      </c>
      <c r="I43" s="3">
        <v>1</v>
      </c>
      <c r="J43" s="3">
        <v>10</v>
      </c>
      <c r="K43" s="3">
        <v>72</v>
      </c>
      <c r="L43" s="3">
        <v>40</v>
      </c>
      <c r="M43" s="3">
        <v>1</v>
      </c>
      <c r="N43" s="3">
        <v>25</v>
      </c>
      <c r="O43" s="3">
        <v>22</v>
      </c>
      <c r="P43" s="3">
        <v>33</v>
      </c>
      <c r="Q43" s="3">
        <v>0</v>
      </c>
      <c r="R43" s="3">
        <v>42</v>
      </c>
      <c r="S43" s="3">
        <v>43</v>
      </c>
      <c r="T43" s="3">
        <v>62</v>
      </c>
      <c r="U43" s="3">
        <v>69</v>
      </c>
      <c r="V43" s="3">
        <v>19</v>
      </c>
      <c r="W43" s="3">
        <v>24</v>
      </c>
      <c r="X43" s="3">
        <v>62</v>
      </c>
      <c r="Y43" s="3">
        <v>48</v>
      </c>
      <c r="Z43" s="3">
        <v>748</v>
      </c>
      <c r="AA43" s="3">
        <v>1227</v>
      </c>
      <c r="AB43" s="4">
        <v>60.959999084472656</v>
      </c>
      <c r="AC43" s="5">
        <f t="shared" si="0"/>
        <v>427</v>
      </c>
      <c r="AD43" s="5">
        <f t="shared" si="1"/>
        <v>273</v>
      </c>
      <c r="AE43" t="str">
        <f t="shared" si="2"/>
        <v>光武里</v>
      </c>
      <c r="AF43" s="1" t="str">
        <f t="shared" si="3"/>
        <v/>
      </c>
      <c r="AG43" s="1" t="str">
        <f t="shared" si="4"/>
        <v/>
      </c>
      <c r="AH43" s="1" t="str">
        <f t="shared" si="5"/>
        <v/>
      </c>
    </row>
    <row r="44" spans="1:34" s="1" customFormat="1" x14ac:dyDescent="0.25">
      <c r="A44" s="2" t="s">
        <v>31</v>
      </c>
      <c r="B44" s="2" t="s">
        <v>80</v>
      </c>
      <c r="C44" s="2" t="s">
        <v>81</v>
      </c>
      <c r="D44" s="3">
        <v>45</v>
      </c>
      <c r="E44" s="3">
        <v>3</v>
      </c>
      <c r="F44" s="3">
        <v>38</v>
      </c>
      <c r="G44" s="3">
        <v>22</v>
      </c>
      <c r="H44" s="3">
        <v>20</v>
      </c>
      <c r="I44" s="3">
        <v>0</v>
      </c>
      <c r="J44" s="3">
        <v>28</v>
      </c>
      <c r="K44" s="3">
        <v>60</v>
      </c>
      <c r="L44" s="3">
        <v>70</v>
      </c>
      <c r="M44" s="3">
        <v>0</v>
      </c>
      <c r="N44" s="3">
        <v>20</v>
      </c>
      <c r="O44" s="3">
        <v>41</v>
      </c>
      <c r="P44" s="3">
        <v>62</v>
      </c>
      <c r="Q44" s="3">
        <v>1</v>
      </c>
      <c r="R44" s="3">
        <v>62</v>
      </c>
      <c r="S44" s="3">
        <v>67</v>
      </c>
      <c r="T44" s="3">
        <v>63</v>
      </c>
      <c r="U44" s="3">
        <v>56</v>
      </c>
      <c r="V44" s="3">
        <v>31</v>
      </c>
      <c r="W44" s="3">
        <v>18</v>
      </c>
      <c r="X44" s="3">
        <v>65</v>
      </c>
      <c r="Y44" s="3">
        <v>72</v>
      </c>
      <c r="Z44" s="3">
        <v>858</v>
      </c>
      <c r="AA44" s="3">
        <v>1295</v>
      </c>
      <c r="AB44" s="4">
        <v>66.25</v>
      </c>
      <c r="AC44" s="5">
        <f t="shared" si="0"/>
        <v>436</v>
      </c>
      <c r="AD44" s="5">
        <f t="shared" si="1"/>
        <v>345</v>
      </c>
      <c r="AE44" t="str">
        <f t="shared" si="2"/>
        <v>龍坡里</v>
      </c>
      <c r="AF44" s="1">
        <f t="shared" si="3"/>
        <v>1721</v>
      </c>
      <c r="AG44" s="1">
        <f t="shared" si="4"/>
        <v>1118</v>
      </c>
      <c r="AH44" s="1">
        <f t="shared" si="5"/>
        <v>3178</v>
      </c>
    </row>
    <row r="45" spans="1:34" s="1" customFormat="1" x14ac:dyDescent="0.25">
      <c r="A45" s="2" t="s">
        <v>31</v>
      </c>
      <c r="B45" s="2" t="s">
        <v>80</v>
      </c>
      <c r="C45" s="2" t="s">
        <v>82</v>
      </c>
      <c r="D45" s="3">
        <v>41</v>
      </c>
      <c r="E45" s="3">
        <v>1</v>
      </c>
      <c r="F45" s="3">
        <v>50</v>
      </c>
      <c r="G45" s="3">
        <v>29</v>
      </c>
      <c r="H45" s="3">
        <v>14</v>
      </c>
      <c r="I45" s="3">
        <v>0</v>
      </c>
      <c r="J45" s="3">
        <v>27</v>
      </c>
      <c r="K45" s="3">
        <v>34</v>
      </c>
      <c r="L45" s="3">
        <v>45</v>
      </c>
      <c r="M45" s="3">
        <v>0</v>
      </c>
      <c r="N45" s="3">
        <v>11</v>
      </c>
      <c r="O45" s="3">
        <v>32</v>
      </c>
      <c r="P45" s="3">
        <v>47</v>
      </c>
      <c r="Q45" s="3">
        <v>2</v>
      </c>
      <c r="R45" s="3">
        <v>48</v>
      </c>
      <c r="S45" s="3">
        <v>55</v>
      </c>
      <c r="T45" s="3">
        <v>58</v>
      </c>
      <c r="U45" s="3">
        <v>41</v>
      </c>
      <c r="V45" s="3">
        <v>32</v>
      </c>
      <c r="W45" s="3">
        <v>19</v>
      </c>
      <c r="X45" s="3">
        <v>67</v>
      </c>
      <c r="Y45" s="3">
        <v>50</v>
      </c>
      <c r="Z45" s="3">
        <v>730</v>
      </c>
      <c r="AA45" s="3">
        <v>1070</v>
      </c>
      <c r="AB45" s="4">
        <v>68.220001220703125</v>
      </c>
      <c r="AC45" s="5">
        <f t="shared" si="0"/>
        <v>349</v>
      </c>
      <c r="AD45" s="5">
        <f t="shared" si="1"/>
        <v>292</v>
      </c>
      <c r="AE45" t="str">
        <f t="shared" si="2"/>
        <v>龍坡里</v>
      </c>
      <c r="AF45" s="1" t="str">
        <f t="shared" si="3"/>
        <v/>
      </c>
      <c r="AG45" s="1" t="str">
        <f t="shared" si="4"/>
        <v/>
      </c>
      <c r="AH45" s="1" t="str">
        <f t="shared" si="5"/>
        <v/>
      </c>
    </row>
    <row r="46" spans="1:34" s="1" customFormat="1" x14ac:dyDescent="0.25">
      <c r="A46" s="2" t="s">
        <v>31</v>
      </c>
      <c r="B46" s="2" t="s">
        <v>80</v>
      </c>
      <c r="C46" s="2" t="s">
        <v>83</v>
      </c>
      <c r="D46" s="3">
        <v>50</v>
      </c>
      <c r="E46" s="3">
        <v>1</v>
      </c>
      <c r="F46" s="3">
        <v>56</v>
      </c>
      <c r="G46" s="3">
        <v>46</v>
      </c>
      <c r="H46" s="3">
        <v>27</v>
      </c>
      <c r="I46" s="3">
        <v>1</v>
      </c>
      <c r="J46" s="3">
        <v>37</v>
      </c>
      <c r="K46" s="3">
        <v>50</v>
      </c>
      <c r="L46" s="3">
        <v>45</v>
      </c>
      <c r="M46" s="3">
        <v>0</v>
      </c>
      <c r="N46" s="3">
        <v>27</v>
      </c>
      <c r="O46" s="3">
        <v>45</v>
      </c>
      <c r="P46" s="3">
        <v>75</v>
      </c>
      <c r="Q46" s="3">
        <v>1</v>
      </c>
      <c r="R46" s="3">
        <v>50</v>
      </c>
      <c r="S46" s="3">
        <v>55</v>
      </c>
      <c r="T46" s="3">
        <v>70</v>
      </c>
      <c r="U46" s="3">
        <v>53</v>
      </c>
      <c r="V46" s="3">
        <v>39</v>
      </c>
      <c r="W46" s="3">
        <v>13</v>
      </c>
      <c r="X46" s="3">
        <v>63</v>
      </c>
      <c r="Y46" s="3">
        <v>52</v>
      </c>
      <c r="Z46" s="3">
        <v>876</v>
      </c>
      <c r="AA46" s="3">
        <v>1256</v>
      </c>
      <c r="AB46" s="4">
        <v>69.75</v>
      </c>
      <c r="AC46" s="5">
        <f t="shared" si="0"/>
        <v>481</v>
      </c>
      <c r="AD46" s="5">
        <f t="shared" si="1"/>
        <v>296</v>
      </c>
      <c r="AE46" t="str">
        <f t="shared" si="2"/>
        <v>龍坡里</v>
      </c>
      <c r="AF46" s="1" t="str">
        <f t="shared" si="3"/>
        <v/>
      </c>
      <c r="AG46" s="1" t="str">
        <f t="shared" si="4"/>
        <v/>
      </c>
      <c r="AH46" s="1" t="str">
        <f t="shared" si="5"/>
        <v/>
      </c>
    </row>
    <row r="47" spans="1:34" s="1" customFormat="1" x14ac:dyDescent="0.25">
      <c r="A47" s="2" t="s">
        <v>31</v>
      </c>
      <c r="B47" s="2" t="s">
        <v>80</v>
      </c>
      <c r="C47" s="2" t="s">
        <v>84</v>
      </c>
      <c r="D47" s="3">
        <v>39</v>
      </c>
      <c r="E47" s="3">
        <v>1</v>
      </c>
      <c r="F47" s="3">
        <v>82</v>
      </c>
      <c r="G47" s="3">
        <v>31</v>
      </c>
      <c r="H47" s="3">
        <v>21</v>
      </c>
      <c r="I47" s="3">
        <v>0</v>
      </c>
      <c r="J47" s="3">
        <v>24</v>
      </c>
      <c r="K47" s="3">
        <v>57</v>
      </c>
      <c r="L47" s="3">
        <v>31</v>
      </c>
      <c r="M47" s="3">
        <v>0</v>
      </c>
      <c r="N47" s="3">
        <v>30</v>
      </c>
      <c r="O47" s="3">
        <v>43</v>
      </c>
      <c r="P47" s="3">
        <v>56</v>
      </c>
      <c r="Q47" s="3">
        <v>0</v>
      </c>
      <c r="R47" s="3">
        <v>30</v>
      </c>
      <c r="S47" s="3">
        <v>34</v>
      </c>
      <c r="T47" s="3">
        <v>26</v>
      </c>
      <c r="U47" s="3">
        <v>46</v>
      </c>
      <c r="V47" s="3">
        <v>33</v>
      </c>
      <c r="W47" s="3">
        <v>10</v>
      </c>
      <c r="X47" s="3">
        <v>54</v>
      </c>
      <c r="Y47" s="3">
        <v>50</v>
      </c>
      <c r="Z47" s="3">
        <v>714</v>
      </c>
      <c r="AA47" s="3">
        <v>1032</v>
      </c>
      <c r="AB47" s="4">
        <v>69.19000244140625</v>
      </c>
      <c r="AC47" s="5">
        <f t="shared" si="0"/>
        <v>455</v>
      </c>
      <c r="AD47" s="5">
        <f t="shared" si="1"/>
        <v>185</v>
      </c>
      <c r="AE47" t="str">
        <f t="shared" si="2"/>
        <v>龍坡里</v>
      </c>
      <c r="AF47" s="1" t="str">
        <f t="shared" si="3"/>
        <v/>
      </c>
      <c r="AG47" s="1" t="str">
        <f t="shared" si="4"/>
        <v/>
      </c>
      <c r="AH47" s="1" t="str">
        <f t="shared" si="5"/>
        <v/>
      </c>
    </row>
    <row r="48" spans="1:34" s="1" customFormat="1" x14ac:dyDescent="0.25">
      <c r="A48" s="2" t="s">
        <v>31</v>
      </c>
      <c r="B48" s="2" t="s">
        <v>85</v>
      </c>
      <c r="C48" s="2" t="s">
        <v>86</v>
      </c>
      <c r="D48" s="3">
        <v>36</v>
      </c>
      <c r="E48" s="3">
        <v>1</v>
      </c>
      <c r="F48" s="3">
        <v>55</v>
      </c>
      <c r="G48" s="3">
        <v>34</v>
      </c>
      <c r="H48" s="3">
        <v>24</v>
      </c>
      <c r="I48" s="3">
        <v>2</v>
      </c>
      <c r="J48" s="3">
        <v>33</v>
      </c>
      <c r="K48" s="3">
        <v>51</v>
      </c>
      <c r="L48" s="3">
        <v>52</v>
      </c>
      <c r="M48" s="3">
        <v>1</v>
      </c>
      <c r="N48" s="3">
        <v>26</v>
      </c>
      <c r="O48" s="3">
        <v>26</v>
      </c>
      <c r="P48" s="3">
        <v>30</v>
      </c>
      <c r="Q48" s="3">
        <v>0</v>
      </c>
      <c r="R48" s="3">
        <v>66</v>
      </c>
      <c r="S48" s="3">
        <v>92</v>
      </c>
      <c r="T48" s="3">
        <v>61</v>
      </c>
      <c r="U48" s="3">
        <v>89</v>
      </c>
      <c r="V48" s="3">
        <v>23</v>
      </c>
      <c r="W48" s="3">
        <v>21</v>
      </c>
      <c r="X48" s="3">
        <v>67</v>
      </c>
      <c r="Y48" s="3">
        <v>61</v>
      </c>
      <c r="Z48" s="3">
        <v>871</v>
      </c>
      <c r="AA48" s="3">
        <v>1249</v>
      </c>
      <c r="AB48" s="4">
        <v>69.739997863769531</v>
      </c>
      <c r="AC48" s="5">
        <f t="shared" si="0"/>
        <v>432</v>
      </c>
      <c r="AD48" s="5">
        <f t="shared" si="1"/>
        <v>359</v>
      </c>
      <c r="AE48" t="str">
        <f t="shared" si="2"/>
        <v>龍泉里</v>
      </c>
      <c r="AF48" s="1">
        <f t="shared" si="3"/>
        <v>1357</v>
      </c>
      <c r="AG48" s="1">
        <f t="shared" si="4"/>
        <v>1112</v>
      </c>
      <c r="AH48" s="1">
        <f t="shared" si="5"/>
        <v>2709</v>
      </c>
    </row>
    <row r="49" spans="1:34" s="1" customFormat="1" x14ac:dyDescent="0.25">
      <c r="A49" s="2" t="s">
        <v>31</v>
      </c>
      <c r="B49" s="2" t="s">
        <v>85</v>
      </c>
      <c r="C49" s="2" t="s">
        <v>87</v>
      </c>
      <c r="D49" s="3">
        <v>38</v>
      </c>
      <c r="E49" s="3">
        <v>0</v>
      </c>
      <c r="F49" s="3">
        <v>41</v>
      </c>
      <c r="G49" s="3">
        <v>43</v>
      </c>
      <c r="H49" s="3">
        <v>24</v>
      </c>
      <c r="I49" s="3">
        <v>0</v>
      </c>
      <c r="J49" s="3">
        <v>29</v>
      </c>
      <c r="K49" s="3">
        <v>59</v>
      </c>
      <c r="L49" s="3">
        <v>68</v>
      </c>
      <c r="M49" s="3">
        <v>2</v>
      </c>
      <c r="N49" s="3">
        <v>29</v>
      </c>
      <c r="O49" s="3">
        <v>50</v>
      </c>
      <c r="P49" s="3">
        <v>44</v>
      </c>
      <c r="Q49" s="3">
        <v>1</v>
      </c>
      <c r="R49" s="3">
        <v>80</v>
      </c>
      <c r="S49" s="3">
        <v>92</v>
      </c>
      <c r="T49" s="3">
        <v>82</v>
      </c>
      <c r="U49" s="3">
        <v>61</v>
      </c>
      <c r="V49" s="3">
        <v>29</v>
      </c>
      <c r="W49" s="3">
        <v>22</v>
      </c>
      <c r="X49" s="3">
        <v>84</v>
      </c>
      <c r="Y49" s="3">
        <v>55</v>
      </c>
      <c r="Z49" s="3">
        <v>955</v>
      </c>
      <c r="AA49" s="3">
        <v>1344</v>
      </c>
      <c r="AB49" s="4">
        <v>71.05999755859375</v>
      </c>
      <c r="AC49" s="5">
        <f t="shared" si="0"/>
        <v>444</v>
      </c>
      <c r="AD49" s="5">
        <f t="shared" si="1"/>
        <v>428</v>
      </c>
      <c r="AE49" t="str">
        <f t="shared" si="2"/>
        <v>龍泉里</v>
      </c>
      <c r="AF49" s="1" t="str">
        <f t="shared" si="3"/>
        <v/>
      </c>
      <c r="AG49" s="1" t="str">
        <f t="shared" si="4"/>
        <v/>
      </c>
      <c r="AH49" s="1" t="str">
        <f t="shared" si="5"/>
        <v/>
      </c>
    </row>
    <row r="50" spans="1:34" s="1" customFormat="1" x14ac:dyDescent="0.25">
      <c r="A50" s="2" t="s">
        <v>31</v>
      </c>
      <c r="B50" s="2" t="s">
        <v>85</v>
      </c>
      <c r="C50" s="2" t="s">
        <v>88</v>
      </c>
      <c r="D50" s="3">
        <v>37</v>
      </c>
      <c r="E50" s="3">
        <v>4</v>
      </c>
      <c r="F50" s="3">
        <v>67</v>
      </c>
      <c r="G50" s="3">
        <v>29</v>
      </c>
      <c r="H50" s="3">
        <v>29</v>
      </c>
      <c r="I50" s="3">
        <v>0</v>
      </c>
      <c r="J50" s="3">
        <v>25</v>
      </c>
      <c r="K50" s="3">
        <v>65</v>
      </c>
      <c r="L50" s="3">
        <v>35</v>
      </c>
      <c r="M50" s="3">
        <v>2</v>
      </c>
      <c r="N50" s="3">
        <v>15</v>
      </c>
      <c r="O50" s="3">
        <v>42</v>
      </c>
      <c r="P50" s="3">
        <v>42</v>
      </c>
      <c r="Q50" s="3">
        <v>0</v>
      </c>
      <c r="R50" s="3">
        <v>49</v>
      </c>
      <c r="S50" s="3">
        <v>95</v>
      </c>
      <c r="T50" s="3">
        <v>64</v>
      </c>
      <c r="U50" s="3">
        <v>80</v>
      </c>
      <c r="V50" s="3">
        <v>26</v>
      </c>
      <c r="W50" s="3">
        <v>15</v>
      </c>
      <c r="X50" s="3">
        <v>67</v>
      </c>
      <c r="Y50" s="3">
        <v>75</v>
      </c>
      <c r="Z50" s="3">
        <v>883</v>
      </c>
      <c r="AA50" s="3">
        <v>1288</v>
      </c>
      <c r="AB50" s="4">
        <v>68.55999755859375</v>
      </c>
      <c r="AC50" s="5">
        <f t="shared" si="0"/>
        <v>481</v>
      </c>
      <c r="AD50" s="5">
        <f t="shared" si="1"/>
        <v>325</v>
      </c>
      <c r="AE50" t="str">
        <f t="shared" si="2"/>
        <v>龍泉里</v>
      </c>
      <c r="AF50" s="1" t="str">
        <f t="shared" si="3"/>
        <v/>
      </c>
      <c r="AG50" s="1" t="str">
        <f t="shared" si="4"/>
        <v/>
      </c>
      <c r="AH50" s="1" t="str">
        <f t="shared" si="5"/>
        <v/>
      </c>
    </row>
    <row r="51" spans="1:34" s="1" customFormat="1" x14ac:dyDescent="0.25">
      <c r="A51" s="2" t="s">
        <v>31</v>
      </c>
      <c r="B51" s="2" t="s">
        <v>89</v>
      </c>
      <c r="C51" s="2" t="s">
        <v>90</v>
      </c>
      <c r="D51" s="3">
        <v>24</v>
      </c>
      <c r="E51" s="3">
        <v>1</v>
      </c>
      <c r="F51" s="3">
        <v>32</v>
      </c>
      <c r="G51" s="3">
        <v>52</v>
      </c>
      <c r="H51" s="3">
        <v>34</v>
      </c>
      <c r="I51" s="3">
        <v>1</v>
      </c>
      <c r="J51" s="3">
        <v>19</v>
      </c>
      <c r="K51" s="3">
        <v>53</v>
      </c>
      <c r="L51" s="3">
        <v>52</v>
      </c>
      <c r="M51" s="3">
        <v>2</v>
      </c>
      <c r="N51" s="3">
        <v>25</v>
      </c>
      <c r="O51" s="3">
        <v>43</v>
      </c>
      <c r="P51" s="3">
        <v>32</v>
      </c>
      <c r="Q51" s="3">
        <v>1</v>
      </c>
      <c r="R51" s="3">
        <v>50</v>
      </c>
      <c r="S51" s="3">
        <v>56</v>
      </c>
      <c r="T51" s="3">
        <v>58</v>
      </c>
      <c r="U51" s="3">
        <v>60</v>
      </c>
      <c r="V51" s="3">
        <v>23</v>
      </c>
      <c r="W51" s="3">
        <v>27</v>
      </c>
      <c r="X51" s="3">
        <v>59</v>
      </c>
      <c r="Y51" s="3">
        <v>100</v>
      </c>
      <c r="Z51" s="3">
        <v>836</v>
      </c>
      <c r="AA51" s="3">
        <v>1148</v>
      </c>
      <c r="AB51" s="4">
        <v>72.819999694824219</v>
      </c>
      <c r="AC51" s="5">
        <f t="shared" si="0"/>
        <v>455</v>
      </c>
      <c r="AD51" s="5">
        <f t="shared" si="1"/>
        <v>302</v>
      </c>
      <c r="AE51" t="str">
        <f t="shared" si="2"/>
        <v>古風里</v>
      </c>
      <c r="AF51" s="1">
        <f t="shared" si="3"/>
        <v>1319</v>
      </c>
      <c r="AG51" s="1">
        <f t="shared" si="4"/>
        <v>955</v>
      </c>
      <c r="AH51" s="1">
        <f t="shared" si="5"/>
        <v>2500</v>
      </c>
    </row>
    <row r="52" spans="1:34" s="1" customFormat="1" x14ac:dyDescent="0.25">
      <c r="A52" s="2" t="s">
        <v>31</v>
      </c>
      <c r="B52" s="2" t="s">
        <v>89</v>
      </c>
      <c r="C52" s="2" t="s">
        <v>91</v>
      </c>
      <c r="D52" s="3">
        <v>28</v>
      </c>
      <c r="E52" s="3">
        <v>2</v>
      </c>
      <c r="F52" s="3">
        <v>33</v>
      </c>
      <c r="G52" s="3">
        <v>52</v>
      </c>
      <c r="H52" s="3">
        <v>15</v>
      </c>
      <c r="I52" s="3">
        <v>0</v>
      </c>
      <c r="J52" s="3">
        <v>24</v>
      </c>
      <c r="K52" s="3">
        <v>57</v>
      </c>
      <c r="L52" s="3">
        <v>60</v>
      </c>
      <c r="M52" s="3">
        <v>5</v>
      </c>
      <c r="N52" s="3">
        <v>22</v>
      </c>
      <c r="O52" s="3">
        <v>56</v>
      </c>
      <c r="P52" s="3">
        <v>31</v>
      </c>
      <c r="Q52" s="3">
        <v>1</v>
      </c>
      <c r="R52" s="3">
        <v>56</v>
      </c>
      <c r="S52" s="3">
        <v>93</v>
      </c>
      <c r="T52" s="3">
        <v>57</v>
      </c>
      <c r="U52" s="3">
        <v>109</v>
      </c>
      <c r="V52" s="3">
        <v>16</v>
      </c>
      <c r="W52" s="3">
        <v>18</v>
      </c>
      <c r="X52" s="3">
        <v>61</v>
      </c>
      <c r="Y52" s="3">
        <v>76</v>
      </c>
      <c r="Z52" s="3">
        <v>896</v>
      </c>
      <c r="AA52" s="3">
        <v>1253</v>
      </c>
      <c r="AB52" s="4">
        <v>71.510002136230469</v>
      </c>
      <c r="AC52" s="5">
        <f t="shared" si="0"/>
        <v>479</v>
      </c>
      <c r="AD52" s="5">
        <f t="shared" si="1"/>
        <v>345</v>
      </c>
      <c r="AE52" t="str">
        <f t="shared" si="2"/>
        <v>古風里</v>
      </c>
      <c r="AF52" s="1" t="str">
        <f t="shared" si="3"/>
        <v/>
      </c>
      <c r="AG52" s="1" t="str">
        <f t="shared" si="4"/>
        <v/>
      </c>
      <c r="AH52" s="1" t="str">
        <f t="shared" si="5"/>
        <v/>
      </c>
    </row>
    <row r="53" spans="1:34" s="1" customFormat="1" x14ac:dyDescent="0.25">
      <c r="A53" s="2" t="s">
        <v>31</v>
      </c>
      <c r="B53" s="2" t="s">
        <v>89</v>
      </c>
      <c r="C53" s="2" t="s">
        <v>92</v>
      </c>
      <c r="D53" s="3">
        <v>29</v>
      </c>
      <c r="E53" s="3">
        <v>1</v>
      </c>
      <c r="F53" s="3">
        <v>26</v>
      </c>
      <c r="G53" s="3">
        <v>40</v>
      </c>
      <c r="H53" s="3">
        <v>13</v>
      </c>
      <c r="I53" s="3">
        <v>5</v>
      </c>
      <c r="J53" s="3">
        <v>16</v>
      </c>
      <c r="K53" s="3">
        <v>59</v>
      </c>
      <c r="L53" s="3">
        <v>59</v>
      </c>
      <c r="M53" s="3">
        <v>1</v>
      </c>
      <c r="N53" s="3">
        <v>23</v>
      </c>
      <c r="O53" s="3">
        <v>58</v>
      </c>
      <c r="P53" s="3">
        <v>30</v>
      </c>
      <c r="Q53" s="3">
        <v>0</v>
      </c>
      <c r="R53" s="3">
        <v>57</v>
      </c>
      <c r="S53" s="3">
        <v>57</v>
      </c>
      <c r="T53" s="3">
        <v>52</v>
      </c>
      <c r="U53" s="3">
        <v>59</v>
      </c>
      <c r="V53" s="3">
        <v>31</v>
      </c>
      <c r="W53" s="3">
        <v>10</v>
      </c>
      <c r="X53" s="3">
        <v>73</v>
      </c>
      <c r="Y53" s="3">
        <v>48</v>
      </c>
      <c r="Z53" s="3">
        <v>768</v>
      </c>
      <c r="AA53" s="3">
        <v>1106</v>
      </c>
      <c r="AB53" s="4">
        <v>69.44000244140625</v>
      </c>
      <c r="AC53" s="5">
        <f t="shared" si="0"/>
        <v>385</v>
      </c>
      <c r="AD53" s="5">
        <f t="shared" si="1"/>
        <v>308</v>
      </c>
      <c r="AE53" t="str">
        <f t="shared" si="2"/>
        <v>古風里</v>
      </c>
      <c r="AF53" s="1" t="str">
        <f t="shared" si="3"/>
        <v/>
      </c>
      <c r="AG53" s="1" t="str">
        <f t="shared" si="4"/>
        <v/>
      </c>
      <c r="AH53" s="1" t="str">
        <f t="shared" si="5"/>
        <v/>
      </c>
    </row>
    <row r="54" spans="1:34" s="1" customFormat="1" x14ac:dyDescent="0.25">
      <c r="A54" s="2" t="s">
        <v>31</v>
      </c>
      <c r="B54" s="2" t="s">
        <v>93</v>
      </c>
      <c r="C54" s="2" t="s">
        <v>94</v>
      </c>
      <c r="D54" s="3">
        <v>43</v>
      </c>
      <c r="E54" s="3">
        <v>2</v>
      </c>
      <c r="F54" s="3">
        <v>95</v>
      </c>
      <c r="G54" s="3">
        <v>52</v>
      </c>
      <c r="H54" s="3">
        <v>45</v>
      </c>
      <c r="I54" s="3">
        <v>1</v>
      </c>
      <c r="J54" s="3">
        <v>34</v>
      </c>
      <c r="K54" s="3">
        <v>63</v>
      </c>
      <c r="L54" s="3">
        <v>55</v>
      </c>
      <c r="M54" s="3">
        <v>0</v>
      </c>
      <c r="N54" s="3">
        <v>33</v>
      </c>
      <c r="O54" s="3">
        <v>38</v>
      </c>
      <c r="P54" s="3">
        <v>40</v>
      </c>
      <c r="Q54" s="3">
        <v>0</v>
      </c>
      <c r="R54" s="3">
        <v>78</v>
      </c>
      <c r="S54" s="3">
        <v>83</v>
      </c>
      <c r="T54" s="3">
        <v>67</v>
      </c>
      <c r="U54" s="3">
        <v>69</v>
      </c>
      <c r="V54" s="3">
        <v>27</v>
      </c>
      <c r="W54" s="3">
        <v>23</v>
      </c>
      <c r="X54" s="3">
        <v>91</v>
      </c>
      <c r="Y54" s="3">
        <v>67</v>
      </c>
      <c r="Z54" s="3">
        <v>1031</v>
      </c>
      <c r="AA54" s="3">
        <v>1443</v>
      </c>
      <c r="AB54" s="4">
        <v>71.449996948242188</v>
      </c>
      <c r="AC54" s="5">
        <f t="shared" si="0"/>
        <v>545</v>
      </c>
      <c r="AD54" s="5">
        <f t="shared" si="1"/>
        <v>397</v>
      </c>
      <c r="AE54" t="str">
        <f t="shared" si="2"/>
        <v>古莊里</v>
      </c>
      <c r="AF54" s="1">
        <f t="shared" si="3"/>
        <v>2165</v>
      </c>
      <c r="AG54" s="1">
        <f t="shared" si="4"/>
        <v>1510</v>
      </c>
      <c r="AH54" s="1">
        <f t="shared" si="5"/>
        <v>4041</v>
      </c>
    </row>
    <row r="55" spans="1:34" s="1" customFormat="1" x14ac:dyDescent="0.25">
      <c r="A55" s="2" t="s">
        <v>31</v>
      </c>
      <c r="B55" s="2" t="s">
        <v>93</v>
      </c>
      <c r="C55" s="2" t="s">
        <v>95</v>
      </c>
      <c r="D55" s="3">
        <v>57</v>
      </c>
      <c r="E55" s="3">
        <v>4</v>
      </c>
      <c r="F55" s="3">
        <v>214</v>
      </c>
      <c r="G55" s="3">
        <v>46</v>
      </c>
      <c r="H55" s="3">
        <v>20</v>
      </c>
      <c r="I55" s="3">
        <v>2</v>
      </c>
      <c r="J55" s="3">
        <v>36</v>
      </c>
      <c r="K55" s="3">
        <v>57</v>
      </c>
      <c r="L55" s="3">
        <v>49</v>
      </c>
      <c r="M55" s="3">
        <v>2</v>
      </c>
      <c r="N55" s="3">
        <v>22</v>
      </c>
      <c r="O55" s="3">
        <v>42</v>
      </c>
      <c r="P55" s="3">
        <v>32</v>
      </c>
      <c r="Q55" s="3">
        <v>2</v>
      </c>
      <c r="R55" s="3">
        <v>56</v>
      </c>
      <c r="S55" s="3">
        <v>60</v>
      </c>
      <c r="T55" s="3">
        <v>54</v>
      </c>
      <c r="U55" s="3">
        <v>52</v>
      </c>
      <c r="V55" s="3">
        <v>39</v>
      </c>
      <c r="W55" s="3">
        <v>23</v>
      </c>
      <c r="X55" s="3">
        <v>73</v>
      </c>
      <c r="Y55" s="3">
        <v>53</v>
      </c>
      <c r="Z55" s="3">
        <v>1024</v>
      </c>
      <c r="AA55" s="3">
        <v>1442</v>
      </c>
      <c r="AB55" s="4">
        <v>71.010002136230469</v>
      </c>
      <c r="AC55" s="5">
        <f t="shared" si="0"/>
        <v>595</v>
      </c>
      <c r="AD55" s="5">
        <f t="shared" si="1"/>
        <v>315</v>
      </c>
      <c r="AE55" t="str">
        <f t="shared" si="2"/>
        <v>古莊里</v>
      </c>
      <c r="AF55" s="1" t="str">
        <f t="shared" si="3"/>
        <v/>
      </c>
      <c r="AG55" s="1" t="str">
        <f t="shared" si="4"/>
        <v/>
      </c>
      <c r="AH55" s="1" t="str">
        <f t="shared" si="5"/>
        <v/>
      </c>
    </row>
    <row r="56" spans="1:34" s="1" customFormat="1" x14ac:dyDescent="0.25">
      <c r="A56" s="2" t="s">
        <v>31</v>
      </c>
      <c r="B56" s="2" t="s">
        <v>93</v>
      </c>
      <c r="C56" s="2" t="s">
        <v>96</v>
      </c>
      <c r="D56" s="3">
        <v>50</v>
      </c>
      <c r="E56" s="3">
        <v>3</v>
      </c>
      <c r="F56" s="3">
        <v>80</v>
      </c>
      <c r="G56" s="3">
        <v>48</v>
      </c>
      <c r="H56" s="3">
        <v>75</v>
      </c>
      <c r="I56" s="3">
        <v>2</v>
      </c>
      <c r="J56" s="3">
        <v>26</v>
      </c>
      <c r="K56" s="3">
        <v>69</v>
      </c>
      <c r="L56" s="3">
        <v>53</v>
      </c>
      <c r="M56" s="3">
        <v>2</v>
      </c>
      <c r="N56" s="3">
        <v>30</v>
      </c>
      <c r="O56" s="3">
        <v>28</v>
      </c>
      <c r="P56" s="3">
        <v>29</v>
      </c>
      <c r="Q56" s="3">
        <v>0</v>
      </c>
      <c r="R56" s="3">
        <v>76</v>
      </c>
      <c r="S56" s="3">
        <v>96</v>
      </c>
      <c r="T56" s="3">
        <v>87</v>
      </c>
      <c r="U56" s="3">
        <v>62</v>
      </c>
      <c r="V56" s="3">
        <v>23</v>
      </c>
      <c r="W56" s="3">
        <v>24</v>
      </c>
      <c r="X56" s="3">
        <v>78</v>
      </c>
      <c r="Y56" s="3">
        <v>63</v>
      </c>
      <c r="Z56" s="3">
        <v>1032</v>
      </c>
      <c r="AA56" s="3">
        <v>1473</v>
      </c>
      <c r="AB56" s="4">
        <v>70.05999755859375</v>
      </c>
      <c r="AC56" s="5">
        <f t="shared" si="0"/>
        <v>534</v>
      </c>
      <c r="AD56" s="5">
        <f t="shared" si="1"/>
        <v>414</v>
      </c>
      <c r="AE56" t="str">
        <f t="shared" si="2"/>
        <v>古莊里</v>
      </c>
      <c r="AF56" s="1" t="str">
        <f t="shared" si="3"/>
        <v/>
      </c>
      <c r="AG56" s="1" t="str">
        <f t="shared" si="4"/>
        <v/>
      </c>
      <c r="AH56" s="1" t="str">
        <f t="shared" si="5"/>
        <v/>
      </c>
    </row>
    <row r="57" spans="1:34" s="1" customFormat="1" x14ac:dyDescent="0.25">
      <c r="A57" s="2" t="s">
        <v>31</v>
      </c>
      <c r="B57" s="2" t="s">
        <v>93</v>
      </c>
      <c r="C57" s="2" t="s">
        <v>97</v>
      </c>
      <c r="D57" s="3">
        <v>39</v>
      </c>
      <c r="E57" s="3">
        <v>2</v>
      </c>
      <c r="F57" s="3">
        <v>74</v>
      </c>
      <c r="G57" s="3">
        <v>40</v>
      </c>
      <c r="H57" s="3">
        <v>46</v>
      </c>
      <c r="I57" s="3">
        <v>0</v>
      </c>
      <c r="J57" s="3">
        <v>27</v>
      </c>
      <c r="K57" s="3">
        <v>62</v>
      </c>
      <c r="L57" s="3">
        <v>66</v>
      </c>
      <c r="M57" s="3">
        <v>2</v>
      </c>
      <c r="N57" s="3">
        <v>31</v>
      </c>
      <c r="O57" s="3">
        <v>29</v>
      </c>
      <c r="P57" s="3">
        <v>40</v>
      </c>
      <c r="Q57" s="3">
        <v>1</v>
      </c>
      <c r="R57" s="3">
        <v>60</v>
      </c>
      <c r="S57" s="3">
        <v>65</v>
      </c>
      <c r="T57" s="3">
        <v>74</v>
      </c>
      <c r="U57" s="3">
        <v>98</v>
      </c>
      <c r="V57" s="3">
        <v>23</v>
      </c>
      <c r="W57" s="3">
        <v>14</v>
      </c>
      <c r="X57" s="3">
        <v>105</v>
      </c>
      <c r="Y57" s="3">
        <v>32</v>
      </c>
      <c r="Z57" s="3">
        <v>954</v>
      </c>
      <c r="AA57" s="3">
        <v>1410</v>
      </c>
      <c r="AB57" s="4">
        <v>67.660003662109375</v>
      </c>
      <c r="AC57" s="5">
        <f t="shared" si="0"/>
        <v>491</v>
      </c>
      <c r="AD57" s="5">
        <f t="shared" si="1"/>
        <v>384</v>
      </c>
      <c r="AE57" t="str">
        <f t="shared" si="2"/>
        <v>古莊里</v>
      </c>
      <c r="AF57" s="1" t="str">
        <f t="shared" si="3"/>
        <v/>
      </c>
      <c r="AG57" s="1" t="str">
        <f t="shared" si="4"/>
        <v/>
      </c>
      <c r="AH57" s="1" t="str">
        <f t="shared" si="5"/>
        <v/>
      </c>
    </row>
    <row r="58" spans="1:34" s="1" customFormat="1" x14ac:dyDescent="0.25">
      <c r="A58" s="2" t="s">
        <v>31</v>
      </c>
      <c r="B58" s="2" t="s">
        <v>98</v>
      </c>
      <c r="C58" s="2" t="s">
        <v>99</v>
      </c>
      <c r="D58" s="3">
        <v>29</v>
      </c>
      <c r="E58" s="3">
        <v>4</v>
      </c>
      <c r="F58" s="3">
        <v>37</v>
      </c>
      <c r="G58" s="3">
        <v>42</v>
      </c>
      <c r="H58" s="3">
        <v>19</v>
      </c>
      <c r="I58" s="3">
        <v>1</v>
      </c>
      <c r="J58" s="3">
        <v>21</v>
      </c>
      <c r="K58" s="3">
        <v>61</v>
      </c>
      <c r="L58" s="3">
        <v>73</v>
      </c>
      <c r="M58" s="3">
        <v>0</v>
      </c>
      <c r="N58" s="3">
        <v>29</v>
      </c>
      <c r="O58" s="3">
        <v>28</v>
      </c>
      <c r="P58" s="3">
        <v>30</v>
      </c>
      <c r="Q58" s="3">
        <v>2</v>
      </c>
      <c r="R58" s="3">
        <v>70</v>
      </c>
      <c r="S58" s="3">
        <v>48</v>
      </c>
      <c r="T58" s="3">
        <v>42</v>
      </c>
      <c r="U58" s="3">
        <v>59</v>
      </c>
      <c r="V58" s="3">
        <v>26</v>
      </c>
      <c r="W58" s="3">
        <v>17</v>
      </c>
      <c r="X58" s="3">
        <v>52</v>
      </c>
      <c r="Y58" s="3">
        <v>56</v>
      </c>
      <c r="Z58" s="3">
        <v>765</v>
      </c>
      <c r="AA58" s="3">
        <v>2427</v>
      </c>
      <c r="AB58" s="4">
        <v>31.520000457763672</v>
      </c>
      <c r="AC58" s="5">
        <f t="shared" si="0"/>
        <v>390</v>
      </c>
      <c r="AD58" s="5">
        <f t="shared" si="1"/>
        <v>302</v>
      </c>
      <c r="AE58" t="str">
        <f t="shared" si="2"/>
        <v>龍安里</v>
      </c>
      <c r="AF58" s="1">
        <f t="shared" si="3"/>
        <v>1799</v>
      </c>
      <c r="AG58" s="1">
        <f t="shared" si="4"/>
        <v>1330</v>
      </c>
      <c r="AH58" s="1">
        <f t="shared" si="5"/>
        <v>3519</v>
      </c>
    </row>
    <row r="59" spans="1:34" s="1" customFormat="1" x14ac:dyDescent="0.25">
      <c r="A59" s="2" t="s">
        <v>31</v>
      </c>
      <c r="B59" s="2" t="s">
        <v>98</v>
      </c>
      <c r="C59" s="2" t="s">
        <v>100</v>
      </c>
      <c r="D59" s="3">
        <v>45</v>
      </c>
      <c r="E59" s="3">
        <v>1</v>
      </c>
      <c r="F59" s="3">
        <v>40</v>
      </c>
      <c r="G59" s="3">
        <v>44</v>
      </c>
      <c r="H59" s="3">
        <v>24</v>
      </c>
      <c r="I59" s="3">
        <v>2</v>
      </c>
      <c r="J59" s="3">
        <v>27</v>
      </c>
      <c r="K59" s="3">
        <v>76</v>
      </c>
      <c r="L59" s="3">
        <v>82</v>
      </c>
      <c r="M59" s="3">
        <v>1</v>
      </c>
      <c r="N59" s="3">
        <v>30</v>
      </c>
      <c r="O59" s="3">
        <v>44</v>
      </c>
      <c r="P59" s="3">
        <v>39</v>
      </c>
      <c r="Q59" s="3">
        <v>0</v>
      </c>
      <c r="R59" s="3">
        <v>69</v>
      </c>
      <c r="S59" s="3">
        <v>50</v>
      </c>
      <c r="T59" s="3">
        <v>54</v>
      </c>
      <c r="U59" s="3">
        <v>68</v>
      </c>
      <c r="V59" s="3">
        <v>30</v>
      </c>
      <c r="W59" s="3">
        <v>10</v>
      </c>
      <c r="X59" s="3">
        <v>62</v>
      </c>
      <c r="Y59" s="3">
        <v>55</v>
      </c>
      <c r="Z59" s="3">
        <v>879</v>
      </c>
      <c r="AA59" s="3">
        <v>1225</v>
      </c>
      <c r="AB59" s="4">
        <v>71.760002136230469</v>
      </c>
      <c r="AC59" s="5">
        <f t="shared" si="0"/>
        <v>465</v>
      </c>
      <c r="AD59" s="5">
        <f t="shared" si="1"/>
        <v>327</v>
      </c>
      <c r="AE59" t="str">
        <f t="shared" si="2"/>
        <v>龍安里</v>
      </c>
      <c r="AF59" s="1" t="str">
        <f t="shared" si="3"/>
        <v/>
      </c>
      <c r="AG59" s="1" t="str">
        <f t="shared" si="4"/>
        <v/>
      </c>
      <c r="AH59" s="1" t="str">
        <f t="shared" si="5"/>
        <v/>
      </c>
    </row>
    <row r="60" spans="1:34" s="1" customFormat="1" x14ac:dyDescent="0.25">
      <c r="A60" s="2" t="s">
        <v>31</v>
      </c>
      <c r="B60" s="2" t="s">
        <v>98</v>
      </c>
      <c r="C60" s="2" t="s">
        <v>101</v>
      </c>
      <c r="D60" s="3">
        <v>48</v>
      </c>
      <c r="E60" s="3">
        <v>1</v>
      </c>
      <c r="F60" s="3">
        <v>48</v>
      </c>
      <c r="G60" s="3">
        <v>43</v>
      </c>
      <c r="H60" s="3">
        <v>15</v>
      </c>
      <c r="I60" s="3">
        <v>1</v>
      </c>
      <c r="J60" s="3">
        <v>38</v>
      </c>
      <c r="K60" s="3">
        <v>80</v>
      </c>
      <c r="L60" s="3">
        <v>56</v>
      </c>
      <c r="M60" s="3">
        <v>2</v>
      </c>
      <c r="N60" s="3">
        <v>19</v>
      </c>
      <c r="O60" s="3">
        <v>40</v>
      </c>
      <c r="P60" s="3">
        <v>33</v>
      </c>
      <c r="Q60" s="3">
        <v>0</v>
      </c>
      <c r="R60" s="3">
        <v>66</v>
      </c>
      <c r="S60" s="3">
        <v>54</v>
      </c>
      <c r="T60" s="3">
        <v>55</v>
      </c>
      <c r="U60" s="3">
        <v>60</v>
      </c>
      <c r="V60" s="3">
        <v>43</v>
      </c>
      <c r="W60" s="3">
        <v>19</v>
      </c>
      <c r="X60" s="3">
        <v>80</v>
      </c>
      <c r="Y60" s="3">
        <v>43</v>
      </c>
      <c r="Z60" s="3">
        <v>864</v>
      </c>
      <c r="AA60" s="3">
        <v>1256</v>
      </c>
      <c r="AB60" s="4">
        <v>68.790000915527344</v>
      </c>
      <c r="AC60" s="5">
        <f t="shared" si="0"/>
        <v>429</v>
      </c>
      <c r="AD60" s="5">
        <f t="shared" si="1"/>
        <v>330</v>
      </c>
      <c r="AE60" t="str">
        <f t="shared" si="2"/>
        <v>龍安里</v>
      </c>
      <c r="AF60" s="1" t="str">
        <f t="shared" si="3"/>
        <v/>
      </c>
      <c r="AG60" s="1" t="str">
        <f t="shared" si="4"/>
        <v/>
      </c>
      <c r="AH60" s="1" t="str">
        <f t="shared" si="5"/>
        <v/>
      </c>
    </row>
    <row r="61" spans="1:34" s="1" customFormat="1" x14ac:dyDescent="0.25">
      <c r="A61" s="2" t="s">
        <v>31</v>
      </c>
      <c r="B61" s="2" t="s">
        <v>98</v>
      </c>
      <c r="C61" s="2" t="s">
        <v>102</v>
      </c>
      <c r="D61" s="3">
        <v>42</v>
      </c>
      <c r="E61" s="3">
        <v>4</v>
      </c>
      <c r="F61" s="3">
        <v>44</v>
      </c>
      <c r="G61" s="3">
        <v>49</v>
      </c>
      <c r="H61" s="3">
        <v>18</v>
      </c>
      <c r="I61" s="3">
        <v>0</v>
      </c>
      <c r="J61" s="3">
        <v>46</v>
      </c>
      <c r="K61" s="3">
        <v>97</v>
      </c>
      <c r="L61" s="3">
        <v>70</v>
      </c>
      <c r="M61" s="3">
        <v>7</v>
      </c>
      <c r="N61" s="3">
        <v>24</v>
      </c>
      <c r="O61" s="3">
        <v>50</v>
      </c>
      <c r="P61" s="3">
        <v>48</v>
      </c>
      <c r="Q61" s="3">
        <v>0</v>
      </c>
      <c r="R61" s="3">
        <v>86</v>
      </c>
      <c r="S61" s="3">
        <v>42</v>
      </c>
      <c r="T61" s="3">
        <v>54</v>
      </c>
      <c r="U61" s="3">
        <v>83</v>
      </c>
      <c r="V61" s="3">
        <v>39</v>
      </c>
      <c r="W61" s="3">
        <v>21</v>
      </c>
      <c r="X61" s="3">
        <v>98</v>
      </c>
      <c r="Y61" s="3">
        <v>60</v>
      </c>
      <c r="Z61" s="3">
        <v>1011</v>
      </c>
      <c r="AA61" s="3">
        <v>1418</v>
      </c>
      <c r="AB61" s="4">
        <v>71.300003051757813</v>
      </c>
      <c r="AC61" s="5">
        <f t="shared" si="0"/>
        <v>515</v>
      </c>
      <c r="AD61" s="5">
        <f t="shared" si="1"/>
        <v>371</v>
      </c>
      <c r="AE61" t="str">
        <f t="shared" si="2"/>
        <v>龍安里</v>
      </c>
      <c r="AF61" s="1" t="str">
        <f t="shared" si="3"/>
        <v/>
      </c>
      <c r="AG61" s="1" t="str">
        <f t="shared" si="4"/>
        <v/>
      </c>
      <c r="AH61" s="1" t="str">
        <f t="shared" si="5"/>
        <v/>
      </c>
    </row>
    <row r="62" spans="1:34" s="1" customFormat="1" x14ac:dyDescent="0.25">
      <c r="A62" s="2" t="s">
        <v>31</v>
      </c>
      <c r="B62" s="2" t="s">
        <v>103</v>
      </c>
      <c r="C62" s="2" t="s">
        <v>104</v>
      </c>
      <c r="D62" s="3">
        <v>36</v>
      </c>
      <c r="E62" s="3">
        <v>3</v>
      </c>
      <c r="F62" s="3">
        <v>35</v>
      </c>
      <c r="G62" s="3">
        <v>28</v>
      </c>
      <c r="H62" s="3">
        <v>13</v>
      </c>
      <c r="I62" s="3">
        <v>0</v>
      </c>
      <c r="J62" s="3">
        <v>31</v>
      </c>
      <c r="K62" s="3">
        <v>54</v>
      </c>
      <c r="L62" s="3">
        <v>54</v>
      </c>
      <c r="M62" s="3">
        <v>2</v>
      </c>
      <c r="N62" s="3">
        <v>24</v>
      </c>
      <c r="O62" s="3">
        <v>32</v>
      </c>
      <c r="P62" s="3">
        <v>72</v>
      </c>
      <c r="Q62" s="3">
        <v>0</v>
      </c>
      <c r="R62" s="3">
        <v>56</v>
      </c>
      <c r="S62" s="3">
        <v>57</v>
      </c>
      <c r="T62" s="3">
        <v>41</v>
      </c>
      <c r="U62" s="3">
        <v>69</v>
      </c>
      <c r="V62" s="3">
        <v>24</v>
      </c>
      <c r="W62" s="3">
        <v>12</v>
      </c>
      <c r="X62" s="3">
        <v>65</v>
      </c>
      <c r="Y62" s="3">
        <v>56</v>
      </c>
      <c r="Z62" s="3">
        <v>780</v>
      </c>
      <c r="AA62" s="3">
        <v>1145</v>
      </c>
      <c r="AB62" s="4">
        <v>68.120002746582031</v>
      </c>
      <c r="AC62" s="5">
        <f t="shared" si="0"/>
        <v>419</v>
      </c>
      <c r="AD62" s="5">
        <f t="shared" si="1"/>
        <v>285</v>
      </c>
      <c r="AE62" t="str">
        <f t="shared" si="2"/>
        <v>錦安里</v>
      </c>
      <c r="AF62" s="1">
        <f t="shared" si="3"/>
        <v>1786</v>
      </c>
      <c r="AG62" s="1">
        <f t="shared" si="4"/>
        <v>1180</v>
      </c>
      <c r="AH62" s="1">
        <f t="shared" si="5"/>
        <v>3313</v>
      </c>
    </row>
    <row r="63" spans="1:34" s="1" customFormat="1" x14ac:dyDescent="0.25">
      <c r="A63" s="2" t="s">
        <v>31</v>
      </c>
      <c r="B63" s="2" t="s">
        <v>103</v>
      </c>
      <c r="C63" s="2" t="s">
        <v>105</v>
      </c>
      <c r="D63" s="3">
        <v>43</v>
      </c>
      <c r="E63" s="3">
        <v>3</v>
      </c>
      <c r="F63" s="3">
        <v>30</v>
      </c>
      <c r="G63" s="3">
        <v>57</v>
      </c>
      <c r="H63" s="3">
        <v>14</v>
      </c>
      <c r="I63" s="3">
        <v>3</v>
      </c>
      <c r="J63" s="3">
        <v>32</v>
      </c>
      <c r="K63" s="3">
        <v>66</v>
      </c>
      <c r="L63" s="3">
        <v>51</v>
      </c>
      <c r="M63" s="3">
        <v>0</v>
      </c>
      <c r="N63" s="3">
        <v>26</v>
      </c>
      <c r="O63" s="3">
        <v>39</v>
      </c>
      <c r="P63" s="3">
        <v>68</v>
      </c>
      <c r="Q63" s="3">
        <v>1</v>
      </c>
      <c r="R63" s="3">
        <v>55</v>
      </c>
      <c r="S63" s="3">
        <v>37</v>
      </c>
      <c r="T63" s="3">
        <v>47</v>
      </c>
      <c r="U63" s="3">
        <v>72</v>
      </c>
      <c r="V63" s="3">
        <v>31</v>
      </c>
      <c r="W63" s="3">
        <v>11</v>
      </c>
      <c r="X63" s="3">
        <v>58</v>
      </c>
      <c r="Y63" s="3">
        <v>47</v>
      </c>
      <c r="Z63" s="3">
        <v>824</v>
      </c>
      <c r="AA63" s="3">
        <v>1188</v>
      </c>
      <c r="AB63" s="4">
        <v>69.360000610351563</v>
      </c>
      <c r="AC63" s="5">
        <f t="shared" si="0"/>
        <v>462</v>
      </c>
      <c r="AD63" s="5">
        <f t="shared" si="1"/>
        <v>259</v>
      </c>
      <c r="AE63" t="str">
        <f t="shared" si="2"/>
        <v>錦安里</v>
      </c>
      <c r="AF63" s="1" t="str">
        <f t="shared" si="3"/>
        <v/>
      </c>
      <c r="AG63" s="1" t="str">
        <f t="shared" si="4"/>
        <v/>
      </c>
      <c r="AH63" s="1" t="str">
        <f t="shared" si="5"/>
        <v/>
      </c>
    </row>
    <row r="64" spans="1:34" s="1" customFormat="1" x14ac:dyDescent="0.25">
      <c r="A64" s="2" t="s">
        <v>31</v>
      </c>
      <c r="B64" s="2" t="s">
        <v>103</v>
      </c>
      <c r="C64" s="2" t="s">
        <v>106</v>
      </c>
      <c r="D64" s="3">
        <v>24</v>
      </c>
      <c r="E64" s="3">
        <v>0</v>
      </c>
      <c r="F64" s="3">
        <v>34</v>
      </c>
      <c r="G64" s="3">
        <v>69</v>
      </c>
      <c r="H64" s="3">
        <v>11</v>
      </c>
      <c r="I64" s="3">
        <v>1</v>
      </c>
      <c r="J64" s="3">
        <v>28</v>
      </c>
      <c r="K64" s="3">
        <v>65</v>
      </c>
      <c r="L64" s="3">
        <v>59</v>
      </c>
      <c r="M64" s="3">
        <v>0</v>
      </c>
      <c r="N64" s="3">
        <v>23</v>
      </c>
      <c r="O64" s="3">
        <v>40</v>
      </c>
      <c r="P64" s="3">
        <v>91</v>
      </c>
      <c r="Q64" s="3">
        <v>0</v>
      </c>
      <c r="R64" s="3">
        <v>73</v>
      </c>
      <c r="S64" s="3">
        <v>55</v>
      </c>
      <c r="T64" s="3">
        <v>59</v>
      </c>
      <c r="U64" s="3">
        <v>49</v>
      </c>
      <c r="V64" s="3">
        <v>29</v>
      </c>
      <c r="W64" s="3">
        <v>21</v>
      </c>
      <c r="X64" s="3">
        <v>74</v>
      </c>
      <c r="Y64" s="3">
        <v>48</v>
      </c>
      <c r="Z64" s="3">
        <v>876</v>
      </c>
      <c r="AA64" s="3">
        <v>1191</v>
      </c>
      <c r="AB64" s="4">
        <v>73.550003051757813</v>
      </c>
      <c r="AC64" s="5">
        <f t="shared" si="0"/>
        <v>454</v>
      </c>
      <c r="AD64" s="5">
        <f t="shared" si="1"/>
        <v>341</v>
      </c>
      <c r="AE64" t="str">
        <f t="shared" si="2"/>
        <v>錦安里</v>
      </c>
      <c r="AF64" s="1" t="str">
        <f t="shared" si="3"/>
        <v/>
      </c>
      <c r="AG64" s="1" t="str">
        <f t="shared" si="4"/>
        <v/>
      </c>
      <c r="AH64" s="1" t="str">
        <f t="shared" si="5"/>
        <v/>
      </c>
    </row>
    <row r="65" spans="1:34" s="1" customFormat="1" x14ac:dyDescent="0.25">
      <c r="A65" s="2" t="s">
        <v>31</v>
      </c>
      <c r="B65" s="2" t="s">
        <v>103</v>
      </c>
      <c r="C65" s="2" t="s">
        <v>107</v>
      </c>
      <c r="D65" s="3">
        <v>35</v>
      </c>
      <c r="E65" s="3">
        <v>1</v>
      </c>
      <c r="F65" s="3">
        <v>42</v>
      </c>
      <c r="G65" s="3">
        <v>60</v>
      </c>
      <c r="H65" s="3">
        <v>20</v>
      </c>
      <c r="I65" s="3">
        <v>3</v>
      </c>
      <c r="J65" s="3">
        <v>31</v>
      </c>
      <c r="K65" s="3">
        <v>63</v>
      </c>
      <c r="L65" s="3">
        <v>56</v>
      </c>
      <c r="M65" s="3">
        <v>2</v>
      </c>
      <c r="N65" s="3">
        <v>10</v>
      </c>
      <c r="O65" s="3">
        <v>33</v>
      </c>
      <c r="P65" s="3">
        <v>82</v>
      </c>
      <c r="Q65" s="3">
        <v>0</v>
      </c>
      <c r="R65" s="3">
        <v>60</v>
      </c>
      <c r="S65" s="3">
        <v>53</v>
      </c>
      <c r="T65" s="3">
        <v>50</v>
      </c>
      <c r="U65" s="3">
        <v>54</v>
      </c>
      <c r="V65" s="3">
        <v>30</v>
      </c>
      <c r="W65" s="3">
        <v>19</v>
      </c>
      <c r="X65" s="3">
        <v>57</v>
      </c>
      <c r="Y65" s="3">
        <v>52</v>
      </c>
      <c r="Z65" s="3">
        <v>833</v>
      </c>
      <c r="AA65" s="3">
        <v>1144</v>
      </c>
      <c r="AB65" s="4">
        <v>72.80999755859375</v>
      </c>
      <c r="AC65" s="5">
        <f t="shared" si="0"/>
        <v>451</v>
      </c>
      <c r="AD65" s="5">
        <f t="shared" si="1"/>
        <v>295</v>
      </c>
      <c r="AE65" t="str">
        <f t="shared" si="2"/>
        <v>錦安里</v>
      </c>
      <c r="AF65" s="1" t="str">
        <f t="shared" si="3"/>
        <v/>
      </c>
      <c r="AG65" s="1" t="str">
        <f t="shared" si="4"/>
        <v/>
      </c>
      <c r="AH65" s="1" t="str">
        <f t="shared" si="5"/>
        <v/>
      </c>
    </row>
    <row r="66" spans="1:34" s="1" customFormat="1" x14ac:dyDescent="0.25">
      <c r="A66" s="2" t="s">
        <v>31</v>
      </c>
      <c r="B66" s="2" t="s">
        <v>108</v>
      </c>
      <c r="C66" s="2" t="s">
        <v>109</v>
      </c>
      <c r="D66" s="3">
        <v>40</v>
      </c>
      <c r="E66" s="3">
        <v>1</v>
      </c>
      <c r="F66" s="3">
        <v>38</v>
      </c>
      <c r="G66" s="3">
        <v>34</v>
      </c>
      <c r="H66" s="3">
        <v>20</v>
      </c>
      <c r="I66" s="3">
        <v>1</v>
      </c>
      <c r="J66" s="3">
        <v>31</v>
      </c>
      <c r="K66" s="3">
        <v>95</v>
      </c>
      <c r="L66" s="3">
        <v>52</v>
      </c>
      <c r="M66" s="3">
        <v>2</v>
      </c>
      <c r="N66" s="3">
        <v>24</v>
      </c>
      <c r="O66" s="3">
        <v>30</v>
      </c>
      <c r="P66" s="3">
        <v>47</v>
      </c>
      <c r="Q66" s="3">
        <v>1</v>
      </c>
      <c r="R66" s="3">
        <v>55</v>
      </c>
      <c r="S66" s="3">
        <v>57</v>
      </c>
      <c r="T66" s="3">
        <v>46</v>
      </c>
      <c r="U66" s="3">
        <v>66</v>
      </c>
      <c r="V66" s="3">
        <v>31</v>
      </c>
      <c r="W66" s="3">
        <v>12</v>
      </c>
      <c r="X66" s="3">
        <v>101</v>
      </c>
      <c r="Y66" s="3">
        <v>33</v>
      </c>
      <c r="Z66" s="3">
        <v>845</v>
      </c>
      <c r="AA66" s="3">
        <v>1216</v>
      </c>
      <c r="AB66" s="4">
        <v>69.489997863769531</v>
      </c>
      <c r="AC66" s="5">
        <f t="shared" si="0"/>
        <v>427</v>
      </c>
      <c r="AD66" s="5">
        <f t="shared" si="1"/>
        <v>323</v>
      </c>
      <c r="AE66" t="str">
        <f t="shared" si="2"/>
        <v>福住里</v>
      </c>
      <c r="AF66" s="1">
        <f t="shared" si="3"/>
        <v>1751</v>
      </c>
      <c r="AG66" s="1">
        <f t="shared" si="4"/>
        <v>1285</v>
      </c>
      <c r="AH66" s="1">
        <f t="shared" si="5"/>
        <v>3392</v>
      </c>
    </row>
    <row r="67" spans="1:34" s="1" customFormat="1" x14ac:dyDescent="0.25">
      <c r="A67" s="2" t="s">
        <v>31</v>
      </c>
      <c r="B67" s="2" t="s">
        <v>108</v>
      </c>
      <c r="C67" s="2" t="s">
        <v>110</v>
      </c>
      <c r="D67" s="3">
        <v>28</v>
      </c>
      <c r="E67" s="3">
        <v>1</v>
      </c>
      <c r="F67" s="3">
        <v>42</v>
      </c>
      <c r="G67" s="3">
        <v>43</v>
      </c>
      <c r="H67" s="3">
        <v>16</v>
      </c>
      <c r="I67" s="3">
        <v>3</v>
      </c>
      <c r="J67" s="3">
        <v>25</v>
      </c>
      <c r="K67" s="3">
        <v>105</v>
      </c>
      <c r="L67" s="3">
        <v>66</v>
      </c>
      <c r="M67" s="3">
        <v>2</v>
      </c>
      <c r="N67" s="3">
        <v>36</v>
      </c>
      <c r="O67" s="3">
        <v>41</v>
      </c>
      <c r="P67" s="3">
        <v>43</v>
      </c>
      <c r="Q67" s="3">
        <v>0</v>
      </c>
      <c r="R67" s="3">
        <v>55</v>
      </c>
      <c r="S67" s="3">
        <v>56</v>
      </c>
      <c r="T67" s="3">
        <v>49</v>
      </c>
      <c r="U67" s="3">
        <v>46</v>
      </c>
      <c r="V67" s="3">
        <v>30</v>
      </c>
      <c r="W67" s="3">
        <v>18</v>
      </c>
      <c r="X67" s="3">
        <v>73</v>
      </c>
      <c r="Y67" s="3">
        <v>51</v>
      </c>
      <c r="Z67" s="3">
        <v>865</v>
      </c>
      <c r="AA67" s="3">
        <v>1250</v>
      </c>
      <c r="AB67" s="4">
        <v>69.199996948242188</v>
      </c>
      <c r="AC67" s="5">
        <f t="shared" si="0"/>
        <v>451</v>
      </c>
      <c r="AD67" s="5">
        <f t="shared" si="1"/>
        <v>317</v>
      </c>
      <c r="AE67" t="str">
        <f t="shared" si="2"/>
        <v>福住里</v>
      </c>
      <c r="AF67" s="1" t="str">
        <f t="shared" si="3"/>
        <v/>
      </c>
      <c r="AG67" s="1" t="str">
        <f t="shared" si="4"/>
        <v/>
      </c>
      <c r="AH67" s="1" t="str">
        <f t="shared" si="5"/>
        <v/>
      </c>
    </row>
    <row r="68" spans="1:34" s="1" customFormat="1" x14ac:dyDescent="0.25">
      <c r="A68" s="2" t="s">
        <v>31</v>
      </c>
      <c r="B68" s="2" t="s">
        <v>108</v>
      </c>
      <c r="C68" s="2" t="s">
        <v>111</v>
      </c>
      <c r="D68" s="3">
        <v>33</v>
      </c>
      <c r="E68" s="3">
        <v>1</v>
      </c>
      <c r="F68" s="3">
        <v>33</v>
      </c>
      <c r="G68" s="3">
        <v>55</v>
      </c>
      <c r="H68" s="3">
        <v>26</v>
      </c>
      <c r="I68" s="3">
        <v>2</v>
      </c>
      <c r="J68" s="3">
        <v>29</v>
      </c>
      <c r="K68" s="3">
        <v>112</v>
      </c>
      <c r="L68" s="3">
        <v>58</v>
      </c>
      <c r="M68" s="3">
        <v>1</v>
      </c>
      <c r="N68" s="3">
        <v>23</v>
      </c>
      <c r="O68" s="3">
        <v>37</v>
      </c>
      <c r="P68" s="3">
        <v>34</v>
      </c>
      <c r="Q68" s="3">
        <v>0</v>
      </c>
      <c r="R68" s="3">
        <v>51</v>
      </c>
      <c r="S68" s="3">
        <v>54</v>
      </c>
      <c r="T68" s="3">
        <v>56</v>
      </c>
      <c r="U68" s="3">
        <v>59</v>
      </c>
      <c r="V68" s="3">
        <v>21</v>
      </c>
      <c r="W68" s="3">
        <v>14</v>
      </c>
      <c r="X68" s="3">
        <v>67</v>
      </c>
      <c r="Y68" s="3">
        <v>56</v>
      </c>
      <c r="Z68" s="3">
        <v>845</v>
      </c>
      <c r="AA68" s="3">
        <v>1227</v>
      </c>
      <c r="AB68" s="4">
        <v>68.870002746582031</v>
      </c>
      <c r="AC68" s="5">
        <f t="shared" si="0"/>
        <v>468</v>
      </c>
      <c r="AD68" s="5">
        <f t="shared" si="1"/>
        <v>300</v>
      </c>
      <c r="AE68" t="str">
        <f t="shared" si="2"/>
        <v>福住里</v>
      </c>
      <c r="AF68" s="1" t="str">
        <f t="shared" si="3"/>
        <v/>
      </c>
      <c r="AG68" s="1" t="str">
        <f t="shared" si="4"/>
        <v/>
      </c>
      <c r="AH68" s="1" t="str">
        <f t="shared" si="5"/>
        <v/>
      </c>
    </row>
    <row r="69" spans="1:34" s="1" customFormat="1" x14ac:dyDescent="0.25">
      <c r="A69" s="2" t="s">
        <v>31</v>
      </c>
      <c r="B69" s="2" t="s">
        <v>108</v>
      </c>
      <c r="C69" s="2" t="s">
        <v>112</v>
      </c>
      <c r="D69" s="3">
        <v>45</v>
      </c>
      <c r="E69" s="3">
        <v>4</v>
      </c>
      <c r="F69" s="3">
        <v>31</v>
      </c>
      <c r="G69" s="3">
        <v>41</v>
      </c>
      <c r="H69" s="3">
        <v>14</v>
      </c>
      <c r="I69" s="3">
        <v>2</v>
      </c>
      <c r="J69" s="3">
        <v>23</v>
      </c>
      <c r="K69" s="3">
        <v>94</v>
      </c>
      <c r="L69" s="3">
        <v>59</v>
      </c>
      <c r="M69" s="3">
        <v>3</v>
      </c>
      <c r="N69" s="3">
        <v>28</v>
      </c>
      <c r="O69" s="3">
        <v>21</v>
      </c>
      <c r="P69" s="3">
        <v>39</v>
      </c>
      <c r="Q69" s="3">
        <v>1</v>
      </c>
      <c r="R69" s="3">
        <v>71</v>
      </c>
      <c r="S69" s="3">
        <v>50</v>
      </c>
      <c r="T69" s="3">
        <v>60</v>
      </c>
      <c r="U69" s="3">
        <v>54</v>
      </c>
      <c r="V69" s="3">
        <v>24</v>
      </c>
      <c r="W69" s="3">
        <v>28</v>
      </c>
      <c r="X69" s="3">
        <v>77</v>
      </c>
      <c r="Y69" s="3">
        <v>38</v>
      </c>
      <c r="Z69" s="3">
        <v>837</v>
      </c>
      <c r="AA69" s="3">
        <v>1172</v>
      </c>
      <c r="AB69" s="4">
        <v>71.419998168945313</v>
      </c>
      <c r="AC69" s="5">
        <f t="shared" si="0"/>
        <v>405</v>
      </c>
      <c r="AD69" s="5">
        <f t="shared" si="1"/>
        <v>345</v>
      </c>
      <c r="AE69" t="str">
        <f t="shared" si="2"/>
        <v>福住里</v>
      </c>
      <c r="AF69" s="1" t="str">
        <f t="shared" si="3"/>
        <v/>
      </c>
      <c r="AG69" s="1" t="str">
        <f t="shared" si="4"/>
        <v/>
      </c>
      <c r="AH69" s="1" t="str">
        <f t="shared" si="5"/>
        <v/>
      </c>
    </row>
    <row r="70" spans="1:34" s="1" customFormat="1" x14ac:dyDescent="0.25">
      <c r="A70" s="2" t="s">
        <v>31</v>
      </c>
      <c r="B70" s="2" t="s">
        <v>113</v>
      </c>
      <c r="C70" s="2" t="s">
        <v>114</v>
      </c>
      <c r="D70" s="3">
        <v>55</v>
      </c>
      <c r="E70" s="3">
        <v>2</v>
      </c>
      <c r="F70" s="3">
        <v>42</v>
      </c>
      <c r="G70" s="3">
        <v>38</v>
      </c>
      <c r="H70" s="3">
        <v>44</v>
      </c>
      <c r="I70" s="3">
        <v>0</v>
      </c>
      <c r="J70" s="3">
        <v>35</v>
      </c>
      <c r="K70" s="3">
        <v>120</v>
      </c>
      <c r="L70" s="3">
        <v>59</v>
      </c>
      <c r="M70" s="3">
        <v>1</v>
      </c>
      <c r="N70" s="3">
        <v>22</v>
      </c>
      <c r="O70" s="3">
        <v>36</v>
      </c>
      <c r="P70" s="3">
        <v>46</v>
      </c>
      <c r="Q70" s="3">
        <v>1</v>
      </c>
      <c r="R70" s="3">
        <v>50</v>
      </c>
      <c r="S70" s="3">
        <v>79</v>
      </c>
      <c r="T70" s="3">
        <v>67</v>
      </c>
      <c r="U70" s="3">
        <v>107</v>
      </c>
      <c r="V70" s="3">
        <v>25</v>
      </c>
      <c r="W70" s="3">
        <v>8</v>
      </c>
      <c r="X70" s="3">
        <v>119</v>
      </c>
      <c r="Y70" s="3">
        <v>60</v>
      </c>
      <c r="Z70" s="3">
        <v>1044</v>
      </c>
      <c r="AA70" s="3">
        <v>1502</v>
      </c>
      <c r="AB70" s="4">
        <v>69.510002136230469</v>
      </c>
      <c r="AC70" s="5">
        <f t="shared" si="0"/>
        <v>570</v>
      </c>
      <c r="AD70" s="5">
        <f t="shared" si="1"/>
        <v>382</v>
      </c>
      <c r="AE70" t="str">
        <f t="shared" si="2"/>
        <v>永康里</v>
      </c>
      <c r="AF70" s="1">
        <f t="shared" si="3"/>
        <v>1133</v>
      </c>
      <c r="AG70" s="1">
        <f t="shared" si="4"/>
        <v>728</v>
      </c>
      <c r="AH70" s="1">
        <f t="shared" si="5"/>
        <v>2064</v>
      </c>
    </row>
    <row r="71" spans="1:34" s="1" customFormat="1" x14ac:dyDescent="0.25">
      <c r="A71" s="2" t="s">
        <v>31</v>
      </c>
      <c r="B71" s="2" t="s">
        <v>113</v>
      </c>
      <c r="C71" s="2" t="s">
        <v>115</v>
      </c>
      <c r="D71" s="3">
        <v>46</v>
      </c>
      <c r="E71" s="3">
        <v>2</v>
      </c>
      <c r="F71" s="3">
        <v>37</v>
      </c>
      <c r="G71" s="3">
        <v>44</v>
      </c>
      <c r="H71" s="3">
        <v>16</v>
      </c>
      <c r="I71" s="3">
        <v>2</v>
      </c>
      <c r="J71" s="3">
        <v>38</v>
      </c>
      <c r="K71" s="3">
        <v>75</v>
      </c>
      <c r="L71" s="3">
        <v>63</v>
      </c>
      <c r="M71" s="3">
        <v>1</v>
      </c>
      <c r="N71" s="3">
        <v>50</v>
      </c>
      <c r="O71" s="3">
        <v>68</v>
      </c>
      <c r="P71" s="3">
        <v>38</v>
      </c>
      <c r="Q71" s="3">
        <v>0</v>
      </c>
      <c r="R71" s="3">
        <v>92</v>
      </c>
      <c r="S71" s="3">
        <v>50</v>
      </c>
      <c r="T71" s="3">
        <v>34</v>
      </c>
      <c r="U71" s="3">
        <v>133</v>
      </c>
      <c r="V71" s="3">
        <v>30</v>
      </c>
      <c r="W71" s="3">
        <v>19</v>
      </c>
      <c r="X71" s="3">
        <v>88</v>
      </c>
      <c r="Y71" s="3">
        <v>56</v>
      </c>
      <c r="Z71" s="3">
        <v>1020</v>
      </c>
      <c r="AA71" s="3">
        <v>1467</v>
      </c>
      <c r="AB71" s="4">
        <v>69.529998779296875</v>
      </c>
      <c r="AC71" s="5">
        <f t="shared" ref="AC71:AC134" si="6">SUM(D71,F71,G71,H71,K71,N71,O71,P71,U71,Y71)</f>
        <v>563</v>
      </c>
      <c r="AD71" s="5">
        <f t="shared" ref="AD71:AD134" si="7">SUM(L71,R71,S71,T71,W71,X71)</f>
        <v>346</v>
      </c>
      <c r="AE71" t="str">
        <f t="shared" ref="AE71:AE134" si="8">$B71</f>
        <v>永康里</v>
      </c>
      <c r="AF71" s="1" t="str">
        <f t="shared" ref="AF71:AF134" si="9">IF($B71=$B70,"",SUMPRODUCT(($B$6:$B$193=$B71)*AC$6:AC$193))</f>
        <v/>
      </c>
      <c r="AG71" s="1" t="str">
        <f t="shared" ref="AG71:AG134" si="10">IF($B71=$B70,"",SUMPRODUCT(($B$6:$B$193=$B71)*AD$6:AD$193))</f>
        <v/>
      </c>
      <c r="AH71" s="1" t="str">
        <f t="shared" ref="AH71:AH134" si="11">IF($B71=$B70,"",SUMPRODUCT(($B$6:$B$193=$B71)*Z$6:Z$193))</f>
        <v/>
      </c>
    </row>
    <row r="72" spans="1:34" s="1" customFormat="1" x14ac:dyDescent="0.25">
      <c r="A72" s="2" t="s">
        <v>31</v>
      </c>
      <c r="B72" s="2" t="s">
        <v>116</v>
      </c>
      <c r="C72" s="2" t="s">
        <v>117</v>
      </c>
      <c r="D72" s="3">
        <v>42</v>
      </c>
      <c r="E72" s="3">
        <v>0</v>
      </c>
      <c r="F72" s="3">
        <v>38</v>
      </c>
      <c r="G72" s="3">
        <v>69</v>
      </c>
      <c r="H72" s="3">
        <v>23</v>
      </c>
      <c r="I72" s="3">
        <v>1</v>
      </c>
      <c r="J72" s="3">
        <v>29</v>
      </c>
      <c r="K72" s="3">
        <v>78</v>
      </c>
      <c r="L72" s="3">
        <v>81</v>
      </c>
      <c r="M72" s="3">
        <v>2</v>
      </c>
      <c r="N72" s="3">
        <v>30</v>
      </c>
      <c r="O72" s="3">
        <v>100</v>
      </c>
      <c r="P72" s="3">
        <v>32</v>
      </c>
      <c r="Q72" s="3">
        <v>3</v>
      </c>
      <c r="R72" s="3">
        <v>61</v>
      </c>
      <c r="S72" s="3">
        <v>63</v>
      </c>
      <c r="T72" s="3">
        <v>53</v>
      </c>
      <c r="U72" s="3">
        <v>55</v>
      </c>
      <c r="V72" s="3">
        <v>21</v>
      </c>
      <c r="W72" s="3">
        <v>9</v>
      </c>
      <c r="X72" s="3">
        <v>72</v>
      </c>
      <c r="Y72" s="3">
        <v>41</v>
      </c>
      <c r="Z72" s="3">
        <v>937</v>
      </c>
      <c r="AA72" s="3">
        <v>1349</v>
      </c>
      <c r="AB72" s="4">
        <v>69.459999084472656</v>
      </c>
      <c r="AC72" s="5">
        <f t="shared" si="6"/>
        <v>508</v>
      </c>
      <c r="AD72" s="5">
        <f t="shared" si="7"/>
        <v>339</v>
      </c>
      <c r="AE72" t="str">
        <f t="shared" si="8"/>
        <v>光明里</v>
      </c>
      <c r="AF72" s="1">
        <f t="shared" si="9"/>
        <v>992</v>
      </c>
      <c r="AG72" s="1">
        <f t="shared" si="10"/>
        <v>719</v>
      </c>
      <c r="AH72" s="1">
        <f t="shared" si="11"/>
        <v>1899</v>
      </c>
    </row>
    <row r="73" spans="1:34" s="1" customFormat="1" x14ac:dyDescent="0.25">
      <c r="A73" s="2" t="s">
        <v>31</v>
      </c>
      <c r="B73" s="2" t="s">
        <v>116</v>
      </c>
      <c r="C73" s="2" t="s">
        <v>118</v>
      </c>
      <c r="D73" s="3">
        <v>32</v>
      </c>
      <c r="E73" s="3">
        <v>3</v>
      </c>
      <c r="F73" s="3">
        <v>27</v>
      </c>
      <c r="G73" s="3">
        <v>60</v>
      </c>
      <c r="H73" s="3">
        <v>12</v>
      </c>
      <c r="I73" s="3">
        <v>2</v>
      </c>
      <c r="J73" s="3">
        <v>38</v>
      </c>
      <c r="K73" s="3">
        <v>67</v>
      </c>
      <c r="L73" s="3">
        <v>69</v>
      </c>
      <c r="M73" s="3">
        <v>1</v>
      </c>
      <c r="N73" s="3">
        <v>25</v>
      </c>
      <c r="O73" s="3">
        <v>115</v>
      </c>
      <c r="P73" s="3">
        <v>18</v>
      </c>
      <c r="Q73" s="3">
        <v>0</v>
      </c>
      <c r="R73" s="3">
        <v>70</v>
      </c>
      <c r="S73" s="3">
        <v>73</v>
      </c>
      <c r="T73" s="3">
        <v>56</v>
      </c>
      <c r="U73" s="3">
        <v>81</v>
      </c>
      <c r="V73" s="3">
        <v>33</v>
      </c>
      <c r="W73" s="3">
        <v>16</v>
      </c>
      <c r="X73" s="3">
        <v>96</v>
      </c>
      <c r="Y73" s="3">
        <v>47</v>
      </c>
      <c r="Z73" s="3">
        <v>962</v>
      </c>
      <c r="AA73" s="3">
        <v>1390</v>
      </c>
      <c r="AB73" s="4">
        <v>69.209999084472656</v>
      </c>
      <c r="AC73" s="5">
        <f t="shared" si="6"/>
        <v>484</v>
      </c>
      <c r="AD73" s="5">
        <f t="shared" si="7"/>
        <v>380</v>
      </c>
      <c r="AE73" t="str">
        <f t="shared" si="8"/>
        <v>光明里</v>
      </c>
      <c r="AF73" s="1" t="str">
        <f t="shared" si="9"/>
        <v/>
      </c>
      <c r="AG73" s="1" t="str">
        <f t="shared" si="10"/>
        <v/>
      </c>
      <c r="AH73" s="1" t="str">
        <f t="shared" si="11"/>
        <v/>
      </c>
    </row>
    <row r="74" spans="1:34" s="1" customFormat="1" x14ac:dyDescent="0.25">
      <c r="A74" s="2" t="s">
        <v>31</v>
      </c>
      <c r="B74" s="2" t="s">
        <v>119</v>
      </c>
      <c r="C74" s="2" t="s">
        <v>120</v>
      </c>
      <c r="D74" s="3">
        <v>45</v>
      </c>
      <c r="E74" s="3">
        <v>1</v>
      </c>
      <c r="F74" s="3">
        <v>54</v>
      </c>
      <c r="G74" s="3">
        <v>79</v>
      </c>
      <c r="H74" s="3">
        <v>27</v>
      </c>
      <c r="I74" s="3">
        <v>0</v>
      </c>
      <c r="J74" s="3">
        <v>46</v>
      </c>
      <c r="K74" s="3">
        <v>75</v>
      </c>
      <c r="L74" s="3">
        <v>53</v>
      </c>
      <c r="M74" s="3">
        <v>0</v>
      </c>
      <c r="N74" s="3">
        <v>27</v>
      </c>
      <c r="O74" s="3">
        <v>103</v>
      </c>
      <c r="P74" s="3">
        <v>36</v>
      </c>
      <c r="Q74" s="3">
        <v>0</v>
      </c>
      <c r="R74" s="3">
        <v>57</v>
      </c>
      <c r="S74" s="3">
        <v>52</v>
      </c>
      <c r="T74" s="3">
        <v>43</v>
      </c>
      <c r="U74" s="3">
        <v>74</v>
      </c>
      <c r="V74" s="3">
        <v>42</v>
      </c>
      <c r="W74" s="3">
        <v>15</v>
      </c>
      <c r="X74" s="3">
        <v>72</v>
      </c>
      <c r="Y74" s="3">
        <v>56</v>
      </c>
      <c r="Z74" s="3">
        <v>976</v>
      </c>
      <c r="AA74" s="3">
        <v>1390</v>
      </c>
      <c r="AB74" s="4">
        <v>70.220001220703125</v>
      </c>
      <c r="AC74" s="5">
        <f t="shared" si="6"/>
        <v>576</v>
      </c>
      <c r="AD74" s="5">
        <f t="shared" si="7"/>
        <v>292</v>
      </c>
      <c r="AE74" t="str">
        <f t="shared" si="8"/>
        <v>錦泰里</v>
      </c>
      <c r="AF74" s="1">
        <f t="shared" si="9"/>
        <v>1110</v>
      </c>
      <c r="AG74" s="1">
        <f t="shared" si="10"/>
        <v>655</v>
      </c>
      <c r="AH74" s="1">
        <f t="shared" si="11"/>
        <v>1981</v>
      </c>
    </row>
    <row r="75" spans="1:34" s="1" customFormat="1" x14ac:dyDescent="0.25">
      <c r="A75" s="2" t="s">
        <v>31</v>
      </c>
      <c r="B75" s="2" t="s">
        <v>119</v>
      </c>
      <c r="C75" s="2" t="s">
        <v>121</v>
      </c>
      <c r="D75" s="3">
        <v>45</v>
      </c>
      <c r="E75" s="3">
        <v>3</v>
      </c>
      <c r="F75" s="3">
        <v>57</v>
      </c>
      <c r="G75" s="3">
        <v>54</v>
      </c>
      <c r="H75" s="3">
        <v>22</v>
      </c>
      <c r="I75" s="3">
        <v>2</v>
      </c>
      <c r="J75" s="3">
        <v>34</v>
      </c>
      <c r="K75" s="3">
        <v>68</v>
      </c>
      <c r="L75" s="3">
        <v>62</v>
      </c>
      <c r="M75" s="3">
        <v>1</v>
      </c>
      <c r="N75" s="3">
        <v>25</v>
      </c>
      <c r="O75" s="3">
        <v>97</v>
      </c>
      <c r="P75" s="3">
        <v>38</v>
      </c>
      <c r="Q75" s="3">
        <v>3</v>
      </c>
      <c r="R75" s="3">
        <v>66</v>
      </c>
      <c r="S75" s="3">
        <v>58</v>
      </c>
      <c r="T75" s="3">
        <v>61</v>
      </c>
      <c r="U75" s="3">
        <v>70</v>
      </c>
      <c r="V75" s="3">
        <v>36</v>
      </c>
      <c r="W75" s="3">
        <v>17</v>
      </c>
      <c r="X75" s="3">
        <v>99</v>
      </c>
      <c r="Y75" s="3">
        <v>58</v>
      </c>
      <c r="Z75" s="3">
        <v>1005</v>
      </c>
      <c r="AA75" s="3">
        <v>1405</v>
      </c>
      <c r="AB75" s="4">
        <v>71.529998779296875</v>
      </c>
      <c r="AC75" s="5">
        <f t="shared" si="6"/>
        <v>534</v>
      </c>
      <c r="AD75" s="5">
        <f t="shared" si="7"/>
        <v>363</v>
      </c>
      <c r="AE75" t="str">
        <f t="shared" si="8"/>
        <v>錦泰里</v>
      </c>
      <c r="AF75" s="1" t="str">
        <f t="shared" si="9"/>
        <v/>
      </c>
      <c r="AG75" s="1" t="str">
        <f t="shared" si="10"/>
        <v/>
      </c>
      <c r="AH75" s="1" t="str">
        <f t="shared" si="11"/>
        <v/>
      </c>
    </row>
    <row r="76" spans="1:34" s="1" customFormat="1" x14ac:dyDescent="0.25">
      <c r="A76" s="2" t="s">
        <v>31</v>
      </c>
      <c r="B76" s="2" t="s">
        <v>122</v>
      </c>
      <c r="C76" s="2" t="s">
        <v>123</v>
      </c>
      <c r="D76" s="3">
        <v>41</v>
      </c>
      <c r="E76" s="3">
        <v>1</v>
      </c>
      <c r="F76" s="3">
        <v>44</v>
      </c>
      <c r="G76" s="3">
        <v>75</v>
      </c>
      <c r="H76" s="3">
        <v>18</v>
      </c>
      <c r="I76" s="3">
        <v>2</v>
      </c>
      <c r="J76" s="3">
        <v>25</v>
      </c>
      <c r="K76" s="3">
        <v>70</v>
      </c>
      <c r="L76" s="3">
        <v>71</v>
      </c>
      <c r="M76" s="3">
        <v>2</v>
      </c>
      <c r="N76" s="3">
        <v>41</v>
      </c>
      <c r="O76" s="3">
        <v>49</v>
      </c>
      <c r="P76" s="3">
        <v>35</v>
      </c>
      <c r="Q76" s="3">
        <v>1</v>
      </c>
      <c r="R76" s="3">
        <v>92</v>
      </c>
      <c r="S76" s="3">
        <v>66</v>
      </c>
      <c r="T76" s="3">
        <v>56</v>
      </c>
      <c r="U76" s="3">
        <v>181</v>
      </c>
      <c r="V76" s="3">
        <v>36</v>
      </c>
      <c r="W76" s="3">
        <v>10</v>
      </c>
      <c r="X76" s="3">
        <v>92</v>
      </c>
      <c r="Y76" s="3">
        <v>46</v>
      </c>
      <c r="Z76" s="3">
        <v>1089</v>
      </c>
      <c r="AA76" s="3">
        <v>1513</v>
      </c>
      <c r="AB76" s="4">
        <v>71.980003356933594</v>
      </c>
      <c r="AC76" s="5">
        <f t="shared" si="6"/>
        <v>600</v>
      </c>
      <c r="AD76" s="5">
        <f t="shared" si="7"/>
        <v>387</v>
      </c>
      <c r="AE76" t="str">
        <f t="shared" si="8"/>
        <v>錦華里</v>
      </c>
      <c r="AF76" s="1">
        <f t="shared" si="9"/>
        <v>1688</v>
      </c>
      <c r="AG76" s="1">
        <f t="shared" si="10"/>
        <v>1152</v>
      </c>
      <c r="AH76" s="1">
        <f t="shared" si="11"/>
        <v>3134</v>
      </c>
    </row>
    <row r="77" spans="1:34" s="1" customFormat="1" x14ac:dyDescent="0.25">
      <c r="A77" s="2" t="s">
        <v>31</v>
      </c>
      <c r="B77" s="2" t="s">
        <v>122</v>
      </c>
      <c r="C77" s="2" t="s">
        <v>124</v>
      </c>
      <c r="D77" s="3">
        <v>39</v>
      </c>
      <c r="E77" s="3">
        <v>4</v>
      </c>
      <c r="F77" s="3">
        <v>43</v>
      </c>
      <c r="G77" s="3">
        <v>71</v>
      </c>
      <c r="H77" s="3">
        <v>30</v>
      </c>
      <c r="I77" s="3">
        <v>0</v>
      </c>
      <c r="J77" s="3">
        <v>25</v>
      </c>
      <c r="K77" s="3">
        <v>90</v>
      </c>
      <c r="L77" s="3">
        <v>69</v>
      </c>
      <c r="M77" s="3">
        <v>3</v>
      </c>
      <c r="N77" s="3">
        <v>26</v>
      </c>
      <c r="O77" s="3">
        <v>30</v>
      </c>
      <c r="P77" s="3">
        <v>27</v>
      </c>
      <c r="Q77" s="3">
        <v>2</v>
      </c>
      <c r="R77" s="3">
        <v>99</v>
      </c>
      <c r="S77" s="3">
        <v>66</v>
      </c>
      <c r="T77" s="3">
        <v>68</v>
      </c>
      <c r="U77" s="3">
        <v>141</v>
      </c>
      <c r="V77" s="3">
        <v>17</v>
      </c>
      <c r="W77" s="3">
        <v>21</v>
      </c>
      <c r="X77" s="3">
        <v>95</v>
      </c>
      <c r="Y77" s="3">
        <v>63</v>
      </c>
      <c r="Z77" s="3">
        <v>1061</v>
      </c>
      <c r="AA77" s="3">
        <v>1434</v>
      </c>
      <c r="AB77" s="4">
        <v>73.989997863769531</v>
      </c>
      <c r="AC77" s="5">
        <f t="shared" si="6"/>
        <v>560</v>
      </c>
      <c r="AD77" s="5">
        <f t="shared" si="7"/>
        <v>418</v>
      </c>
      <c r="AE77" t="str">
        <f t="shared" si="8"/>
        <v>錦華里</v>
      </c>
      <c r="AF77" s="1" t="str">
        <f t="shared" si="9"/>
        <v/>
      </c>
      <c r="AG77" s="1" t="str">
        <f t="shared" si="10"/>
        <v/>
      </c>
      <c r="AH77" s="1" t="str">
        <f t="shared" si="11"/>
        <v/>
      </c>
    </row>
    <row r="78" spans="1:34" s="1" customFormat="1" x14ac:dyDescent="0.25">
      <c r="A78" s="2" t="s">
        <v>31</v>
      </c>
      <c r="B78" s="2" t="s">
        <v>122</v>
      </c>
      <c r="C78" s="2" t="s">
        <v>125</v>
      </c>
      <c r="D78" s="3">
        <v>37</v>
      </c>
      <c r="E78" s="3">
        <v>2</v>
      </c>
      <c r="F78" s="3">
        <v>59</v>
      </c>
      <c r="G78" s="3">
        <v>65</v>
      </c>
      <c r="H78" s="3">
        <v>16</v>
      </c>
      <c r="I78" s="3">
        <v>3</v>
      </c>
      <c r="J78" s="3">
        <v>30</v>
      </c>
      <c r="K78" s="3">
        <v>64</v>
      </c>
      <c r="L78" s="3">
        <v>50</v>
      </c>
      <c r="M78" s="3">
        <v>1</v>
      </c>
      <c r="N78" s="3">
        <v>25</v>
      </c>
      <c r="O78" s="3">
        <v>48</v>
      </c>
      <c r="P78" s="3">
        <v>22</v>
      </c>
      <c r="Q78" s="3">
        <v>2</v>
      </c>
      <c r="R78" s="3">
        <v>63</v>
      </c>
      <c r="S78" s="3">
        <v>52</v>
      </c>
      <c r="T78" s="3">
        <v>68</v>
      </c>
      <c r="U78" s="3">
        <v>142</v>
      </c>
      <c r="V78" s="3">
        <v>34</v>
      </c>
      <c r="W78" s="3">
        <v>20</v>
      </c>
      <c r="X78" s="3">
        <v>94</v>
      </c>
      <c r="Y78" s="3">
        <v>50</v>
      </c>
      <c r="Z78" s="3">
        <v>984</v>
      </c>
      <c r="AA78" s="3">
        <v>1395</v>
      </c>
      <c r="AB78" s="4">
        <v>70.540000915527344</v>
      </c>
      <c r="AC78" s="5">
        <f t="shared" si="6"/>
        <v>528</v>
      </c>
      <c r="AD78" s="5">
        <f t="shared" si="7"/>
        <v>347</v>
      </c>
      <c r="AE78" t="str">
        <f t="shared" si="8"/>
        <v>錦華里</v>
      </c>
      <c r="AF78" s="1" t="str">
        <f t="shared" si="9"/>
        <v/>
      </c>
      <c r="AG78" s="1" t="str">
        <f t="shared" si="10"/>
        <v/>
      </c>
      <c r="AH78" s="1" t="str">
        <f t="shared" si="11"/>
        <v/>
      </c>
    </row>
    <row r="79" spans="1:34" s="1" customFormat="1" x14ac:dyDescent="0.25">
      <c r="A79" s="2" t="s">
        <v>31</v>
      </c>
      <c r="B79" s="2" t="s">
        <v>126</v>
      </c>
      <c r="C79" s="2" t="s">
        <v>127</v>
      </c>
      <c r="D79" s="3">
        <v>51</v>
      </c>
      <c r="E79" s="3">
        <v>4</v>
      </c>
      <c r="F79" s="3">
        <v>17</v>
      </c>
      <c r="G79" s="3">
        <v>91</v>
      </c>
      <c r="H79" s="3">
        <v>34</v>
      </c>
      <c r="I79" s="3">
        <v>0</v>
      </c>
      <c r="J79" s="3">
        <v>27</v>
      </c>
      <c r="K79" s="3">
        <v>65</v>
      </c>
      <c r="L79" s="3">
        <v>62</v>
      </c>
      <c r="M79" s="3">
        <v>1</v>
      </c>
      <c r="N79" s="3">
        <v>31</v>
      </c>
      <c r="O79" s="3">
        <v>32</v>
      </c>
      <c r="P79" s="3">
        <v>44</v>
      </c>
      <c r="Q79" s="3">
        <v>3</v>
      </c>
      <c r="R79" s="3">
        <v>61</v>
      </c>
      <c r="S79" s="3">
        <v>44</v>
      </c>
      <c r="T79" s="3">
        <v>44</v>
      </c>
      <c r="U79" s="3">
        <v>68</v>
      </c>
      <c r="V79" s="3">
        <v>36</v>
      </c>
      <c r="W79" s="3">
        <v>12</v>
      </c>
      <c r="X79" s="3">
        <v>51</v>
      </c>
      <c r="Y79" s="3">
        <v>33</v>
      </c>
      <c r="Z79" s="3">
        <v>833</v>
      </c>
      <c r="AA79" s="3">
        <v>1255</v>
      </c>
      <c r="AB79" s="4">
        <v>66.370002746582031</v>
      </c>
      <c r="AC79" s="5">
        <f t="shared" si="6"/>
        <v>466</v>
      </c>
      <c r="AD79" s="5">
        <f t="shared" si="7"/>
        <v>274</v>
      </c>
      <c r="AE79" t="str">
        <f t="shared" si="8"/>
        <v>龍圖里</v>
      </c>
      <c r="AF79" s="1">
        <f t="shared" si="9"/>
        <v>2144</v>
      </c>
      <c r="AG79" s="1">
        <f t="shared" si="10"/>
        <v>1335</v>
      </c>
      <c r="AH79" s="1">
        <f t="shared" si="11"/>
        <v>3853</v>
      </c>
    </row>
    <row r="80" spans="1:34" s="1" customFormat="1" x14ac:dyDescent="0.25">
      <c r="A80" s="2" t="s">
        <v>31</v>
      </c>
      <c r="B80" s="2" t="s">
        <v>126</v>
      </c>
      <c r="C80" s="2" t="s">
        <v>128</v>
      </c>
      <c r="D80" s="3">
        <v>59</v>
      </c>
      <c r="E80" s="3">
        <v>2</v>
      </c>
      <c r="F80" s="3">
        <v>42</v>
      </c>
      <c r="G80" s="3">
        <v>76</v>
      </c>
      <c r="H80" s="3">
        <v>41</v>
      </c>
      <c r="I80" s="3">
        <v>2</v>
      </c>
      <c r="J80" s="3">
        <v>37</v>
      </c>
      <c r="K80" s="3">
        <v>73</v>
      </c>
      <c r="L80" s="3">
        <v>75</v>
      </c>
      <c r="M80" s="3">
        <v>1</v>
      </c>
      <c r="N80" s="3">
        <v>27</v>
      </c>
      <c r="O80" s="3">
        <v>46</v>
      </c>
      <c r="P80" s="3">
        <v>46</v>
      </c>
      <c r="Q80" s="3">
        <v>1</v>
      </c>
      <c r="R80" s="3">
        <v>69</v>
      </c>
      <c r="S80" s="3">
        <v>62</v>
      </c>
      <c r="T80" s="3">
        <v>47</v>
      </c>
      <c r="U80" s="3">
        <v>106</v>
      </c>
      <c r="V80" s="3">
        <v>44</v>
      </c>
      <c r="W80" s="3">
        <v>24</v>
      </c>
      <c r="X80" s="3">
        <v>81</v>
      </c>
      <c r="Y80" s="3">
        <v>37</v>
      </c>
      <c r="Z80" s="3">
        <v>1021</v>
      </c>
      <c r="AA80" s="3">
        <v>1497</v>
      </c>
      <c r="AB80" s="4">
        <v>68.199996948242188</v>
      </c>
      <c r="AC80" s="5">
        <f t="shared" si="6"/>
        <v>553</v>
      </c>
      <c r="AD80" s="5">
        <f t="shared" si="7"/>
        <v>358</v>
      </c>
      <c r="AE80" t="str">
        <f t="shared" si="8"/>
        <v>龍圖里</v>
      </c>
      <c r="AF80" s="1" t="str">
        <f t="shared" si="9"/>
        <v/>
      </c>
      <c r="AG80" s="1" t="str">
        <f t="shared" si="10"/>
        <v/>
      </c>
      <c r="AH80" s="1" t="str">
        <f t="shared" si="11"/>
        <v/>
      </c>
    </row>
    <row r="81" spans="1:34" s="1" customFormat="1" x14ac:dyDescent="0.25">
      <c r="A81" s="2" t="s">
        <v>31</v>
      </c>
      <c r="B81" s="2" t="s">
        <v>126</v>
      </c>
      <c r="C81" s="2" t="s">
        <v>129</v>
      </c>
      <c r="D81" s="3">
        <v>31</v>
      </c>
      <c r="E81" s="3">
        <v>6</v>
      </c>
      <c r="F81" s="3">
        <v>29</v>
      </c>
      <c r="G81" s="3">
        <v>116</v>
      </c>
      <c r="H81" s="3">
        <v>33</v>
      </c>
      <c r="I81" s="3">
        <v>1</v>
      </c>
      <c r="J81" s="3">
        <v>20</v>
      </c>
      <c r="K81" s="3">
        <v>64</v>
      </c>
      <c r="L81" s="3">
        <v>69</v>
      </c>
      <c r="M81" s="3">
        <v>2</v>
      </c>
      <c r="N81" s="3">
        <v>25</v>
      </c>
      <c r="O81" s="3">
        <v>55</v>
      </c>
      <c r="P81" s="3">
        <v>59</v>
      </c>
      <c r="Q81" s="3">
        <v>3</v>
      </c>
      <c r="R81" s="3">
        <v>77</v>
      </c>
      <c r="S81" s="3">
        <v>52</v>
      </c>
      <c r="T81" s="3">
        <v>63</v>
      </c>
      <c r="U81" s="3">
        <v>67</v>
      </c>
      <c r="V81" s="3">
        <v>18</v>
      </c>
      <c r="W81" s="3">
        <v>16</v>
      </c>
      <c r="X81" s="3">
        <v>78</v>
      </c>
      <c r="Y81" s="3">
        <v>48</v>
      </c>
      <c r="Z81" s="3">
        <v>952</v>
      </c>
      <c r="AA81" s="3">
        <v>1387</v>
      </c>
      <c r="AB81" s="4">
        <v>68.639999389648438</v>
      </c>
      <c r="AC81" s="5">
        <f t="shared" si="6"/>
        <v>527</v>
      </c>
      <c r="AD81" s="5">
        <f t="shared" si="7"/>
        <v>355</v>
      </c>
      <c r="AE81" t="str">
        <f t="shared" si="8"/>
        <v>龍圖里</v>
      </c>
      <c r="AF81" s="1" t="str">
        <f t="shared" si="9"/>
        <v/>
      </c>
      <c r="AG81" s="1" t="str">
        <f t="shared" si="10"/>
        <v/>
      </c>
      <c r="AH81" s="1" t="str">
        <f t="shared" si="11"/>
        <v/>
      </c>
    </row>
    <row r="82" spans="1:34" s="1" customFormat="1" x14ac:dyDescent="0.25">
      <c r="A82" s="2" t="s">
        <v>31</v>
      </c>
      <c r="B82" s="2" t="s">
        <v>126</v>
      </c>
      <c r="C82" s="2" t="s">
        <v>130</v>
      </c>
      <c r="D82" s="3">
        <v>56</v>
      </c>
      <c r="E82" s="3">
        <v>0</v>
      </c>
      <c r="F82" s="3">
        <v>34</v>
      </c>
      <c r="G82" s="3">
        <v>101</v>
      </c>
      <c r="H82" s="3">
        <v>27</v>
      </c>
      <c r="I82" s="3">
        <v>2</v>
      </c>
      <c r="J82" s="3">
        <v>42</v>
      </c>
      <c r="K82" s="3">
        <v>75</v>
      </c>
      <c r="L82" s="3">
        <v>53</v>
      </c>
      <c r="M82" s="3">
        <v>1</v>
      </c>
      <c r="N82" s="3">
        <v>32</v>
      </c>
      <c r="O82" s="3">
        <v>52</v>
      </c>
      <c r="P82" s="3">
        <v>44</v>
      </c>
      <c r="Q82" s="3">
        <v>1</v>
      </c>
      <c r="R82" s="3">
        <v>67</v>
      </c>
      <c r="S82" s="3">
        <v>64</v>
      </c>
      <c r="T82" s="3">
        <v>67</v>
      </c>
      <c r="U82" s="3">
        <v>129</v>
      </c>
      <c r="V82" s="3">
        <v>32</v>
      </c>
      <c r="W82" s="3">
        <v>21</v>
      </c>
      <c r="X82" s="3">
        <v>76</v>
      </c>
      <c r="Y82" s="3">
        <v>48</v>
      </c>
      <c r="Z82" s="3">
        <v>1047</v>
      </c>
      <c r="AA82" s="3">
        <v>1534</v>
      </c>
      <c r="AB82" s="4">
        <v>68.25</v>
      </c>
      <c r="AC82" s="5">
        <f t="shared" si="6"/>
        <v>598</v>
      </c>
      <c r="AD82" s="5">
        <f t="shared" si="7"/>
        <v>348</v>
      </c>
      <c r="AE82" t="str">
        <f t="shared" si="8"/>
        <v>龍圖里</v>
      </c>
      <c r="AF82" s="1" t="str">
        <f t="shared" si="9"/>
        <v/>
      </c>
      <c r="AG82" s="1" t="str">
        <f t="shared" si="10"/>
        <v/>
      </c>
      <c r="AH82" s="1" t="str">
        <f t="shared" si="11"/>
        <v/>
      </c>
    </row>
    <row r="83" spans="1:34" s="1" customFormat="1" x14ac:dyDescent="0.25">
      <c r="A83" s="2" t="s">
        <v>31</v>
      </c>
      <c r="B83" s="2" t="s">
        <v>131</v>
      </c>
      <c r="C83" s="2" t="s">
        <v>132</v>
      </c>
      <c r="D83" s="3">
        <v>78</v>
      </c>
      <c r="E83" s="3">
        <v>0</v>
      </c>
      <c r="F83" s="3">
        <v>146</v>
      </c>
      <c r="G83" s="3">
        <v>92</v>
      </c>
      <c r="H83" s="3">
        <v>12</v>
      </c>
      <c r="I83" s="3">
        <v>1</v>
      </c>
      <c r="J83" s="3">
        <v>44</v>
      </c>
      <c r="K83" s="3">
        <v>60</v>
      </c>
      <c r="L83" s="3">
        <v>35</v>
      </c>
      <c r="M83" s="3">
        <v>3</v>
      </c>
      <c r="N83" s="3">
        <v>24</v>
      </c>
      <c r="O83" s="3">
        <v>41</v>
      </c>
      <c r="P83" s="3">
        <v>43</v>
      </c>
      <c r="Q83" s="3">
        <v>1</v>
      </c>
      <c r="R83" s="3">
        <v>34</v>
      </c>
      <c r="S83" s="3">
        <v>23</v>
      </c>
      <c r="T83" s="3">
        <v>36</v>
      </c>
      <c r="U83" s="3">
        <v>81</v>
      </c>
      <c r="V83" s="3">
        <v>36</v>
      </c>
      <c r="W83" s="3">
        <v>12</v>
      </c>
      <c r="X83" s="3">
        <v>46</v>
      </c>
      <c r="Y83" s="3">
        <v>64</v>
      </c>
      <c r="Z83" s="3">
        <v>940</v>
      </c>
      <c r="AA83" s="3">
        <v>1346</v>
      </c>
      <c r="AB83" s="4">
        <v>69.839996337890625</v>
      </c>
      <c r="AC83" s="5">
        <f t="shared" si="6"/>
        <v>641</v>
      </c>
      <c r="AD83" s="5">
        <f t="shared" si="7"/>
        <v>186</v>
      </c>
      <c r="AE83" t="str">
        <f t="shared" si="8"/>
        <v>新龍里</v>
      </c>
      <c r="AF83" s="1">
        <f t="shared" si="9"/>
        <v>2478</v>
      </c>
      <c r="AG83" s="1">
        <f t="shared" si="10"/>
        <v>999</v>
      </c>
      <c r="AH83" s="1">
        <f t="shared" si="11"/>
        <v>3899</v>
      </c>
    </row>
    <row r="84" spans="1:34" s="1" customFormat="1" x14ac:dyDescent="0.25">
      <c r="A84" s="2" t="s">
        <v>31</v>
      </c>
      <c r="B84" s="2" t="s">
        <v>131</v>
      </c>
      <c r="C84" s="2" t="s">
        <v>133</v>
      </c>
      <c r="D84" s="3">
        <v>53</v>
      </c>
      <c r="E84" s="3">
        <v>6</v>
      </c>
      <c r="F84" s="3">
        <v>86</v>
      </c>
      <c r="G84" s="3">
        <v>56</v>
      </c>
      <c r="H84" s="3">
        <v>19</v>
      </c>
      <c r="I84" s="3">
        <v>0</v>
      </c>
      <c r="J84" s="3">
        <v>36</v>
      </c>
      <c r="K84" s="3">
        <v>65</v>
      </c>
      <c r="L84" s="3">
        <v>39</v>
      </c>
      <c r="M84" s="3">
        <v>1</v>
      </c>
      <c r="N84" s="3">
        <v>32</v>
      </c>
      <c r="O84" s="3">
        <v>39</v>
      </c>
      <c r="P84" s="3">
        <v>35</v>
      </c>
      <c r="Q84" s="3">
        <v>2</v>
      </c>
      <c r="R84" s="3">
        <v>62</v>
      </c>
      <c r="S84" s="3">
        <v>60</v>
      </c>
      <c r="T84" s="3">
        <v>43</v>
      </c>
      <c r="U84" s="3">
        <v>89</v>
      </c>
      <c r="V84" s="3">
        <v>39</v>
      </c>
      <c r="W84" s="3">
        <v>19</v>
      </c>
      <c r="X84" s="3">
        <v>60</v>
      </c>
      <c r="Y84" s="3">
        <v>46</v>
      </c>
      <c r="Z84" s="3">
        <v>906</v>
      </c>
      <c r="AA84" s="3">
        <v>1295</v>
      </c>
      <c r="AB84" s="4">
        <v>69.959999084472656</v>
      </c>
      <c r="AC84" s="5">
        <f t="shared" si="6"/>
        <v>520</v>
      </c>
      <c r="AD84" s="5">
        <f t="shared" si="7"/>
        <v>283</v>
      </c>
      <c r="AE84" t="str">
        <f t="shared" si="8"/>
        <v>新龍里</v>
      </c>
      <c r="AF84" s="1" t="str">
        <f t="shared" si="9"/>
        <v/>
      </c>
      <c r="AG84" s="1" t="str">
        <f t="shared" si="10"/>
        <v/>
      </c>
      <c r="AH84" s="1" t="str">
        <f t="shared" si="11"/>
        <v/>
      </c>
    </row>
    <row r="85" spans="1:34" s="1" customFormat="1" x14ac:dyDescent="0.25">
      <c r="A85" s="2" t="s">
        <v>31</v>
      </c>
      <c r="B85" s="2" t="s">
        <v>131</v>
      </c>
      <c r="C85" s="2" t="s">
        <v>134</v>
      </c>
      <c r="D85" s="3">
        <v>73</v>
      </c>
      <c r="E85" s="3">
        <v>5</v>
      </c>
      <c r="F85" s="3">
        <v>110</v>
      </c>
      <c r="G85" s="3">
        <v>54</v>
      </c>
      <c r="H85" s="3">
        <v>22</v>
      </c>
      <c r="I85" s="3">
        <v>1</v>
      </c>
      <c r="J85" s="3">
        <v>38</v>
      </c>
      <c r="K85" s="3">
        <v>85</v>
      </c>
      <c r="L85" s="3">
        <v>47</v>
      </c>
      <c r="M85" s="3">
        <v>3</v>
      </c>
      <c r="N85" s="3">
        <v>40</v>
      </c>
      <c r="O85" s="3">
        <v>49</v>
      </c>
      <c r="P85" s="3">
        <v>48</v>
      </c>
      <c r="Q85" s="3">
        <v>1</v>
      </c>
      <c r="R85" s="3">
        <v>72</v>
      </c>
      <c r="S85" s="3">
        <v>57</v>
      </c>
      <c r="T85" s="3">
        <v>40</v>
      </c>
      <c r="U85" s="3">
        <v>74</v>
      </c>
      <c r="V85" s="3">
        <v>43</v>
      </c>
      <c r="W85" s="3">
        <v>16</v>
      </c>
      <c r="X85" s="3">
        <v>65</v>
      </c>
      <c r="Y85" s="3">
        <v>69</v>
      </c>
      <c r="Z85" s="3">
        <v>1037</v>
      </c>
      <c r="AA85" s="3">
        <v>1440</v>
      </c>
      <c r="AB85" s="4">
        <v>72.010002136230469</v>
      </c>
      <c r="AC85" s="5">
        <f t="shared" si="6"/>
        <v>624</v>
      </c>
      <c r="AD85" s="5">
        <f t="shared" si="7"/>
        <v>297</v>
      </c>
      <c r="AE85" t="str">
        <f t="shared" si="8"/>
        <v>新龍里</v>
      </c>
      <c r="AF85" s="1" t="str">
        <f t="shared" si="9"/>
        <v/>
      </c>
      <c r="AG85" s="1" t="str">
        <f t="shared" si="10"/>
        <v/>
      </c>
      <c r="AH85" s="1" t="str">
        <f t="shared" si="11"/>
        <v/>
      </c>
    </row>
    <row r="86" spans="1:34" s="1" customFormat="1" x14ac:dyDescent="0.25">
      <c r="A86" s="2" t="s">
        <v>31</v>
      </c>
      <c r="B86" s="2" t="s">
        <v>131</v>
      </c>
      <c r="C86" s="2" t="s">
        <v>135</v>
      </c>
      <c r="D86" s="3">
        <v>79</v>
      </c>
      <c r="E86" s="3">
        <v>4</v>
      </c>
      <c r="F86" s="3">
        <v>142</v>
      </c>
      <c r="G86" s="3">
        <v>55</v>
      </c>
      <c r="H86" s="3">
        <v>21</v>
      </c>
      <c r="I86" s="3">
        <v>1</v>
      </c>
      <c r="J86" s="3">
        <v>22</v>
      </c>
      <c r="K86" s="3">
        <v>77</v>
      </c>
      <c r="L86" s="3">
        <v>29</v>
      </c>
      <c r="M86" s="3">
        <v>2</v>
      </c>
      <c r="N86" s="3">
        <v>42</v>
      </c>
      <c r="O86" s="3">
        <v>35</v>
      </c>
      <c r="P86" s="3">
        <v>81</v>
      </c>
      <c r="Q86" s="3">
        <v>4</v>
      </c>
      <c r="R86" s="3">
        <v>45</v>
      </c>
      <c r="S86" s="3">
        <v>48</v>
      </c>
      <c r="T86" s="3">
        <v>40</v>
      </c>
      <c r="U86" s="3">
        <v>101</v>
      </c>
      <c r="V86" s="3">
        <v>36</v>
      </c>
      <c r="W86" s="3">
        <v>21</v>
      </c>
      <c r="X86" s="3">
        <v>50</v>
      </c>
      <c r="Y86" s="3">
        <v>60</v>
      </c>
      <c r="Z86" s="3">
        <v>1016</v>
      </c>
      <c r="AA86" s="3">
        <v>1398</v>
      </c>
      <c r="AB86" s="4">
        <v>72.680000305175781</v>
      </c>
      <c r="AC86" s="5">
        <f t="shared" si="6"/>
        <v>693</v>
      </c>
      <c r="AD86" s="5">
        <f t="shared" si="7"/>
        <v>233</v>
      </c>
      <c r="AE86" t="str">
        <f t="shared" si="8"/>
        <v>新龍里</v>
      </c>
      <c r="AF86" s="1" t="str">
        <f t="shared" si="9"/>
        <v/>
      </c>
      <c r="AG86" s="1" t="str">
        <f t="shared" si="10"/>
        <v/>
      </c>
      <c r="AH86" s="1" t="str">
        <f t="shared" si="11"/>
        <v/>
      </c>
    </row>
    <row r="87" spans="1:34" s="1" customFormat="1" x14ac:dyDescent="0.25">
      <c r="A87" s="2" t="s">
        <v>31</v>
      </c>
      <c r="B87" s="2" t="s">
        <v>136</v>
      </c>
      <c r="C87" s="2" t="s">
        <v>137</v>
      </c>
      <c r="D87" s="3">
        <v>64</v>
      </c>
      <c r="E87" s="3">
        <v>3</v>
      </c>
      <c r="F87" s="3">
        <v>59</v>
      </c>
      <c r="G87" s="3">
        <v>67</v>
      </c>
      <c r="H87" s="3">
        <v>19</v>
      </c>
      <c r="I87" s="3">
        <v>1</v>
      </c>
      <c r="J87" s="3">
        <v>30</v>
      </c>
      <c r="K87" s="3">
        <v>86</v>
      </c>
      <c r="L87" s="3">
        <v>91</v>
      </c>
      <c r="M87" s="3">
        <v>3</v>
      </c>
      <c r="N87" s="3">
        <v>23</v>
      </c>
      <c r="O87" s="3">
        <v>64</v>
      </c>
      <c r="P87" s="3">
        <v>26</v>
      </c>
      <c r="Q87" s="3">
        <v>1</v>
      </c>
      <c r="R87" s="3">
        <v>65</v>
      </c>
      <c r="S87" s="3">
        <v>78</v>
      </c>
      <c r="T87" s="3">
        <v>62</v>
      </c>
      <c r="U87" s="3">
        <v>129</v>
      </c>
      <c r="V87" s="3">
        <v>45</v>
      </c>
      <c r="W87" s="3">
        <v>28</v>
      </c>
      <c r="X87" s="3">
        <v>106</v>
      </c>
      <c r="Y87" s="3">
        <v>38</v>
      </c>
      <c r="Z87" s="3">
        <v>1117</v>
      </c>
      <c r="AA87" s="3">
        <v>1570</v>
      </c>
      <c r="AB87" s="4">
        <v>71.150001525878906</v>
      </c>
      <c r="AC87" s="5">
        <f t="shared" si="6"/>
        <v>575</v>
      </c>
      <c r="AD87" s="5">
        <f t="shared" si="7"/>
        <v>430</v>
      </c>
      <c r="AE87" t="str">
        <f t="shared" si="8"/>
        <v>龍陣里</v>
      </c>
      <c r="AF87" s="1">
        <f t="shared" si="9"/>
        <v>1138</v>
      </c>
      <c r="AG87" s="1">
        <f t="shared" si="10"/>
        <v>788</v>
      </c>
      <c r="AH87" s="1">
        <f t="shared" si="11"/>
        <v>2149</v>
      </c>
    </row>
    <row r="88" spans="1:34" s="1" customFormat="1" x14ac:dyDescent="0.25">
      <c r="A88" s="2" t="s">
        <v>31</v>
      </c>
      <c r="B88" s="2" t="s">
        <v>136</v>
      </c>
      <c r="C88" s="2" t="s">
        <v>138</v>
      </c>
      <c r="D88" s="3">
        <v>53</v>
      </c>
      <c r="E88" s="3">
        <v>6</v>
      </c>
      <c r="F88" s="3">
        <v>41</v>
      </c>
      <c r="G88" s="3">
        <v>74</v>
      </c>
      <c r="H88" s="3">
        <v>26</v>
      </c>
      <c r="I88" s="3">
        <v>3</v>
      </c>
      <c r="J88" s="3">
        <v>33</v>
      </c>
      <c r="K88" s="3">
        <v>76</v>
      </c>
      <c r="L88" s="3">
        <v>83</v>
      </c>
      <c r="M88" s="3">
        <v>3</v>
      </c>
      <c r="N88" s="3">
        <v>26</v>
      </c>
      <c r="O88" s="3">
        <v>47</v>
      </c>
      <c r="P88" s="3">
        <v>58</v>
      </c>
      <c r="Q88" s="3">
        <v>0</v>
      </c>
      <c r="R88" s="3">
        <v>57</v>
      </c>
      <c r="S88" s="3">
        <v>69</v>
      </c>
      <c r="T88" s="3">
        <v>46</v>
      </c>
      <c r="U88" s="3">
        <v>111</v>
      </c>
      <c r="V88" s="3">
        <v>35</v>
      </c>
      <c r="W88" s="3">
        <v>29</v>
      </c>
      <c r="X88" s="3">
        <v>74</v>
      </c>
      <c r="Y88" s="3">
        <v>51</v>
      </c>
      <c r="Z88" s="3">
        <v>1032</v>
      </c>
      <c r="AA88" s="3">
        <v>1441</v>
      </c>
      <c r="AB88" s="4">
        <v>71.620002746582031</v>
      </c>
      <c r="AC88" s="5">
        <f t="shared" si="6"/>
        <v>563</v>
      </c>
      <c r="AD88" s="5">
        <f t="shared" si="7"/>
        <v>358</v>
      </c>
      <c r="AE88" t="str">
        <f t="shared" si="8"/>
        <v>龍陣里</v>
      </c>
      <c r="AF88" s="1" t="str">
        <f t="shared" si="9"/>
        <v/>
      </c>
      <c r="AG88" s="1" t="str">
        <f t="shared" si="10"/>
        <v/>
      </c>
      <c r="AH88" s="1" t="str">
        <f t="shared" si="11"/>
        <v/>
      </c>
    </row>
    <row r="89" spans="1:34" s="1" customFormat="1" x14ac:dyDescent="0.25">
      <c r="A89" s="2" t="s">
        <v>31</v>
      </c>
      <c r="B89" s="2" t="s">
        <v>139</v>
      </c>
      <c r="C89" s="2" t="s">
        <v>140</v>
      </c>
      <c r="D89" s="3">
        <v>52</v>
      </c>
      <c r="E89" s="3">
        <v>5</v>
      </c>
      <c r="F89" s="3">
        <v>41</v>
      </c>
      <c r="G89" s="3">
        <v>42</v>
      </c>
      <c r="H89" s="3">
        <v>26</v>
      </c>
      <c r="I89" s="3">
        <v>1</v>
      </c>
      <c r="J89" s="3">
        <v>30</v>
      </c>
      <c r="K89" s="3">
        <v>81</v>
      </c>
      <c r="L89" s="3">
        <v>55</v>
      </c>
      <c r="M89" s="3">
        <v>1</v>
      </c>
      <c r="N89" s="3">
        <v>24</v>
      </c>
      <c r="O89" s="3">
        <v>33</v>
      </c>
      <c r="P89" s="3">
        <v>36</v>
      </c>
      <c r="Q89" s="3">
        <v>2</v>
      </c>
      <c r="R89" s="3">
        <v>45</v>
      </c>
      <c r="S89" s="3">
        <v>65</v>
      </c>
      <c r="T89" s="3">
        <v>60</v>
      </c>
      <c r="U89" s="3">
        <v>113</v>
      </c>
      <c r="V89" s="3">
        <v>34</v>
      </c>
      <c r="W89" s="3">
        <v>15</v>
      </c>
      <c r="X89" s="3">
        <v>81</v>
      </c>
      <c r="Y89" s="3">
        <v>52</v>
      </c>
      <c r="Z89" s="3">
        <v>927</v>
      </c>
      <c r="AA89" s="3">
        <v>1283</v>
      </c>
      <c r="AB89" s="4">
        <v>72.25</v>
      </c>
      <c r="AC89" s="5">
        <f t="shared" si="6"/>
        <v>500</v>
      </c>
      <c r="AD89" s="5">
        <f t="shared" si="7"/>
        <v>321</v>
      </c>
      <c r="AE89" t="str">
        <f t="shared" si="8"/>
        <v>龍雲里</v>
      </c>
      <c r="AF89" s="1">
        <f t="shared" si="9"/>
        <v>1505</v>
      </c>
      <c r="AG89" s="1">
        <f t="shared" si="10"/>
        <v>1066</v>
      </c>
      <c r="AH89" s="1">
        <f t="shared" si="11"/>
        <v>2826</v>
      </c>
    </row>
    <row r="90" spans="1:34" s="1" customFormat="1" x14ac:dyDescent="0.25">
      <c r="A90" s="2" t="s">
        <v>31</v>
      </c>
      <c r="B90" s="2" t="s">
        <v>139</v>
      </c>
      <c r="C90" s="2" t="s">
        <v>141</v>
      </c>
      <c r="D90" s="3">
        <v>40</v>
      </c>
      <c r="E90" s="3">
        <v>1</v>
      </c>
      <c r="F90" s="3">
        <v>36</v>
      </c>
      <c r="G90" s="3">
        <v>38</v>
      </c>
      <c r="H90" s="3">
        <v>32</v>
      </c>
      <c r="I90" s="3">
        <v>2</v>
      </c>
      <c r="J90" s="3">
        <v>20</v>
      </c>
      <c r="K90" s="3">
        <v>90</v>
      </c>
      <c r="L90" s="3">
        <v>79</v>
      </c>
      <c r="M90" s="3">
        <v>1</v>
      </c>
      <c r="N90" s="3">
        <v>31</v>
      </c>
      <c r="O90" s="3">
        <v>45</v>
      </c>
      <c r="P90" s="3">
        <v>49</v>
      </c>
      <c r="Q90" s="3">
        <v>0</v>
      </c>
      <c r="R90" s="3">
        <v>73</v>
      </c>
      <c r="S90" s="3">
        <v>95</v>
      </c>
      <c r="T90" s="3">
        <v>53</v>
      </c>
      <c r="U90" s="3">
        <v>114</v>
      </c>
      <c r="V90" s="3">
        <v>24</v>
      </c>
      <c r="W90" s="3">
        <v>25</v>
      </c>
      <c r="X90" s="3">
        <v>93</v>
      </c>
      <c r="Y90" s="3">
        <v>51</v>
      </c>
      <c r="Z90" s="3">
        <v>1013</v>
      </c>
      <c r="AA90" s="3">
        <v>1433</v>
      </c>
      <c r="AB90" s="4">
        <v>70.69000244140625</v>
      </c>
      <c r="AC90" s="5">
        <f t="shared" si="6"/>
        <v>526</v>
      </c>
      <c r="AD90" s="5">
        <f t="shared" si="7"/>
        <v>418</v>
      </c>
      <c r="AE90" t="str">
        <f t="shared" si="8"/>
        <v>龍雲里</v>
      </c>
      <c r="AF90" s="1" t="str">
        <f t="shared" si="9"/>
        <v/>
      </c>
      <c r="AG90" s="1" t="str">
        <f t="shared" si="10"/>
        <v/>
      </c>
      <c r="AH90" s="1" t="str">
        <f t="shared" si="11"/>
        <v/>
      </c>
    </row>
    <row r="91" spans="1:34" s="1" customFormat="1" x14ac:dyDescent="0.25">
      <c r="A91" s="2" t="s">
        <v>31</v>
      </c>
      <c r="B91" s="2" t="s">
        <v>139</v>
      </c>
      <c r="C91" s="2" t="s">
        <v>142</v>
      </c>
      <c r="D91" s="3">
        <v>52</v>
      </c>
      <c r="E91" s="3">
        <v>2</v>
      </c>
      <c r="F91" s="3">
        <v>32</v>
      </c>
      <c r="G91" s="3">
        <v>40</v>
      </c>
      <c r="H91" s="3">
        <v>57</v>
      </c>
      <c r="I91" s="3">
        <v>2</v>
      </c>
      <c r="J91" s="3">
        <v>23</v>
      </c>
      <c r="K91" s="3">
        <v>87</v>
      </c>
      <c r="L91" s="3">
        <v>103</v>
      </c>
      <c r="M91" s="3">
        <v>0</v>
      </c>
      <c r="N91" s="3">
        <v>15</v>
      </c>
      <c r="O91" s="3">
        <v>28</v>
      </c>
      <c r="P91" s="3">
        <v>32</v>
      </c>
      <c r="Q91" s="3">
        <v>0</v>
      </c>
      <c r="R91" s="3">
        <v>57</v>
      </c>
      <c r="S91" s="3">
        <v>49</v>
      </c>
      <c r="T91" s="3">
        <v>35</v>
      </c>
      <c r="U91" s="3">
        <v>86</v>
      </c>
      <c r="V91" s="3">
        <v>22</v>
      </c>
      <c r="W91" s="3">
        <v>20</v>
      </c>
      <c r="X91" s="3">
        <v>63</v>
      </c>
      <c r="Y91" s="3">
        <v>50</v>
      </c>
      <c r="Z91" s="3">
        <v>886</v>
      </c>
      <c r="AA91" s="3">
        <v>1377</v>
      </c>
      <c r="AB91" s="4">
        <v>64.339996337890625</v>
      </c>
      <c r="AC91" s="5">
        <f t="shared" si="6"/>
        <v>479</v>
      </c>
      <c r="AD91" s="5">
        <f t="shared" si="7"/>
        <v>327</v>
      </c>
      <c r="AE91" t="str">
        <f t="shared" si="8"/>
        <v>龍雲里</v>
      </c>
      <c r="AF91" s="1" t="str">
        <f t="shared" si="9"/>
        <v/>
      </c>
      <c r="AG91" s="1" t="str">
        <f t="shared" si="10"/>
        <v/>
      </c>
      <c r="AH91" s="1" t="str">
        <f t="shared" si="11"/>
        <v/>
      </c>
    </row>
    <row r="92" spans="1:34" s="1" customFormat="1" x14ac:dyDescent="0.25">
      <c r="A92" s="2" t="s">
        <v>31</v>
      </c>
      <c r="B92" s="2" t="s">
        <v>143</v>
      </c>
      <c r="C92" s="2" t="s">
        <v>144</v>
      </c>
      <c r="D92" s="3">
        <v>49</v>
      </c>
      <c r="E92" s="3">
        <v>7</v>
      </c>
      <c r="F92" s="3">
        <v>44</v>
      </c>
      <c r="G92" s="3">
        <v>54</v>
      </c>
      <c r="H92" s="3">
        <v>61</v>
      </c>
      <c r="I92" s="3">
        <v>2</v>
      </c>
      <c r="J92" s="3">
        <v>34</v>
      </c>
      <c r="K92" s="3">
        <v>94</v>
      </c>
      <c r="L92" s="3">
        <v>68</v>
      </c>
      <c r="M92" s="3">
        <v>1</v>
      </c>
      <c r="N92" s="3">
        <v>24</v>
      </c>
      <c r="O92" s="3">
        <v>59</v>
      </c>
      <c r="P92" s="3">
        <v>40</v>
      </c>
      <c r="Q92" s="3">
        <v>8</v>
      </c>
      <c r="R92" s="3">
        <v>72</v>
      </c>
      <c r="S92" s="3">
        <v>62</v>
      </c>
      <c r="T92" s="3">
        <v>59</v>
      </c>
      <c r="U92" s="3">
        <v>67</v>
      </c>
      <c r="V92" s="3">
        <v>44</v>
      </c>
      <c r="W92" s="3">
        <v>15</v>
      </c>
      <c r="X92" s="3">
        <v>69</v>
      </c>
      <c r="Y92" s="3">
        <v>45</v>
      </c>
      <c r="Z92" s="3">
        <v>1006</v>
      </c>
      <c r="AA92" s="3">
        <v>1362</v>
      </c>
      <c r="AB92" s="4">
        <v>73.860000610351563</v>
      </c>
      <c r="AC92" s="5">
        <f t="shared" si="6"/>
        <v>537</v>
      </c>
      <c r="AD92" s="5">
        <f t="shared" si="7"/>
        <v>345</v>
      </c>
      <c r="AE92" t="str">
        <f t="shared" si="8"/>
        <v>龍生里</v>
      </c>
      <c r="AF92" s="1">
        <f t="shared" si="9"/>
        <v>2081</v>
      </c>
      <c r="AG92" s="1">
        <f t="shared" si="10"/>
        <v>1258</v>
      </c>
      <c r="AH92" s="1">
        <f t="shared" si="11"/>
        <v>3723</v>
      </c>
    </row>
    <row r="93" spans="1:34" s="1" customFormat="1" x14ac:dyDescent="0.25">
      <c r="A93" s="2" t="s">
        <v>31</v>
      </c>
      <c r="B93" s="2" t="s">
        <v>143</v>
      </c>
      <c r="C93" s="2" t="s">
        <v>145</v>
      </c>
      <c r="D93" s="3">
        <v>63</v>
      </c>
      <c r="E93" s="3">
        <v>0</v>
      </c>
      <c r="F93" s="3">
        <v>28</v>
      </c>
      <c r="G93" s="3">
        <v>93</v>
      </c>
      <c r="H93" s="3">
        <v>26</v>
      </c>
      <c r="I93" s="3">
        <v>3</v>
      </c>
      <c r="J93" s="3">
        <v>26</v>
      </c>
      <c r="K93" s="3">
        <v>67</v>
      </c>
      <c r="L93" s="3">
        <v>70</v>
      </c>
      <c r="M93" s="3">
        <v>2</v>
      </c>
      <c r="N93" s="3">
        <v>36</v>
      </c>
      <c r="O93" s="3">
        <v>44</v>
      </c>
      <c r="P93" s="3">
        <v>41</v>
      </c>
      <c r="Q93" s="3">
        <v>3</v>
      </c>
      <c r="R93" s="3">
        <v>47</v>
      </c>
      <c r="S93" s="3">
        <v>64</v>
      </c>
      <c r="T93" s="3">
        <v>52</v>
      </c>
      <c r="U93" s="3">
        <v>72</v>
      </c>
      <c r="V93" s="3">
        <v>34</v>
      </c>
      <c r="W93" s="3">
        <v>22</v>
      </c>
      <c r="X93" s="3">
        <v>66</v>
      </c>
      <c r="Y93" s="3">
        <v>56</v>
      </c>
      <c r="Z93" s="3">
        <v>943</v>
      </c>
      <c r="AA93" s="3">
        <v>1381</v>
      </c>
      <c r="AB93" s="4">
        <v>68.279998779296875</v>
      </c>
      <c r="AC93" s="5">
        <f t="shared" si="6"/>
        <v>526</v>
      </c>
      <c r="AD93" s="5">
        <f t="shared" si="7"/>
        <v>321</v>
      </c>
      <c r="AE93" t="str">
        <f t="shared" si="8"/>
        <v>龍生里</v>
      </c>
      <c r="AF93" s="1" t="str">
        <f t="shared" si="9"/>
        <v/>
      </c>
      <c r="AG93" s="1" t="str">
        <f t="shared" si="10"/>
        <v/>
      </c>
      <c r="AH93" s="1" t="str">
        <f t="shared" si="11"/>
        <v/>
      </c>
    </row>
    <row r="94" spans="1:34" s="1" customFormat="1" x14ac:dyDescent="0.25">
      <c r="A94" s="2" t="s">
        <v>31</v>
      </c>
      <c r="B94" s="2" t="s">
        <v>143</v>
      </c>
      <c r="C94" s="2" t="s">
        <v>146</v>
      </c>
      <c r="D94" s="3">
        <v>54</v>
      </c>
      <c r="E94" s="3">
        <v>2</v>
      </c>
      <c r="F94" s="3">
        <v>35</v>
      </c>
      <c r="G94" s="3">
        <v>77</v>
      </c>
      <c r="H94" s="3">
        <v>38</v>
      </c>
      <c r="I94" s="3">
        <v>1</v>
      </c>
      <c r="J94" s="3">
        <v>21</v>
      </c>
      <c r="K94" s="3">
        <v>67</v>
      </c>
      <c r="L94" s="3">
        <v>61</v>
      </c>
      <c r="M94" s="3">
        <v>1</v>
      </c>
      <c r="N94" s="3">
        <v>29</v>
      </c>
      <c r="O94" s="3">
        <v>33</v>
      </c>
      <c r="P94" s="3">
        <v>36</v>
      </c>
      <c r="Q94" s="3">
        <v>0</v>
      </c>
      <c r="R94" s="3">
        <v>62</v>
      </c>
      <c r="S94" s="3">
        <v>63</v>
      </c>
      <c r="T94" s="3">
        <v>42</v>
      </c>
      <c r="U94" s="3">
        <v>66</v>
      </c>
      <c r="V94" s="3">
        <v>27</v>
      </c>
      <c r="W94" s="3">
        <v>15</v>
      </c>
      <c r="X94" s="3">
        <v>73</v>
      </c>
      <c r="Y94" s="3">
        <v>42</v>
      </c>
      <c r="Z94" s="3">
        <v>862</v>
      </c>
      <c r="AA94" s="3">
        <v>1271</v>
      </c>
      <c r="AB94" s="4">
        <v>67.819999694824219</v>
      </c>
      <c r="AC94" s="5">
        <f t="shared" si="6"/>
        <v>477</v>
      </c>
      <c r="AD94" s="5">
        <f t="shared" si="7"/>
        <v>316</v>
      </c>
      <c r="AE94" t="str">
        <f t="shared" si="8"/>
        <v>龍生里</v>
      </c>
      <c r="AF94" s="1" t="str">
        <f t="shared" si="9"/>
        <v/>
      </c>
      <c r="AG94" s="1" t="str">
        <f t="shared" si="10"/>
        <v/>
      </c>
      <c r="AH94" s="1" t="str">
        <f t="shared" si="11"/>
        <v/>
      </c>
    </row>
    <row r="95" spans="1:34" s="1" customFormat="1" x14ac:dyDescent="0.25">
      <c r="A95" s="2" t="s">
        <v>31</v>
      </c>
      <c r="B95" s="2" t="s">
        <v>143</v>
      </c>
      <c r="C95" s="2" t="s">
        <v>147</v>
      </c>
      <c r="D95" s="3">
        <v>53</v>
      </c>
      <c r="E95" s="3">
        <v>2</v>
      </c>
      <c r="F95" s="3">
        <v>50</v>
      </c>
      <c r="G95" s="3">
        <v>82</v>
      </c>
      <c r="H95" s="3">
        <v>42</v>
      </c>
      <c r="I95" s="3">
        <v>1</v>
      </c>
      <c r="J95" s="3">
        <v>35</v>
      </c>
      <c r="K95" s="3">
        <v>56</v>
      </c>
      <c r="L95" s="3">
        <v>45</v>
      </c>
      <c r="M95" s="3">
        <v>2</v>
      </c>
      <c r="N95" s="3">
        <v>33</v>
      </c>
      <c r="O95" s="3">
        <v>45</v>
      </c>
      <c r="P95" s="3">
        <v>56</v>
      </c>
      <c r="Q95" s="3">
        <v>2</v>
      </c>
      <c r="R95" s="3">
        <v>62</v>
      </c>
      <c r="S95" s="3">
        <v>52</v>
      </c>
      <c r="T95" s="3">
        <v>39</v>
      </c>
      <c r="U95" s="3">
        <v>74</v>
      </c>
      <c r="V95" s="3">
        <v>24</v>
      </c>
      <c r="W95" s="3">
        <v>21</v>
      </c>
      <c r="X95" s="3">
        <v>57</v>
      </c>
      <c r="Y95" s="3">
        <v>50</v>
      </c>
      <c r="Z95" s="3">
        <v>912</v>
      </c>
      <c r="AA95" s="3">
        <v>1290</v>
      </c>
      <c r="AB95" s="4">
        <v>70.699996948242188</v>
      </c>
      <c r="AC95" s="5">
        <f t="shared" si="6"/>
        <v>541</v>
      </c>
      <c r="AD95" s="5">
        <f t="shared" si="7"/>
        <v>276</v>
      </c>
      <c r="AE95" t="str">
        <f t="shared" si="8"/>
        <v>龍生里</v>
      </c>
      <c r="AF95" s="1" t="str">
        <f t="shared" si="9"/>
        <v/>
      </c>
      <c r="AG95" s="1" t="str">
        <f t="shared" si="10"/>
        <v/>
      </c>
      <c r="AH95" s="1" t="str">
        <f t="shared" si="11"/>
        <v/>
      </c>
    </row>
    <row r="96" spans="1:34" s="1" customFormat="1" x14ac:dyDescent="0.25">
      <c r="A96" s="2" t="s">
        <v>31</v>
      </c>
      <c r="B96" s="2" t="s">
        <v>148</v>
      </c>
      <c r="C96" s="2" t="s">
        <v>149</v>
      </c>
      <c r="D96" s="3">
        <v>34</v>
      </c>
      <c r="E96" s="3">
        <v>4</v>
      </c>
      <c r="F96" s="3">
        <v>43</v>
      </c>
      <c r="G96" s="3">
        <v>33</v>
      </c>
      <c r="H96" s="3">
        <v>29</v>
      </c>
      <c r="I96" s="3">
        <v>3</v>
      </c>
      <c r="J96" s="3">
        <v>25</v>
      </c>
      <c r="K96" s="3">
        <v>92</v>
      </c>
      <c r="L96" s="3">
        <v>78</v>
      </c>
      <c r="M96" s="3">
        <v>3</v>
      </c>
      <c r="N96" s="3">
        <v>20</v>
      </c>
      <c r="O96" s="3">
        <v>47</v>
      </c>
      <c r="P96" s="3">
        <v>34</v>
      </c>
      <c r="Q96" s="3">
        <v>1</v>
      </c>
      <c r="R96" s="3">
        <v>68</v>
      </c>
      <c r="S96" s="3">
        <v>72</v>
      </c>
      <c r="T96" s="3">
        <v>55</v>
      </c>
      <c r="U96" s="3">
        <v>96</v>
      </c>
      <c r="V96" s="3">
        <v>34</v>
      </c>
      <c r="W96" s="3">
        <v>17</v>
      </c>
      <c r="X96" s="3">
        <v>73</v>
      </c>
      <c r="Y96" s="3">
        <v>42</v>
      </c>
      <c r="Z96" s="3">
        <v>926</v>
      </c>
      <c r="AA96" s="3">
        <v>1393</v>
      </c>
      <c r="AB96" s="4">
        <v>66.480003356933594</v>
      </c>
      <c r="AC96" s="5">
        <f t="shared" si="6"/>
        <v>470</v>
      </c>
      <c r="AD96" s="5">
        <f t="shared" si="7"/>
        <v>363</v>
      </c>
      <c r="AE96" t="str">
        <f t="shared" si="8"/>
        <v>住安里</v>
      </c>
      <c r="AF96" s="1">
        <f t="shared" si="9"/>
        <v>1667</v>
      </c>
      <c r="AG96" s="1">
        <f t="shared" si="10"/>
        <v>994</v>
      </c>
      <c r="AH96" s="1">
        <f t="shared" si="11"/>
        <v>2940</v>
      </c>
    </row>
    <row r="97" spans="1:34" s="1" customFormat="1" x14ac:dyDescent="0.25">
      <c r="A97" s="2" t="s">
        <v>31</v>
      </c>
      <c r="B97" s="2" t="s">
        <v>148</v>
      </c>
      <c r="C97" s="2" t="s">
        <v>150</v>
      </c>
      <c r="D97" s="3">
        <v>35</v>
      </c>
      <c r="E97" s="3">
        <v>2</v>
      </c>
      <c r="F97" s="3">
        <v>37</v>
      </c>
      <c r="G97" s="3">
        <v>60</v>
      </c>
      <c r="H97" s="3">
        <v>25</v>
      </c>
      <c r="I97" s="3">
        <v>4</v>
      </c>
      <c r="J97" s="3">
        <v>20</v>
      </c>
      <c r="K97" s="3">
        <v>85</v>
      </c>
      <c r="L97" s="3">
        <v>55</v>
      </c>
      <c r="M97" s="3">
        <v>0</v>
      </c>
      <c r="N97" s="3">
        <v>16</v>
      </c>
      <c r="O97" s="3">
        <v>40</v>
      </c>
      <c r="P97" s="3">
        <v>54</v>
      </c>
      <c r="Q97" s="3">
        <v>3</v>
      </c>
      <c r="R97" s="3">
        <v>59</v>
      </c>
      <c r="S97" s="3">
        <v>82</v>
      </c>
      <c r="T97" s="3">
        <v>39</v>
      </c>
      <c r="U97" s="3">
        <v>168</v>
      </c>
      <c r="V97" s="3">
        <v>21</v>
      </c>
      <c r="W97" s="3">
        <v>16</v>
      </c>
      <c r="X97" s="3">
        <v>57</v>
      </c>
      <c r="Y97" s="3">
        <v>54</v>
      </c>
      <c r="Z97" s="3">
        <v>965</v>
      </c>
      <c r="AA97" s="3">
        <v>1489</v>
      </c>
      <c r="AB97" s="4">
        <v>64.80999755859375</v>
      </c>
      <c r="AC97" s="5">
        <f t="shared" si="6"/>
        <v>574</v>
      </c>
      <c r="AD97" s="5">
        <f t="shared" si="7"/>
        <v>308</v>
      </c>
      <c r="AE97" t="str">
        <f t="shared" si="8"/>
        <v>住安里</v>
      </c>
      <c r="AF97" s="1" t="str">
        <f t="shared" si="9"/>
        <v/>
      </c>
      <c r="AG97" s="1" t="str">
        <f t="shared" si="10"/>
        <v/>
      </c>
      <c r="AH97" s="1" t="str">
        <f t="shared" si="11"/>
        <v/>
      </c>
    </row>
    <row r="98" spans="1:34" s="1" customFormat="1" x14ac:dyDescent="0.25">
      <c r="A98" s="2" t="s">
        <v>31</v>
      </c>
      <c r="B98" s="2" t="s">
        <v>148</v>
      </c>
      <c r="C98" s="2" t="s">
        <v>151</v>
      </c>
      <c r="D98" s="3">
        <v>56</v>
      </c>
      <c r="E98" s="3">
        <v>4</v>
      </c>
      <c r="F98" s="3">
        <v>27</v>
      </c>
      <c r="G98" s="3">
        <v>51</v>
      </c>
      <c r="H98" s="3">
        <v>23</v>
      </c>
      <c r="I98" s="3">
        <v>1</v>
      </c>
      <c r="J98" s="3">
        <v>24</v>
      </c>
      <c r="K98" s="3">
        <v>129</v>
      </c>
      <c r="L98" s="3">
        <v>52</v>
      </c>
      <c r="M98" s="3">
        <v>0</v>
      </c>
      <c r="N98" s="3">
        <v>27</v>
      </c>
      <c r="O98" s="3">
        <v>36</v>
      </c>
      <c r="P98" s="3">
        <v>40</v>
      </c>
      <c r="Q98" s="3">
        <v>4</v>
      </c>
      <c r="R98" s="3">
        <v>77</v>
      </c>
      <c r="S98" s="3">
        <v>59</v>
      </c>
      <c r="T98" s="3">
        <v>52</v>
      </c>
      <c r="U98" s="3">
        <v>164</v>
      </c>
      <c r="V98" s="3">
        <v>37</v>
      </c>
      <c r="W98" s="3">
        <v>14</v>
      </c>
      <c r="X98" s="3">
        <v>69</v>
      </c>
      <c r="Y98" s="3">
        <v>70</v>
      </c>
      <c r="Z98" s="3">
        <v>1049</v>
      </c>
      <c r="AA98" s="3">
        <v>1563</v>
      </c>
      <c r="AB98" s="4">
        <v>67.110000610351563</v>
      </c>
      <c r="AC98" s="5">
        <f t="shared" si="6"/>
        <v>623</v>
      </c>
      <c r="AD98" s="5">
        <f t="shared" si="7"/>
        <v>323</v>
      </c>
      <c r="AE98" t="str">
        <f t="shared" si="8"/>
        <v>住安里</v>
      </c>
      <c r="AF98" s="1" t="str">
        <f t="shared" si="9"/>
        <v/>
      </c>
      <c r="AG98" s="1" t="str">
        <f t="shared" si="10"/>
        <v/>
      </c>
      <c r="AH98" s="1" t="str">
        <f t="shared" si="11"/>
        <v/>
      </c>
    </row>
    <row r="99" spans="1:34" s="1" customFormat="1" x14ac:dyDescent="0.25">
      <c r="A99" s="2" t="s">
        <v>31</v>
      </c>
      <c r="B99" s="2" t="s">
        <v>152</v>
      </c>
      <c r="C99" s="2" t="s">
        <v>153</v>
      </c>
      <c r="D99" s="3">
        <v>50</v>
      </c>
      <c r="E99" s="3">
        <v>2</v>
      </c>
      <c r="F99" s="3">
        <v>34</v>
      </c>
      <c r="G99" s="3">
        <v>50</v>
      </c>
      <c r="H99" s="3">
        <v>62</v>
      </c>
      <c r="I99" s="3">
        <v>2</v>
      </c>
      <c r="J99" s="3">
        <v>16</v>
      </c>
      <c r="K99" s="3">
        <v>77</v>
      </c>
      <c r="L99" s="3">
        <v>60</v>
      </c>
      <c r="M99" s="3">
        <v>2</v>
      </c>
      <c r="N99" s="3">
        <v>17</v>
      </c>
      <c r="O99" s="3">
        <v>18</v>
      </c>
      <c r="P99" s="3">
        <v>38</v>
      </c>
      <c r="Q99" s="3">
        <v>0</v>
      </c>
      <c r="R99" s="3">
        <v>36</v>
      </c>
      <c r="S99" s="3">
        <v>59</v>
      </c>
      <c r="T99" s="3">
        <v>45</v>
      </c>
      <c r="U99" s="3">
        <v>85</v>
      </c>
      <c r="V99" s="3">
        <v>34</v>
      </c>
      <c r="W99" s="3">
        <v>9</v>
      </c>
      <c r="X99" s="3">
        <v>53</v>
      </c>
      <c r="Y99" s="3">
        <v>35</v>
      </c>
      <c r="Z99" s="3">
        <v>807</v>
      </c>
      <c r="AA99" s="3">
        <v>1179</v>
      </c>
      <c r="AB99" s="4">
        <v>68.449996948242188</v>
      </c>
      <c r="AC99" s="5">
        <f t="shared" si="6"/>
        <v>466</v>
      </c>
      <c r="AD99" s="5">
        <f t="shared" si="7"/>
        <v>262</v>
      </c>
      <c r="AE99" t="str">
        <f t="shared" si="8"/>
        <v>義安里</v>
      </c>
      <c r="AF99" s="1">
        <f t="shared" si="9"/>
        <v>1822</v>
      </c>
      <c r="AG99" s="1">
        <f t="shared" si="10"/>
        <v>968</v>
      </c>
      <c r="AH99" s="1">
        <f t="shared" si="11"/>
        <v>3066</v>
      </c>
    </row>
    <row r="100" spans="1:34" s="1" customFormat="1" x14ac:dyDescent="0.25">
      <c r="A100" s="2" t="s">
        <v>31</v>
      </c>
      <c r="B100" s="2" t="s">
        <v>152</v>
      </c>
      <c r="C100" s="2" t="s">
        <v>154</v>
      </c>
      <c r="D100" s="3">
        <v>45</v>
      </c>
      <c r="E100" s="3">
        <v>3</v>
      </c>
      <c r="F100" s="3">
        <v>27</v>
      </c>
      <c r="G100" s="3">
        <v>60</v>
      </c>
      <c r="H100" s="3">
        <v>79</v>
      </c>
      <c r="I100" s="3">
        <v>2</v>
      </c>
      <c r="J100" s="3">
        <v>19</v>
      </c>
      <c r="K100" s="3">
        <v>88</v>
      </c>
      <c r="L100" s="3">
        <v>42</v>
      </c>
      <c r="M100" s="3">
        <v>0</v>
      </c>
      <c r="N100" s="3">
        <v>19</v>
      </c>
      <c r="O100" s="3">
        <v>35</v>
      </c>
      <c r="P100" s="3">
        <v>31</v>
      </c>
      <c r="Q100" s="3">
        <v>3</v>
      </c>
      <c r="R100" s="3">
        <v>54</v>
      </c>
      <c r="S100" s="3">
        <v>37</v>
      </c>
      <c r="T100" s="3">
        <v>32</v>
      </c>
      <c r="U100" s="3">
        <v>62</v>
      </c>
      <c r="V100" s="3">
        <v>25</v>
      </c>
      <c r="W100" s="3">
        <v>19</v>
      </c>
      <c r="X100" s="3">
        <v>58</v>
      </c>
      <c r="Y100" s="3">
        <v>50</v>
      </c>
      <c r="Z100" s="3">
        <v>814</v>
      </c>
      <c r="AA100" s="3">
        <v>1182</v>
      </c>
      <c r="AB100" s="4">
        <v>68.870002746582031</v>
      </c>
      <c r="AC100" s="5">
        <f t="shared" si="6"/>
        <v>496</v>
      </c>
      <c r="AD100" s="5">
        <f t="shared" si="7"/>
        <v>242</v>
      </c>
      <c r="AE100" t="str">
        <f t="shared" si="8"/>
        <v>義安里</v>
      </c>
      <c r="AF100" s="1" t="str">
        <f t="shared" si="9"/>
        <v/>
      </c>
      <c r="AG100" s="1" t="str">
        <f t="shared" si="10"/>
        <v/>
      </c>
      <c r="AH100" s="1" t="str">
        <f t="shared" si="11"/>
        <v/>
      </c>
    </row>
    <row r="101" spans="1:34" s="1" customFormat="1" x14ac:dyDescent="0.25">
      <c r="A101" s="2" t="s">
        <v>31</v>
      </c>
      <c r="B101" s="2" t="s">
        <v>152</v>
      </c>
      <c r="C101" s="2" t="s">
        <v>155</v>
      </c>
      <c r="D101" s="3">
        <v>49</v>
      </c>
      <c r="E101" s="3">
        <v>3</v>
      </c>
      <c r="F101" s="3">
        <v>36</v>
      </c>
      <c r="G101" s="3">
        <v>63</v>
      </c>
      <c r="H101" s="3">
        <v>66</v>
      </c>
      <c r="I101" s="3">
        <v>2</v>
      </c>
      <c r="J101" s="3">
        <v>16</v>
      </c>
      <c r="K101" s="3">
        <v>78</v>
      </c>
      <c r="L101" s="3">
        <v>58</v>
      </c>
      <c r="M101" s="3">
        <v>0</v>
      </c>
      <c r="N101" s="3">
        <v>30</v>
      </c>
      <c r="O101" s="3">
        <v>36</v>
      </c>
      <c r="P101" s="3">
        <v>19</v>
      </c>
      <c r="Q101" s="3">
        <v>1</v>
      </c>
      <c r="R101" s="3">
        <v>43</v>
      </c>
      <c r="S101" s="3">
        <v>48</v>
      </c>
      <c r="T101" s="3">
        <v>36</v>
      </c>
      <c r="U101" s="3">
        <v>51</v>
      </c>
      <c r="V101" s="3">
        <v>26</v>
      </c>
      <c r="W101" s="3">
        <v>11</v>
      </c>
      <c r="X101" s="3">
        <v>50</v>
      </c>
      <c r="Y101" s="3">
        <v>51</v>
      </c>
      <c r="Z101" s="3">
        <v>789</v>
      </c>
      <c r="AA101" s="3">
        <v>1153</v>
      </c>
      <c r="AB101" s="4">
        <v>68.430000305175781</v>
      </c>
      <c r="AC101" s="5">
        <f t="shared" si="6"/>
        <v>479</v>
      </c>
      <c r="AD101" s="5">
        <f t="shared" si="7"/>
        <v>246</v>
      </c>
      <c r="AE101" t="str">
        <f t="shared" si="8"/>
        <v>義安里</v>
      </c>
      <c r="AF101" s="1" t="str">
        <f t="shared" si="9"/>
        <v/>
      </c>
      <c r="AG101" s="1" t="str">
        <f t="shared" si="10"/>
        <v/>
      </c>
      <c r="AH101" s="1" t="str">
        <f t="shared" si="11"/>
        <v/>
      </c>
    </row>
    <row r="102" spans="1:34" s="1" customFormat="1" x14ac:dyDescent="0.25">
      <c r="A102" s="2" t="s">
        <v>31</v>
      </c>
      <c r="B102" s="2" t="s">
        <v>152</v>
      </c>
      <c r="C102" s="2" t="s">
        <v>156</v>
      </c>
      <c r="D102" s="3">
        <v>42</v>
      </c>
      <c r="E102" s="3">
        <v>3</v>
      </c>
      <c r="F102" s="3">
        <v>24</v>
      </c>
      <c r="G102" s="3">
        <v>20</v>
      </c>
      <c r="H102" s="3">
        <v>39</v>
      </c>
      <c r="I102" s="3">
        <v>0</v>
      </c>
      <c r="J102" s="3">
        <v>13</v>
      </c>
      <c r="K102" s="3">
        <v>60</v>
      </c>
      <c r="L102" s="3">
        <v>39</v>
      </c>
      <c r="M102" s="3">
        <v>0</v>
      </c>
      <c r="N102" s="3">
        <v>13</v>
      </c>
      <c r="O102" s="3">
        <v>26</v>
      </c>
      <c r="P102" s="3">
        <v>25</v>
      </c>
      <c r="Q102" s="3">
        <v>1</v>
      </c>
      <c r="R102" s="3">
        <v>48</v>
      </c>
      <c r="S102" s="3">
        <v>50</v>
      </c>
      <c r="T102" s="3">
        <v>35</v>
      </c>
      <c r="U102" s="3">
        <v>93</v>
      </c>
      <c r="V102" s="3">
        <v>27</v>
      </c>
      <c r="W102" s="3">
        <v>13</v>
      </c>
      <c r="X102" s="3">
        <v>33</v>
      </c>
      <c r="Y102" s="3">
        <v>39</v>
      </c>
      <c r="Z102" s="3">
        <v>656</v>
      </c>
      <c r="AA102" s="3">
        <v>1031</v>
      </c>
      <c r="AB102" s="4">
        <v>63.630001068115234</v>
      </c>
      <c r="AC102" s="5">
        <f t="shared" si="6"/>
        <v>381</v>
      </c>
      <c r="AD102" s="5">
        <f t="shared" si="7"/>
        <v>218</v>
      </c>
      <c r="AE102" t="str">
        <f t="shared" si="8"/>
        <v>義安里</v>
      </c>
      <c r="AF102" s="1" t="str">
        <f t="shared" si="9"/>
        <v/>
      </c>
      <c r="AG102" s="1" t="str">
        <f t="shared" si="10"/>
        <v/>
      </c>
      <c r="AH102" s="1" t="str">
        <f t="shared" si="11"/>
        <v/>
      </c>
    </row>
    <row r="103" spans="1:34" s="1" customFormat="1" x14ac:dyDescent="0.25">
      <c r="A103" s="2" t="s">
        <v>31</v>
      </c>
      <c r="B103" s="2" t="s">
        <v>157</v>
      </c>
      <c r="C103" s="2" t="s">
        <v>158</v>
      </c>
      <c r="D103" s="3">
        <v>31</v>
      </c>
      <c r="E103" s="3">
        <v>4</v>
      </c>
      <c r="F103" s="3">
        <v>22</v>
      </c>
      <c r="G103" s="3">
        <v>34</v>
      </c>
      <c r="H103" s="3">
        <v>165</v>
      </c>
      <c r="I103" s="3">
        <v>1</v>
      </c>
      <c r="J103" s="3">
        <v>16</v>
      </c>
      <c r="K103" s="3">
        <v>80</v>
      </c>
      <c r="L103" s="3">
        <v>48</v>
      </c>
      <c r="M103" s="3">
        <v>2</v>
      </c>
      <c r="N103" s="3">
        <v>30</v>
      </c>
      <c r="O103" s="3">
        <v>36</v>
      </c>
      <c r="P103" s="3">
        <v>24</v>
      </c>
      <c r="Q103" s="3">
        <v>0</v>
      </c>
      <c r="R103" s="3">
        <v>67</v>
      </c>
      <c r="S103" s="3">
        <v>83</v>
      </c>
      <c r="T103" s="3">
        <v>54</v>
      </c>
      <c r="U103" s="3">
        <v>33</v>
      </c>
      <c r="V103" s="3">
        <v>36</v>
      </c>
      <c r="W103" s="3">
        <v>20</v>
      </c>
      <c r="X103" s="3">
        <v>75</v>
      </c>
      <c r="Y103" s="3">
        <v>40</v>
      </c>
      <c r="Z103" s="3">
        <v>932</v>
      </c>
      <c r="AA103" s="3">
        <v>1306</v>
      </c>
      <c r="AB103" s="4">
        <v>71.360000610351563</v>
      </c>
      <c r="AC103" s="5">
        <f t="shared" si="6"/>
        <v>495</v>
      </c>
      <c r="AD103" s="5">
        <f t="shared" si="7"/>
        <v>347</v>
      </c>
      <c r="AE103" t="str">
        <f t="shared" si="8"/>
        <v>通化里</v>
      </c>
      <c r="AF103" s="1">
        <f t="shared" si="9"/>
        <v>1917</v>
      </c>
      <c r="AG103" s="1">
        <f t="shared" si="10"/>
        <v>1504</v>
      </c>
      <c r="AH103" s="1">
        <f t="shared" si="11"/>
        <v>3718</v>
      </c>
    </row>
    <row r="104" spans="1:34" s="1" customFormat="1" x14ac:dyDescent="0.25">
      <c r="A104" s="2" t="s">
        <v>31</v>
      </c>
      <c r="B104" s="2" t="s">
        <v>157</v>
      </c>
      <c r="C104" s="2" t="s">
        <v>159</v>
      </c>
      <c r="D104" s="3">
        <v>27</v>
      </c>
      <c r="E104" s="3">
        <v>5</v>
      </c>
      <c r="F104" s="3">
        <v>22</v>
      </c>
      <c r="G104" s="3">
        <v>53</v>
      </c>
      <c r="H104" s="3">
        <v>131</v>
      </c>
      <c r="I104" s="3">
        <v>2</v>
      </c>
      <c r="J104" s="3">
        <v>15</v>
      </c>
      <c r="K104" s="3">
        <v>80</v>
      </c>
      <c r="L104" s="3">
        <v>51</v>
      </c>
      <c r="M104" s="3">
        <v>1</v>
      </c>
      <c r="N104" s="3">
        <v>25</v>
      </c>
      <c r="O104" s="3">
        <v>43</v>
      </c>
      <c r="P104" s="3">
        <v>30</v>
      </c>
      <c r="Q104" s="3">
        <v>0</v>
      </c>
      <c r="R104" s="3">
        <v>55</v>
      </c>
      <c r="S104" s="3">
        <v>144</v>
      </c>
      <c r="T104" s="3">
        <v>60</v>
      </c>
      <c r="U104" s="3">
        <v>50</v>
      </c>
      <c r="V104" s="3">
        <v>23</v>
      </c>
      <c r="W104" s="3">
        <v>11</v>
      </c>
      <c r="X104" s="3">
        <v>98</v>
      </c>
      <c r="Y104" s="3">
        <v>43</v>
      </c>
      <c r="Z104" s="3">
        <v>989</v>
      </c>
      <c r="AA104" s="3">
        <v>1371</v>
      </c>
      <c r="AB104" s="4">
        <v>72.139999389648438</v>
      </c>
      <c r="AC104" s="5">
        <f t="shared" si="6"/>
        <v>504</v>
      </c>
      <c r="AD104" s="5">
        <f t="shared" si="7"/>
        <v>419</v>
      </c>
      <c r="AE104" t="str">
        <f t="shared" si="8"/>
        <v>通化里</v>
      </c>
      <c r="AF104" s="1" t="str">
        <f t="shared" si="9"/>
        <v/>
      </c>
      <c r="AG104" s="1" t="str">
        <f t="shared" si="10"/>
        <v/>
      </c>
      <c r="AH104" s="1" t="str">
        <f t="shared" si="11"/>
        <v/>
      </c>
    </row>
    <row r="105" spans="1:34" s="1" customFormat="1" x14ac:dyDescent="0.25">
      <c r="A105" s="2" t="s">
        <v>31</v>
      </c>
      <c r="B105" s="2" t="s">
        <v>157</v>
      </c>
      <c r="C105" s="2" t="s">
        <v>160</v>
      </c>
      <c r="D105" s="3">
        <v>37</v>
      </c>
      <c r="E105" s="3">
        <v>4</v>
      </c>
      <c r="F105" s="3">
        <v>38</v>
      </c>
      <c r="G105" s="3">
        <v>65</v>
      </c>
      <c r="H105" s="3">
        <v>127</v>
      </c>
      <c r="I105" s="3">
        <v>2</v>
      </c>
      <c r="J105" s="3">
        <v>24</v>
      </c>
      <c r="K105" s="3">
        <v>97</v>
      </c>
      <c r="L105" s="3">
        <v>53</v>
      </c>
      <c r="M105" s="3">
        <v>1</v>
      </c>
      <c r="N105" s="3">
        <v>27</v>
      </c>
      <c r="O105" s="3">
        <v>34</v>
      </c>
      <c r="P105" s="3">
        <v>33</v>
      </c>
      <c r="Q105" s="3">
        <v>0</v>
      </c>
      <c r="R105" s="3">
        <v>69</v>
      </c>
      <c r="S105" s="3">
        <v>85</v>
      </c>
      <c r="T105" s="3">
        <v>53</v>
      </c>
      <c r="U105" s="3">
        <v>44</v>
      </c>
      <c r="V105" s="3">
        <v>34</v>
      </c>
      <c r="W105" s="3">
        <v>12</v>
      </c>
      <c r="X105" s="3">
        <v>98</v>
      </c>
      <c r="Y105" s="3">
        <v>50</v>
      </c>
      <c r="Z105" s="3">
        <v>1010</v>
      </c>
      <c r="AA105" s="3">
        <v>1398</v>
      </c>
      <c r="AB105" s="4">
        <v>72.25</v>
      </c>
      <c r="AC105" s="5">
        <f t="shared" si="6"/>
        <v>552</v>
      </c>
      <c r="AD105" s="5">
        <f t="shared" si="7"/>
        <v>370</v>
      </c>
      <c r="AE105" t="str">
        <f t="shared" si="8"/>
        <v>通化里</v>
      </c>
      <c r="AF105" s="1" t="str">
        <f t="shared" si="9"/>
        <v/>
      </c>
      <c r="AG105" s="1" t="str">
        <f t="shared" si="10"/>
        <v/>
      </c>
      <c r="AH105" s="1" t="str">
        <f t="shared" si="11"/>
        <v/>
      </c>
    </row>
    <row r="106" spans="1:34" s="1" customFormat="1" x14ac:dyDescent="0.25">
      <c r="A106" s="2" t="s">
        <v>31</v>
      </c>
      <c r="B106" s="2" t="s">
        <v>157</v>
      </c>
      <c r="C106" s="2" t="s">
        <v>161</v>
      </c>
      <c r="D106" s="3">
        <v>16</v>
      </c>
      <c r="E106" s="3">
        <v>2</v>
      </c>
      <c r="F106" s="3">
        <v>12</v>
      </c>
      <c r="G106" s="3">
        <v>50</v>
      </c>
      <c r="H106" s="3">
        <v>121</v>
      </c>
      <c r="I106" s="3">
        <v>3</v>
      </c>
      <c r="J106" s="3">
        <v>15</v>
      </c>
      <c r="K106" s="3">
        <v>62</v>
      </c>
      <c r="L106" s="3">
        <v>50</v>
      </c>
      <c r="M106" s="3">
        <v>0</v>
      </c>
      <c r="N106" s="3">
        <v>22</v>
      </c>
      <c r="O106" s="3">
        <v>12</v>
      </c>
      <c r="P106" s="3">
        <v>18</v>
      </c>
      <c r="Q106" s="3">
        <v>0</v>
      </c>
      <c r="R106" s="3">
        <v>42</v>
      </c>
      <c r="S106" s="3">
        <v>98</v>
      </c>
      <c r="T106" s="3">
        <v>60</v>
      </c>
      <c r="U106" s="3">
        <v>26</v>
      </c>
      <c r="V106" s="3">
        <v>15</v>
      </c>
      <c r="W106" s="3">
        <v>18</v>
      </c>
      <c r="X106" s="3">
        <v>100</v>
      </c>
      <c r="Y106" s="3">
        <v>27</v>
      </c>
      <c r="Z106" s="3">
        <v>787</v>
      </c>
      <c r="AA106" s="3">
        <v>1139</v>
      </c>
      <c r="AB106" s="4">
        <v>69.099998474121094</v>
      </c>
      <c r="AC106" s="5">
        <f t="shared" si="6"/>
        <v>366</v>
      </c>
      <c r="AD106" s="5">
        <f t="shared" si="7"/>
        <v>368</v>
      </c>
      <c r="AE106" t="str">
        <f t="shared" si="8"/>
        <v>通化里</v>
      </c>
      <c r="AF106" s="1" t="str">
        <f t="shared" si="9"/>
        <v/>
      </c>
      <c r="AG106" s="1" t="str">
        <f t="shared" si="10"/>
        <v/>
      </c>
      <c r="AH106" s="1" t="str">
        <f t="shared" si="11"/>
        <v/>
      </c>
    </row>
    <row r="107" spans="1:34" s="1" customFormat="1" x14ac:dyDescent="0.25">
      <c r="A107" s="2" t="s">
        <v>31</v>
      </c>
      <c r="B107" s="2" t="s">
        <v>162</v>
      </c>
      <c r="C107" s="2" t="s">
        <v>163</v>
      </c>
      <c r="D107" s="3">
        <v>16</v>
      </c>
      <c r="E107" s="3">
        <v>3</v>
      </c>
      <c r="F107" s="3">
        <v>36</v>
      </c>
      <c r="G107" s="3">
        <v>37</v>
      </c>
      <c r="H107" s="3">
        <v>69</v>
      </c>
      <c r="I107" s="3">
        <v>0</v>
      </c>
      <c r="J107" s="3">
        <v>13</v>
      </c>
      <c r="K107" s="3">
        <v>83</v>
      </c>
      <c r="L107" s="3">
        <v>51</v>
      </c>
      <c r="M107" s="3">
        <v>5</v>
      </c>
      <c r="N107" s="3">
        <v>17</v>
      </c>
      <c r="O107" s="3">
        <v>58</v>
      </c>
      <c r="P107" s="3">
        <v>22</v>
      </c>
      <c r="Q107" s="3">
        <v>1</v>
      </c>
      <c r="R107" s="3">
        <v>44</v>
      </c>
      <c r="S107" s="3">
        <v>79</v>
      </c>
      <c r="T107" s="3">
        <v>56</v>
      </c>
      <c r="U107" s="3">
        <v>31</v>
      </c>
      <c r="V107" s="3">
        <v>20</v>
      </c>
      <c r="W107" s="3">
        <v>12</v>
      </c>
      <c r="X107" s="3">
        <v>62</v>
      </c>
      <c r="Y107" s="3">
        <v>47</v>
      </c>
      <c r="Z107" s="3">
        <v>783</v>
      </c>
      <c r="AA107" s="3">
        <v>1171</v>
      </c>
      <c r="AB107" s="4">
        <v>66.870002746582031</v>
      </c>
      <c r="AC107" s="5">
        <f t="shared" si="6"/>
        <v>416</v>
      </c>
      <c r="AD107" s="5">
        <f t="shared" si="7"/>
        <v>304</v>
      </c>
      <c r="AE107" t="str">
        <f t="shared" si="8"/>
        <v>通安里</v>
      </c>
      <c r="AF107" s="1">
        <f t="shared" si="9"/>
        <v>1748</v>
      </c>
      <c r="AG107" s="1">
        <f t="shared" si="10"/>
        <v>1253</v>
      </c>
      <c r="AH107" s="1">
        <f t="shared" si="11"/>
        <v>3289</v>
      </c>
    </row>
    <row r="108" spans="1:34" s="1" customFormat="1" x14ac:dyDescent="0.25">
      <c r="A108" s="2" t="s">
        <v>31</v>
      </c>
      <c r="B108" s="2" t="s">
        <v>162</v>
      </c>
      <c r="C108" s="2" t="s">
        <v>164</v>
      </c>
      <c r="D108" s="3">
        <v>37</v>
      </c>
      <c r="E108" s="3">
        <v>1</v>
      </c>
      <c r="F108" s="3">
        <v>42</v>
      </c>
      <c r="G108" s="3">
        <v>52</v>
      </c>
      <c r="H108" s="3">
        <v>74</v>
      </c>
      <c r="I108" s="3">
        <v>1</v>
      </c>
      <c r="J108" s="3">
        <v>24</v>
      </c>
      <c r="K108" s="3">
        <v>84</v>
      </c>
      <c r="L108" s="3">
        <v>66</v>
      </c>
      <c r="M108" s="3">
        <v>2</v>
      </c>
      <c r="N108" s="3">
        <v>18</v>
      </c>
      <c r="O108" s="3">
        <v>63</v>
      </c>
      <c r="P108" s="3">
        <v>40</v>
      </c>
      <c r="Q108" s="3">
        <v>2</v>
      </c>
      <c r="R108" s="3">
        <v>51</v>
      </c>
      <c r="S108" s="3">
        <v>81</v>
      </c>
      <c r="T108" s="3">
        <v>48</v>
      </c>
      <c r="U108" s="3">
        <v>65</v>
      </c>
      <c r="V108" s="3">
        <v>53</v>
      </c>
      <c r="W108" s="3">
        <v>6</v>
      </c>
      <c r="X108" s="3">
        <v>86</v>
      </c>
      <c r="Y108" s="3">
        <v>73</v>
      </c>
      <c r="Z108" s="3">
        <v>1003</v>
      </c>
      <c r="AA108" s="3">
        <v>1439</v>
      </c>
      <c r="AB108" s="4">
        <v>69.699996948242188</v>
      </c>
      <c r="AC108" s="5">
        <f t="shared" si="6"/>
        <v>548</v>
      </c>
      <c r="AD108" s="5">
        <f t="shared" si="7"/>
        <v>338</v>
      </c>
      <c r="AE108" t="str">
        <f t="shared" si="8"/>
        <v>通安里</v>
      </c>
      <c r="AF108" s="1" t="str">
        <f t="shared" si="9"/>
        <v/>
      </c>
      <c r="AG108" s="1" t="str">
        <f t="shared" si="10"/>
        <v/>
      </c>
      <c r="AH108" s="1" t="str">
        <f t="shared" si="11"/>
        <v/>
      </c>
    </row>
    <row r="109" spans="1:34" s="1" customFormat="1" x14ac:dyDescent="0.25">
      <c r="A109" s="2" t="s">
        <v>31</v>
      </c>
      <c r="B109" s="2" t="s">
        <v>162</v>
      </c>
      <c r="C109" s="2" t="s">
        <v>165</v>
      </c>
      <c r="D109" s="3">
        <v>28</v>
      </c>
      <c r="E109" s="3">
        <v>1</v>
      </c>
      <c r="F109" s="3">
        <v>19</v>
      </c>
      <c r="G109" s="3">
        <v>49</v>
      </c>
      <c r="H109" s="3">
        <v>52</v>
      </c>
      <c r="I109" s="3">
        <v>1</v>
      </c>
      <c r="J109" s="3">
        <v>18</v>
      </c>
      <c r="K109" s="3">
        <v>63</v>
      </c>
      <c r="L109" s="3">
        <v>54</v>
      </c>
      <c r="M109" s="3">
        <v>0</v>
      </c>
      <c r="N109" s="3">
        <v>22</v>
      </c>
      <c r="O109" s="3">
        <v>63</v>
      </c>
      <c r="P109" s="3">
        <v>30</v>
      </c>
      <c r="Q109" s="3">
        <v>1</v>
      </c>
      <c r="R109" s="3">
        <v>61</v>
      </c>
      <c r="S109" s="3">
        <v>62</v>
      </c>
      <c r="T109" s="3">
        <v>38</v>
      </c>
      <c r="U109" s="3">
        <v>26</v>
      </c>
      <c r="V109" s="3">
        <v>15</v>
      </c>
      <c r="W109" s="3">
        <v>19</v>
      </c>
      <c r="X109" s="3">
        <v>94</v>
      </c>
      <c r="Y109" s="3">
        <v>48</v>
      </c>
      <c r="Z109" s="3">
        <v>787</v>
      </c>
      <c r="AA109" s="3">
        <v>1099</v>
      </c>
      <c r="AB109" s="4">
        <v>71.610000610351563</v>
      </c>
      <c r="AC109" s="5">
        <f t="shared" si="6"/>
        <v>400</v>
      </c>
      <c r="AD109" s="5">
        <f t="shared" si="7"/>
        <v>328</v>
      </c>
      <c r="AE109" t="str">
        <f t="shared" si="8"/>
        <v>通安里</v>
      </c>
      <c r="AF109" s="1" t="str">
        <f t="shared" si="9"/>
        <v/>
      </c>
      <c r="AG109" s="1" t="str">
        <f t="shared" si="10"/>
        <v/>
      </c>
      <c r="AH109" s="1" t="str">
        <f t="shared" si="11"/>
        <v/>
      </c>
    </row>
    <row r="110" spans="1:34" s="1" customFormat="1" x14ac:dyDescent="0.25">
      <c r="A110" s="2" t="s">
        <v>31</v>
      </c>
      <c r="B110" s="2" t="s">
        <v>162</v>
      </c>
      <c r="C110" s="2" t="s">
        <v>166</v>
      </c>
      <c r="D110" s="3">
        <v>36</v>
      </c>
      <c r="E110" s="3">
        <v>1</v>
      </c>
      <c r="F110" s="3">
        <v>17</v>
      </c>
      <c r="G110" s="3">
        <v>29</v>
      </c>
      <c r="H110" s="3">
        <v>46</v>
      </c>
      <c r="I110" s="3">
        <v>0</v>
      </c>
      <c r="J110" s="3">
        <v>15</v>
      </c>
      <c r="K110" s="3">
        <v>70</v>
      </c>
      <c r="L110" s="3">
        <v>63</v>
      </c>
      <c r="M110" s="3">
        <v>0</v>
      </c>
      <c r="N110" s="3">
        <v>32</v>
      </c>
      <c r="O110" s="3">
        <v>52</v>
      </c>
      <c r="P110" s="3">
        <v>25</v>
      </c>
      <c r="Q110" s="3">
        <v>1</v>
      </c>
      <c r="R110" s="3">
        <v>31</v>
      </c>
      <c r="S110" s="3">
        <v>86</v>
      </c>
      <c r="T110" s="3">
        <v>41</v>
      </c>
      <c r="U110" s="3">
        <v>44</v>
      </c>
      <c r="V110" s="3">
        <v>19</v>
      </c>
      <c r="W110" s="3">
        <v>3</v>
      </c>
      <c r="X110" s="3">
        <v>59</v>
      </c>
      <c r="Y110" s="3">
        <v>33</v>
      </c>
      <c r="Z110" s="3">
        <v>716</v>
      </c>
      <c r="AA110" s="3">
        <v>1066</v>
      </c>
      <c r="AB110" s="4">
        <v>67.169998168945313</v>
      </c>
      <c r="AC110" s="5">
        <f t="shared" si="6"/>
        <v>384</v>
      </c>
      <c r="AD110" s="5">
        <f t="shared" si="7"/>
        <v>283</v>
      </c>
      <c r="AE110" t="str">
        <f t="shared" si="8"/>
        <v>通安里</v>
      </c>
      <c r="AF110" s="1" t="str">
        <f t="shared" si="9"/>
        <v/>
      </c>
      <c r="AG110" s="1" t="str">
        <f t="shared" si="10"/>
        <v/>
      </c>
      <c r="AH110" s="1" t="str">
        <f t="shared" si="11"/>
        <v/>
      </c>
    </row>
    <row r="111" spans="1:34" s="1" customFormat="1" x14ac:dyDescent="0.25">
      <c r="A111" s="2" t="s">
        <v>31</v>
      </c>
      <c r="B111" s="2" t="s">
        <v>167</v>
      </c>
      <c r="C111" s="2" t="s">
        <v>168</v>
      </c>
      <c r="D111" s="3">
        <v>22</v>
      </c>
      <c r="E111" s="3">
        <v>2</v>
      </c>
      <c r="F111" s="3">
        <v>29</v>
      </c>
      <c r="G111" s="3">
        <v>84</v>
      </c>
      <c r="H111" s="3">
        <v>107</v>
      </c>
      <c r="I111" s="3">
        <v>0</v>
      </c>
      <c r="J111" s="3">
        <v>10</v>
      </c>
      <c r="K111" s="3">
        <v>96</v>
      </c>
      <c r="L111" s="3">
        <v>50</v>
      </c>
      <c r="M111" s="3">
        <v>1</v>
      </c>
      <c r="N111" s="3">
        <v>9</v>
      </c>
      <c r="O111" s="3">
        <v>42</v>
      </c>
      <c r="P111" s="3">
        <v>31</v>
      </c>
      <c r="Q111" s="3">
        <v>0</v>
      </c>
      <c r="R111" s="3">
        <v>33</v>
      </c>
      <c r="S111" s="3">
        <v>67</v>
      </c>
      <c r="T111" s="3">
        <v>33</v>
      </c>
      <c r="U111" s="3">
        <v>28</v>
      </c>
      <c r="V111" s="3">
        <v>18</v>
      </c>
      <c r="W111" s="3">
        <v>9</v>
      </c>
      <c r="X111" s="3">
        <v>100</v>
      </c>
      <c r="Y111" s="3">
        <v>62</v>
      </c>
      <c r="Z111" s="3">
        <v>865</v>
      </c>
      <c r="AA111" s="3">
        <v>1185</v>
      </c>
      <c r="AB111" s="4">
        <v>73</v>
      </c>
      <c r="AC111" s="5">
        <f t="shared" si="6"/>
        <v>510</v>
      </c>
      <c r="AD111" s="5">
        <f t="shared" si="7"/>
        <v>292</v>
      </c>
      <c r="AE111" t="str">
        <f t="shared" si="8"/>
        <v>臨江里</v>
      </c>
      <c r="AF111" s="1">
        <f t="shared" si="9"/>
        <v>1406</v>
      </c>
      <c r="AG111" s="1">
        <f t="shared" si="10"/>
        <v>924</v>
      </c>
      <c r="AH111" s="1">
        <f t="shared" si="11"/>
        <v>2526</v>
      </c>
    </row>
    <row r="112" spans="1:34" s="1" customFormat="1" x14ac:dyDescent="0.25">
      <c r="A112" s="2" t="s">
        <v>31</v>
      </c>
      <c r="B112" s="2" t="s">
        <v>167</v>
      </c>
      <c r="C112" s="2" t="s">
        <v>169</v>
      </c>
      <c r="D112" s="3">
        <v>17</v>
      </c>
      <c r="E112" s="3">
        <v>0</v>
      </c>
      <c r="F112" s="3">
        <v>37</v>
      </c>
      <c r="G112" s="3">
        <v>67</v>
      </c>
      <c r="H112" s="3">
        <v>89</v>
      </c>
      <c r="I112" s="3">
        <v>1</v>
      </c>
      <c r="J112" s="3">
        <v>15</v>
      </c>
      <c r="K112" s="3">
        <v>88</v>
      </c>
      <c r="L112" s="3">
        <v>58</v>
      </c>
      <c r="M112" s="3">
        <v>4</v>
      </c>
      <c r="N112" s="3">
        <v>9</v>
      </c>
      <c r="O112" s="3">
        <v>30</v>
      </c>
      <c r="P112" s="3">
        <v>35</v>
      </c>
      <c r="Q112" s="3">
        <v>1</v>
      </c>
      <c r="R112" s="3">
        <v>60</v>
      </c>
      <c r="S112" s="3">
        <v>85</v>
      </c>
      <c r="T112" s="3">
        <v>51</v>
      </c>
      <c r="U112" s="3">
        <v>51</v>
      </c>
      <c r="V112" s="3">
        <v>27</v>
      </c>
      <c r="W112" s="3">
        <v>16</v>
      </c>
      <c r="X112" s="3">
        <v>78</v>
      </c>
      <c r="Y112" s="3">
        <v>51</v>
      </c>
      <c r="Z112" s="3">
        <v>888</v>
      </c>
      <c r="AA112" s="3">
        <v>1215</v>
      </c>
      <c r="AB112" s="4">
        <v>73.089996337890625</v>
      </c>
      <c r="AC112" s="5">
        <f t="shared" si="6"/>
        <v>474</v>
      </c>
      <c r="AD112" s="5">
        <f t="shared" si="7"/>
        <v>348</v>
      </c>
      <c r="AE112" t="str">
        <f t="shared" si="8"/>
        <v>臨江里</v>
      </c>
      <c r="AF112" s="1" t="str">
        <f t="shared" si="9"/>
        <v/>
      </c>
      <c r="AG112" s="1" t="str">
        <f t="shared" si="10"/>
        <v/>
      </c>
      <c r="AH112" s="1" t="str">
        <f t="shared" si="11"/>
        <v/>
      </c>
    </row>
    <row r="113" spans="1:34" s="1" customFormat="1" x14ac:dyDescent="0.25">
      <c r="A113" s="2" t="s">
        <v>31</v>
      </c>
      <c r="B113" s="2" t="s">
        <v>167</v>
      </c>
      <c r="C113" s="2" t="s">
        <v>170</v>
      </c>
      <c r="D113" s="3">
        <v>40</v>
      </c>
      <c r="E113" s="3">
        <v>1</v>
      </c>
      <c r="F113" s="3">
        <v>29</v>
      </c>
      <c r="G113" s="3">
        <v>56</v>
      </c>
      <c r="H113" s="3">
        <v>54</v>
      </c>
      <c r="I113" s="3">
        <v>2</v>
      </c>
      <c r="J113" s="3">
        <v>19</v>
      </c>
      <c r="K113" s="3">
        <v>66</v>
      </c>
      <c r="L113" s="3">
        <v>39</v>
      </c>
      <c r="M113" s="3">
        <v>0</v>
      </c>
      <c r="N113" s="3">
        <v>28</v>
      </c>
      <c r="O113" s="3">
        <v>33</v>
      </c>
      <c r="P113" s="3">
        <v>28</v>
      </c>
      <c r="Q113" s="3">
        <v>1</v>
      </c>
      <c r="R113" s="3">
        <v>36</v>
      </c>
      <c r="S113" s="3">
        <v>62</v>
      </c>
      <c r="T113" s="3">
        <v>54</v>
      </c>
      <c r="U113" s="3">
        <v>53</v>
      </c>
      <c r="V113" s="3">
        <v>27</v>
      </c>
      <c r="W113" s="3">
        <v>9</v>
      </c>
      <c r="X113" s="3">
        <v>84</v>
      </c>
      <c r="Y113" s="3">
        <v>35</v>
      </c>
      <c r="Z113" s="3">
        <v>773</v>
      </c>
      <c r="AA113" s="3">
        <v>1113</v>
      </c>
      <c r="AB113" s="4">
        <v>69.449996948242188</v>
      </c>
      <c r="AC113" s="5">
        <f t="shared" si="6"/>
        <v>422</v>
      </c>
      <c r="AD113" s="5">
        <f t="shared" si="7"/>
        <v>284</v>
      </c>
      <c r="AE113" t="str">
        <f t="shared" si="8"/>
        <v>臨江里</v>
      </c>
      <c r="AF113" s="1" t="str">
        <f t="shared" si="9"/>
        <v/>
      </c>
      <c r="AG113" s="1" t="str">
        <f t="shared" si="10"/>
        <v/>
      </c>
      <c r="AH113" s="1" t="str">
        <f t="shared" si="11"/>
        <v/>
      </c>
    </row>
    <row r="114" spans="1:34" s="1" customFormat="1" x14ac:dyDescent="0.25">
      <c r="A114" s="2" t="s">
        <v>31</v>
      </c>
      <c r="B114" s="2" t="s">
        <v>171</v>
      </c>
      <c r="C114" s="2" t="s">
        <v>172</v>
      </c>
      <c r="D114" s="3">
        <v>51</v>
      </c>
      <c r="E114" s="3">
        <v>3</v>
      </c>
      <c r="F114" s="3">
        <v>45</v>
      </c>
      <c r="G114" s="3">
        <v>63</v>
      </c>
      <c r="H114" s="3">
        <v>91</v>
      </c>
      <c r="I114" s="3">
        <v>0</v>
      </c>
      <c r="J114" s="3">
        <v>19</v>
      </c>
      <c r="K114" s="3">
        <v>79</v>
      </c>
      <c r="L114" s="3">
        <v>45</v>
      </c>
      <c r="M114" s="3">
        <v>0</v>
      </c>
      <c r="N114" s="3">
        <v>31</v>
      </c>
      <c r="O114" s="3">
        <v>62</v>
      </c>
      <c r="P114" s="3">
        <v>34</v>
      </c>
      <c r="Q114" s="3">
        <v>0</v>
      </c>
      <c r="R114" s="3">
        <v>46</v>
      </c>
      <c r="S114" s="3">
        <v>50</v>
      </c>
      <c r="T114" s="3">
        <v>50</v>
      </c>
      <c r="U114" s="3">
        <v>52</v>
      </c>
      <c r="V114" s="3">
        <v>32</v>
      </c>
      <c r="W114" s="3">
        <v>14</v>
      </c>
      <c r="X114" s="3">
        <v>55</v>
      </c>
      <c r="Y114" s="3">
        <v>54</v>
      </c>
      <c r="Z114" s="3">
        <v>892</v>
      </c>
      <c r="AA114" s="3">
        <v>1241</v>
      </c>
      <c r="AB114" s="4">
        <v>71.879997253417969</v>
      </c>
      <c r="AC114" s="5">
        <f t="shared" si="6"/>
        <v>562</v>
      </c>
      <c r="AD114" s="5">
        <f t="shared" si="7"/>
        <v>260</v>
      </c>
      <c r="AE114" t="str">
        <f t="shared" si="8"/>
        <v>法治里</v>
      </c>
      <c r="AF114" s="1">
        <f t="shared" si="9"/>
        <v>1521</v>
      </c>
      <c r="AG114" s="1">
        <f t="shared" si="10"/>
        <v>832</v>
      </c>
      <c r="AH114" s="1">
        <f t="shared" si="11"/>
        <v>2612</v>
      </c>
    </row>
    <row r="115" spans="1:34" s="1" customFormat="1" x14ac:dyDescent="0.25">
      <c r="A115" s="2" t="s">
        <v>31</v>
      </c>
      <c r="B115" s="2" t="s">
        <v>171</v>
      </c>
      <c r="C115" s="2" t="s">
        <v>173</v>
      </c>
      <c r="D115" s="3">
        <v>42</v>
      </c>
      <c r="E115" s="3">
        <v>1</v>
      </c>
      <c r="F115" s="3">
        <v>42</v>
      </c>
      <c r="G115" s="3">
        <v>45</v>
      </c>
      <c r="H115" s="3">
        <v>49</v>
      </c>
      <c r="I115" s="3">
        <v>0</v>
      </c>
      <c r="J115" s="3">
        <v>29</v>
      </c>
      <c r="K115" s="3">
        <v>75</v>
      </c>
      <c r="L115" s="3">
        <v>51</v>
      </c>
      <c r="M115" s="3">
        <v>4</v>
      </c>
      <c r="N115" s="3">
        <v>19</v>
      </c>
      <c r="O115" s="3">
        <v>49</v>
      </c>
      <c r="P115" s="3">
        <v>65</v>
      </c>
      <c r="Q115" s="3">
        <v>3</v>
      </c>
      <c r="R115" s="3">
        <v>48</v>
      </c>
      <c r="S115" s="3">
        <v>53</v>
      </c>
      <c r="T115" s="3">
        <v>42</v>
      </c>
      <c r="U115" s="3">
        <v>48</v>
      </c>
      <c r="V115" s="3">
        <v>39</v>
      </c>
      <c r="W115" s="3">
        <v>16</v>
      </c>
      <c r="X115" s="3">
        <v>66</v>
      </c>
      <c r="Y115" s="3">
        <v>42</v>
      </c>
      <c r="Z115" s="3">
        <v>859</v>
      </c>
      <c r="AA115" s="3">
        <v>1283</v>
      </c>
      <c r="AB115" s="4">
        <v>66.949996948242188</v>
      </c>
      <c r="AC115" s="5">
        <f t="shared" si="6"/>
        <v>476</v>
      </c>
      <c r="AD115" s="5">
        <f t="shared" si="7"/>
        <v>276</v>
      </c>
      <c r="AE115" t="str">
        <f t="shared" si="8"/>
        <v>法治里</v>
      </c>
      <c r="AF115" s="1" t="str">
        <f t="shared" si="9"/>
        <v/>
      </c>
      <c r="AG115" s="1" t="str">
        <f t="shared" si="10"/>
        <v/>
      </c>
      <c r="AH115" s="1" t="str">
        <f t="shared" si="11"/>
        <v/>
      </c>
    </row>
    <row r="116" spans="1:34" s="1" customFormat="1" x14ac:dyDescent="0.25">
      <c r="A116" s="2" t="s">
        <v>31</v>
      </c>
      <c r="B116" s="2" t="s">
        <v>171</v>
      </c>
      <c r="C116" s="2" t="s">
        <v>174</v>
      </c>
      <c r="D116" s="3">
        <v>49</v>
      </c>
      <c r="E116" s="3">
        <v>1</v>
      </c>
      <c r="F116" s="3">
        <v>40</v>
      </c>
      <c r="G116" s="3">
        <v>35</v>
      </c>
      <c r="H116" s="3">
        <v>66</v>
      </c>
      <c r="I116" s="3">
        <v>0</v>
      </c>
      <c r="J116" s="3">
        <v>29</v>
      </c>
      <c r="K116" s="3">
        <v>82</v>
      </c>
      <c r="L116" s="3">
        <v>48</v>
      </c>
      <c r="M116" s="3">
        <v>0</v>
      </c>
      <c r="N116" s="3">
        <v>33</v>
      </c>
      <c r="O116" s="3">
        <v>57</v>
      </c>
      <c r="P116" s="3">
        <v>33</v>
      </c>
      <c r="Q116" s="3">
        <v>0</v>
      </c>
      <c r="R116" s="3">
        <v>48</v>
      </c>
      <c r="S116" s="3">
        <v>63</v>
      </c>
      <c r="T116" s="3">
        <v>52</v>
      </c>
      <c r="U116" s="3">
        <v>44</v>
      </c>
      <c r="V116" s="3">
        <v>33</v>
      </c>
      <c r="W116" s="3">
        <v>13</v>
      </c>
      <c r="X116" s="3">
        <v>72</v>
      </c>
      <c r="Y116" s="3">
        <v>44</v>
      </c>
      <c r="Z116" s="3">
        <v>861</v>
      </c>
      <c r="AA116" s="3">
        <v>1255</v>
      </c>
      <c r="AB116" s="4">
        <v>68.610000610351563</v>
      </c>
      <c r="AC116" s="5">
        <f t="shared" si="6"/>
        <v>483</v>
      </c>
      <c r="AD116" s="5">
        <f t="shared" si="7"/>
        <v>296</v>
      </c>
      <c r="AE116" t="str">
        <f t="shared" si="8"/>
        <v>法治里</v>
      </c>
      <c r="AF116" s="1" t="str">
        <f t="shared" si="9"/>
        <v/>
      </c>
      <c r="AG116" s="1" t="str">
        <f t="shared" si="10"/>
        <v/>
      </c>
      <c r="AH116" s="1" t="str">
        <f t="shared" si="11"/>
        <v/>
      </c>
    </row>
    <row r="117" spans="1:34" s="1" customFormat="1" x14ac:dyDescent="0.25">
      <c r="A117" s="2" t="s">
        <v>31</v>
      </c>
      <c r="B117" s="2" t="s">
        <v>175</v>
      </c>
      <c r="C117" s="2" t="s">
        <v>176</v>
      </c>
      <c r="D117" s="3">
        <v>34</v>
      </c>
      <c r="E117" s="3">
        <v>1</v>
      </c>
      <c r="F117" s="3">
        <v>45</v>
      </c>
      <c r="G117" s="3">
        <v>25</v>
      </c>
      <c r="H117" s="3">
        <v>23</v>
      </c>
      <c r="I117" s="3">
        <v>0</v>
      </c>
      <c r="J117" s="3">
        <v>18</v>
      </c>
      <c r="K117" s="3">
        <v>73</v>
      </c>
      <c r="L117" s="3">
        <v>49</v>
      </c>
      <c r="M117" s="3">
        <v>0</v>
      </c>
      <c r="N117" s="3">
        <v>26</v>
      </c>
      <c r="O117" s="3">
        <v>30</v>
      </c>
      <c r="P117" s="3">
        <v>104</v>
      </c>
      <c r="Q117" s="3">
        <v>2</v>
      </c>
      <c r="R117" s="3">
        <v>73</v>
      </c>
      <c r="S117" s="3">
        <v>46</v>
      </c>
      <c r="T117" s="3">
        <v>46</v>
      </c>
      <c r="U117" s="3">
        <v>57</v>
      </c>
      <c r="V117" s="3">
        <v>20</v>
      </c>
      <c r="W117" s="3">
        <v>16</v>
      </c>
      <c r="X117" s="3">
        <v>76</v>
      </c>
      <c r="Y117" s="3">
        <v>35</v>
      </c>
      <c r="Z117" s="3">
        <v>832</v>
      </c>
      <c r="AA117" s="3">
        <v>1263</v>
      </c>
      <c r="AB117" s="4">
        <v>65.870002746582031</v>
      </c>
      <c r="AC117" s="5">
        <f t="shared" si="6"/>
        <v>452</v>
      </c>
      <c r="AD117" s="5">
        <f t="shared" si="7"/>
        <v>306</v>
      </c>
      <c r="AE117" t="str">
        <f t="shared" si="8"/>
        <v>全安里</v>
      </c>
      <c r="AF117" s="1">
        <f t="shared" si="9"/>
        <v>1361</v>
      </c>
      <c r="AG117" s="1">
        <f t="shared" si="10"/>
        <v>902</v>
      </c>
      <c r="AH117" s="1">
        <f t="shared" si="11"/>
        <v>2514</v>
      </c>
    </row>
    <row r="118" spans="1:34" s="1" customFormat="1" x14ac:dyDescent="0.25">
      <c r="A118" s="2" t="s">
        <v>31</v>
      </c>
      <c r="B118" s="2" t="s">
        <v>175</v>
      </c>
      <c r="C118" s="2" t="s">
        <v>177</v>
      </c>
      <c r="D118" s="3">
        <v>48</v>
      </c>
      <c r="E118" s="3">
        <v>1</v>
      </c>
      <c r="F118" s="3">
        <v>44</v>
      </c>
      <c r="G118" s="3">
        <v>32</v>
      </c>
      <c r="H118" s="3">
        <v>28</v>
      </c>
      <c r="I118" s="3">
        <v>4</v>
      </c>
      <c r="J118" s="3">
        <v>21</v>
      </c>
      <c r="K118" s="3">
        <v>71</v>
      </c>
      <c r="L118" s="3">
        <v>57</v>
      </c>
      <c r="M118" s="3">
        <v>0</v>
      </c>
      <c r="N118" s="3">
        <v>19</v>
      </c>
      <c r="O118" s="3">
        <v>23</v>
      </c>
      <c r="P118" s="3">
        <v>116</v>
      </c>
      <c r="Q118" s="3">
        <v>2</v>
      </c>
      <c r="R118" s="3">
        <v>63</v>
      </c>
      <c r="S118" s="3">
        <v>51</v>
      </c>
      <c r="T118" s="3">
        <v>62</v>
      </c>
      <c r="U118" s="3">
        <v>49</v>
      </c>
      <c r="V118" s="3">
        <v>29</v>
      </c>
      <c r="W118" s="3">
        <v>24</v>
      </c>
      <c r="X118" s="3">
        <v>68</v>
      </c>
      <c r="Y118" s="3">
        <v>59</v>
      </c>
      <c r="Z118" s="3">
        <v>899</v>
      </c>
      <c r="AA118" s="3">
        <v>1335</v>
      </c>
      <c r="AB118" s="4">
        <v>67.339996337890625</v>
      </c>
      <c r="AC118" s="5">
        <f t="shared" si="6"/>
        <v>489</v>
      </c>
      <c r="AD118" s="5">
        <f t="shared" si="7"/>
        <v>325</v>
      </c>
      <c r="AE118" t="str">
        <f t="shared" si="8"/>
        <v>全安里</v>
      </c>
      <c r="AF118" s="1" t="str">
        <f t="shared" si="9"/>
        <v/>
      </c>
      <c r="AG118" s="1" t="str">
        <f t="shared" si="10"/>
        <v/>
      </c>
      <c r="AH118" s="1" t="str">
        <f t="shared" si="11"/>
        <v/>
      </c>
    </row>
    <row r="119" spans="1:34" s="1" customFormat="1" x14ac:dyDescent="0.25">
      <c r="A119" s="2" t="s">
        <v>31</v>
      </c>
      <c r="B119" s="2" t="s">
        <v>175</v>
      </c>
      <c r="C119" s="2" t="s">
        <v>178</v>
      </c>
      <c r="D119" s="3">
        <v>35</v>
      </c>
      <c r="E119" s="3">
        <v>2</v>
      </c>
      <c r="F119" s="3">
        <v>26</v>
      </c>
      <c r="G119" s="3">
        <v>38</v>
      </c>
      <c r="H119" s="3">
        <v>38</v>
      </c>
      <c r="I119" s="3">
        <v>1</v>
      </c>
      <c r="J119" s="3">
        <v>22</v>
      </c>
      <c r="K119" s="3">
        <v>79</v>
      </c>
      <c r="L119" s="3">
        <v>42</v>
      </c>
      <c r="M119" s="3">
        <v>1</v>
      </c>
      <c r="N119" s="3">
        <v>24</v>
      </c>
      <c r="O119" s="3">
        <v>24</v>
      </c>
      <c r="P119" s="3">
        <v>58</v>
      </c>
      <c r="Q119" s="3">
        <v>2</v>
      </c>
      <c r="R119" s="3">
        <v>65</v>
      </c>
      <c r="S119" s="3">
        <v>55</v>
      </c>
      <c r="T119" s="3">
        <v>33</v>
      </c>
      <c r="U119" s="3">
        <v>54</v>
      </c>
      <c r="V119" s="3">
        <v>28</v>
      </c>
      <c r="W119" s="3">
        <v>13</v>
      </c>
      <c r="X119" s="3">
        <v>63</v>
      </c>
      <c r="Y119" s="3">
        <v>44</v>
      </c>
      <c r="Z119" s="3">
        <v>783</v>
      </c>
      <c r="AA119" s="3">
        <v>1178</v>
      </c>
      <c r="AB119" s="4">
        <v>66.470001220703125</v>
      </c>
      <c r="AC119" s="5">
        <f t="shared" si="6"/>
        <v>420</v>
      </c>
      <c r="AD119" s="5">
        <f t="shared" si="7"/>
        <v>271</v>
      </c>
      <c r="AE119" t="str">
        <f t="shared" si="8"/>
        <v>全安里</v>
      </c>
      <c r="AF119" s="1" t="str">
        <f t="shared" si="9"/>
        <v/>
      </c>
      <c r="AG119" s="1" t="str">
        <f t="shared" si="10"/>
        <v/>
      </c>
      <c r="AH119" s="1" t="str">
        <f t="shared" si="11"/>
        <v/>
      </c>
    </row>
    <row r="120" spans="1:34" s="1" customFormat="1" x14ac:dyDescent="0.25">
      <c r="A120" s="2" t="s">
        <v>31</v>
      </c>
      <c r="B120" s="2" t="s">
        <v>179</v>
      </c>
      <c r="C120" s="2" t="s">
        <v>180</v>
      </c>
      <c r="D120" s="3">
        <v>42</v>
      </c>
      <c r="E120" s="3">
        <v>1</v>
      </c>
      <c r="F120" s="3">
        <v>38</v>
      </c>
      <c r="G120" s="3">
        <v>42</v>
      </c>
      <c r="H120" s="3">
        <v>40</v>
      </c>
      <c r="I120" s="3">
        <v>2</v>
      </c>
      <c r="J120" s="3">
        <v>30</v>
      </c>
      <c r="K120" s="3">
        <v>59</v>
      </c>
      <c r="L120" s="3">
        <v>66</v>
      </c>
      <c r="M120" s="3">
        <v>2</v>
      </c>
      <c r="N120" s="3">
        <v>16</v>
      </c>
      <c r="O120" s="3">
        <v>43</v>
      </c>
      <c r="P120" s="3">
        <v>31</v>
      </c>
      <c r="Q120" s="3">
        <v>50</v>
      </c>
      <c r="R120" s="3">
        <v>68</v>
      </c>
      <c r="S120" s="3">
        <v>63</v>
      </c>
      <c r="T120" s="3">
        <v>51</v>
      </c>
      <c r="U120" s="3">
        <v>83</v>
      </c>
      <c r="V120" s="3">
        <v>33</v>
      </c>
      <c r="W120" s="3">
        <v>15</v>
      </c>
      <c r="X120" s="3">
        <v>65</v>
      </c>
      <c r="Y120" s="3">
        <v>44</v>
      </c>
      <c r="Z120" s="3">
        <v>904</v>
      </c>
      <c r="AA120" s="3">
        <v>1256</v>
      </c>
      <c r="AB120" s="4">
        <v>71.970001220703125</v>
      </c>
      <c r="AC120" s="5">
        <f t="shared" si="6"/>
        <v>438</v>
      </c>
      <c r="AD120" s="5">
        <f t="shared" si="7"/>
        <v>328</v>
      </c>
      <c r="AE120" t="str">
        <f t="shared" si="8"/>
        <v>群賢里</v>
      </c>
      <c r="AF120" s="1">
        <f t="shared" si="9"/>
        <v>1938</v>
      </c>
      <c r="AG120" s="1">
        <f t="shared" si="10"/>
        <v>1098</v>
      </c>
      <c r="AH120" s="1">
        <f t="shared" si="11"/>
        <v>3422</v>
      </c>
    </row>
    <row r="121" spans="1:34" s="1" customFormat="1" x14ac:dyDescent="0.25">
      <c r="A121" s="2" t="s">
        <v>31</v>
      </c>
      <c r="B121" s="2" t="s">
        <v>179</v>
      </c>
      <c r="C121" s="2" t="s">
        <v>181</v>
      </c>
      <c r="D121" s="3">
        <v>59</v>
      </c>
      <c r="E121" s="3">
        <v>3</v>
      </c>
      <c r="F121" s="3">
        <v>33</v>
      </c>
      <c r="G121" s="3">
        <v>60</v>
      </c>
      <c r="H121" s="3">
        <v>74</v>
      </c>
      <c r="I121" s="3">
        <v>4</v>
      </c>
      <c r="J121" s="3">
        <v>20</v>
      </c>
      <c r="K121" s="3">
        <v>76</v>
      </c>
      <c r="L121" s="3">
        <v>61</v>
      </c>
      <c r="M121" s="3">
        <v>1</v>
      </c>
      <c r="N121" s="3">
        <v>28</v>
      </c>
      <c r="O121" s="3">
        <v>41</v>
      </c>
      <c r="P121" s="3">
        <v>55</v>
      </c>
      <c r="Q121" s="3">
        <v>5</v>
      </c>
      <c r="R121" s="3">
        <v>59</v>
      </c>
      <c r="S121" s="3">
        <v>60</v>
      </c>
      <c r="T121" s="3">
        <v>55</v>
      </c>
      <c r="U121" s="3">
        <v>57</v>
      </c>
      <c r="V121" s="3">
        <v>27</v>
      </c>
      <c r="W121" s="3">
        <v>15</v>
      </c>
      <c r="X121" s="3">
        <v>57</v>
      </c>
      <c r="Y121" s="3">
        <v>47</v>
      </c>
      <c r="Z121" s="3">
        <v>922</v>
      </c>
      <c r="AA121" s="3">
        <v>1371</v>
      </c>
      <c r="AB121" s="4">
        <v>67.25</v>
      </c>
      <c r="AC121" s="5">
        <f t="shared" si="6"/>
        <v>530</v>
      </c>
      <c r="AD121" s="5">
        <f t="shared" si="7"/>
        <v>307</v>
      </c>
      <c r="AE121" t="str">
        <f t="shared" si="8"/>
        <v>群賢里</v>
      </c>
      <c r="AF121" s="1" t="str">
        <f t="shared" si="9"/>
        <v/>
      </c>
      <c r="AG121" s="1" t="str">
        <f t="shared" si="10"/>
        <v/>
      </c>
      <c r="AH121" s="1" t="str">
        <f t="shared" si="11"/>
        <v/>
      </c>
    </row>
    <row r="122" spans="1:34" s="1" customFormat="1" x14ac:dyDescent="0.25">
      <c r="A122" s="2" t="s">
        <v>31</v>
      </c>
      <c r="B122" s="2" t="s">
        <v>179</v>
      </c>
      <c r="C122" s="2" t="s">
        <v>182</v>
      </c>
      <c r="D122" s="3">
        <v>38</v>
      </c>
      <c r="E122" s="3">
        <v>2</v>
      </c>
      <c r="F122" s="3">
        <v>55</v>
      </c>
      <c r="G122" s="3">
        <v>60</v>
      </c>
      <c r="H122" s="3">
        <v>27</v>
      </c>
      <c r="I122" s="3">
        <v>0</v>
      </c>
      <c r="J122" s="3">
        <v>17</v>
      </c>
      <c r="K122" s="3">
        <v>51</v>
      </c>
      <c r="L122" s="3">
        <v>36</v>
      </c>
      <c r="M122" s="3">
        <v>2</v>
      </c>
      <c r="N122" s="3">
        <v>18</v>
      </c>
      <c r="O122" s="3">
        <v>44</v>
      </c>
      <c r="P122" s="3">
        <v>65</v>
      </c>
      <c r="Q122" s="3">
        <v>1</v>
      </c>
      <c r="R122" s="3">
        <v>55</v>
      </c>
      <c r="S122" s="3">
        <v>43</v>
      </c>
      <c r="T122" s="3">
        <v>24</v>
      </c>
      <c r="U122" s="3">
        <v>74</v>
      </c>
      <c r="V122" s="3">
        <v>25</v>
      </c>
      <c r="W122" s="3">
        <v>10</v>
      </c>
      <c r="X122" s="3">
        <v>50</v>
      </c>
      <c r="Y122" s="3">
        <v>39</v>
      </c>
      <c r="Z122" s="3">
        <v>761</v>
      </c>
      <c r="AA122" s="3">
        <v>1147</v>
      </c>
      <c r="AB122" s="4">
        <v>66.349998474121094</v>
      </c>
      <c r="AC122" s="5">
        <f t="shared" si="6"/>
        <v>471</v>
      </c>
      <c r="AD122" s="5">
        <f t="shared" si="7"/>
        <v>218</v>
      </c>
      <c r="AE122" t="str">
        <f t="shared" si="8"/>
        <v>群賢里</v>
      </c>
      <c r="AF122" s="1" t="str">
        <f t="shared" si="9"/>
        <v/>
      </c>
      <c r="AG122" s="1" t="str">
        <f t="shared" si="10"/>
        <v/>
      </c>
      <c r="AH122" s="1" t="str">
        <f t="shared" si="11"/>
        <v/>
      </c>
    </row>
    <row r="123" spans="1:34" s="1" customFormat="1" x14ac:dyDescent="0.25">
      <c r="A123" s="2" t="s">
        <v>31</v>
      </c>
      <c r="B123" s="2" t="s">
        <v>179</v>
      </c>
      <c r="C123" s="2" t="s">
        <v>183</v>
      </c>
      <c r="D123" s="3">
        <v>62</v>
      </c>
      <c r="E123" s="3">
        <v>2</v>
      </c>
      <c r="F123" s="3">
        <v>39</v>
      </c>
      <c r="G123" s="3">
        <v>37</v>
      </c>
      <c r="H123" s="3">
        <v>48</v>
      </c>
      <c r="I123" s="3">
        <v>0</v>
      </c>
      <c r="J123" s="3">
        <v>18</v>
      </c>
      <c r="K123" s="3">
        <v>56</v>
      </c>
      <c r="L123" s="3">
        <v>69</v>
      </c>
      <c r="M123" s="3">
        <v>1</v>
      </c>
      <c r="N123" s="3">
        <v>27</v>
      </c>
      <c r="O123" s="3">
        <v>36</v>
      </c>
      <c r="P123" s="3">
        <v>51</v>
      </c>
      <c r="Q123" s="3">
        <v>0</v>
      </c>
      <c r="R123" s="3">
        <v>41</v>
      </c>
      <c r="S123" s="3">
        <v>33</v>
      </c>
      <c r="T123" s="3">
        <v>32</v>
      </c>
      <c r="U123" s="3">
        <v>60</v>
      </c>
      <c r="V123" s="3">
        <v>47</v>
      </c>
      <c r="W123" s="3">
        <v>16</v>
      </c>
      <c r="X123" s="3">
        <v>54</v>
      </c>
      <c r="Y123" s="3">
        <v>83</v>
      </c>
      <c r="Z123" s="3">
        <v>835</v>
      </c>
      <c r="AA123" s="3">
        <v>1274</v>
      </c>
      <c r="AB123" s="4">
        <v>65.540000915527344</v>
      </c>
      <c r="AC123" s="5">
        <f t="shared" si="6"/>
        <v>499</v>
      </c>
      <c r="AD123" s="5">
        <f t="shared" si="7"/>
        <v>245</v>
      </c>
      <c r="AE123" t="str">
        <f t="shared" si="8"/>
        <v>群賢里</v>
      </c>
      <c r="AF123" s="1" t="str">
        <f t="shared" si="9"/>
        <v/>
      </c>
      <c r="AG123" s="1" t="str">
        <f t="shared" si="10"/>
        <v/>
      </c>
      <c r="AH123" s="1" t="str">
        <f t="shared" si="11"/>
        <v/>
      </c>
    </row>
    <row r="124" spans="1:34" s="1" customFormat="1" x14ac:dyDescent="0.25">
      <c r="A124" s="2" t="s">
        <v>31</v>
      </c>
      <c r="B124" s="2" t="s">
        <v>184</v>
      </c>
      <c r="C124" s="2" t="s">
        <v>185</v>
      </c>
      <c r="D124" s="3">
        <v>143</v>
      </c>
      <c r="E124" s="3">
        <v>3</v>
      </c>
      <c r="F124" s="3">
        <v>128</v>
      </c>
      <c r="G124" s="3">
        <v>73</v>
      </c>
      <c r="H124" s="3">
        <v>18</v>
      </c>
      <c r="I124" s="3">
        <v>2</v>
      </c>
      <c r="J124" s="3">
        <v>28</v>
      </c>
      <c r="K124" s="3">
        <v>94</v>
      </c>
      <c r="L124" s="3">
        <v>20</v>
      </c>
      <c r="M124" s="3">
        <v>2</v>
      </c>
      <c r="N124" s="3">
        <v>38</v>
      </c>
      <c r="O124" s="3">
        <v>39</v>
      </c>
      <c r="P124" s="3">
        <v>56</v>
      </c>
      <c r="Q124" s="3">
        <v>0</v>
      </c>
      <c r="R124" s="3">
        <v>22</v>
      </c>
      <c r="S124" s="3">
        <v>24</v>
      </c>
      <c r="T124" s="3">
        <v>17</v>
      </c>
      <c r="U124" s="3">
        <v>103</v>
      </c>
      <c r="V124" s="3">
        <v>52</v>
      </c>
      <c r="W124" s="3">
        <v>14</v>
      </c>
      <c r="X124" s="3">
        <v>35</v>
      </c>
      <c r="Y124" s="3">
        <v>100</v>
      </c>
      <c r="Z124" s="3">
        <v>1036</v>
      </c>
      <c r="AA124" s="3">
        <v>1505</v>
      </c>
      <c r="AB124" s="4">
        <v>68.839996337890625</v>
      </c>
      <c r="AC124" s="5">
        <f t="shared" si="6"/>
        <v>792</v>
      </c>
      <c r="AD124" s="5">
        <f t="shared" si="7"/>
        <v>132</v>
      </c>
      <c r="AE124" t="str">
        <f t="shared" si="8"/>
        <v>群英里</v>
      </c>
      <c r="AF124" s="1">
        <f t="shared" si="9"/>
        <v>2898</v>
      </c>
      <c r="AG124" s="1">
        <f t="shared" si="10"/>
        <v>847</v>
      </c>
      <c r="AH124" s="1">
        <f t="shared" si="11"/>
        <v>4239</v>
      </c>
    </row>
    <row r="125" spans="1:34" s="1" customFormat="1" x14ac:dyDescent="0.25">
      <c r="A125" s="2" t="s">
        <v>31</v>
      </c>
      <c r="B125" s="2" t="s">
        <v>184</v>
      </c>
      <c r="C125" s="2" t="s">
        <v>186</v>
      </c>
      <c r="D125" s="3">
        <v>91</v>
      </c>
      <c r="E125" s="3">
        <v>2</v>
      </c>
      <c r="F125" s="3">
        <v>126</v>
      </c>
      <c r="G125" s="3">
        <v>49</v>
      </c>
      <c r="H125" s="3">
        <v>15</v>
      </c>
      <c r="I125" s="3">
        <v>2</v>
      </c>
      <c r="J125" s="3">
        <v>28</v>
      </c>
      <c r="K125" s="3">
        <v>103</v>
      </c>
      <c r="L125" s="3">
        <v>42</v>
      </c>
      <c r="M125" s="3">
        <v>3</v>
      </c>
      <c r="N125" s="3">
        <v>32</v>
      </c>
      <c r="O125" s="3">
        <v>53</v>
      </c>
      <c r="P125" s="3">
        <v>94</v>
      </c>
      <c r="Q125" s="3">
        <v>3</v>
      </c>
      <c r="R125" s="3">
        <v>41</v>
      </c>
      <c r="S125" s="3">
        <v>37</v>
      </c>
      <c r="T125" s="3">
        <v>29</v>
      </c>
      <c r="U125" s="3">
        <v>85</v>
      </c>
      <c r="V125" s="3">
        <v>65</v>
      </c>
      <c r="W125" s="3">
        <v>20</v>
      </c>
      <c r="X125" s="3">
        <v>47</v>
      </c>
      <c r="Y125" s="3">
        <v>107</v>
      </c>
      <c r="Z125" s="3">
        <v>1100</v>
      </c>
      <c r="AA125" s="3">
        <v>1539</v>
      </c>
      <c r="AB125" s="4">
        <v>71.470001220703125</v>
      </c>
      <c r="AC125" s="5">
        <f t="shared" si="6"/>
        <v>755</v>
      </c>
      <c r="AD125" s="5">
        <f t="shared" si="7"/>
        <v>216</v>
      </c>
      <c r="AE125" t="str">
        <f t="shared" si="8"/>
        <v>群英里</v>
      </c>
      <c r="AF125" s="1" t="str">
        <f t="shared" si="9"/>
        <v/>
      </c>
      <c r="AG125" s="1" t="str">
        <f t="shared" si="10"/>
        <v/>
      </c>
      <c r="AH125" s="1" t="str">
        <f t="shared" si="11"/>
        <v/>
      </c>
    </row>
    <row r="126" spans="1:34" s="1" customFormat="1" x14ac:dyDescent="0.25">
      <c r="A126" s="2" t="s">
        <v>31</v>
      </c>
      <c r="B126" s="2" t="s">
        <v>184</v>
      </c>
      <c r="C126" s="2" t="s">
        <v>187</v>
      </c>
      <c r="D126" s="3">
        <v>64</v>
      </c>
      <c r="E126" s="3">
        <v>4</v>
      </c>
      <c r="F126" s="3">
        <v>86</v>
      </c>
      <c r="G126" s="3">
        <v>44</v>
      </c>
      <c r="H126" s="3">
        <v>23</v>
      </c>
      <c r="I126" s="3">
        <v>4</v>
      </c>
      <c r="J126" s="3">
        <v>37</v>
      </c>
      <c r="K126" s="3">
        <v>102</v>
      </c>
      <c r="L126" s="3">
        <v>51</v>
      </c>
      <c r="M126" s="3">
        <v>4</v>
      </c>
      <c r="N126" s="3">
        <v>25</v>
      </c>
      <c r="O126" s="3">
        <v>47</v>
      </c>
      <c r="P126" s="3">
        <v>76</v>
      </c>
      <c r="Q126" s="3">
        <v>3</v>
      </c>
      <c r="R126" s="3">
        <v>54</v>
      </c>
      <c r="S126" s="3">
        <v>53</v>
      </c>
      <c r="T126" s="3">
        <v>36</v>
      </c>
      <c r="U126" s="3">
        <v>108</v>
      </c>
      <c r="V126" s="3">
        <v>46</v>
      </c>
      <c r="W126" s="3">
        <v>12</v>
      </c>
      <c r="X126" s="3">
        <v>41</v>
      </c>
      <c r="Y126" s="3">
        <v>111</v>
      </c>
      <c r="Z126" s="3">
        <v>1059</v>
      </c>
      <c r="AA126" s="3">
        <v>1497</v>
      </c>
      <c r="AB126" s="4">
        <v>70.739997863769531</v>
      </c>
      <c r="AC126" s="5">
        <f t="shared" si="6"/>
        <v>686</v>
      </c>
      <c r="AD126" s="5">
        <f t="shared" si="7"/>
        <v>247</v>
      </c>
      <c r="AE126" t="str">
        <f t="shared" si="8"/>
        <v>群英里</v>
      </c>
      <c r="AF126" s="1" t="str">
        <f t="shared" si="9"/>
        <v/>
      </c>
      <c r="AG126" s="1" t="str">
        <f t="shared" si="10"/>
        <v/>
      </c>
      <c r="AH126" s="1" t="str">
        <f t="shared" si="11"/>
        <v/>
      </c>
    </row>
    <row r="127" spans="1:34" s="1" customFormat="1" x14ac:dyDescent="0.25">
      <c r="A127" s="2" t="s">
        <v>31</v>
      </c>
      <c r="B127" s="2" t="s">
        <v>184</v>
      </c>
      <c r="C127" s="2" t="s">
        <v>188</v>
      </c>
      <c r="D127" s="3">
        <v>91</v>
      </c>
      <c r="E127" s="3">
        <v>2</v>
      </c>
      <c r="F127" s="3">
        <v>91</v>
      </c>
      <c r="G127" s="3">
        <v>47</v>
      </c>
      <c r="H127" s="3">
        <v>37</v>
      </c>
      <c r="I127" s="3">
        <v>4</v>
      </c>
      <c r="J127" s="3">
        <v>31</v>
      </c>
      <c r="K127" s="3">
        <v>84</v>
      </c>
      <c r="L127" s="3">
        <v>44</v>
      </c>
      <c r="M127" s="3">
        <v>5</v>
      </c>
      <c r="N127" s="3">
        <v>23</v>
      </c>
      <c r="O127" s="3">
        <v>29</v>
      </c>
      <c r="P127" s="3">
        <v>69</v>
      </c>
      <c r="Q127" s="3">
        <v>1</v>
      </c>
      <c r="R127" s="3">
        <v>56</v>
      </c>
      <c r="S127" s="3">
        <v>43</v>
      </c>
      <c r="T127" s="3">
        <v>44</v>
      </c>
      <c r="U127" s="3">
        <v>104</v>
      </c>
      <c r="V127" s="3">
        <v>57</v>
      </c>
      <c r="W127" s="3">
        <v>23</v>
      </c>
      <c r="X127" s="3">
        <v>42</v>
      </c>
      <c r="Y127" s="3">
        <v>90</v>
      </c>
      <c r="Z127" s="3">
        <v>1044</v>
      </c>
      <c r="AA127" s="3">
        <v>1480</v>
      </c>
      <c r="AB127" s="4">
        <v>70.540000915527344</v>
      </c>
      <c r="AC127" s="5">
        <f t="shared" si="6"/>
        <v>665</v>
      </c>
      <c r="AD127" s="5">
        <f t="shared" si="7"/>
        <v>252</v>
      </c>
      <c r="AE127" t="str">
        <f t="shared" si="8"/>
        <v>群英里</v>
      </c>
      <c r="AF127" s="1" t="str">
        <f t="shared" si="9"/>
        <v/>
      </c>
      <c r="AG127" s="1" t="str">
        <f t="shared" si="10"/>
        <v/>
      </c>
      <c r="AH127" s="1" t="str">
        <f t="shared" si="11"/>
        <v/>
      </c>
    </row>
    <row r="128" spans="1:34" s="1" customFormat="1" x14ac:dyDescent="0.25">
      <c r="A128" s="2" t="s">
        <v>31</v>
      </c>
      <c r="B128" s="2" t="s">
        <v>189</v>
      </c>
      <c r="C128" s="2" t="s">
        <v>190</v>
      </c>
      <c r="D128" s="3">
        <v>50</v>
      </c>
      <c r="E128" s="3">
        <v>2</v>
      </c>
      <c r="F128" s="3">
        <v>54</v>
      </c>
      <c r="G128" s="3">
        <v>43</v>
      </c>
      <c r="H128" s="3">
        <v>41</v>
      </c>
      <c r="I128" s="3">
        <v>0</v>
      </c>
      <c r="J128" s="3">
        <v>27</v>
      </c>
      <c r="K128" s="3">
        <v>75</v>
      </c>
      <c r="L128" s="3">
        <v>51</v>
      </c>
      <c r="M128" s="3">
        <v>1</v>
      </c>
      <c r="N128" s="3">
        <v>26</v>
      </c>
      <c r="O128" s="3">
        <v>69</v>
      </c>
      <c r="P128" s="3">
        <v>53</v>
      </c>
      <c r="Q128" s="3">
        <v>2</v>
      </c>
      <c r="R128" s="3">
        <v>50</v>
      </c>
      <c r="S128" s="3">
        <v>47</v>
      </c>
      <c r="T128" s="3">
        <v>46</v>
      </c>
      <c r="U128" s="3">
        <v>59</v>
      </c>
      <c r="V128" s="3">
        <v>24</v>
      </c>
      <c r="W128" s="3">
        <v>12</v>
      </c>
      <c r="X128" s="3">
        <v>69</v>
      </c>
      <c r="Y128" s="3">
        <v>58</v>
      </c>
      <c r="Z128" s="3">
        <v>881</v>
      </c>
      <c r="AA128" s="3">
        <v>1298</v>
      </c>
      <c r="AB128" s="4">
        <v>67.870002746582031</v>
      </c>
      <c r="AC128" s="5">
        <f t="shared" si="6"/>
        <v>528</v>
      </c>
      <c r="AD128" s="5">
        <f t="shared" si="7"/>
        <v>275</v>
      </c>
      <c r="AE128" t="str">
        <f t="shared" si="8"/>
        <v>虎嘯里</v>
      </c>
      <c r="AF128" s="1">
        <f t="shared" si="9"/>
        <v>1241</v>
      </c>
      <c r="AG128" s="1">
        <f t="shared" si="10"/>
        <v>663</v>
      </c>
      <c r="AH128" s="1">
        <f t="shared" si="11"/>
        <v>2115</v>
      </c>
    </row>
    <row r="129" spans="1:34" s="1" customFormat="1" x14ac:dyDescent="0.25">
      <c r="A129" s="2" t="s">
        <v>31</v>
      </c>
      <c r="B129" s="2" t="s">
        <v>189</v>
      </c>
      <c r="C129" s="2" t="s">
        <v>191</v>
      </c>
      <c r="D129" s="3">
        <v>18</v>
      </c>
      <c r="E129" s="3">
        <v>1</v>
      </c>
      <c r="F129" s="3">
        <v>58</v>
      </c>
      <c r="G129" s="3">
        <v>34</v>
      </c>
      <c r="H129" s="3">
        <v>16</v>
      </c>
      <c r="I129" s="3">
        <v>0</v>
      </c>
      <c r="J129" s="3">
        <v>18</v>
      </c>
      <c r="K129" s="3">
        <v>48</v>
      </c>
      <c r="L129" s="3">
        <v>35</v>
      </c>
      <c r="M129" s="3">
        <v>1</v>
      </c>
      <c r="N129" s="3">
        <v>14</v>
      </c>
      <c r="O129" s="3">
        <v>35</v>
      </c>
      <c r="P129" s="3">
        <v>28</v>
      </c>
      <c r="Q129" s="3">
        <v>0</v>
      </c>
      <c r="R129" s="3">
        <v>36</v>
      </c>
      <c r="S129" s="3">
        <v>42</v>
      </c>
      <c r="T129" s="3">
        <v>35</v>
      </c>
      <c r="U129" s="3">
        <v>45</v>
      </c>
      <c r="V129" s="3">
        <v>28</v>
      </c>
      <c r="W129" s="3">
        <v>7</v>
      </c>
      <c r="X129" s="3">
        <v>34</v>
      </c>
      <c r="Y129" s="3">
        <v>32</v>
      </c>
      <c r="Z129" s="3">
        <v>575</v>
      </c>
      <c r="AA129" s="3">
        <v>848</v>
      </c>
      <c r="AB129" s="4">
        <v>67.80999755859375</v>
      </c>
      <c r="AC129" s="5">
        <f t="shared" si="6"/>
        <v>328</v>
      </c>
      <c r="AD129" s="5">
        <f t="shared" si="7"/>
        <v>189</v>
      </c>
      <c r="AE129" t="str">
        <f t="shared" si="8"/>
        <v>虎嘯里</v>
      </c>
      <c r="AF129" s="1" t="str">
        <f t="shared" si="9"/>
        <v/>
      </c>
      <c r="AG129" s="1" t="str">
        <f t="shared" si="10"/>
        <v/>
      </c>
      <c r="AH129" s="1" t="str">
        <f t="shared" si="11"/>
        <v/>
      </c>
    </row>
    <row r="130" spans="1:34" s="1" customFormat="1" x14ac:dyDescent="0.25">
      <c r="A130" s="2" t="s">
        <v>31</v>
      </c>
      <c r="B130" s="2" t="s">
        <v>189</v>
      </c>
      <c r="C130" s="2" t="s">
        <v>192</v>
      </c>
      <c r="D130" s="3">
        <v>43</v>
      </c>
      <c r="E130" s="3">
        <v>0</v>
      </c>
      <c r="F130" s="3">
        <v>34</v>
      </c>
      <c r="G130" s="3">
        <v>36</v>
      </c>
      <c r="H130" s="3">
        <v>16</v>
      </c>
      <c r="I130" s="3">
        <v>1</v>
      </c>
      <c r="J130" s="3">
        <v>33</v>
      </c>
      <c r="K130" s="3">
        <v>74</v>
      </c>
      <c r="L130" s="3">
        <v>32</v>
      </c>
      <c r="M130" s="3">
        <v>1</v>
      </c>
      <c r="N130" s="3">
        <v>27</v>
      </c>
      <c r="O130" s="3">
        <v>53</v>
      </c>
      <c r="P130" s="3">
        <v>31</v>
      </c>
      <c r="Q130" s="3">
        <v>1</v>
      </c>
      <c r="R130" s="3">
        <v>32</v>
      </c>
      <c r="S130" s="3">
        <v>35</v>
      </c>
      <c r="T130" s="3">
        <v>22</v>
      </c>
      <c r="U130" s="3">
        <v>40</v>
      </c>
      <c r="V130" s="3">
        <v>22</v>
      </c>
      <c r="W130" s="3">
        <v>19</v>
      </c>
      <c r="X130" s="3">
        <v>59</v>
      </c>
      <c r="Y130" s="3">
        <v>31</v>
      </c>
      <c r="Z130" s="3">
        <v>659</v>
      </c>
      <c r="AA130" s="3">
        <v>989</v>
      </c>
      <c r="AB130" s="4">
        <v>66.629997253417969</v>
      </c>
      <c r="AC130" s="5">
        <f t="shared" si="6"/>
        <v>385</v>
      </c>
      <c r="AD130" s="5">
        <f t="shared" si="7"/>
        <v>199</v>
      </c>
      <c r="AE130" t="str">
        <f t="shared" si="8"/>
        <v>虎嘯里</v>
      </c>
      <c r="AF130" s="1" t="str">
        <f t="shared" si="9"/>
        <v/>
      </c>
      <c r="AG130" s="1" t="str">
        <f t="shared" si="10"/>
        <v/>
      </c>
      <c r="AH130" s="1" t="str">
        <f t="shared" si="11"/>
        <v/>
      </c>
    </row>
    <row r="131" spans="1:34" s="1" customFormat="1" x14ac:dyDescent="0.25">
      <c r="A131" s="2" t="s">
        <v>31</v>
      </c>
      <c r="B131" s="2" t="s">
        <v>193</v>
      </c>
      <c r="C131" s="2" t="s">
        <v>194</v>
      </c>
      <c r="D131" s="3">
        <v>63</v>
      </c>
      <c r="E131" s="3">
        <v>0</v>
      </c>
      <c r="F131" s="3">
        <v>30</v>
      </c>
      <c r="G131" s="3">
        <v>47</v>
      </c>
      <c r="H131" s="3">
        <v>132</v>
      </c>
      <c r="I131" s="3">
        <v>1</v>
      </c>
      <c r="J131" s="3">
        <v>33</v>
      </c>
      <c r="K131" s="3">
        <v>78</v>
      </c>
      <c r="L131" s="3">
        <v>66</v>
      </c>
      <c r="M131" s="3">
        <v>1</v>
      </c>
      <c r="N131" s="3">
        <v>27</v>
      </c>
      <c r="O131" s="3">
        <v>58</v>
      </c>
      <c r="P131" s="3">
        <v>57</v>
      </c>
      <c r="Q131" s="3">
        <v>1</v>
      </c>
      <c r="R131" s="3">
        <v>63</v>
      </c>
      <c r="S131" s="3">
        <v>54</v>
      </c>
      <c r="T131" s="3">
        <v>44</v>
      </c>
      <c r="U131" s="3">
        <v>86</v>
      </c>
      <c r="V131" s="3">
        <v>35</v>
      </c>
      <c r="W131" s="3">
        <v>13</v>
      </c>
      <c r="X131" s="3">
        <v>71</v>
      </c>
      <c r="Y131" s="3">
        <v>70</v>
      </c>
      <c r="Z131" s="3">
        <v>1063</v>
      </c>
      <c r="AA131" s="3">
        <v>1570</v>
      </c>
      <c r="AB131" s="4">
        <v>67.709999084472656</v>
      </c>
      <c r="AC131" s="5">
        <f t="shared" si="6"/>
        <v>648</v>
      </c>
      <c r="AD131" s="5">
        <f t="shared" si="7"/>
        <v>311</v>
      </c>
      <c r="AE131" t="str">
        <f t="shared" si="8"/>
        <v>臥龍里</v>
      </c>
      <c r="AF131" s="1">
        <f t="shared" si="9"/>
        <v>648</v>
      </c>
      <c r="AG131" s="1">
        <f t="shared" si="10"/>
        <v>311</v>
      </c>
      <c r="AH131" s="1">
        <f t="shared" si="11"/>
        <v>1063</v>
      </c>
    </row>
    <row r="132" spans="1:34" s="1" customFormat="1" x14ac:dyDescent="0.25">
      <c r="A132" s="2" t="s">
        <v>31</v>
      </c>
      <c r="B132" s="2" t="s">
        <v>195</v>
      </c>
      <c r="C132" s="2" t="s">
        <v>196</v>
      </c>
      <c r="D132" s="3">
        <v>66</v>
      </c>
      <c r="E132" s="3">
        <v>0</v>
      </c>
      <c r="F132" s="3">
        <v>52</v>
      </c>
      <c r="G132" s="3">
        <v>73</v>
      </c>
      <c r="H132" s="3">
        <v>52</v>
      </c>
      <c r="I132" s="3">
        <v>0</v>
      </c>
      <c r="J132" s="3">
        <v>33</v>
      </c>
      <c r="K132" s="3">
        <v>91</v>
      </c>
      <c r="L132" s="3">
        <v>84</v>
      </c>
      <c r="M132" s="3">
        <v>0</v>
      </c>
      <c r="N132" s="3">
        <v>23</v>
      </c>
      <c r="O132" s="3">
        <v>42</v>
      </c>
      <c r="P132" s="3">
        <v>36</v>
      </c>
      <c r="Q132" s="3">
        <v>0</v>
      </c>
      <c r="R132" s="3">
        <v>60</v>
      </c>
      <c r="S132" s="3">
        <v>72</v>
      </c>
      <c r="T132" s="3">
        <v>59</v>
      </c>
      <c r="U132" s="3">
        <v>73</v>
      </c>
      <c r="V132" s="3">
        <v>37</v>
      </c>
      <c r="W132" s="3">
        <v>25</v>
      </c>
      <c r="X132" s="3">
        <v>75</v>
      </c>
      <c r="Y132" s="3">
        <v>71</v>
      </c>
      <c r="Z132" s="3">
        <v>1063</v>
      </c>
      <c r="AA132" s="3">
        <v>1491</v>
      </c>
      <c r="AB132" s="4">
        <v>71.290000915527344</v>
      </c>
      <c r="AC132" s="5">
        <f t="shared" si="6"/>
        <v>579</v>
      </c>
      <c r="AD132" s="5">
        <f t="shared" si="7"/>
        <v>375</v>
      </c>
      <c r="AE132" t="str">
        <f t="shared" si="8"/>
        <v>龍淵里</v>
      </c>
      <c r="AF132" s="1">
        <f t="shared" si="9"/>
        <v>2750</v>
      </c>
      <c r="AG132" s="1">
        <f t="shared" si="10"/>
        <v>1920</v>
      </c>
      <c r="AH132" s="1">
        <f t="shared" si="11"/>
        <v>5204</v>
      </c>
    </row>
    <row r="133" spans="1:34" s="1" customFormat="1" x14ac:dyDescent="0.25">
      <c r="A133" s="2" t="s">
        <v>31</v>
      </c>
      <c r="B133" s="2" t="s">
        <v>195</v>
      </c>
      <c r="C133" s="2" t="s">
        <v>197</v>
      </c>
      <c r="D133" s="3">
        <v>73</v>
      </c>
      <c r="E133" s="3">
        <v>1</v>
      </c>
      <c r="F133" s="3">
        <v>42</v>
      </c>
      <c r="G133" s="3">
        <v>112</v>
      </c>
      <c r="H133" s="3">
        <v>16</v>
      </c>
      <c r="I133" s="3">
        <v>4</v>
      </c>
      <c r="J133" s="3">
        <v>45</v>
      </c>
      <c r="K133" s="3">
        <v>68</v>
      </c>
      <c r="L133" s="3">
        <v>74</v>
      </c>
      <c r="M133" s="3">
        <v>2</v>
      </c>
      <c r="N133" s="3">
        <v>31</v>
      </c>
      <c r="O133" s="3">
        <v>63</v>
      </c>
      <c r="P133" s="3">
        <v>39</v>
      </c>
      <c r="Q133" s="3">
        <v>1</v>
      </c>
      <c r="R133" s="3">
        <v>70</v>
      </c>
      <c r="S133" s="3">
        <v>89</v>
      </c>
      <c r="T133" s="3">
        <v>58</v>
      </c>
      <c r="U133" s="3">
        <v>62</v>
      </c>
      <c r="V133" s="3">
        <v>42</v>
      </c>
      <c r="W133" s="3">
        <v>40</v>
      </c>
      <c r="X133" s="3">
        <v>87</v>
      </c>
      <c r="Y133" s="3">
        <v>58</v>
      </c>
      <c r="Z133" s="3">
        <v>1110</v>
      </c>
      <c r="AA133" s="3">
        <v>1553</v>
      </c>
      <c r="AB133" s="4">
        <v>71.470001220703125</v>
      </c>
      <c r="AC133" s="5">
        <f t="shared" si="6"/>
        <v>564</v>
      </c>
      <c r="AD133" s="5">
        <f t="shared" si="7"/>
        <v>418</v>
      </c>
      <c r="AE133" t="str">
        <f t="shared" si="8"/>
        <v>龍淵里</v>
      </c>
      <c r="AF133" s="1" t="str">
        <f t="shared" si="9"/>
        <v/>
      </c>
      <c r="AG133" s="1" t="str">
        <f t="shared" si="10"/>
        <v/>
      </c>
      <c r="AH133" s="1" t="str">
        <f t="shared" si="11"/>
        <v/>
      </c>
    </row>
    <row r="134" spans="1:34" s="1" customFormat="1" x14ac:dyDescent="0.25">
      <c r="A134" s="2" t="s">
        <v>31</v>
      </c>
      <c r="B134" s="2" t="s">
        <v>195</v>
      </c>
      <c r="C134" s="2" t="s">
        <v>198</v>
      </c>
      <c r="D134" s="3">
        <v>45</v>
      </c>
      <c r="E134" s="3">
        <v>2</v>
      </c>
      <c r="F134" s="3">
        <v>37</v>
      </c>
      <c r="G134" s="3">
        <v>85</v>
      </c>
      <c r="H134" s="3">
        <v>31</v>
      </c>
      <c r="I134" s="3">
        <v>3</v>
      </c>
      <c r="J134" s="3">
        <v>27</v>
      </c>
      <c r="K134" s="3">
        <v>89</v>
      </c>
      <c r="L134" s="3">
        <v>90</v>
      </c>
      <c r="M134" s="3">
        <v>1</v>
      </c>
      <c r="N134" s="3">
        <v>29</v>
      </c>
      <c r="O134" s="3">
        <v>43</v>
      </c>
      <c r="P134" s="3">
        <v>38</v>
      </c>
      <c r="Q134" s="3">
        <v>1</v>
      </c>
      <c r="R134" s="3">
        <v>60</v>
      </c>
      <c r="S134" s="3">
        <v>60</v>
      </c>
      <c r="T134" s="3">
        <v>65</v>
      </c>
      <c r="U134" s="3">
        <v>86</v>
      </c>
      <c r="V134" s="3">
        <v>40</v>
      </c>
      <c r="W134" s="3">
        <v>29</v>
      </c>
      <c r="X134" s="3">
        <v>75</v>
      </c>
      <c r="Y134" s="3">
        <v>81</v>
      </c>
      <c r="Z134" s="3">
        <v>1040</v>
      </c>
      <c r="AA134" s="3">
        <v>1454</v>
      </c>
      <c r="AB134" s="4">
        <v>71.529998779296875</v>
      </c>
      <c r="AC134" s="5">
        <f t="shared" si="6"/>
        <v>564</v>
      </c>
      <c r="AD134" s="5">
        <f t="shared" si="7"/>
        <v>379</v>
      </c>
      <c r="AE134" t="str">
        <f t="shared" si="8"/>
        <v>龍淵里</v>
      </c>
      <c r="AF134" s="1" t="str">
        <f t="shared" si="9"/>
        <v/>
      </c>
      <c r="AG134" s="1" t="str">
        <f t="shared" si="10"/>
        <v/>
      </c>
      <c r="AH134" s="1" t="str">
        <f t="shared" si="11"/>
        <v/>
      </c>
    </row>
    <row r="135" spans="1:34" s="1" customFormat="1" x14ac:dyDescent="0.25">
      <c r="A135" s="2" t="s">
        <v>31</v>
      </c>
      <c r="B135" s="2" t="s">
        <v>195</v>
      </c>
      <c r="C135" s="2" t="s">
        <v>199</v>
      </c>
      <c r="D135" s="3">
        <v>58</v>
      </c>
      <c r="E135" s="3">
        <v>1</v>
      </c>
      <c r="F135" s="3">
        <v>50</v>
      </c>
      <c r="G135" s="3">
        <v>85</v>
      </c>
      <c r="H135" s="3">
        <v>28</v>
      </c>
      <c r="I135" s="3">
        <v>0</v>
      </c>
      <c r="J135" s="3">
        <v>42</v>
      </c>
      <c r="K135" s="3">
        <v>86</v>
      </c>
      <c r="L135" s="3">
        <v>68</v>
      </c>
      <c r="M135" s="3">
        <v>1</v>
      </c>
      <c r="N135" s="3">
        <v>29</v>
      </c>
      <c r="O135" s="3">
        <v>33</v>
      </c>
      <c r="P135" s="3">
        <v>48</v>
      </c>
      <c r="Q135" s="3">
        <v>1</v>
      </c>
      <c r="R135" s="3">
        <v>74</v>
      </c>
      <c r="S135" s="3">
        <v>67</v>
      </c>
      <c r="T135" s="3">
        <v>55</v>
      </c>
      <c r="U135" s="3">
        <v>58</v>
      </c>
      <c r="V135" s="3">
        <v>27</v>
      </c>
      <c r="W135" s="3">
        <v>24</v>
      </c>
      <c r="X135" s="3">
        <v>69</v>
      </c>
      <c r="Y135" s="3">
        <v>47</v>
      </c>
      <c r="Z135" s="3">
        <v>972</v>
      </c>
      <c r="AA135" s="3">
        <v>1376</v>
      </c>
      <c r="AB135" s="4">
        <v>70.639999389648438</v>
      </c>
      <c r="AC135" s="5">
        <f t="shared" ref="AC135:AC193" si="12">SUM(D135,F135,G135,H135,K135,N135,O135,P135,U135,Y135)</f>
        <v>522</v>
      </c>
      <c r="AD135" s="5">
        <f t="shared" ref="AD135:AD193" si="13">SUM(L135,R135,S135,T135,W135,X135)</f>
        <v>357</v>
      </c>
      <c r="AE135" t="str">
        <f t="shared" ref="AE135:AE193" si="14">$B135</f>
        <v>龍淵里</v>
      </c>
      <c r="AF135" s="1" t="str">
        <f t="shared" ref="AF135:AF193" si="15">IF($B135=$B134,"",SUMPRODUCT(($B$6:$B$193=$B135)*AC$6:AC$193))</f>
        <v/>
      </c>
      <c r="AG135" s="1" t="str">
        <f t="shared" ref="AG135:AG193" si="16">IF($B135=$B134,"",SUMPRODUCT(($B$6:$B$193=$B135)*AD$6:AD$193))</f>
        <v/>
      </c>
      <c r="AH135" s="1" t="str">
        <f t="shared" ref="AH135:AH193" si="17">IF($B135=$B134,"",SUMPRODUCT(($B$6:$B$193=$B135)*Z$6:Z$193))</f>
        <v/>
      </c>
    </row>
    <row r="136" spans="1:34" s="1" customFormat="1" x14ac:dyDescent="0.25">
      <c r="A136" s="2" t="s">
        <v>31</v>
      </c>
      <c r="B136" s="2" t="s">
        <v>195</v>
      </c>
      <c r="C136" s="2" t="s">
        <v>200</v>
      </c>
      <c r="D136" s="3">
        <v>34</v>
      </c>
      <c r="E136" s="3">
        <v>2</v>
      </c>
      <c r="F136" s="3">
        <v>41</v>
      </c>
      <c r="G136" s="3">
        <v>91</v>
      </c>
      <c r="H136" s="3">
        <v>30</v>
      </c>
      <c r="I136" s="3">
        <v>5</v>
      </c>
      <c r="J136" s="3">
        <v>40</v>
      </c>
      <c r="K136" s="3">
        <v>63</v>
      </c>
      <c r="L136" s="3">
        <v>91</v>
      </c>
      <c r="M136" s="3">
        <v>0</v>
      </c>
      <c r="N136" s="3">
        <v>29</v>
      </c>
      <c r="O136" s="3">
        <v>41</v>
      </c>
      <c r="P136" s="3">
        <v>44</v>
      </c>
      <c r="Q136" s="3">
        <v>1</v>
      </c>
      <c r="R136" s="3">
        <v>71</v>
      </c>
      <c r="S136" s="3">
        <v>63</v>
      </c>
      <c r="T136" s="3">
        <v>53</v>
      </c>
      <c r="U136" s="3">
        <v>83</v>
      </c>
      <c r="V136" s="3">
        <v>27</v>
      </c>
      <c r="W136" s="3">
        <v>26</v>
      </c>
      <c r="X136" s="3">
        <v>87</v>
      </c>
      <c r="Y136" s="3">
        <v>65</v>
      </c>
      <c r="Z136" s="3">
        <v>1019</v>
      </c>
      <c r="AA136" s="3">
        <v>1462</v>
      </c>
      <c r="AB136" s="4">
        <v>69.699996948242188</v>
      </c>
      <c r="AC136" s="5">
        <f t="shared" si="12"/>
        <v>521</v>
      </c>
      <c r="AD136" s="5">
        <f t="shared" si="13"/>
        <v>391</v>
      </c>
      <c r="AE136" t="str">
        <f t="shared" si="14"/>
        <v>龍淵里</v>
      </c>
      <c r="AF136" s="1" t="str">
        <f t="shared" si="15"/>
        <v/>
      </c>
      <c r="AG136" s="1" t="str">
        <f t="shared" si="16"/>
        <v/>
      </c>
      <c r="AH136" s="1" t="str">
        <f t="shared" si="17"/>
        <v/>
      </c>
    </row>
    <row r="137" spans="1:34" s="1" customFormat="1" x14ac:dyDescent="0.25">
      <c r="A137" s="2" t="s">
        <v>31</v>
      </c>
      <c r="B137" s="2" t="s">
        <v>201</v>
      </c>
      <c r="C137" s="2" t="s">
        <v>202</v>
      </c>
      <c r="D137" s="3">
        <v>37</v>
      </c>
      <c r="E137" s="3">
        <v>0</v>
      </c>
      <c r="F137" s="3">
        <v>32</v>
      </c>
      <c r="G137" s="3">
        <v>23</v>
      </c>
      <c r="H137" s="3">
        <v>43</v>
      </c>
      <c r="I137" s="3">
        <v>0</v>
      </c>
      <c r="J137" s="3">
        <v>33</v>
      </c>
      <c r="K137" s="3">
        <v>56</v>
      </c>
      <c r="L137" s="3">
        <v>47</v>
      </c>
      <c r="M137" s="3">
        <v>0</v>
      </c>
      <c r="N137" s="3">
        <v>25</v>
      </c>
      <c r="O137" s="3">
        <v>34</v>
      </c>
      <c r="P137" s="3">
        <v>31</v>
      </c>
      <c r="Q137" s="3">
        <v>0</v>
      </c>
      <c r="R137" s="3">
        <v>68</v>
      </c>
      <c r="S137" s="3">
        <v>76</v>
      </c>
      <c r="T137" s="3">
        <v>56</v>
      </c>
      <c r="U137" s="3">
        <v>49</v>
      </c>
      <c r="V137" s="3">
        <v>17</v>
      </c>
      <c r="W137" s="3">
        <v>25</v>
      </c>
      <c r="X137" s="3">
        <v>65</v>
      </c>
      <c r="Y137" s="3">
        <v>72</v>
      </c>
      <c r="Z137" s="3">
        <v>813</v>
      </c>
      <c r="AA137" s="3">
        <v>1154</v>
      </c>
      <c r="AB137" s="4">
        <v>70.449996948242188</v>
      </c>
      <c r="AC137" s="5">
        <f t="shared" si="12"/>
        <v>402</v>
      </c>
      <c r="AD137" s="5">
        <f t="shared" si="13"/>
        <v>337</v>
      </c>
      <c r="AE137" t="str">
        <f t="shared" si="14"/>
        <v>龍門里</v>
      </c>
      <c r="AF137" s="1">
        <f t="shared" si="15"/>
        <v>1244</v>
      </c>
      <c r="AG137" s="1">
        <f t="shared" si="16"/>
        <v>981</v>
      </c>
      <c r="AH137" s="1">
        <f t="shared" si="17"/>
        <v>2436</v>
      </c>
    </row>
    <row r="138" spans="1:34" s="1" customFormat="1" x14ac:dyDescent="0.25">
      <c r="A138" s="2" t="s">
        <v>31</v>
      </c>
      <c r="B138" s="2" t="s">
        <v>201</v>
      </c>
      <c r="C138" s="2" t="s">
        <v>203</v>
      </c>
      <c r="D138" s="3">
        <v>49</v>
      </c>
      <c r="E138" s="3">
        <v>4</v>
      </c>
      <c r="F138" s="3">
        <v>33</v>
      </c>
      <c r="G138" s="3">
        <v>27</v>
      </c>
      <c r="H138" s="3">
        <v>23</v>
      </c>
      <c r="I138" s="3">
        <v>1</v>
      </c>
      <c r="J138" s="3">
        <v>31</v>
      </c>
      <c r="K138" s="3">
        <v>52</v>
      </c>
      <c r="L138" s="3">
        <v>50</v>
      </c>
      <c r="M138" s="3">
        <v>2</v>
      </c>
      <c r="N138" s="3">
        <v>21</v>
      </c>
      <c r="O138" s="3">
        <v>22</v>
      </c>
      <c r="P138" s="3">
        <v>34</v>
      </c>
      <c r="Q138" s="3">
        <v>0</v>
      </c>
      <c r="R138" s="3">
        <v>73</v>
      </c>
      <c r="S138" s="3">
        <v>74</v>
      </c>
      <c r="T138" s="3">
        <v>41</v>
      </c>
      <c r="U138" s="3">
        <v>42</v>
      </c>
      <c r="V138" s="3">
        <v>20</v>
      </c>
      <c r="W138" s="3">
        <v>15</v>
      </c>
      <c r="X138" s="3">
        <v>63</v>
      </c>
      <c r="Y138" s="3">
        <v>59</v>
      </c>
      <c r="Z138" s="3">
        <v>754</v>
      </c>
      <c r="AA138" s="3">
        <v>1092</v>
      </c>
      <c r="AB138" s="4">
        <v>69.050003051757813</v>
      </c>
      <c r="AC138" s="5">
        <f t="shared" si="12"/>
        <v>362</v>
      </c>
      <c r="AD138" s="5">
        <f t="shared" si="13"/>
        <v>316</v>
      </c>
      <c r="AE138" t="str">
        <f t="shared" si="14"/>
        <v>龍門里</v>
      </c>
      <c r="AF138" s="1" t="str">
        <f t="shared" si="15"/>
        <v/>
      </c>
      <c r="AG138" s="1" t="str">
        <f t="shared" si="16"/>
        <v/>
      </c>
      <c r="AH138" s="1" t="str">
        <f t="shared" si="17"/>
        <v/>
      </c>
    </row>
    <row r="139" spans="1:34" s="1" customFormat="1" x14ac:dyDescent="0.25">
      <c r="A139" s="2" t="s">
        <v>31</v>
      </c>
      <c r="B139" s="2" t="s">
        <v>201</v>
      </c>
      <c r="C139" s="2" t="s">
        <v>204</v>
      </c>
      <c r="D139" s="3">
        <v>59</v>
      </c>
      <c r="E139" s="3">
        <v>3</v>
      </c>
      <c r="F139" s="3">
        <v>37</v>
      </c>
      <c r="G139" s="3">
        <v>36</v>
      </c>
      <c r="H139" s="3">
        <v>27</v>
      </c>
      <c r="I139" s="3">
        <v>0</v>
      </c>
      <c r="J139" s="3">
        <v>18</v>
      </c>
      <c r="K139" s="3">
        <v>44</v>
      </c>
      <c r="L139" s="3">
        <v>70</v>
      </c>
      <c r="M139" s="3">
        <v>0</v>
      </c>
      <c r="N139" s="3">
        <v>16</v>
      </c>
      <c r="O139" s="3">
        <v>41</v>
      </c>
      <c r="P139" s="3">
        <v>35</v>
      </c>
      <c r="Q139" s="3">
        <v>0</v>
      </c>
      <c r="R139" s="3">
        <v>60</v>
      </c>
      <c r="S139" s="3">
        <v>74</v>
      </c>
      <c r="T139" s="3">
        <v>39</v>
      </c>
      <c r="U139" s="3">
        <v>45</v>
      </c>
      <c r="V139" s="3">
        <v>18</v>
      </c>
      <c r="W139" s="3">
        <v>19</v>
      </c>
      <c r="X139" s="3">
        <v>66</v>
      </c>
      <c r="Y139" s="3">
        <v>140</v>
      </c>
      <c r="Z139" s="3">
        <v>869</v>
      </c>
      <c r="AA139" s="3">
        <v>1206</v>
      </c>
      <c r="AB139" s="4">
        <v>72.05999755859375</v>
      </c>
      <c r="AC139" s="5">
        <f t="shared" si="12"/>
        <v>480</v>
      </c>
      <c r="AD139" s="5">
        <f t="shared" si="13"/>
        <v>328</v>
      </c>
      <c r="AE139" t="str">
        <f t="shared" si="14"/>
        <v>龍門里</v>
      </c>
      <c r="AF139" s="1" t="str">
        <f t="shared" si="15"/>
        <v/>
      </c>
      <c r="AG139" s="1" t="str">
        <f t="shared" si="16"/>
        <v/>
      </c>
      <c r="AH139" s="1" t="str">
        <f t="shared" si="17"/>
        <v/>
      </c>
    </row>
    <row r="140" spans="1:34" s="1" customFormat="1" x14ac:dyDescent="0.25">
      <c r="A140" s="2" t="s">
        <v>31</v>
      </c>
      <c r="B140" s="2" t="s">
        <v>205</v>
      </c>
      <c r="C140" s="2" t="s">
        <v>206</v>
      </c>
      <c r="D140" s="3">
        <v>65</v>
      </c>
      <c r="E140" s="3">
        <v>2</v>
      </c>
      <c r="F140" s="3">
        <v>37</v>
      </c>
      <c r="G140" s="3">
        <v>44</v>
      </c>
      <c r="H140" s="3">
        <v>21</v>
      </c>
      <c r="I140" s="3">
        <v>4</v>
      </c>
      <c r="J140" s="3">
        <v>54</v>
      </c>
      <c r="K140" s="3">
        <v>61</v>
      </c>
      <c r="L140" s="3">
        <v>86</v>
      </c>
      <c r="M140" s="3">
        <v>0</v>
      </c>
      <c r="N140" s="3">
        <v>31</v>
      </c>
      <c r="O140" s="3">
        <v>52</v>
      </c>
      <c r="P140" s="3">
        <v>95</v>
      </c>
      <c r="Q140" s="3">
        <v>1</v>
      </c>
      <c r="R140" s="3">
        <v>63</v>
      </c>
      <c r="S140" s="3">
        <v>91</v>
      </c>
      <c r="T140" s="3">
        <v>60</v>
      </c>
      <c r="U140" s="3">
        <v>68</v>
      </c>
      <c r="V140" s="3">
        <v>36</v>
      </c>
      <c r="W140" s="3">
        <v>15</v>
      </c>
      <c r="X140" s="3">
        <v>105</v>
      </c>
      <c r="Y140" s="3">
        <v>36</v>
      </c>
      <c r="Z140" s="3">
        <v>1054</v>
      </c>
      <c r="AA140" s="3">
        <v>1488</v>
      </c>
      <c r="AB140" s="4">
        <v>70.830001831054688</v>
      </c>
      <c r="AC140" s="5">
        <f t="shared" si="12"/>
        <v>510</v>
      </c>
      <c r="AD140" s="5">
        <f t="shared" si="13"/>
        <v>420</v>
      </c>
      <c r="AE140" t="str">
        <f t="shared" si="14"/>
        <v>大學里</v>
      </c>
      <c r="AF140" s="1">
        <f t="shared" si="15"/>
        <v>2492</v>
      </c>
      <c r="AG140" s="1">
        <f t="shared" si="16"/>
        <v>1826</v>
      </c>
      <c r="AH140" s="1">
        <f t="shared" si="17"/>
        <v>4866</v>
      </c>
    </row>
    <row r="141" spans="1:34" s="1" customFormat="1" x14ac:dyDescent="0.25">
      <c r="A141" s="2" t="s">
        <v>31</v>
      </c>
      <c r="B141" s="2" t="s">
        <v>205</v>
      </c>
      <c r="C141" s="2" t="s">
        <v>207</v>
      </c>
      <c r="D141" s="3">
        <v>57</v>
      </c>
      <c r="E141" s="3">
        <v>2</v>
      </c>
      <c r="F141" s="3">
        <v>48</v>
      </c>
      <c r="G141" s="3">
        <v>58</v>
      </c>
      <c r="H141" s="3">
        <v>22</v>
      </c>
      <c r="I141" s="3">
        <v>0</v>
      </c>
      <c r="J141" s="3">
        <v>36</v>
      </c>
      <c r="K141" s="3">
        <v>46</v>
      </c>
      <c r="L141" s="3">
        <v>58</v>
      </c>
      <c r="M141" s="3">
        <v>2</v>
      </c>
      <c r="N141" s="3">
        <v>23</v>
      </c>
      <c r="O141" s="3">
        <v>36</v>
      </c>
      <c r="P141" s="3">
        <v>93</v>
      </c>
      <c r="Q141" s="3">
        <v>1</v>
      </c>
      <c r="R141" s="3">
        <v>49</v>
      </c>
      <c r="S141" s="3">
        <v>78</v>
      </c>
      <c r="T141" s="3">
        <v>65</v>
      </c>
      <c r="U141" s="3">
        <v>48</v>
      </c>
      <c r="V141" s="3">
        <v>30</v>
      </c>
      <c r="W141" s="3">
        <v>10</v>
      </c>
      <c r="X141" s="3">
        <v>73</v>
      </c>
      <c r="Y141" s="3">
        <v>59</v>
      </c>
      <c r="Z141" s="3">
        <v>918</v>
      </c>
      <c r="AA141" s="3">
        <v>1388</v>
      </c>
      <c r="AB141" s="4">
        <v>66.139999389648438</v>
      </c>
      <c r="AC141" s="5">
        <f t="shared" si="12"/>
        <v>490</v>
      </c>
      <c r="AD141" s="5">
        <f t="shared" si="13"/>
        <v>333</v>
      </c>
      <c r="AE141" t="str">
        <f t="shared" si="14"/>
        <v>大學里</v>
      </c>
      <c r="AF141" s="1" t="str">
        <f t="shared" si="15"/>
        <v/>
      </c>
      <c r="AG141" s="1" t="str">
        <f t="shared" si="16"/>
        <v/>
      </c>
      <c r="AH141" s="1" t="str">
        <f t="shared" si="17"/>
        <v/>
      </c>
    </row>
    <row r="142" spans="1:34" s="1" customFormat="1" x14ac:dyDescent="0.25">
      <c r="A142" s="2" t="s">
        <v>31</v>
      </c>
      <c r="B142" s="2" t="s">
        <v>205</v>
      </c>
      <c r="C142" s="2" t="s">
        <v>208</v>
      </c>
      <c r="D142" s="3">
        <v>40</v>
      </c>
      <c r="E142" s="3">
        <v>2</v>
      </c>
      <c r="F142" s="3">
        <v>55</v>
      </c>
      <c r="G142" s="3">
        <v>53</v>
      </c>
      <c r="H142" s="3">
        <v>28</v>
      </c>
      <c r="I142" s="3">
        <v>2</v>
      </c>
      <c r="J142" s="3">
        <v>42</v>
      </c>
      <c r="K142" s="3">
        <v>74</v>
      </c>
      <c r="L142" s="3">
        <v>60</v>
      </c>
      <c r="M142" s="3">
        <v>0</v>
      </c>
      <c r="N142" s="3">
        <v>41</v>
      </c>
      <c r="O142" s="3">
        <v>54</v>
      </c>
      <c r="P142" s="3">
        <v>93</v>
      </c>
      <c r="Q142" s="3">
        <v>0</v>
      </c>
      <c r="R142" s="3">
        <v>67</v>
      </c>
      <c r="S142" s="3">
        <v>73</v>
      </c>
      <c r="T142" s="3">
        <v>82</v>
      </c>
      <c r="U142" s="3">
        <v>39</v>
      </c>
      <c r="V142" s="3">
        <v>30</v>
      </c>
      <c r="W142" s="3">
        <v>20</v>
      </c>
      <c r="X142" s="3">
        <v>74</v>
      </c>
      <c r="Y142" s="3">
        <v>52</v>
      </c>
      <c r="Z142" s="3">
        <v>1024</v>
      </c>
      <c r="AA142" s="3">
        <v>1432</v>
      </c>
      <c r="AB142" s="4">
        <v>71.510002136230469</v>
      </c>
      <c r="AC142" s="5">
        <f t="shared" si="12"/>
        <v>529</v>
      </c>
      <c r="AD142" s="5">
        <f t="shared" si="13"/>
        <v>376</v>
      </c>
      <c r="AE142" t="str">
        <f t="shared" si="14"/>
        <v>大學里</v>
      </c>
      <c r="AF142" s="1" t="str">
        <f t="shared" si="15"/>
        <v/>
      </c>
      <c r="AG142" s="1" t="str">
        <f t="shared" si="16"/>
        <v/>
      </c>
      <c r="AH142" s="1" t="str">
        <f t="shared" si="17"/>
        <v/>
      </c>
    </row>
    <row r="143" spans="1:34" s="1" customFormat="1" x14ac:dyDescent="0.25">
      <c r="A143" s="2" t="s">
        <v>31</v>
      </c>
      <c r="B143" s="2" t="s">
        <v>205</v>
      </c>
      <c r="C143" s="2" t="s">
        <v>209</v>
      </c>
      <c r="D143" s="3">
        <v>55</v>
      </c>
      <c r="E143" s="3">
        <v>2</v>
      </c>
      <c r="F143" s="3">
        <v>47</v>
      </c>
      <c r="G143" s="3">
        <v>28</v>
      </c>
      <c r="H143" s="3">
        <v>22</v>
      </c>
      <c r="I143" s="3">
        <v>0</v>
      </c>
      <c r="J143" s="3">
        <v>35</v>
      </c>
      <c r="K143" s="3">
        <v>68</v>
      </c>
      <c r="L143" s="3">
        <v>36</v>
      </c>
      <c r="M143" s="3">
        <v>0</v>
      </c>
      <c r="N143" s="3">
        <v>25</v>
      </c>
      <c r="O143" s="3">
        <v>48</v>
      </c>
      <c r="P143" s="3">
        <v>87</v>
      </c>
      <c r="Q143" s="3">
        <v>0</v>
      </c>
      <c r="R143" s="3">
        <v>61</v>
      </c>
      <c r="S143" s="3">
        <v>63</v>
      </c>
      <c r="T143" s="3">
        <v>60</v>
      </c>
      <c r="U143" s="3">
        <v>57</v>
      </c>
      <c r="V143" s="3">
        <v>27</v>
      </c>
      <c r="W143" s="3">
        <v>31</v>
      </c>
      <c r="X143" s="3">
        <v>79</v>
      </c>
      <c r="Y143" s="3">
        <v>60</v>
      </c>
      <c r="Z143" s="3">
        <v>925</v>
      </c>
      <c r="AA143" s="3">
        <v>1364</v>
      </c>
      <c r="AB143" s="4">
        <v>67.819999694824219</v>
      </c>
      <c r="AC143" s="5">
        <f t="shared" si="12"/>
        <v>497</v>
      </c>
      <c r="AD143" s="5">
        <f t="shared" si="13"/>
        <v>330</v>
      </c>
      <c r="AE143" t="str">
        <f t="shared" si="14"/>
        <v>大學里</v>
      </c>
      <c r="AF143" s="1" t="str">
        <f t="shared" si="15"/>
        <v/>
      </c>
      <c r="AG143" s="1" t="str">
        <f t="shared" si="16"/>
        <v/>
      </c>
      <c r="AH143" s="1" t="str">
        <f t="shared" si="17"/>
        <v/>
      </c>
    </row>
    <row r="144" spans="1:34" s="1" customFormat="1" x14ac:dyDescent="0.25">
      <c r="A144" s="2" t="s">
        <v>31</v>
      </c>
      <c r="B144" s="2" t="s">
        <v>205</v>
      </c>
      <c r="C144" s="2" t="s">
        <v>210</v>
      </c>
      <c r="D144" s="3">
        <v>49</v>
      </c>
      <c r="E144" s="3">
        <v>2</v>
      </c>
      <c r="F144" s="3">
        <v>50</v>
      </c>
      <c r="G144" s="3">
        <v>33</v>
      </c>
      <c r="H144" s="3">
        <v>19</v>
      </c>
      <c r="I144" s="3">
        <v>1</v>
      </c>
      <c r="J144" s="3">
        <v>40</v>
      </c>
      <c r="K144" s="3">
        <v>70</v>
      </c>
      <c r="L144" s="3">
        <v>67</v>
      </c>
      <c r="M144" s="3">
        <v>0</v>
      </c>
      <c r="N144" s="3">
        <v>24</v>
      </c>
      <c r="O144" s="3">
        <v>39</v>
      </c>
      <c r="P144" s="3">
        <v>72</v>
      </c>
      <c r="Q144" s="3">
        <v>3</v>
      </c>
      <c r="R144" s="3">
        <v>68</v>
      </c>
      <c r="S144" s="3">
        <v>67</v>
      </c>
      <c r="T144" s="3">
        <v>65</v>
      </c>
      <c r="U144" s="3">
        <v>54</v>
      </c>
      <c r="V144" s="3">
        <v>35</v>
      </c>
      <c r="W144" s="3">
        <v>17</v>
      </c>
      <c r="X144" s="3">
        <v>83</v>
      </c>
      <c r="Y144" s="3">
        <v>56</v>
      </c>
      <c r="Z144" s="3">
        <v>945</v>
      </c>
      <c r="AA144" s="3">
        <v>1317</v>
      </c>
      <c r="AB144" s="4">
        <v>71.75</v>
      </c>
      <c r="AC144" s="5">
        <f t="shared" si="12"/>
        <v>466</v>
      </c>
      <c r="AD144" s="5">
        <f t="shared" si="13"/>
        <v>367</v>
      </c>
      <c r="AE144" t="str">
        <f t="shared" si="14"/>
        <v>大學里</v>
      </c>
      <c r="AF144" s="1" t="str">
        <f t="shared" si="15"/>
        <v/>
      </c>
      <c r="AG144" s="1" t="str">
        <f t="shared" si="16"/>
        <v/>
      </c>
      <c r="AH144" s="1" t="str">
        <f t="shared" si="17"/>
        <v/>
      </c>
    </row>
    <row r="145" spans="1:34" s="1" customFormat="1" x14ac:dyDescent="0.25">
      <c r="A145" s="2" t="s">
        <v>31</v>
      </c>
      <c r="B145" s="2" t="s">
        <v>211</v>
      </c>
      <c r="C145" s="2" t="s">
        <v>212</v>
      </c>
      <c r="D145" s="3">
        <v>43</v>
      </c>
      <c r="E145" s="3">
        <v>1</v>
      </c>
      <c r="F145" s="3">
        <v>38</v>
      </c>
      <c r="G145" s="3">
        <v>68</v>
      </c>
      <c r="H145" s="3">
        <v>115</v>
      </c>
      <c r="I145" s="3">
        <v>2</v>
      </c>
      <c r="J145" s="3">
        <v>25</v>
      </c>
      <c r="K145" s="3">
        <v>84</v>
      </c>
      <c r="L145" s="3">
        <v>67</v>
      </c>
      <c r="M145" s="3">
        <v>1</v>
      </c>
      <c r="N145" s="3">
        <v>34</v>
      </c>
      <c r="O145" s="3">
        <v>29</v>
      </c>
      <c r="P145" s="3">
        <v>26</v>
      </c>
      <c r="Q145" s="3">
        <v>1</v>
      </c>
      <c r="R145" s="3">
        <v>54</v>
      </c>
      <c r="S145" s="3">
        <v>75</v>
      </c>
      <c r="T145" s="3">
        <v>55</v>
      </c>
      <c r="U145" s="3">
        <v>60</v>
      </c>
      <c r="V145" s="3">
        <v>30</v>
      </c>
      <c r="W145" s="3">
        <v>14</v>
      </c>
      <c r="X145" s="3">
        <v>60</v>
      </c>
      <c r="Y145" s="3">
        <v>61</v>
      </c>
      <c r="Z145" s="3">
        <v>965</v>
      </c>
      <c r="AA145" s="3">
        <v>1362</v>
      </c>
      <c r="AB145" s="4">
        <v>70.849998474121094</v>
      </c>
      <c r="AC145" s="5">
        <f t="shared" si="12"/>
        <v>558</v>
      </c>
      <c r="AD145" s="5">
        <f t="shared" si="13"/>
        <v>325</v>
      </c>
      <c r="AE145" t="str">
        <f t="shared" si="14"/>
        <v>芳和里</v>
      </c>
      <c r="AF145" s="1">
        <f t="shared" si="15"/>
        <v>1977</v>
      </c>
      <c r="AG145" s="1">
        <f t="shared" si="16"/>
        <v>1145</v>
      </c>
      <c r="AH145" s="1">
        <f t="shared" si="17"/>
        <v>3410</v>
      </c>
    </row>
    <row r="146" spans="1:34" s="1" customFormat="1" x14ac:dyDescent="0.25">
      <c r="A146" s="2" t="s">
        <v>31</v>
      </c>
      <c r="B146" s="2" t="s">
        <v>211</v>
      </c>
      <c r="C146" s="2" t="s">
        <v>213</v>
      </c>
      <c r="D146" s="3">
        <v>45</v>
      </c>
      <c r="E146" s="3">
        <v>1</v>
      </c>
      <c r="F146" s="3">
        <v>55</v>
      </c>
      <c r="G146" s="3">
        <v>63</v>
      </c>
      <c r="H146" s="3">
        <v>98</v>
      </c>
      <c r="I146" s="3">
        <v>3</v>
      </c>
      <c r="J146" s="3">
        <v>17</v>
      </c>
      <c r="K146" s="3">
        <v>82</v>
      </c>
      <c r="L146" s="3">
        <v>40</v>
      </c>
      <c r="M146" s="3">
        <v>0</v>
      </c>
      <c r="N146" s="3">
        <v>25</v>
      </c>
      <c r="O146" s="3">
        <v>20</v>
      </c>
      <c r="P146" s="3">
        <v>38</v>
      </c>
      <c r="Q146" s="3">
        <v>0</v>
      </c>
      <c r="R146" s="3">
        <v>57</v>
      </c>
      <c r="S146" s="3">
        <v>63</v>
      </c>
      <c r="T146" s="3">
        <v>52</v>
      </c>
      <c r="U146" s="3">
        <v>54</v>
      </c>
      <c r="V146" s="3">
        <v>31</v>
      </c>
      <c r="W146" s="3">
        <v>6</v>
      </c>
      <c r="X146" s="3">
        <v>55</v>
      </c>
      <c r="Y146" s="3">
        <v>34</v>
      </c>
      <c r="Z146" s="3">
        <v>863</v>
      </c>
      <c r="AA146" s="3">
        <v>1244</v>
      </c>
      <c r="AB146" s="4">
        <v>69.370002746582031</v>
      </c>
      <c r="AC146" s="5">
        <f t="shared" si="12"/>
        <v>514</v>
      </c>
      <c r="AD146" s="5">
        <f t="shared" si="13"/>
        <v>273</v>
      </c>
      <c r="AE146" t="str">
        <f t="shared" si="14"/>
        <v>芳和里</v>
      </c>
      <c r="AF146" s="1" t="str">
        <f t="shared" si="15"/>
        <v/>
      </c>
      <c r="AG146" s="1" t="str">
        <f t="shared" si="16"/>
        <v/>
      </c>
      <c r="AH146" s="1" t="str">
        <f t="shared" si="17"/>
        <v/>
      </c>
    </row>
    <row r="147" spans="1:34" s="1" customFormat="1" x14ac:dyDescent="0.25">
      <c r="A147" s="2" t="s">
        <v>31</v>
      </c>
      <c r="B147" s="2" t="s">
        <v>211</v>
      </c>
      <c r="C147" s="2" t="s">
        <v>214</v>
      </c>
      <c r="D147" s="3">
        <v>36</v>
      </c>
      <c r="E147" s="3">
        <v>4</v>
      </c>
      <c r="F147" s="3">
        <v>34</v>
      </c>
      <c r="G147" s="3">
        <v>50</v>
      </c>
      <c r="H147" s="3">
        <v>86</v>
      </c>
      <c r="I147" s="3">
        <v>0</v>
      </c>
      <c r="J147" s="3">
        <v>15</v>
      </c>
      <c r="K147" s="3">
        <v>69</v>
      </c>
      <c r="L147" s="3">
        <v>57</v>
      </c>
      <c r="M147" s="3">
        <v>1</v>
      </c>
      <c r="N147" s="3">
        <v>17</v>
      </c>
      <c r="O147" s="3">
        <v>24</v>
      </c>
      <c r="P147" s="3">
        <v>27</v>
      </c>
      <c r="Q147" s="3">
        <v>4</v>
      </c>
      <c r="R147" s="3">
        <v>45</v>
      </c>
      <c r="S147" s="3">
        <v>73</v>
      </c>
      <c r="T147" s="3">
        <v>40</v>
      </c>
      <c r="U147" s="3">
        <v>45</v>
      </c>
      <c r="V147" s="3">
        <v>15</v>
      </c>
      <c r="W147" s="3">
        <v>14</v>
      </c>
      <c r="X147" s="3">
        <v>65</v>
      </c>
      <c r="Y147" s="3">
        <v>39</v>
      </c>
      <c r="Z147" s="3">
        <v>776</v>
      </c>
      <c r="AA147" s="3">
        <v>1154</v>
      </c>
      <c r="AB147" s="4">
        <v>67.239997863769531</v>
      </c>
      <c r="AC147" s="5">
        <f t="shared" si="12"/>
        <v>427</v>
      </c>
      <c r="AD147" s="5">
        <f t="shared" si="13"/>
        <v>294</v>
      </c>
      <c r="AE147" t="str">
        <f t="shared" si="14"/>
        <v>芳和里</v>
      </c>
      <c r="AF147" s="1" t="str">
        <f t="shared" si="15"/>
        <v/>
      </c>
      <c r="AG147" s="1" t="str">
        <f t="shared" si="16"/>
        <v/>
      </c>
      <c r="AH147" s="1" t="str">
        <f t="shared" si="17"/>
        <v/>
      </c>
    </row>
    <row r="148" spans="1:34" s="1" customFormat="1" x14ac:dyDescent="0.25">
      <c r="A148" s="2" t="s">
        <v>31</v>
      </c>
      <c r="B148" s="2" t="s">
        <v>211</v>
      </c>
      <c r="C148" s="2" t="s">
        <v>215</v>
      </c>
      <c r="D148" s="3">
        <v>36</v>
      </c>
      <c r="E148" s="3">
        <v>2</v>
      </c>
      <c r="F148" s="3">
        <v>40</v>
      </c>
      <c r="G148" s="3">
        <v>61</v>
      </c>
      <c r="H148" s="3">
        <v>100</v>
      </c>
      <c r="I148" s="3">
        <v>2</v>
      </c>
      <c r="J148" s="3">
        <v>19</v>
      </c>
      <c r="K148" s="3">
        <v>78</v>
      </c>
      <c r="L148" s="3">
        <v>48</v>
      </c>
      <c r="M148" s="3">
        <v>3</v>
      </c>
      <c r="N148" s="3">
        <v>20</v>
      </c>
      <c r="O148" s="3">
        <v>24</v>
      </c>
      <c r="P148" s="3">
        <v>35</v>
      </c>
      <c r="Q148" s="3">
        <v>1</v>
      </c>
      <c r="R148" s="3">
        <v>57</v>
      </c>
      <c r="S148" s="3">
        <v>42</v>
      </c>
      <c r="T148" s="3">
        <v>37</v>
      </c>
      <c r="U148" s="3">
        <v>48</v>
      </c>
      <c r="V148" s="3">
        <v>23</v>
      </c>
      <c r="W148" s="3">
        <v>14</v>
      </c>
      <c r="X148" s="3">
        <v>55</v>
      </c>
      <c r="Y148" s="3">
        <v>36</v>
      </c>
      <c r="Z148" s="3">
        <v>806</v>
      </c>
      <c r="AA148" s="3">
        <v>1196</v>
      </c>
      <c r="AB148" s="4">
        <v>67.389999389648438</v>
      </c>
      <c r="AC148" s="5">
        <f t="shared" si="12"/>
        <v>478</v>
      </c>
      <c r="AD148" s="5">
        <f t="shared" si="13"/>
        <v>253</v>
      </c>
      <c r="AE148" t="str">
        <f t="shared" si="14"/>
        <v>芳和里</v>
      </c>
      <c r="AF148" s="1" t="str">
        <f t="shared" si="15"/>
        <v/>
      </c>
      <c r="AG148" s="1" t="str">
        <f t="shared" si="16"/>
        <v/>
      </c>
      <c r="AH148" s="1" t="str">
        <f t="shared" si="17"/>
        <v/>
      </c>
    </row>
    <row r="149" spans="1:34" s="1" customFormat="1" x14ac:dyDescent="0.25">
      <c r="A149" s="2" t="s">
        <v>31</v>
      </c>
      <c r="B149" s="2" t="s">
        <v>216</v>
      </c>
      <c r="C149" s="2" t="s">
        <v>217</v>
      </c>
      <c r="D149" s="3">
        <v>38</v>
      </c>
      <c r="E149" s="3">
        <v>0</v>
      </c>
      <c r="F149" s="3">
        <v>48</v>
      </c>
      <c r="G149" s="3">
        <v>47</v>
      </c>
      <c r="H149" s="3">
        <v>116</v>
      </c>
      <c r="I149" s="3">
        <v>3</v>
      </c>
      <c r="J149" s="3">
        <v>21</v>
      </c>
      <c r="K149" s="3">
        <v>68</v>
      </c>
      <c r="L149" s="3">
        <v>65</v>
      </c>
      <c r="M149" s="3">
        <v>1</v>
      </c>
      <c r="N149" s="3">
        <v>21</v>
      </c>
      <c r="O149" s="3">
        <v>34</v>
      </c>
      <c r="P149" s="3">
        <v>34</v>
      </c>
      <c r="Q149" s="3">
        <v>2</v>
      </c>
      <c r="R149" s="3">
        <v>47</v>
      </c>
      <c r="S149" s="3">
        <v>60</v>
      </c>
      <c r="T149" s="3">
        <v>45</v>
      </c>
      <c r="U149" s="3">
        <v>51</v>
      </c>
      <c r="V149" s="3">
        <v>23</v>
      </c>
      <c r="W149" s="3">
        <v>13</v>
      </c>
      <c r="X149" s="3">
        <v>62</v>
      </c>
      <c r="Y149" s="3">
        <v>47</v>
      </c>
      <c r="Z149" s="3">
        <v>864</v>
      </c>
      <c r="AA149" s="3">
        <v>1227</v>
      </c>
      <c r="AB149" s="4">
        <v>70.419998168945313</v>
      </c>
      <c r="AC149" s="5">
        <f t="shared" si="12"/>
        <v>504</v>
      </c>
      <c r="AD149" s="5">
        <f t="shared" si="13"/>
        <v>292</v>
      </c>
      <c r="AE149" t="str">
        <f t="shared" si="14"/>
        <v>黎元里</v>
      </c>
      <c r="AF149" s="1">
        <f t="shared" si="15"/>
        <v>1783</v>
      </c>
      <c r="AG149" s="1">
        <f t="shared" si="16"/>
        <v>1276</v>
      </c>
      <c r="AH149" s="1">
        <f t="shared" si="17"/>
        <v>3326</v>
      </c>
    </row>
    <row r="150" spans="1:34" s="1" customFormat="1" x14ac:dyDescent="0.25">
      <c r="A150" s="2" t="s">
        <v>31</v>
      </c>
      <c r="B150" s="2" t="s">
        <v>216</v>
      </c>
      <c r="C150" s="2" t="s">
        <v>218</v>
      </c>
      <c r="D150" s="3">
        <v>19</v>
      </c>
      <c r="E150" s="3">
        <v>5</v>
      </c>
      <c r="F150" s="3">
        <v>13</v>
      </c>
      <c r="G150" s="3">
        <v>29</v>
      </c>
      <c r="H150" s="3">
        <v>92</v>
      </c>
      <c r="I150" s="3">
        <v>2</v>
      </c>
      <c r="J150" s="3">
        <v>18</v>
      </c>
      <c r="K150" s="3">
        <v>47</v>
      </c>
      <c r="L150" s="3">
        <v>70</v>
      </c>
      <c r="M150" s="3">
        <v>1</v>
      </c>
      <c r="N150" s="3">
        <v>29</v>
      </c>
      <c r="O150" s="3">
        <v>20</v>
      </c>
      <c r="P150" s="3">
        <v>23</v>
      </c>
      <c r="Q150" s="3">
        <v>1</v>
      </c>
      <c r="R150" s="3">
        <v>34</v>
      </c>
      <c r="S150" s="3">
        <v>61</v>
      </c>
      <c r="T150" s="3">
        <v>49</v>
      </c>
      <c r="U150" s="3">
        <v>56</v>
      </c>
      <c r="V150" s="3">
        <v>21</v>
      </c>
      <c r="W150" s="3">
        <v>23</v>
      </c>
      <c r="X150" s="3">
        <v>92</v>
      </c>
      <c r="Y150" s="3">
        <v>62</v>
      </c>
      <c r="Z150" s="3">
        <v>784</v>
      </c>
      <c r="AA150" s="3">
        <v>1129</v>
      </c>
      <c r="AB150" s="4">
        <v>69.44000244140625</v>
      </c>
      <c r="AC150" s="5">
        <f t="shared" si="12"/>
        <v>390</v>
      </c>
      <c r="AD150" s="5">
        <f t="shared" si="13"/>
        <v>329</v>
      </c>
      <c r="AE150" t="str">
        <f t="shared" si="14"/>
        <v>黎元里</v>
      </c>
      <c r="AF150" s="1" t="str">
        <f t="shared" si="15"/>
        <v/>
      </c>
      <c r="AG150" s="1" t="str">
        <f t="shared" si="16"/>
        <v/>
      </c>
      <c r="AH150" s="1" t="str">
        <f t="shared" si="17"/>
        <v/>
      </c>
    </row>
    <row r="151" spans="1:34" s="1" customFormat="1" x14ac:dyDescent="0.25">
      <c r="A151" s="2" t="s">
        <v>31</v>
      </c>
      <c r="B151" s="2" t="s">
        <v>216</v>
      </c>
      <c r="C151" s="2" t="s">
        <v>219</v>
      </c>
      <c r="D151" s="3">
        <v>30</v>
      </c>
      <c r="E151" s="3">
        <v>0</v>
      </c>
      <c r="F151" s="3">
        <v>37</v>
      </c>
      <c r="G151" s="3">
        <v>46</v>
      </c>
      <c r="H151" s="3">
        <v>106</v>
      </c>
      <c r="I151" s="3">
        <v>1</v>
      </c>
      <c r="J151" s="3">
        <v>24</v>
      </c>
      <c r="K151" s="3">
        <v>72</v>
      </c>
      <c r="L151" s="3">
        <v>73</v>
      </c>
      <c r="M151" s="3">
        <v>0</v>
      </c>
      <c r="N151" s="3">
        <v>27</v>
      </c>
      <c r="O151" s="3">
        <v>26</v>
      </c>
      <c r="P151" s="3">
        <v>32</v>
      </c>
      <c r="Q151" s="3">
        <v>2</v>
      </c>
      <c r="R151" s="3">
        <v>54</v>
      </c>
      <c r="S151" s="3">
        <v>76</v>
      </c>
      <c r="T151" s="3">
        <v>71</v>
      </c>
      <c r="U151" s="3">
        <v>51</v>
      </c>
      <c r="V151" s="3">
        <v>24</v>
      </c>
      <c r="W151" s="3">
        <v>25</v>
      </c>
      <c r="X151" s="3">
        <v>97</v>
      </c>
      <c r="Y151" s="3">
        <v>65</v>
      </c>
      <c r="Z151" s="3">
        <v>959</v>
      </c>
      <c r="AA151" s="3">
        <v>1346</v>
      </c>
      <c r="AB151" s="4">
        <v>71.25</v>
      </c>
      <c r="AC151" s="5">
        <f t="shared" si="12"/>
        <v>492</v>
      </c>
      <c r="AD151" s="5">
        <f t="shared" si="13"/>
        <v>396</v>
      </c>
      <c r="AE151" t="str">
        <f t="shared" si="14"/>
        <v>黎元里</v>
      </c>
      <c r="AF151" s="1" t="str">
        <f t="shared" si="15"/>
        <v/>
      </c>
      <c r="AG151" s="1" t="str">
        <f t="shared" si="16"/>
        <v/>
      </c>
      <c r="AH151" s="1" t="str">
        <f t="shared" si="17"/>
        <v/>
      </c>
    </row>
    <row r="152" spans="1:34" s="1" customFormat="1" x14ac:dyDescent="0.25">
      <c r="A152" s="2" t="s">
        <v>31</v>
      </c>
      <c r="B152" s="2" t="s">
        <v>216</v>
      </c>
      <c r="C152" s="2" t="s">
        <v>220</v>
      </c>
      <c r="D152" s="3">
        <v>17</v>
      </c>
      <c r="E152" s="3">
        <v>1</v>
      </c>
      <c r="F152" s="3">
        <v>32</v>
      </c>
      <c r="G152" s="3">
        <v>34</v>
      </c>
      <c r="H152" s="3">
        <v>89</v>
      </c>
      <c r="I152" s="3">
        <v>4</v>
      </c>
      <c r="J152" s="3">
        <v>15</v>
      </c>
      <c r="K152" s="3">
        <v>51</v>
      </c>
      <c r="L152" s="3">
        <v>43</v>
      </c>
      <c r="M152" s="3">
        <v>2</v>
      </c>
      <c r="N152" s="3">
        <v>14</v>
      </c>
      <c r="O152" s="3">
        <v>17</v>
      </c>
      <c r="P152" s="3">
        <v>33</v>
      </c>
      <c r="Q152" s="3">
        <v>1</v>
      </c>
      <c r="R152" s="3">
        <v>43</v>
      </c>
      <c r="S152" s="3">
        <v>45</v>
      </c>
      <c r="T152" s="3">
        <v>58</v>
      </c>
      <c r="U152" s="3">
        <v>49</v>
      </c>
      <c r="V152" s="3">
        <v>15</v>
      </c>
      <c r="W152" s="3">
        <v>11</v>
      </c>
      <c r="X152" s="3">
        <v>59</v>
      </c>
      <c r="Y152" s="3">
        <v>61</v>
      </c>
      <c r="Z152" s="3">
        <v>719</v>
      </c>
      <c r="AA152" s="3">
        <v>996</v>
      </c>
      <c r="AB152" s="4">
        <v>72.19000244140625</v>
      </c>
      <c r="AC152" s="5">
        <f t="shared" si="12"/>
        <v>397</v>
      </c>
      <c r="AD152" s="5">
        <f t="shared" si="13"/>
        <v>259</v>
      </c>
      <c r="AE152" t="str">
        <f t="shared" si="14"/>
        <v>黎元里</v>
      </c>
      <c r="AF152" s="1" t="str">
        <f t="shared" si="15"/>
        <v/>
      </c>
      <c r="AG152" s="1" t="str">
        <f t="shared" si="16"/>
        <v/>
      </c>
      <c r="AH152" s="1" t="str">
        <f t="shared" si="17"/>
        <v/>
      </c>
    </row>
    <row r="153" spans="1:34" s="1" customFormat="1" x14ac:dyDescent="0.25">
      <c r="A153" s="2" t="s">
        <v>31</v>
      </c>
      <c r="B153" s="2" t="s">
        <v>221</v>
      </c>
      <c r="C153" s="2" t="s">
        <v>222</v>
      </c>
      <c r="D153" s="3">
        <v>46</v>
      </c>
      <c r="E153" s="3">
        <v>1</v>
      </c>
      <c r="F153" s="3">
        <v>42</v>
      </c>
      <c r="G153" s="3">
        <v>40</v>
      </c>
      <c r="H153" s="3">
        <v>107</v>
      </c>
      <c r="I153" s="3">
        <v>4</v>
      </c>
      <c r="J153" s="3">
        <v>20</v>
      </c>
      <c r="K153" s="3">
        <v>78</v>
      </c>
      <c r="L153" s="3">
        <v>55</v>
      </c>
      <c r="M153" s="3">
        <v>2</v>
      </c>
      <c r="N153" s="3">
        <v>25</v>
      </c>
      <c r="O153" s="3">
        <v>38</v>
      </c>
      <c r="P153" s="3">
        <v>36</v>
      </c>
      <c r="Q153" s="3">
        <v>2</v>
      </c>
      <c r="R153" s="3">
        <v>55</v>
      </c>
      <c r="S153" s="3">
        <v>98</v>
      </c>
      <c r="T153" s="3">
        <v>65</v>
      </c>
      <c r="U153" s="3">
        <v>39</v>
      </c>
      <c r="V153" s="3">
        <v>31</v>
      </c>
      <c r="W153" s="3">
        <v>20</v>
      </c>
      <c r="X153" s="3">
        <v>79</v>
      </c>
      <c r="Y153" s="3">
        <v>44</v>
      </c>
      <c r="Z153" s="3">
        <v>954</v>
      </c>
      <c r="AA153" s="3">
        <v>1350</v>
      </c>
      <c r="AB153" s="4">
        <v>70.669998168945313</v>
      </c>
      <c r="AC153" s="5">
        <f t="shared" si="12"/>
        <v>495</v>
      </c>
      <c r="AD153" s="5">
        <f t="shared" si="13"/>
        <v>372</v>
      </c>
      <c r="AE153" t="str">
        <f t="shared" si="14"/>
        <v>黎孝里</v>
      </c>
      <c r="AF153" s="1">
        <f t="shared" si="15"/>
        <v>2742</v>
      </c>
      <c r="AG153" s="1">
        <f t="shared" si="16"/>
        <v>1642</v>
      </c>
      <c r="AH153" s="1">
        <f t="shared" si="17"/>
        <v>4755</v>
      </c>
    </row>
    <row r="154" spans="1:34" s="1" customFormat="1" x14ac:dyDescent="0.25">
      <c r="A154" s="2" t="s">
        <v>31</v>
      </c>
      <c r="B154" s="2" t="s">
        <v>221</v>
      </c>
      <c r="C154" s="2" t="s">
        <v>223</v>
      </c>
      <c r="D154" s="3">
        <v>44</v>
      </c>
      <c r="E154" s="3">
        <v>1</v>
      </c>
      <c r="F154" s="3">
        <v>75</v>
      </c>
      <c r="G154" s="3">
        <v>51</v>
      </c>
      <c r="H154" s="3">
        <v>101</v>
      </c>
      <c r="I154" s="3">
        <v>4</v>
      </c>
      <c r="J154" s="3">
        <v>23</v>
      </c>
      <c r="K154" s="3">
        <v>100</v>
      </c>
      <c r="L154" s="3">
        <v>64</v>
      </c>
      <c r="M154" s="3">
        <v>2</v>
      </c>
      <c r="N154" s="3">
        <v>35</v>
      </c>
      <c r="O154" s="3">
        <v>31</v>
      </c>
      <c r="P154" s="3">
        <v>46</v>
      </c>
      <c r="Q154" s="3">
        <v>0</v>
      </c>
      <c r="R154" s="3">
        <v>53</v>
      </c>
      <c r="S154" s="3">
        <v>61</v>
      </c>
      <c r="T154" s="3">
        <v>46</v>
      </c>
      <c r="U154" s="3">
        <v>68</v>
      </c>
      <c r="V154" s="3">
        <v>25</v>
      </c>
      <c r="W154" s="3">
        <v>18</v>
      </c>
      <c r="X154" s="3">
        <v>76</v>
      </c>
      <c r="Y154" s="3">
        <v>47</v>
      </c>
      <c r="Z154" s="3">
        <v>991</v>
      </c>
      <c r="AA154" s="3">
        <v>1355</v>
      </c>
      <c r="AB154" s="4">
        <v>73.139999389648438</v>
      </c>
      <c r="AC154" s="5">
        <f t="shared" si="12"/>
        <v>598</v>
      </c>
      <c r="AD154" s="5">
        <f t="shared" si="13"/>
        <v>318</v>
      </c>
      <c r="AE154" t="str">
        <f t="shared" si="14"/>
        <v>黎孝里</v>
      </c>
      <c r="AF154" s="1" t="str">
        <f t="shared" si="15"/>
        <v/>
      </c>
      <c r="AG154" s="1" t="str">
        <f t="shared" si="16"/>
        <v/>
      </c>
      <c r="AH154" s="1" t="str">
        <f t="shared" si="17"/>
        <v/>
      </c>
    </row>
    <row r="155" spans="1:34" s="1" customFormat="1" x14ac:dyDescent="0.25">
      <c r="A155" s="2" t="s">
        <v>31</v>
      </c>
      <c r="B155" s="2" t="s">
        <v>221</v>
      </c>
      <c r="C155" s="2" t="s">
        <v>224</v>
      </c>
      <c r="D155" s="3">
        <v>46</v>
      </c>
      <c r="E155" s="3">
        <v>2</v>
      </c>
      <c r="F155" s="3">
        <v>85</v>
      </c>
      <c r="G155" s="3">
        <v>63</v>
      </c>
      <c r="H155" s="3">
        <v>116</v>
      </c>
      <c r="I155" s="3">
        <v>4</v>
      </c>
      <c r="J155" s="3">
        <v>25</v>
      </c>
      <c r="K155" s="3">
        <v>88</v>
      </c>
      <c r="L155" s="3">
        <v>50</v>
      </c>
      <c r="M155" s="3">
        <v>2</v>
      </c>
      <c r="N155" s="3">
        <v>18</v>
      </c>
      <c r="O155" s="3">
        <v>20</v>
      </c>
      <c r="P155" s="3">
        <v>30</v>
      </c>
      <c r="Q155" s="3">
        <v>1</v>
      </c>
      <c r="R155" s="3">
        <v>36</v>
      </c>
      <c r="S155" s="3">
        <v>69</v>
      </c>
      <c r="T155" s="3">
        <v>56</v>
      </c>
      <c r="U155" s="3">
        <v>65</v>
      </c>
      <c r="V155" s="3">
        <v>20</v>
      </c>
      <c r="W155" s="3">
        <v>16</v>
      </c>
      <c r="X155" s="3">
        <v>67</v>
      </c>
      <c r="Y155" s="3">
        <v>48</v>
      </c>
      <c r="Z155" s="3">
        <v>949</v>
      </c>
      <c r="AA155" s="3">
        <v>1291</v>
      </c>
      <c r="AB155" s="4">
        <v>73.510002136230469</v>
      </c>
      <c r="AC155" s="5">
        <f t="shared" si="12"/>
        <v>579</v>
      </c>
      <c r="AD155" s="5">
        <f t="shared" si="13"/>
        <v>294</v>
      </c>
      <c r="AE155" t="str">
        <f t="shared" si="14"/>
        <v>黎孝里</v>
      </c>
      <c r="AF155" s="1" t="str">
        <f t="shared" si="15"/>
        <v/>
      </c>
      <c r="AG155" s="1" t="str">
        <f t="shared" si="16"/>
        <v/>
      </c>
      <c r="AH155" s="1" t="str">
        <f t="shared" si="17"/>
        <v/>
      </c>
    </row>
    <row r="156" spans="1:34" s="1" customFormat="1" x14ac:dyDescent="0.25">
      <c r="A156" s="2" t="s">
        <v>31</v>
      </c>
      <c r="B156" s="2" t="s">
        <v>221</v>
      </c>
      <c r="C156" s="2" t="s">
        <v>225</v>
      </c>
      <c r="D156" s="3">
        <v>28</v>
      </c>
      <c r="E156" s="3">
        <v>1</v>
      </c>
      <c r="F156" s="3">
        <v>41</v>
      </c>
      <c r="G156" s="3">
        <v>61</v>
      </c>
      <c r="H156" s="3">
        <v>117</v>
      </c>
      <c r="I156" s="3">
        <v>2</v>
      </c>
      <c r="J156" s="3">
        <v>15</v>
      </c>
      <c r="K156" s="3">
        <v>60</v>
      </c>
      <c r="L156" s="3">
        <v>57</v>
      </c>
      <c r="M156" s="3">
        <v>2</v>
      </c>
      <c r="N156" s="3">
        <v>18</v>
      </c>
      <c r="O156" s="3">
        <v>34</v>
      </c>
      <c r="P156" s="3">
        <v>30</v>
      </c>
      <c r="Q156" s="3">
        <v>2</v>
      </c>
      <c r="R156" s="3">
        <v>47</v>
      </c>
      <c r="S156" s="3">
        <v>79</v>
      </c>
      <c r="T156" s="3">
        <v>53</v>
      </c>
      <c r="U156" s="3">
        <v>54</v>
      </c>
      <c r="V156" s="3">
        <v>18</v>
      </c>
      <c r="W156" s="3">
        <v>18</v>
      </c>
      <c r="X156" s="3">
        <v>76</v>
      </c>
      <c r="Y156" s="3">
        <v>44</v>
      </c>
      <c r="Z156" s="3">
        <v>877</v>
      </c>
      <c r="AA156" s="3">
        <v>1230</v>
      </c>
      <c r="AB156" s="4">
        <v>71.300003051757813</v>
      </c>
      <c r="AC156" s="5">
        <f t="shared" si="12"/>
        <v>487</v>
      </c>
      <c r="AD156" s="5">
        <f t="shared" si="13"/>
        <v>330</v>
      </c>
      <c r="AE156" t="str">
        <f t="shared" si="14"/>
        <v>黎孝里</v>
      </c>
      <c r="AF156" s="1" t="str">
        <f t="shared" si="15"/>
        <v/>
      </c>
      <c r="AG156" s="1" t="str">
        <f t="shared" si="16"/>
        <v/>
      </c>
      <c r="AH156" s="1" t="str">
        <f t="shared" si="17"/>
        <v/>
      </c>
    </row>
    <row r="157" spans="1:34" s="1" customFormat="1" x14ac:dyDescent="0.25">
      <c r="A157" s="2" t="s">
        <v>31</v>
      </c>
      <c r="B157" s="2" t="s">
        <v>221</v>
      </c>
      <c r="C157" s="2" t="s">
        <v>226</v>
      </c>
      <c r="D157" s="3">
        <v>43</v>
      </c>
      <c r="E157" s="3">
        <v>0</v>
      </c>
      <c r="F157" s="3">
        <v>41</v>
      </c>
      <c r="G157" s="3">
        <v>60</v>
      </c>
      <c r="H157" s="3">
        <v>198</v>
      </c>
      <c r="I157" s="3">
        <v>1</v>
      </c>
      <c r="J157" s="3">
        <v>17</v>
      </c>
      <c r="K157" s="3">
        <v>83</v>
      </c>
      <c r="L157" s="3">
        <v>80</v>
      </c>
      <c r="M157" s="3">
        <v>1</v>
      </c>
      <c r="N157" s="3">
        <v>26</v>
      </c>
      <c r="O157" s="3">
        <v>26</v>
      </c>
      <c r="P157" s="3">
        <v>37</v>
      </c>
      <c r="Q157" s="3">
        <v>0</v>
      </c>
      <c r="R157" s="3">
        <v>50</v>
      </c>
      <c r="S157" s="3">
        <v>63</v>
      </c>
      <c r="T157" s="3">
        <v>55</v>
      </c>
      <c r="U157" s="3">
        <v>39</v>
      </c>
      <c r="V157" s="3">
        <v>27</v>
      </c>
      <c r="W157" s="3">
        <v>18</v>
      </c>
      <c r="X157" s="3">
        <v>62</v>
      </c>
      <c r="Y157" s="3">
        <v>30</v>
      </c>
      <c r="Z157" s="3">
        <v>984</v>
      </c>
      <c r="AA157" s="3">
        <v>1338</v>
      </c>
      <c r="AB157" s="4">
        <v>73.540000915527344</v>
      </c>
      <c r="AC157" s="5">
        <f t="shared" si="12"/>
        <v>583</v>
      </c>
      <c r="AD157" s="5">
        <f t="shared" si="13"/>
        <v>328</v>
      </c>
      <c r="AE157" t="str">
        <f t="shared" si="14"/>
        <v>黎孝里</v>
      </c>
      <c r="AF157" s="1" t="str">
        <f t="shared" si="15"/>
        <v/>
      </c>
      <c r="AG157" s="1" t="str">
        <f t="shared" si="16"/>
        <v/>
      </c>
      <c r="AH157" s="1" t="str">
        <f t="shared" si="17"/>
        <v/>
      </c>
    </row>
    <row r="158" spans="1:34" s="1" customFormat="1" x14ac:dyDescent="0.25">
      <c r="A158" s="2" t="s">
        <v>31</v>
      </c>
      <c r="B158" s="2" t="s">
        <v>227</v>
      </c>
      <c r="C158" s="2" t="s">
        <v>228</v>
      </c>
      <c r="D158" s="3">
        <v>45</v>
      </c>
      <c r="E158" s="3">
        <v>2</v>
      </c>
      <c r="F158" s="3">
        <v>56</v>
      </c>
      <c r="G158" s="3">
        <v>59</v>
      </c>
      <c r="H158" s="3">
        <v>106</v>
      </c>
      <c r="I158" s="3">
        <v>1</v>
      </c>
      <c r="J158" s="3">
        <v>15</v>
      </c>
      <c r="K158" s="3">
        <v>125</v>
      </c>
      <c r="L158" s="3">
        <v>57</v>
      </c>
      <c r="M158" s="3">
        <v>2</v>
      </c>
      <c r="N158" s="3">
        <v>28</v>
      </c>
      <c r="O158" s="3">
        <v>39</v>
      </c>
      <c r="P158" s="3">
        <v>49</v>
      </c>
      <c r="Q158" s="3">
        <v>1</v>
      </c>
      <c r="R158" s="3">
        <v>65</v>
      </c>
      <c r="S158" s="3">
        <v>55</v>
      </c>
      <c r="T158" s="3">
        <v>66</v>
      </c>
      <c r="U158" s="3">
        <v>59</v>
      </c>
      <c r="V158" s="3">
        <v>22</v>
      </c>
      <c r="W158" s="3">
        <v>20</v>
      </c>
      <c r="X158" s="3">
        <v>91</v>
      </c>
      <c r="Y158" s="3">
        <v>66</v>
      </c>
      <c r="Z158" s="3">
        <v>1062</v>
      </c>
      <c r="AA158" s="3">
        <v>1544</v>
      </c>
      <c r="AB158" s="4">
        <v>68.779998779296875</v>
      </c>
      <c r="AC158" s="5">
        <f t="shared" si="12"/>
        <v>632</v>
      </c>
      <c r="AD158" s="5">
        <f t="shared" si="13"/>
        <v>354</v>
      </c>
      <c r="AE158" t="str">
        <f t="shared" si="14"/>
        <v>黎和里</v>
      </c>
      <c r="AF158" s="1">
        <f t="shared" si="15"/>
        <v>1723</v>
      </c>
      <c r="AG158" s="1">
        <f t="shared" si="16"/>
        <v>891</v>
      </c>
      <c r="AH158" s="1">
        <f t="shared" si="17"/>
        <v>2835</v>
      </c>
    </row>
    <row r="159" spans="1:34" s="1" customFormat="1" x14ac:dyDescent="0.25">
      <c r="A159" s="2" t="s">
        <v>31</v>
      </c>
      <c r="B159" s="2" t="s">
        <v>227</v>
      </c>
      <c r="C159" s="2" t="s">
        <v>229</v>
      </c>
      <c r="D159" s="3">
        <v>53</v>
      </c>
      <c r="E159" s="3">
        <v>0</v>
      </c>
      <c r="F159" s="3">
        <v>53</v>
      </c>
      <c r="G159" s="3">
        <v>51</v>
      </c>
      <c r="H159" s="3">
        <v>110</v>
      </c>
      <c r="I159" s="3">
        <v>3</v>
      </c>
      <c r="J159" s="3">
        <v>37</v>
      </c>
      <c r="K159" s="3">
        <v>81</v>
      </c>
      <c r="L159" s="3">
        <v>59</v>
      </c>
      <c r="M159" s="3">
        <v>1</v>
      </c>
      <c r="N159" s="3">
        <v>30</v>
      </c>
      <c r="O159" s="3">
        <v>29</v>
      </c>
      <c r="P159" s="3">
        <v>28</v>
      </c>
      <c r="Q159" s="3">
        <v>0</v>
      </c>
      <c r="R159" s="3">
        <v>41</v>
      </c>
      <c r="S159" s="3">
        <v>56</v>
      </c>
      <c r="T159" s="3">
        <v>50</v>
      </c>
      <c r="U159" s="3">
        <v>62</v>
      </c>
      <c r="V159" s="3">
        <v>23</v>
      </c>
      <c r="W159" s="3">
        <v>12</v>
      </c>
      <c r="X159" s="3">
        <v>73</v>
      </c>
      <c r="Y159" s="3">
        <v>56</v>
      </c>
      <c r="Z159" s="3">
        <v>926</v>
      </c>
      <c r="AA159" s="3">
        <v>1325</v>
      </c>
      <c r="AB159" s="4">
        <v>69.889999389648438</v>
      </c>
      <c r="AC159" s="5">
        <f t="shared" si="12"/>
        <v>553</v>
      </c>
      <c r="AD159" s="5">
        <f t="shared" si="13"/>
        <v>291</v>
      </c>
      <c r="AE159" t="str">
        <f t="shared" si="14"/>
        <v>黎和里</v>
      </c>
      <c r="AF159" s="1" t="str">
        <f t="shared" si="15"/>
        <v/>
      </c>
      <c r="AG159" s="1" t="str">
        <f t="shared" si="16"/>
        <v/>
      </c>
      <c r="AH159" s="1" t="str">
        <f t="shared" si="17"/>
        <v/>
      </c>
    </row>
    <row r="160" spans="1:34" s="1" customFormat="1" x14ac:dyDescent="0.25">
      <c r="A160" s="2" t="s">
        <v>31</v>
      </c>
      <c r="B160" s="2" t="s">
        <v>227</v>
      </c>
      <c r="C160" s="2" t="s">
        <v>230</v>
      </c>
      <c r="D160" s="3">
        <v>35</v>
      </c>
      <c r="E160" s="3">
        <v>1</v>
      </c>
      <c r="F160" s="3">
        <v>53</v>
      </c>
      <c r="G160" s="3">
        <v>44</v>
      </c>
      <c r="H160" s="3">
        <v>158</v>
      </c>
      <c r="I160" s="3">
        <v>2</v>
      </c>
      <c r="J160" s="3">
        <v>9</v>
      </c>
      <c r="K160" s="3">
        <v>91</v>
      </c>
      <c r="L160" s="3">
        <v>57</v>
      </c>
      <c r="M160" s="3">
        <v>0</v>
      </c>
      <c r="N160" s="3">
        <v>20</v>
      </c>
      <c r="O160" s="3">
        <v>9</v>
      </c>
      <c r="P160" s="3">
        <v>26</v>
      </c>
      <c r="Q160" s="3">
        <v>1</v>
      </c>
      <c r="R160" s="3">
        <v>50</v>
      </c>
      <c r="S160" s="3">
        <v>45</v>
      </c>
      <c r="T160" s="3">
        <v>38</v>
      </c>
      <c r="U160" s="3">
        <v>55</v>
      </c>
      <c r="V160" s="3">
        <v>20</v>
      </c>
      <c r="W160" s="3">
        <v>7</v>
      </c>
      <c r="X160" s="3">
        <v>49</v>
      </c>
      <c r="Y160" s="3">
        <v>47</v>
      </c>
      <c r="Z160" s="3">
        <v>847</v>
      </c>
      <c r="AA160" s="3">
        <v>1262</v>
      </c>
      <c r="AB160" s="4">
        <v>67.120002746582031</v>
      </c>
      <c r="AC160" s="5">
        <f t="shared" si="12"/>
        <v>538</v>
      </c>
      <c r="AD160" s="5">
        <f t="shared" si="13"/>
        <v>246</v>
      </c>
      <c r="AE160" t="str">
        <f t="shared" si="14"/>
        <v>黎和里</v>
      </c>
      <c r="AF160" s="1" t="str">
        <f t="shared" si="15"/>
        <v/>
      </c>
      <c r="AG160" s="1" t="str">
        <f t="shared" si="16"/>
        <v/>
      </c>
      <c r="AH160" s="1" t="str">
        <f t="shared" si="17"/>
        <v/>
      </c>
    </row>
    <row r="161" spans="1:34" s="1" customFormat="1" x14ac:dyDescent="0.25">
      <c r="A161" s="2" t="s">
        <v>31</v>
      </c>
      <c r="B161" s="2" t="s">
        <v>231</v>
      </c>
      <c r="C161" s="2" t="s">
        <v>232</v>
      </c>
      <c r="D161" s="3">
        <v>39</v>
      </c>
      <c r="E161" s="3">
        <v>7</v>
      </c>
      <c r="F161" s="3">
        <v>27</v>
      </c>
      <c r="G161" s="3">
        <v>55</v>
      </c>
      <c r="H161" s="3">
        <v>50</v>
      </c>
      <c r="I161" s="3">
        <v>0</v>
      </c>
      <c r="J161" s="3">
        <v>27</v>
      </c>
      <c r="K161" s="3">
        <v>105</v>
      </c>
      <c r="L161" s="3">
        <v>48</v>
      </c>
      <c r="M161" s="3">
        <v>1</v>
      </c>
      <c r="N161" s="3">
        <v>21</v>
      </c>
      <c r="O161" s="3">
        <v>18</v>
      </c>
      <c r="P161" s="3">
        <v>32</v>
      </c>
      <c r="Q161" s="3">
        <v>1</v>
      </c>
      <c r="R161" s="3">
        <v>51</v>
      </c>
      <c r="S161" s="3">
        <v>69</v>
      </c>
      <c r="T161" s="3">
        <v>63</v>
      </c>
      <c r="U161" s="3">
        <v>50</v>
      </c>
      <c r="V161" s="3">
        <v>40</v>
      </c>
      <c r="W161" s="3">
        <v>12</v>
      </c>
      <c r="X161" s="3">
        <v>53</v>
      </c>
      <c r="Y161" s="3">
        <v>116</v>
      </c>
      <c r="Z161" s="3">
        <v>902</v>
      </c>
      <c r="AA161" s="3">
        <v>1363</v>
      </c>
      <c r="AB161" s="4">
        <v>66.180000305175781</v>
      </c>
      <c r="AC161" s="5">
        <f t="shared" si="12"/>
        <v>513</v>
      </c>
      <c r="AD161" s="5">
        <f t="shared" si="13"/>
        <v>296</v>
      </c>
      <c r="AE161" t="str">
        <f t="shared" si="14"/>
        <v>建安里</v>
      </c>
      <c r="AF161" s="1">
        <f t="shared" si="15"/>
        <v>1521</v>
      </c>
      <c r="AG161" s="1">
        <f t="shared" si="16"/>
        <v>883</v>
      </c>
      <c r="AH161" s="1">
        <f t="shared" si="17"/>
        <v>2686</v>
      </c>
    </row>
    <row r="162" spans="1:34" s="1" customFormat="1" x14ac:dyDescent="0.25">
      <c r="A162" s="2" t="s">
        <v>31</v>
      </c>
      <c r="B162" s="2" t="s">
        <v>231</v>
      </c>
      <c r="C162" s="2" t="s">
        <v>233</v>
      </c>
      <c r="D162" s="3">
        <v>52</v>
      </c>
      <c r="E162" s="3">
        <v>3</v>
      </c>
      <c r="F162" s="3">
        <v>21</v>
      </c>
      <c r="G162" s="3">
        <v>37</v>
      </c>
      <c r="H162" s="3">
        <v>52</v>
      </c>
      <c r="I162" s="3">
        <v>2</v>
      </c>
      <c r="J162" s="3">
        <v>30</v>
      </c>
      <c r="K162" s="3">
        <v>80</v>
      </c>
      <c r="L162" s="3">
        <v>45</v>
      </c>
      <c r="M162" s="3">
        <v>2</v>
      </c>
      <c r="N162" s="3">
        <v>35</v>
      </c>
      <c r="O162" s="3">
        <v>35</v>
      </c>
      <c r="P162" s="3">
        <v>31</v>
      </c>
      <c r="Q162" s="3">
        <v>1</v>
      </c>
      <c r="R162" s="3">
        <v>57</v>
      </c>
      <c r="S162" s="3">
        <v>65</v>
      </c>
      <c r="T162" s="3">
        <v>54</v>
      </c>
      <c r="U162" s="3">
        <v>54</v>
      </c>
      <c r="V162" s="3">
        <v>25</v>
      </c>
      <c r="W162" s="3">
        <v>21</v>
      </c>
      <c r="X162" s="3">
        <v>68</v>
      </c>
      <c r="Y162" s="3">
        <v>113</v>
      </c>
      <c r="Z162" s="3">
        <v>903</v>
      </c>
      <c r="AA162" s="3">
        <v>1375</v>
      </c>
      <c r="AB162" s="4">
        <v>65.669998168945313</v>
      </c>
      <c r="AC162" s="5">
        <f t="shared" si="12"/>
        <v>510</v>
      </c>
      <c r="AD162" s="5">
        <f t="shared" si="13"/>
        <v>310</v>
      </c>
      <c r="AE162" t="str">
        <f t="shared" si="14"/>
        <v>建安里</v>
      </c>
      <c r="AF162" s="1" t="str">
        <f t="shared" si="15"/>
        <v/>
      </c>
      <c r="AG162" s="1" t="str">
        <f t="shared" si="16"/>
        <v/>
      </c>
      <c r="AH162" s="1" t="str">
        <f t="shared" si="17"/>
        <v/>
      </c>
    </row>
    <row r="163" spans="1:34" s="1" customFormat="1" x14ac:dyDescent="0.25">
      <c r="A163" s="2" t="s">
        <v>31</v>
      </c>
      <c r="B163" s="2" t="s">
        <v>231</v>
      </c>
      <c r="C163" s="2" t="s">
        <v>234</v>
      </c>
      <c r="D163" s="3">
        <v>59</v>
      </c>
      <c r="E163" s="3">
        <v>9</v>
      </c>
      <c r="F163" s="3">
        <v>37</v>
      </c>
      <c r="G163" s="3">
        <v>39</v>
      </c>
      <c r="H163" s="3">
        <v>50</v>
      </c>
      <c r="I163" s="3">
        <v>0</v>
      </c>
      <c r="J163" s="3">
        <v>16</v>
      </c>
      <c r="K163" s="3">
        <v>105</v>
      </c>
      <c r="L163" s="3">
        <v>48</v>
      </c>
      <c r="M163" s="3">
        <v>2</v>
      </c>
      <c r="N163" s="3">
        <v>22</v>
      </c>
      <c r="O163" s="3">
        <v>35</v>
      </c>
      <c r="P163" s="3">
        <v>23</v>
      </c>
      <c r="Q163" s="3">
        <v>1</v>
      </c>
      <c r="R163" s="3">
        <v>49</v>
      </c>
      <c r="S163" s="3">
        <v>50</v>
      </c>
      <c r="T163" s="3">
        <v>41</v>
      </c>
      <c r="U163" s="3">
        <v>61</v>
      </c>
      <c r="V163" s="3">
        <v>39</v>
      </c>
      <c r="W163" s="3">
        <v>12</v>
      </c>
      <c r="X163" s="3">
        <v>77</v>
      </c>
      <c r="Y163" s="3">
        <v>67</v>
      </c>
      <c r="Z163" s="3">
        <v>881</v>
      </c>
      <c r="AA163" s="3">
        <v>1433</v>
      </c>
      <c r="AB163" s="4">
        <v>61.479999542236328</v>
      </c>
      <c r="AC163" s="5">
        <f t="shared" si="12"/>
        <v>498</v>
      </c>
      <c r="AD163" s="5">
        <f t="shared" si="13"/>
        <v>277</v>
      </c>
      <c r="AE163" t="str">
        <f t="shared" si="14"/>
        <v>建安里</v>
      </c>
      <c r="AF163" s="1" t="str">
        <f t="shared" si="15"/>
        <v/>
      </c>
      <c r="AG163" s="1" t="str">
        <f t="shared" si="16"/>
        <v/>
      </c>
      <c r="AH163" s="1" t="str">
        <f t="shared" si="17"/>
        <v/>
      </c>
    </row>
    <row r="164" spans="1:34" s="1" customFormat="1" x14ac:dyDescent="0.25">
      <c r="A164" s="2" t="s">
        <v>31</v>
      </c>
      <c r="B164" s="2" t="s">
        <v>235</v>
      </c>
      <c r="C164" s="2" t="s">
        <v>236</v>
      </c>
      <c r="D164" s="3">
        <v>36</v>
      </c>
      <c r="E164" s="3">
        <v>4</v>
      </c>
      <c r="F164" s="3">
        <v>26</v>
      </c>
      <c r="G164" s="3">
        <v>48</v>
      </c>
      <c r="H164" s="3">
        <v>43</v>
      </c>
      <c r="I164" s="3">
        <v>0</v>
      </c>
      <c r="J164" s="3">
        <v>15</v>
      </c>
      <c r="K164" s="3">
        <v>84</v>
      </c>
      <c r="L164" s="3">
        <v>49</v>
      </c>
      <c r="M164" s="3">
        <v>0</v>
      </c>
      <c r="N164" s="3">
        <v>27</v>
      </c>
      <c r="O164" s="3">
        <v>19</v>
      </c>
      <c r="P164" s="3">
        <v>27</v>
      </c>
      <c r="Q164" s="3">
        <v>0</v>
      </c>
      <c r="R164" s="3">
        <v>61</v>
      </c>
      <c r="S164" s="3">
        <v>50</v>
      </c>
      <c r="T164" s="3">
        <v>47</v>
      </c>
      <c r="U164" s="3">
        <v>75</v>
      </c>
      <c r="V164" s="3">
        <v>34</v>
      </c>
      <c r="W164" s="3">
        <v>6</v>
      </c>
      <c r="X164" s="3">
        <v>70</v>
      </c>
      <c r="Y164" s="3">
        <v>42</v>
      </c>
      <c r="Z164" s="3">
        <v>781</v>
      </c>
      <c r="AA164" s="3">
        <v>1236</v>
      </c>
      <c r="AB164" s="4">
        <v>63.189998626708984</v>
      </c>
      <c r="AC164" s="5">
        <f t="shared" si="12"/>
        <v>427</v>
      </c>
      <c r="AD164" s="5">
        <f t="shared" si="13"/>
        <v>283</v>
      </c>
      <c r="AE164" t="str">
        <f t="shared" si="14"/>
        <v>建倫里</v>
      </c>
      <c r="AF164" s="1">
        <f t="shared" si="15"/>
        <v>1802</v>
      </c>
      <c r="AG164" s="1">
        <f t="shared" si="16"/>
        <v>1182</v>
      </c>
      <c r="AH164" s="1">
        <f t="shared" si="17"/>
        <v>3268</v>
      </c>
    </row>
    <row r="165" spans="1:34" s="1" customFormat="1" x14ac:dyDescent="0.25">
      <c r="A165" s="2" t="s">
        <v>31</v>
      </c>
      <c r="B165" s="2" t="s">
        <v>235</v>
      </c>
      <c r="C165" s="2" t="s">
        <v>237</v>
      </c>
      <c r="D165" s="3">
        <v>51</v>
      </c>
      <c r="E165" s="3">
        <v>4</v>
      </c>
      <c r="F165" s="3">
        <v>22</v>
      </c>
      <c r="G165" s="3">
        <v>32</v>
      </c>
      <c r="H165" s="3">
        <v>70</v>
      </c>
      <c r="I165" s="3">
        <v>0</v>
      </c>
      <c r="J165" s="3">
        <v>12</v>
      </c>
      <c r="K165" s="3">
        <v>83</v>
      </c>
      <c r="L165" s="3">
        <v>54</v>
      </c>
      <c r="M165" s="3">
        <v>1</v>
      </c>
      <c r="N165" s="3">
        <v>30</v>
      </c>
      <c r="O165" s="3">
        <v>21</v>
      </c>
      <c r="P165" s="3">
        <v>38</v>
      </c>
      <c r="Q165" s="3">
        <v>0</v>
      </c>
      <c r="R165" s="3">
        <v>69</v>
      </c>
      <c r="S165" s="3">
        <v>53</v>
      </c>
      <c r="T165" s="3">
        <v>48</v>
      </c>
      <c r="U165" s="3">
        <v>73</v>
      </c>
      <c r="V165" s="3">
        <v>30</v>
      </c>
      <c r="W165" s="3">
        <v>18</v>
      </c>
      <c r="X165" s="3">
        <v>74</v>
      </c>
      <c r="Y165" s="3">
        <v>41</v>
      </c>
      <c r="Z165" s="3">
        <v>845</v>
      </c>
      <c r="AA165" s="3">
        <v>1302</v>
      </c>
      <c r="AB165" s="4">
        <v>64.900001525878906</v>
      </c>
      <c r="AC165" s="5">
        <f t="shared" si="12"/>
        <v>461</v>
      </c>
      <c r="AD165" s="5">
        <f t="shared" si="13"/>
        <v>316</v>
      </c>
      <c r="AE165" t="str">
        <f t="shared" si="14"/>
        <v>建倫里</v>
      </c>
      <c r="AF165" s="1" t="str">
        <f t="shared" si="15"/>
        <v/>
      </c>
      <c r="AG165" s="1" t="str">
        <f t="shared" si="16"/>
        <v/>
      </c>
      <c r="AH165" s="1" t="str">
        <f t="shared" si="17"/>
        <v/>
      </c>
    </row>
    <row r="166" spans="1:34" s="1" customFormat="1" x14ac:dyDescent="0.25">
      <c r="A166" s="2" t="s">
        <v>31</v>
      </c>
      <c r="B166" s="2" t="s">
        <v>235</v>
      </c>
      <c r="C166" s="2" t="s">
        <v>238</v>
      </c>
      <c r="D166" s="3">
        <v>36</v>
      </c>
      <c r="E166" s="3">
        <v>2</v>
      </c>
      <c r="F166" s="3">
        <v>31</v>
      </c>
      <c r="G166" s="3">
        <v>47</v>
      </c>
      <c r="H166" s="3">
        <v>99</v>
      </c>
      <c r="I166" s="3">
        <v>2</v>
      </c>
      <c r="J166" s="3">
        <v>19</v>
      </c>
      <c r="K166" s="3">
        <v>68</v>
      </c>
      <c r="L166" s="3">
        <v>55</v>
      </c>
      <c r="M166" s="3">
        <v>0</v>
      </c>
      <c r="N166" s="3">
        <v>16</v>
      </c>
      <c r="O166" s="3">
        <v>26</v>
      </c>
      <c r="P166" s="3">
        <v>28</v>
      </c>
      <c r="Q166" s="3">
        <v>2</v>
      </c>
      <c r="R166" s="3">
        <v>58</v>
      </c>
      <c r="S166" s="3">
        <v>59</v>
      </c>
      <c r="T166" s="3">
        <v>39</v>
      </c>
      <c r="U166" s="3">
        <v>61</v>
      </c>
      <c r="V166" s="3">
        <v>22</v>
      </c>
      <c r="W166" s="3">
        <v>18</v>
      </c>
      <c r="X166" s="3">
        <v>59</v>
      </c>
      <c r="Y166" s="3">
        <v>54</v>
      </c>
      <c r="Z166" s="3">
        <v>825</v>
      </c>
      <c r="AA166" s="3">
        <v>1270</v>
      </c>
      <c r="AB166" s="4">
        <v>64.959999084472656</v>
      </c>
      <c r="AC166" s="5">
        <f t="shared" si="12"/>
        <v>466</v>
      </c>
      <c r="AD166" s="5">
        <f t="shared" si="13"/>
        <v>288</v>
      </c>
      <c r="AE166" t="str">
        <f t="shared" si="14"/>
        <v>建倫里</v>
      </c>
      <c r="AF166" s="1" t="str">
        <f t="shared" si="15"/>
        <v/>
      </c>
      <c r="AG166" s="1" t="str">
        <f t="shared" si="16"/>
        <v/>
      </c>
      <c r="AH166" s="1" t="str">
        <f t="shared" si="17"/>
        <v/>
      </c>
    </row>
    <row r="167" spans="1:34" s="1" customFormat="1" x14ac:dyDescent="0.25">
      <c r="A167" s="2" t="s">
        <v>31</v>
      </c>
      <c r="B167" s="2" t="s">
        <v>235</v>
      </c>
      <c r="C167" s="2" t="s">
        <v>239</v>
      </c>
      <c r="D167" s="3">
        <v>53</v>
      </c>
      <c r="E167" s="3">
        <v>2</v>
      </c>
      <c r="F167" s="3">
        <v>26</v>
      </c>
      <c r="G167" s="3">
        <v>27</v>
      </c>
      <c r="H167" s="3">
        <v>54</v>
      </c>
      <c r="I167" s="3">
        <v>0</v>
      </c>
      <c r="J167" s="3">
        <v>15</v>
      </c>
      <c r="K167" s="3">
        <v>81</v>
      </c>
      <c r="L167" s="3">
        <v>58</v>
      </c>
      <c r="M167" s="3">
        <v>0</v>
      </c>
      <c r="N167" s="3">
        <v>32</v>
      </c>
      <c r="O167" s="3">
        <v>24</v>
      </c>
      <c r="P167" s="3">
        <v>28</v>
      </c>
      <c r="Q167" s="3">
        <v>4</v>
      </c>
      <c r="R167" s="3">
        <v>66</v>
      </c>
      <c r="S167" s="3">
        <v>54</v>
      </c>
      <c r="T167" s="3">
        <v>53</v>
      </c>
      <c r="U167" s="3">
        <v>79</v>
      </c>
      <c r="V167" s="3">
        <v>29</v>
      </c>
      <c r="W167" s="3">
        <v>10</v>
      </c>
      <c r="X167" s="3">
        <v>54</v>
      </c>
      <c r="Y167" s="3">
        <v>44</v>
      </c>
      <c r="Z167" s="3">
        <v>817</v>
      </c>
      <c r="AA167" s="3">
        <v>1268</v>
      </c>
      <c r="AB167" s="4">
        <v>64.430000305175781</v>
      </c>
      <c r="AC167" s="5">
        <f t="shared" si="12"/>
        <v>448</v>
      </c>
      <c r="AD167" s="5">
        <f t="shared" si="13"/>
        <v>295</v>
      </c>
      <c r="AE167" t="str">
        <f t="shared" si="14"/>
        <v>建倫里</v>
      </c>
      <c r="AF167" s="1" t="str">
        <f t="shared" si="15"/>
        <v/>
      </c>
      <c r="AG167" s="1" t="str">
        <f t="shared" si="16"/>
        <v/>
      </c>
      <c r="AH167" s="1" t="str">
        <f t="shared" si="17"/>
        <v/>
      </c>
    </row>
    <row r="168" spans="1:34" s="1" customFormat="1" x14ac:dyDescent="0.25">
      <c r="A168" s="2" t="s">
        <v>31</v>
      </c>
      <c r="B168" s="2" t="s">
        <v>240</v>
      </c>
      <c r="C168" s="2" t="s">
        <v>241</v>
      </c>
      <c r="D168" s="3">
        <v>0</v>
      </c>
      <c r="E168" s="3">
        <v>6</v>
      </c>
      <c r="F168" s="3">
        <v>19</v>
      </c>
      <c r="G168" s="3">
        <v>30</v>
      </c>
      <c r="H168" s="3">
        <v>94</v>
      </c>
      <c r="I168" s="3">
        <v>0</v>
      </c>
      <c r="J168" s="3">
        <v>22</v>
      </c>
      <c r="K168" s="3">
        <v>77</v>
      </c>
      <c r="L168" s="3">
        <v>66</v>
      </c>
      <c r="M168" s="3">
        <v>2</v>
      </c>
      <c r="N168" s="3">
        <v>21</v>
      </c>
      <c r="O168" s="3">
        <v>28</v>
      </c>
      <c r="P168" s="3">
        <v>30</v>
      </c>
      <c r="Q168" s="3">
        <v>0</v>
      </c>
      <c r="R168" s="3">
        <v>61</v>
      </c>
      <c r="S168" s="3">
        <v>67</v>
      </c>
      <c r="T168" s="3">
        <v>76</v>
      </c>
      <c r="U168" s="3">
        <v>58</v>
      </c>
      <c r="V168" s="3">
        <v>29</v>
      </c>
      <c r="W168" s="3">
        <v>14</v>
      </c>
      <c r="X168" s="3">
        <v>60</v>
      </c>
      <c r="Y168" s="3">
        <v>49</v>
      </c>
      <c r="Z168" s="3">
        <v>824</v>
      </c>
      <c r="AA168" s="3">
        <v>1303</v>
      </c>
      <c r="AB168" s="4">
        <v>63.240001678466797</v>
      </c>
      <c r="AC168" s="5">
        <f t="shared" si="12"/>
        <v>406</v>
      </c>
      <c r="AD168" s="5">
        <f t="shared" si="13"/>
        <v>344</v>
      </c>
      <c r="AE168" t="str">
        <f t="shared" si="14"/>
        <v>敦安里</v>
      </c>
      <c r="AF168" s="1">
        <f t="shared" si="15"/>
        <v>1722</v>
      </c>
      <c r="AG168" s="1">
        <f t="shared" si="16"/>
        <v>1275</v>
      </c>
      <c r="AH168" s="1">
        <f t="shared" si="17"/>
        <v>3337</v>
      </c>
    </row>
    <row r="169" spans="1:34" s="1" customFormat="1" x14ac:dyDescent="0.25">
      <c r="A169" s="2" t="s">
        <v>31</v>
      </c>
      <c r="B169" s="2" t="s">
        <v>240</v>
      </c>
      <c r="C169" s="2" t="s">
        <v>242</v>
      </c>
      <c r="D169" s="3">
        <v>32</v>
      </c>
      <c r="E169" s="3">
        <v>1</v>
      </c>
      <c r="F169" s="3">
        <v>21</v>
      </c>
      <c r="G169" s="3">
        <v>34</v>
      </c>
      <c r="H169" s="3">
        <v>104</v>
      </c>
      <c r="I169" s="3">
        <v>1</v>
      </c>
      <c r="J169" s="3">
        <v>21</v>
      </c>
      <c r="K169" s="3">
        <v>72</v>
      </c>
      <c r="L169" s="3">
        <v>52</v>
      </c>
      <c r="M169" s="3">
        <v>1</v>
      </c>
      <c r="N169" s="3">
        <v>32</v>
      </c>
      <c r="O169" s="3">
        <v>25</v>
      </c>
      <c r="P169" s="3">
        <v>24</v>
      </c>
      <c r="Q169" s="3">
        <v>1</v>
      </c>
      <c r="R169" s="3">
        <v>57</v>
      </c>
      <c r="S169" s="3">
        <v>71</v>
      </c>
      <c r="T169" s="3">
        <v>61</v>
      </c>
      <c r="U169" s="3">
        <v>53</v>
      </c>
      <c r="V169" s="3">
        <v>32</v>
      </c>
      <c r="W169" s="3">
        <v>10</v>
      </c>
      <c r="X169" s="3">
        <v>89</v>
      </c>
      <c r="Y169" s="3">
        <v>48</v>
      </c>
      <c r="Z169" s="3">
        <v>860</v>
      </c>
      <c r="AA169" s="3">
        <v>1198</v>
      </c>
      <c r="AB169" s="4">
        <v>71.790000915527344</v>
      </c>
      <c r="AC169" s="5">
        <f t="shared" si="12"/>
        <v>445</v>
      </c>
      <c r="AD169" s="5">
        <f t="shared" si="13"/>
        <v>340</v>
      </c>
      <c r="AE169" t="str">
        <f t="shared" si="14"/>
        <v>敦安里</v>
      </c>
      <c r="AF169" s="1" t="str">
        <f t="shared" si="15"/>
        <v/>
      </c>
      <c r="AG169" s="1" t="str">
        <f t="shared" si="16"/>
        <v/>
      </c>
      <c r="AH169" s="1" t="str">
        <f t="shared" si="17"/>
        <v/>
      </c>
    </row>
    <row r="170" spans="1:34" s="1" customFormat="1" x14ac:dyDescent="0.25">
      <c r="A170" s="2" t="s">
        <v>31</v>
      </c>
      <c r="B170" s="2" t="s">
        <v>240</v>
      </c>
      <c r="C170" s="2" t="s">
        <v>243</v>
      </c>
      <c r="D170" s="3">
        <v>23</v>
      </c>
      <c r="E170" s="3">
        <v>3</v>
      </c>
      <c r="F170" s="3">
        <v>22</v>
      </c>
      <c r="G170" s="3">
        <v>34</v>
      </c>
      <c r="H170" s="3">
        <v>73</v>
      </c>
      <c r="I170" s="3">
        <v>4</v>
      </c>
      <c r="J170" s="3">
        <v>16</v>
      </c>
      <c r="K170" s="3">
        <v>76</v>
      </c>
      <c r="L170" s="3">
        <v>44</v>
      </c>
      <c r="M170" s="3">
        <v>1</v>
      </c>
      <c r="N170" s="3">
        <v>16</v>
      </c>
      <c r="O170" s="3">
        <v>21</v>
      </c>
      <c r="P170" s="3">
        <v>23</v>
      </c>
      <c r="Q170" s="3">
        <v>1</v>
      </c>
      <c r="R170" s="3">
        <v>63</v>
      </c>
      <c r="S170" s="3">
        <v>57</v>
      </c>
      <c r="T170" s="3">
        <v>59</v>
      </c>
      <c r="U170" s="3">
        <v>48</v>
      </c>
      <c r="V170" s="3">
        <v>31</v>
      </c>
      <c r="W170" s="3">
        <v>16</v>
      </c>
      <c r="X170" s="3">
        <v>62</v>
      </c>
      <c r="Y170" s="3">
        <v>51</v>
      </c>
      <c r="Z170" s="3">
        <v>776</v>
      </c>
      <c r="AA170" s="3">
        <v>1243</v>
      </c>
      <c r="AB170" s="4">
        <v>62.430000305175781</v>
      </c>
      <c r="AC170" s="5">
        <f t="shared" si="12"/>
        <v>387</v>
      </c>
      <c r="AD170" s="5">
        <f t="shared" si="13"/>
        <v>301</v>
      </c>
      <c r="AE170" t="str">
        <f t="shared" si="14"/>
        <v>敦安里</v>
      </c>
      <c r="AF170" s="1" t="str">
        <f t="shared" si="15"/>
        <v/>
      </c>
      <c r="AG170" s="1" t="str">
        <f t="shared" si="16"/>
        <v/>
      </c>
      <c r="AH170" s="1" t="str">
        <f t="shared" si="17"/>
        <v/>
      </c>
    </row>
    <row r="171" spans="1:34" s="1" customFormat="1" x14ac:dyDescent="0.25">
      <c r="A171" s="2" t="s">
        <v>31</v>
      </c>
      <c r="B171" s="2" t="s">
        <v>240</v>
      </c>
      <c r="C171" s="2" t="s">
        <v>244</v>
      </c>
      <c r="D171" s="3">
        <v>50</v>
      </c>
      <c r="E171" s="3">
        <v>8</v>
      </c>
      <c r="F171" s="3">
        <v>23</v>
      </c>
      <c r="G171" s="3">
        <v>36</v>
      </c>
      <c r="H171" s="3">
        <v>90</v>
      </c>
      <c r="I171" s="3">
        <v>2</v>
      </c>
      <c r="J171" s="3">
        <v>21</v>
      </c>
      <c r="K171" s="3">
        <v>77</v>
      </c>
      <c r="L171" s="3">
        <v>46</v>
      </c>
      <c r="M171" s="3">
        <v>0</v>
      </c>
      <c r="N171" s="3">
        <v>30</v>
      </c>
      <c r="O171" s="3">
        <v>37</v>
      </c>
      <c r="P171" s="3">
        <v>35</v>
      </c>
      <c r="Q171" s="3">
        <v>2</v>
      </c>
      <c r="R171" s="3">
        <v>53</v>
      </c>
      <c r="S171" s="3">
        <v>52</v>
      </c>
      <c r="T171" s="3">
        <v>49</v>
      </c>
      <c r="U171" s="3">
        <v>62</v>
      </c>
      <c r="V171" s="3">
        <v>44</v>
      </c>
      <c r="W171" s="3">
        <v>11</v>
      </c>
      <c r="X171" s="3">
        <v>79</v>
      </c>
      <c r="Y171" s="3">
        <v>44</v>
      </c>
      <c r="Z171" s="3">
        <v>877</v>
      </c>
      <c r="AA171" s="3">
        <v>1315</v>
      </c>
      <c r="AB171" s="4">
        <v>66.69000244140625</v>
      </c>
      <c r="AC171" s="5">
        <f t="shared" si="12"/>
        <v>484</v>
      </c>
      <c r="AD171" s="5">
        <f t="shared" si="13"/>
        <v>290</v>
      </c>
      <c r="AE171" t="str">
        <f t="shared" si="14"/>
        <v>敦安里</v>
      </c>
      <c r="AF171" s="1" t="str">
        <f t="shared" si="15"/>
        <v/>
      </c>
      <c r="AG171" s="1" t="str">
        <f t="shared" si="16"/>
        <v/>
      </c>
      <c r="AH171" s="1" t="str">
        <f t="shared" si="17"/>
        <v/>
      </c>
    </row>
    <row r="172" spans="1:34" s="1" customFormat="1" x14ac:dyDescent="0.25">
      <c r="A172" s="2" t="s">
        <v>31</v>
      </c>
      <c r="B172" s="2" t="s">
        <v>245</v>
      </c>
      <c r="C172" s="2" t="s">
        <v>246</v>
      </c>
      <c r="D172" s="3">
        <v>53</v>
      </c>
      <c r="E172" s="3">
        <v>3</v>
      </c>
      <c r="F172" s="3">
        <v>33</v>
      </c>
      <c r="G172" s="3">
        <v>38</v>
      </c>
      <c r="H172" s="3">
        <v>93</v>
      </c>
      <c r="I172" s="3">
        <v>0</v>
      </c>
      <c r="J172" s="3">
        <v>46</v>
      </c>
      <c r="K172" s="3">
        <v>94</v>
      </c>
      <c r="L172" s="3">
        <v>37</v>
      </c>
      <c r="M172" s="3">
        <v>1</v>
      </c>
      <c r="N172" s="3">
        <v>37</v>
      </c>
      <c r="O172" s="3">
        <v>29</v>
      </c>
      <c r="P172" s="3">
        <v>16</v>
      </c>
      <c r="Q172" s="3">
        <v>2</v>
      </c>
      <c r="R172" s="3">
        <v>78</v>
      </c>
      <c r="S172" s="3">
        <v>57</v>
      </c>
      <c r="T172" s="3">
        <v>66</v>
      </c>
      <c r="U172" s="3">
        <v>60</v>
      </c>
      <c r="V172" s="3">
        <v>35</v>
      </c>
      <c r="W172" s="3">
        <v>15</v>
      </c>
      <c r="X172" s="3">
        <v>55</v>
      </c>
      <c r="Y172" s="3">
        <v>54</v>
      </c>
      <c r="Z172" s="3">
        <v>928</v>
      </c>
      <c r="AA172" s="3">
        <v>1421</v>
      </c>
      <c r="AB172" s="4">
        <v>65.30999755859375</v>
      </c>
      <c r="AC172" s="5">
        <f t="shared" si="12"/>
        <v>507</v>
      </c>
      <c r="AD172" s="5">
        <f t="shared" si="13"/>
        <v>308</v>
      </c>
      <c r="AE172" t="str">
        <f t="shared" si="14"/>
        <v>正聲里</v>
      </c>
      <c r="AF172" s="1">
        <f t="shared" si="15"/>
        <v>1487</v>
      </c>
      <c r="AG172" s="1">
        <f t="shared" si="16"/>
        <v>858</v>
      </c>
      <c r="AH172" s="1">
        <f t="shared" si="17"/>
        <v>2678</v>
      </c>
    </row>
    <row r="173" spans="1:34" s="1" customFormat="1" x14ac:dyDescent="0.25">
      <c r="A173" s="2" t="s">
        <v>31</v>
      </c>
      <c r="B173" s="2" t="s">
        <v>245</v>
      </c>
      <c r="C173" s="2" t="s">
        <v>247</v>
      </c>
      <c r="D173" s="3">
        <v>42</v>
      </c>
      <c r="E173" s="3">
        <v>9</v>
      </c>
      <c r="F173" s="3">
        <v>29</v>
      </c>
      <c r="G173" s="3">
        <v>47</v>
      </c>
      <c r="H173" s="3">
        <v>133</v>
      </c>
      <c r="I173" s="3">
        <v>0</v>
      </c>
      <c r="J173" s="3">
        <v>38</v>
      </c>
      <c r="K173" s="3">
        <v>84</v>
      </c>
      <c r="L173" s="3">
        <v>32</v>
      </c>
      <c r="M173" s="3">
        <v>2</v>
      </c>
      <c r="N173" s="3">
        <v>23</v>
      </c>
      <c r="O173" s="3">
        <v>31</v>
      </c>
      <c r="P173" s="3">
        <v>31</v>
      </c>
      <c r="Q173" s="3">
        <v>1</v>
      </c>
      <c r="R173" s="3">
        <v>78</v>
      </c>
      <c r="S173" s="3">
        <v>48</v>
      </c>
      <c r="T173" s="3">
        <v>44</v>
      </c>
      <c r="U173" s="3">
        <v>63</v>
      </c>
      <c r="V173" s="3">
        <v>43</v>
      </c>
      <c r="W173" s="3">
        <v>13</v>
      </c>
      <c r="X173" s="3">
        <v>52</v>
      </c>
      <c r="Y173" s="3">
        <v>52</v>
      </c>
      <c r="Z173" s="3">
        <v>921</v>
      </c>
      <c r="AA173" s="3">
        <v>1307</v>
      </c>
      <c r="AB173" s="4">
        <v>70.470001220703125</v>
      </c>
      <c r="AC173" s="5">
        <f t="shared" si="12"/>
        <v>535</v>
      </c>
      <c r="AD173" s="5">
        <f t="shared" si="13"/>
        <v>267</v>
      </c>
      <c r="AE173" t="str">
        <f t="shared" si="14"/>
        <v>正聲里</v>
      </c>
      <c r="AF173" s="1" t="str">
        <f t="shared" si="15"/>
        <v/>
      </c>
      <c r="AG173" s="1" t="str">
        <f t="shared" si="16"/>
        <v/>
      </c>
      <c r="AH173" s="1" t="str">
        <f t="shared" si="17"/>
        <v/>
      </c>
    </row>
    <row r="174" spans="1:34" s="1" customFormat="1" x14ac:dyDescent="0.25">
      <c r="A174" s="2" t="s">
        <v>31</v>
      </c>
      <c r="B174" s="2" t="s">
        <v>245</v>
      </c>
      <c r="C174" s="2" t="s">
        <v>248</v>
      </c>
      <c r="D174" s="3">
        <v>57</v>
      </c>
      <c r="E174" s="3">
        <v>10</v>
      </c>
      <c r="F174" s="3">
        <v>34</v>
      </c>
      <c r="G174" s="3">
        <v>28</v>
      </c>
      <c r="H174" s="3">
        <v>92</v>
      </c>
      <c r="I174" s="3">
        <v>2</v>
      </c>
      <c r="J174" s="3">
        <v>35</v>
      </c>
      <c r="K174" s="3">
        <v>86</v>
      </c>
      <c r="L174" s="3">
        <v>57</v>
      </c>
      <c r="M174" s="3">
        <v>1</v>
      </c>
      <c r="N174" s="3">
        <v>24</v>
      </c>
      <c r="O174" s="3">
        <v>22</v>
      </c>
      <c r="P174" s="3">
        <v>9</v>
      </c>
      <c r="Q174" s="3">
        <v>1</v>
      </c>
      <c r="R174" s="3">
        <v>62</v>
      </c>
      <c r="S174" s="3">
        <v>48</v>
      </c>
      <c r="T174" s="3">
        <v>44</v>
      </c>
      <c r="U174" s="3">
        <v>40</v>
      </c>
      <c r="V174" s="3">
        <v>26</v>
      </c>
      <c r="W174" s="3">
        <v>7</v>
      </c>
      <c r="X174" s="3">
        <v>65</v>
      </c>
      <c r="Y174" s="3">
        <v>53</v>
      </c>
      <c r="Z174" s="3">
        <v>829</v>
      </c>
      <c r="AA174" s="3">
        <v>1334</v>
      </c>
      <c r="AB174" s="4">
        <v>62.139999389648438</v>
      </c>
      <c r="AC174" s="5">
        <f t="shared" si="12"/>
        <v>445</v>
      </c>
      <c r="AD174" s="5">
        <f t="shared" si="13"/>
        <v>283</v>
      </c>
      <c r="AE174" t="str">
        <f t="shared" si="14"/>
        <v>正聲里</v>
      </c>
      <c r="AF174" s="1" t="str">
        <f t="shared" si="15"/>
        <v/>
      </c>
      <c r="AG174" s="1" t="str">
        <f t="shared" si="16"/>
        <v/>
      </c>
      <c r="AH174" s="1" t="str">
        <f t="shared" si="17"/>
        <v/>
      </c>
    </row>
    <row r="175" spans="1:34" s="1" customFormat="1" x14ac:dyDescent="0.25">
      <c r="A175" s="2" t="s">
        <v>31</v>
      </c>
      <c r="B175" s="2" t="s">
        <v>249</v>
      </c>
      <c r="C175" s="2" t="s">
        <v>250</v>
      </c>
      <c r="D175" s="3">
        <v>48</v>
      </c>
      <c r="E175" s="3">
        <v>1</v>
      </c>
      <c r="F175" s="3">
        <v>23</v>
      </c>
      <c r="G175" s="3">
        <v>29</v>
      </c>
      <c r="H175" s="3">
        <v>132</v>
      </c>
      <c r="I175" s="3">
        <v>1</v>
      </c>
      <c r="J175" s="3">
        <v>19</v>
      </c>
      <c r="K175" s="3">
        <v>88</v>
      </c>
      <c r="L175" s="3">
        <v>42</v>
      </c>
      <c r="M175" s="3">
        <v>1</v>
      </c>
      <c r="N175" s="3">
        <v>17</v>
      </c>
      <c r="O175" s="3">
        <v>29</v>
      </c>
      <c r="P175" s="3">
        <v>30</v>
      </c>
      <c r="Q175" s="3">
        <v>1</v>
      </c>
      <c r="R175" s="3">
        <v>78</v>
      </c>
      <c r="S175" s="3">
        <v>53</v>
      </c>
      <c r="T175" s="3">
        <v>51</v>
      </c>
      <c r="U175" s="3">
        <v>61</v>
      </c>
      <c r="V175" s="3">
        <v>48</v>
      </c>
      <c r="W175" s="3">
        <v>11</v>
      </c>
      <c r="X175" s="3">
        <v>71</v>
      </c>
      <c r="Y175" s="3">
        <v>35</v>
      </c>
      <c r="Z175" s="3">
        <v>899</v>
      </c>
      <c r="AA175" s="3">
        <v>1287</v>
      </c>
      <c r="AB175" s="4">
        <v>69.849998474121094</v>
      </c>
      <c r="AC175" s="5">
        <f t="shared" si="12"/>
        <v>492</v>
      </c>
      <c r="AD175" s="5">
        <f t="shared" si="13"/>
        <v>306</v>
      </c>
      <c r="AE175" t="str">
        <f t="shared" si="14"/>
        <v>敦煌里</v>
      </c>
      <c r="AF175" s="1">
        <f t="shared" si="15"/>
        <v>1802</v>
      </c>
      <c r="AG175" s="1">
        <f t="shared" si="16"/>
        <v>1231</v>
      </c>
      <c r="AH175" s="1">
        <f t="shared" si="17"/>
        <v>3405</v>
      </c>
    </row>
    <row r="176" spans="1:34" s="1" customFormat="1" x14ac:dyDescent="0.25">
      <c r="A176" s="2" t="s">
        <v>31</v>
      </c>
      <c r="B176" s="2" t="s">
        <v>249</v>
      </c>
      <c r="C176" s="2" t="s">
        <v>251</v>
      </c>
      <c r="D176" s="3">
        <v>43</v>
      </c>
      <c r="E176" s="3">
        <v>4</v>
      </c>
      <c r="F176" s="3">
        <v>24</v>
      </c>
      <c r="G176" s="3">
        <v>29</v>
      </c>
      <c r="H176" s="3">
        <v>69</v>
      </c>
      <c r="I176" s="3">
        <v>0</v>
      </c>
      <c r="J176" s="3">
        <v>15</v>
      </c>
      <c r="K176" s="3">
        <v>78</v>
      </c>
      <c r="L176" s="3">
        <v>52</v>
      </c>
      <c r="M176" s="3">
        <v>2</v>
      </c>
      <c r="N176" s="3">
        <v>29</v>
      </c>
      <c r="O176" s="3">
        <v>26</v>
      </c>
      <c r="P176" s="3">
        <v>30</v>
      </c>
      <c r="Q176" s="3">
        <v>0</v>
      </c>
      <c r="R176" s="3">
        <v>63</v>
      </c>
      <c r="S176" s="3">
        <v>62</v>
      </c>
      <c r="T176" s="3">
        <v>52</v>
      </c>
      <c r="U176" s="3">
        <v>44</v>
      </c>
      <c r="V176" s="3">
        <v>63</v>
      </c>
      <c r="W176" s="3">
        <v>13</v>
      </c>
      <c r="X176" s="3">
        <v>67</v>
      </c>
      <c r="Y176" s="3">
        <v>56</v>
      </c>
      <c r="Z176" s="3">
        <v>852</v>
      </c>
      <c r="AA176" s="3">
        <v>1269</v>
      </c>
      <c r="AB176" s="4">
        <v>67.139999389648438</v>
      </c>
      <c r="AC176" s="5">
        <f t="shared" si="12"/>
        <v>428</v>
      </c>
      <c r="AD176" s="5">
        <f t="shared" si="13"/>
        <v>309</v>
      </c>
      <c r="AE176" t="str">
        <f t="shared" si="14"/>
        <v>敦煌里</v>
      </c>
      <c r="AF176" s="1" t="str">
        <f t="shared" si="15"/>
        <v/>
      </c>
      <c r="AG176" s="1" t="str">
        <f t="shared" si="16"/>
        <v/>
      </c>
      <c r="AH176" s="1" t="str">
        <f t="shared" si="17"/>
        <v/>
      </c>
    </row>
    <row r="177" spans="1:34" s="1" customFormat="1" x14ac:dyDescent="0.25">
      <c r="A177" s="2" t="s">
        <v>31</v>
      </c>
      <c r="B177" s="2" t="s">
        <v>249</v>
      </c>
      <c r="C177" s="2" t="s">
        <v>252</v>
      </c>
      <c r="D177" s="3">
        <v>48</v>
      </c>
      <c r="E177" s="3">
        <v>5</v>
      </c>
      <c r="F177" s="3">
        <v>25</v>
      </c>
      <c r="G177" s="3">
        <v>33</v>
      </c>
      <c r="H177" s="3">
        <v>108</v>
      </c>
      <c r="I177" s="3">
        <v>1</v>
      </c>
      <c r="J177" s="3">
        <v>16</v>
      </c>
      <c r="K177" s="3">
        <v>70</v>
      </c>
      <c r="L177" s="3">
        <v>69</v>
      </c>
      <c r="M177" s="3">
        <v>1</v>
      </c>
      <c r="N177" s="3">
        <v>15</v>
      </c>
      <c r="O177" s="3">
        <v>32</v>
      </c>
      <c r="P177" s="3">
        <v>36</v>
      </c>
      <c r="Q177" s="3">
        <v>0</v>
      </c>
      <c r="R177" s="3">
        <v>55</v>
      </c>
      <c r="S177" s="3">
        <v>61</v>
      </c>
      <c r="T177" s="3">
        <v>62</v>
      </c>
      <c r="U177" s="3">
        <v>54</v>
      </c>
      <c r="V177" s="3">
        <v>29</v>
      </c>
      <c r="W177" s="3">
        <v>10</v>
      </c>
      <c r="X177" s="3">
        <v>64</v>
      </c>
      <c r="Y177" s="3">
        <v>52</v>
      </c>
      <c r="Z177" s="3">
        <v>872</v>
      </c>
      <c r="AA177" s="3">
        <v>1213</v>
      </c>
      <c r="AB177" s="4">
        <v>71.889999389648438</v>
      </c>
      <c r="AC177" s="5">
        <f t="shared" si="12"/>
        <v>473</v>
      </c>
      <c r="AD177" s="5">
        <f t="shared" si="13"/>
        <v>321</v>
      </c>
      <c r="AE177" t="str">
        <f t="shared" si="14"/>
        <v>敦煌里</v>
      </c>
      <c r="AF177" s="1" t="str">
        <f t="shared" si="15"/>
        <v/>
      </c>
      <c r="AG177" s="1" t="str">
        <f t="shared" si="16"/>
        <v/>
      </c>
      <c r="AH177" s="1" t="str">
        <f t="shared" si="17"/>
        <v/>
      </c>
    </row>
    <row r="178" spans="1:34" s="1" customFormat="1" x14ac:dyDescent="0.25">
      <c r="A178" s="2" t="s">
        <v>31</v>
      </c>
      <c r="B178" s="2" t="s">
        <v>249</v>
      </c>
      <c r="C178" s="2" t="s">
        <v>253</v>
      </c>
      <c r="D178" s="3">
        <v>49</v>
      </c>
      <c r="E178" s="3">
        <v>8</v>
      </c>
      <c r="F178" s="3">
        <v>17</v>
      </c>
      <c r="G178" s="3">
        <v>32</v>
      </c>
      <c r="H178" s="3">
        <v>88</v>
      </c>
      <c r="I178" s="3">
        <v>0</v>
      </c>
      <c r="J178" s="3">
        <v>24</v>
      </c>
      <c r="K178" s="3">
        <v>73</v>
      </c>
      <c r="L178" s="3">
        <v>45</v>
      </c>
      <c r="M178" s="3">
        <v>3</v>
      </c>
      <c r="N178" s="3">
        <v>21</v>
      </c>
      <c r="O178" s="3">
        <v>32</v>
      </c>
      <c r="P178" s="3">
        <v>21</v>
      </c>
      <c r="Q178" s="3">
        <v>2</v>
      </c>
      <c r="R178" s="3">
        <v>61</v>
      </c>
      <c r="S178" s="3">
        <v>57</v>
      </c>
      <c r="T178" s="3">
        <v>55</v>
      </c>
      <c r="U178" s="3">
        <v>47</v>
      </c>
      <c r="V178" s="3">
        <v>23</v>
      </c>
      <c r="W178" s="3">
        <v>11</v>
      </c>
      <c r="X178" s="3">
        <v>66</v>
      </c>
      <c r="Y178" s="3">
        <v>29</v>
      </c>
      <c r="Z178" s="3">
        <v>782</v>
      </c>
      <c r="AA178" s="3">
        <v>1142</v>
      </c>
      <c r="AB178" s="4">
        <v>68.480003356933594</v>
      </c>
      <c r="AC178" s="5">
        <f t="shared" si="12"/>
        <v>409</v>
      </c>
      <c r="AD178" s="5">
        <f t="shared" si="13"/>
        <v>295</v>
      </c>
      <c r="AE178" t="str">
        <f t="shared" si="14"/>
        <v>敦煌里</v>
      </c>
      <c r="AF178" s="1" t="str">
        <f t="shared" si="15"/>
        <v/>
      </c>
      <c r="AG178" s="1" t="str">
        <f t="shared" si="16"/>
        <v/>
      </c>
      <c r="AH178" s="1" t="str">
        <f t="shared" si="17"/>
        <v/>
      </c>
    </row>
    <row r="179" spans="1:34" s="1" customFormat="1" x14ac:dyDescent="0.25">
      <c r="A179" s="2" t="s">
        <v>31</v>
      </c>
      <c r="B179" s="2" t="s">
        <v>254</v>
      </c>
      <c r="C179" s="2" t="s">
        <v>255</v>
      </c>
      <c r="D179" s="3">
        <v>28</v>
      </c>
      <c r="E179" s="3">
        <v>1</v>
      </c>
      <c r="F179" s="3">
        <v>25</v>
      </c>
      <c r="G179" s="3">
        <v>42</v>
      </c>
      <c r="H179" s="3">
        <v>104</v>
      </c>
      <c r="I179" s="3">
        <v>1</v>
      </c>
      <c r="J179" s="3">
        <v>25</v>
      </c>
      <c r="K179" s="3">
        <v>62</v>
      </c>
      <c r="L179" s="3">
        <v>35</v>
      </c>
      <c r="M179" s="3">
        <v>2</v>
      </c>
      <c r="N179" s="3">
        <v>13</v>
      </c>
      <c r="O179" s="3">
        <v>20</v>
      </c>
      <c r="P179" s="3">
        <v>27</v>
      </c>
      <c r="Q179" s="3">
        <v>0</v>
      </c>
      <c r="R179" s="3">
        <v>75</v>
      </c>
      <c r="S179" s="3">
        <v>64</v>
      </c>
      <c r="T179" s="3">
        <v>50</v>
      </c>
      <c r="U179" s="3">
        <v>29</v>
      </c>
      <c r="V179" s="3">
        <v>25</v>
      </c>
      <c r="W179" s="3">
        <v>10</v>
      </c>
      <c r="X179" s="3">
        <v>44</v>
      </c>
      <c r="Y179" s="3">
        <v>38</v>
      </c>
      <c r="Z179" s="3">
        <v>745</v>
      </c>
      <c r="AA179" s="3">
        <v>1134</v>
      </c>
      <c r="AB179" s="4">
        <v>65.699996948242188</v>
      </c>
      <c r="AC179" s="5">
        <f t="shared" si="12"/>
        <v>388</v>
      </c>
      <c r="AD179" s="5">
        <f t="shared" si="13"/>
        <v>278</v>
      </c>
      <c r="AE179" t="str">
        <f t="shared" si="14"/>
        <v>華聲里</v>
      </c>
      <c r="AF179" s="1">
        <f t="shared" si="15"/>
        <v>1245</v>
      </c>
      <c r="AG179" s="1">
        <f t="shared" si="16"/>
        <v>775</v>
      </c>
      <c r="AH179" s="1">
        <f t="shared" si="17"/>
        <v>2308</v>
      </c>
    </row>
    <row r="180" spans="1:34" s="1" customFormat="1" x14ac:dyDescent="0.25">
      <c r="A180" s="2" t="s">
        <v>31</v>
      </c>
      <c r="B180" s="2" t="s">
        <v>254</v>
      </c>
      <c r="C180" s="2" t="s">
        <v>256</v>
      </c>
      <c r="D180" s="3">
        <v>56</v>
      </c>
      <c r="E180" s="3">
        <v>4</v>
      </c>
      <c r="F180" s="3">
        <v>34</v>
      </c>
      <c r="G180" s="3">
        <v>36</v>
      </c>
      <c r="H180" s="3">
        <v>111</v>
      </c>
      <c r="I180" s="3">
        <v>2</v>
      </c>
      <c r="J180" s="3">
        <v>38</v>
      </c>
      <c r="K180" s="3">
        <v>57</v>
      </c>
      <c r="L180" s="3">
        <v>41</v>
      </c>
      <c r="M180" s="3">
        <v>2</v>
      </c>
      <c r="N180" s="3">
        <v>31</v>
      </c>
      <c r="O180" s="3">
        <v>20</v>
      </c>
      <c r="P180" s="3">
        <v>28</v>
      </c>
      <c r="Q180" s="3">
        <v>1</v>
      </c>
      <c r="R180" s="3">
        <v>54</v>
      </c>
      <c r="S180" s="3">
        <v>40</v>
      </c>
      <c r="T180" s="3">
        <v>33</v>
      </c>
      <c r="U180" s="3">
        <v>39</v>
      </c>
      <c r="V180" s="3">
        <v>43</v>
      </c>
      <c r="W180" s="3">
        <v>8</v>
      </c>
      <c r="X180" s="3">
        <v>44</v>
      </c>
      <c r="Y180" s="3">
        <v>39</v>
      </c>
      <c r="Z180" s="3">
        <v>790</v>
      </c>
      <c r="AA180" s="3">
        <v>1281</v>
      </c>
      <c r="AB180" s="4">
        <v>61.669998168945313</v>
      </c>
      <c r="AC180" s="5">
        <f t="shared" si="12"/>
        <v>451</v>
      </c>
      <c r="AD180" s="5">
        <f t="shared" si="13"/>
        <v>220</v>
      </c>
      <c r="AE180" t="str">
        <f t="shared" si="14"/>
        <v>華聲里</v>
      </c>
      <c r="AF180" s="1" t="str">
        <f t="shared" si="15"/>
        <v/>
      </c>
      <c r="AG180" s="1" t="str">
        <f t="shared" si="16"/>
        <v/>
      </c>
      <c r="AH180" s="1" t="str">
        <f t="shared" si="17"/>
        <v/>
      </c>
    </row>
    <row r="181" spans="1:34" s="1" customFormat="1" x14ac:dyDescent="0.25">
      <c r="A181" s="2" t="s">
        <v>31</v>
      </c>
      <c r="B181" s="2" t="s">
        <v>254</v>
      </c>
      <c r="C181" s="2" t="s">
        <v>257</v>
      </c>
      <c r="D181" s="3">
        <v>45</v>
      </c>
      <c r="E181" s="3">
        <v>3</v>
      </c>
      <c r="F181" s="3">
        <v>37</v>
      </c>
      <c r="G181" s="3">
        <v>30</v>
      </c>
      <c r="H181" s="3">
        <v>96</v>
      </c>
      <c r="I181" s="3">
        <v>1</v>
      </c>
      <c r="J181" s="3">
        <v>27</v>
      </c>
      <c r="K181" s="3">
        <v>69</v>
      </c>
      <c r="L181" s="3">
        <v>57</v>
      </c>
      <c r="M181" s="3">
        <v>4</v>
      </c>
      <c r="N181" s="3">
        <v>13</v>
      </c>
      <c r="O181" s="3">
        <v>16</v>
      </c>
      <c r="P181" s="3">
        <v>14</v>
      </c>
      <c r="Q181" s="3">
        <v>1</v>
      </c>
      <c r="R181" s="3">
        <v>62</v>
      </c>
      <c r="S181" s="3">
        <v>45</v>
      </c>
      <c r="T181" s="3">
        <v>41</v>
      </c>
      <c r="U181" s="3">
        <v>50</v>
      </c>
      <c r="V181" s="3">
        <v>24</v>
      </c>
      <c r="W181" s="3">
        <v>15</v>
      </c>
      <c r="X181" s="3">
        <v>57</v>
      </c>
      <c r="Y181" s="3">
        <v>36</v>
      </c>
      <c r="Z181" s="3">
        <v>773</v>
      </c>
      <c r="AA181" s="3">
        <v>1160</v>
      </c>
      <c r="AB181" s="4">
        <v>66.639999389648438</v>
      </c>
      <c r="AC181" s="5">
        <f t="shared" si="12"/>
        <v>406</v>
      </c>
      <c r="AD181" s="5">
        <f t="shared" si="13"/>
        <v>277</v>
      </c>
      <c r="AE181" t="str">
        <f t="shared" si="14"/>
        <v>華聲里</v>
      </c>
      <c r="AF181" s="1" t="str">
        <f t="shared" si="15"/>
        <v/>
      </c>
      <c r="AG181" s="1" t="str">
        <f t="shared" si="16"/>
        <v/>
      </c>
      <c r="AH181" s="1" t="str">
        <f t="shared" si="17"/>
        <v/>
      </c>
    </row>
    <row r="182" spans="1:34" s="1" customFormat="1" x14ac:dyDescent="0.25">
      <c r="A182" s="2" t="s">
        <v>31</v>
      </c>
      <c r="B182" s="2" t="s">
        <v>258</v>
      </c>
      <c r="C182" s="2" t="s">
        <v>259</v>
      </c>
      <c r="D182" s="3">
        <v>41</v>
      </c>
      <c r="E182" s="3">
        <v>3</v>
      </c>
      <c r="F182" s="3">
        <v>27</v>
      </c>
      <c r="G182" s="3">
        <v>49</v>
      </c>
      <c r="H182" s="3">
        <v>81</v>
      </c>
      <c r="I182" s="3">
        <v>2</v>
      </c>
      <c r="J182" s="3">
        <v>22</v>
      </c>
      <c r="K182" s="3">
        <v>95</v>
      </c>
      <c r="L182" s="3">
        <v>58</v>
      </c>
      <c r="M182" s="3">
        <v>2</v>
      </c>
      <c r="N182" s="3">
        <v>24</v>
      </c>
      <c r="O182" s="3">
        <v>23</v>
      </c>
      <c r="P182" s="3">
        <v>24</v>
      </c>
      <c r="Q182" s="3">
        <v>1</v>
      </c>
      <c r="R182" s="3">
        <v>73</v>
      </c>
      <c r="S182" s="3">
        <v>59</v>
      </c>
      <c r="T182" s="3">
        <v>68</v>
      </c>
      <c r="U182" s="3">
        <v>24</v>
      </c>
      <c r="V182" s="3">
        <v>31</v>
      </c>
      <c r="W182" s="3">
        <v>23</v>
      </c>
      <c r="X182" s="3">
        <v>81</v>
      </c>
      <c r="Y182" s="3">
        <v>43</v>
      </c>
      <c r="Z182" s="3">
        <v>871</v>
      </c>
      <c r="AA182" s="3">
        <v>1286</v>
      </c>
      <c r="AB182" s="4">
        <v>67.730003356933594</v>
      </c>
      <c r="AC182" s="5">
        <f t="shared" si="12"/>
        <v>431</v>
      </c>
      <c r="AD182" s="5">
        <f t="shared" si="13"/>
        <v>362</v>
      </c>
      <c r="AE182" t="str">
        <f t="shared" si="14"/>
        <v>車層里</v>
      </c>
      <c r="AF182" s="1">
        <f t="shared" si="15"/>
        <v>1932</v>
      </c>
      <c r="AG182" s="1">
        <f t="shared" si="16"/>
        <v>1326</v>
      </c>
      <c r="AH182" s="1">
        <f t="shared" si="17"/>
        <v>3572</v>
      </c>
    </row>
    <row r="183" spans="1:34" s="1" customFormat="1" x14ac:dyDescent="0.25">
      <c r="A183" s="2" t="s">
        <v>31</v>
      </c>
      <c r="B183" s="2" t="s">
        <v>258</v>
      </c>
      <c r="C183" s="2" t="s">
        <v>260</v>
      </c>
      <c r="D183" s="3">
        <v>30</v>
      </c>
      <c r="E183" s="3">
        <v>4</v>
      </c>
      <c r="F183" s="3">
        <v>27</v>
      </c>
      <c r="G183" s="3">
        <v>38</v>
      </c>
      <c r="H183" s="3">
        <v>109</v>
      </c>
      <c r="I183" s="3">
        <v>0</v>
      </c>
      <c r="J183" s="3">
        <v>15</v>
      </c>
      <c r="K183" s="3">
        <v>72</v>
      </c>
      <c r="L183" s="3">
        <v>37</v>
      </c>
      <c r="M183" s="3">
        <v>1</v>
      </c>
      <c r="N183" s="3">
        <v>29</v>
      </c>
      <c r="O183" s="3">
        <v>32</v>
      </c>
      <c r="P183" s="3">
        <v>35</v>
      </c>
      <c r="Q183" s="3">
        <v>1</v>
      </c>
      <c r="R183" s="3">
        <v>56</v>
      </c>
      <c r="S183" s="3">
        <v>48</v>
      </c>
      <c r="T183" s="3">
        <v>49</v>
      </c>
      <c r="U183" s="3">
        <v>52</v>
      </c>
      <c r="V183" s="3">
        <v>30</v>
      </c>
      <c r="W183" s="3">
        <v>14</v>
      </c>
      <c r="X183" s="3">
        <v>79</v>
      </c>
      <c r="Y183" s="3">
        <v>37</v>
      </c>
      <c r="Z183" s="3">
        <v>817</v>
      </c>
      <c r="AA183" s="3">
        <v>1253</v>
      </c>
      <c r="AB183" s="4">
        <v>65.199996948242188</v>
      </c>
      <c r="AC183" s="5">
        <f t="shared" si="12"/>
        <v>461</v>
      </c>
      <c r="AD183" s="5">
        <f t="shared" si="13"/>
        <v>283</v>
      </c>
      <c r="AE183" t="str">
        <f t="shared" si="14"/>
        <v>車層里</v>
      </c>
      <c r="AF183" s="1" t="str">
        <f t="shared" si="15"/>
        <v/>
      </c>
      <c r="AG183" s="1" t="str">
        <f t="shared" si="16"/>
        <v/>
      </c>
      <c r="AH183" s="1" t="str">
        <f t="shared" si="17"/>
        <v/>
      </c>
    </row>
    <row r="184" spans="1:34" s="1" customFormat="1" x14ac:dyDescent="0.25">
      <c r="A184" s="2" t="s">
        <v>31</v>
      </c>
      <c r="B184" s="2" t="s">
        <v>258</v>
      </c>
      <c r="C184" s="2" t="s">
        <v>261</v>
      </c>
      <c r="D184" s="3">
        <v>58</v>
      </c>
      <c r="E184" s="3">
        <v>7</v>
      </c>
      <c r="F184" s="3">
        <v>36</v>
      </c>
      <c r="G184" s="3">
        <v>21</v>
      </c>
      <c r="H184" s="3">
        <v>125</v>
      </c>
      <c r="I184" s="3">
        <v>2</v>
      </c>
      <c r="J184" s="3">
        <v>21</v>
      </c>
      <c r="K184" s="3">
        <v>115</v>
      </c>
      <c r="L184" s="3">
        <v>66</v>
      </c>
      <c r="M184" s="3">
        <v>0</v>
      </c>
      <c r="N184" s="3">
        <v>29</v>
      </c>
      <c r="O184" s="3">
        <v>24</v>
      </c>
      <c r="P184" s="3">
        <v>33</v>
      </c>
      <c r="Q184" s="3">
        <v>0</v>
      </c>
      <c r="R184" s="3">
        <v>63</v>
      </c>
      <c r="S184" s="3">
        <v>61</v>
      </c>
      <c r="T184" s="3">
        <v>67</v>
      </c>
      <c r="U184" s="3">
        <v>42</v>
      </c>
      <c r="V184" s="3">
        <v>30</v>
      </c>
      <c r="W184" s="3">
        <v>16</v>
      </c>
      <c r="X184" s="3">
        <v>75</v>
      </c>
      <c r="Y184" s="3">
        <v>50</v>
      </c>
      <c r="Z184" s="3">
        <v>969</v>
      </c>
      <c r="AA184" s="3">
        <v>1402</v>
      </c>
      <c r="AB184" s="4">
        <v>69.120002746582031</v>
      </c>
      <c r="AC184" s="5">
        <f t="shared" si="12"/>
        <v>533</v>
      </c>
      <c r="AD184" s="5">
        <f t="shared" si="13"/>
        <v>348</v>
      </c>
      <c r="AE184" t="str">
        <f t="shared" si="14"/>
        <v>車層里</v>
      </c>
      <c r="AF184" s="1" t="str">
        <f t="shared" si="15"/>
        <v/>
      </c>
      <c r="AG184" s="1" t="str">
        <f t="shared" si="16"/>
        <v/>
      </c>
      <c r="AH184" s="1" t="str">
        <f t="shared" si="17"/>
        <v/>
      </c>
    </row>
    <row r="185" spans="1:34" s="1" customFormat="1" x14ac:dyDescent="0.25">
      <c r="A185" s="2" t="s">
        <v>31</v>
      </c>
      <c r="B185" s="2" t="s">
        <v>258</v>
      </c>
      <c r="C185" s="2" t="s">
        <v>262</v>
      </c>
      <c r="D185" s="3">
        <v>35</v>
      </c>
      <c r="E185" s="3">
        <v>3</v>
      </c>
      <c r="F185" s="3">
        <v>29</v>
      </c>
      <c r="G185" s="3">
        <v>34</v>
      </c>
      <c r="H185" s="3">
        <v>171</v>
      </c>
      <c r="I185" s="3">
        <v>0</v>
      </c>
      <c r="J185" s="3">
        <v>19</v>
      </c>
      <c r="K185" s="3">
        <v>70</v>
      </c>
      <c r="L185" s="3">
        <v>44</v>
      </c>
      <c r="M185" s="3">
        <v>0</v>
      </c>
      <c r="N185" s="3">
        <v>25</v>
      </c>
      <c r="O185" s="3">
        <v>24</v>
      </c>
      <c r="P185" s="3">
        <v>23</v>
      </c>
      <c r="Q185" s="3">
        <v>1</v>
      </c>
      <c r="R185" s="3">
        <v>64</v>
      </c>
      <c r="S185" s="3">
        <v>72</v>
      </c>
      <c r="T185" s="3">
        <v>53</v>
      </c>
      <c r="U185" s="3">
        <v>48</v>
      </c>
      <c r="V185" s="3">
        <v>22</v>
      </c>
      <c r="W185" s="3">
        <v>14</v>
      </c>
      <c r="X185" s="3">
        <v>86</v>
      </c>
      <c r="Y185" s="3">
        <v>48</v>
      </c>
      <c r="Z185" s="3">
        <v>915</v>
      </c>
      <c r="AA185" s="3">
        <v>1376</v>
      </c>
      <c r="AB185" s="4">
        <v>66.5</v>
      </c>
      <c r="AC185" s="5">
        <f t="shared" si="12"/>
        <v>507</v>
      </c>
      <c r="AD185" s="5">
        <f t="shared" si="13"/>
        <v>333</v>
      </c>
      <c r="AE185" t="str">
        <f t="shared" si="14"/>
        <v>車層里</v>
      </c>
      <c r="AF185" s="1" t="str">
        <f t="shared" si="15"/>
        <v/>
      </c>
      <c r="AG185" s="1" t="str">
        <f t="shared" si="16"/>
        <v/>
      </c>
      <c r="AH185" s="1" t="str">
        <f t="shared" si="17"/>
        <v/>
      </c>
    </row>
    <row r="186" spans="1:34" s="1" customFormat="1" x14ac:dyDescent="0.25">
      <c r="A186" s="2" t="s">
        <v>31</v>
      </c>
      <c r="B186" s="2" t="s">
        <v>263</v>
      </c>
      <c r="C186" s="2" t="s">
        <v>264</v>
      </c>
      <c r="D186" s="3">
        <v>64</v>
      </c>
      <c r="E186" s="3">
        <v>4</v>
      </c>
      <c r="F186" s="3">
        <v>27</v>
      </c>
      <c r="G186" s="3">
        <v>53</v>
      </c>
      <c r="H186" s="3">
        <v>193</v>
      </c>
      <c r="I186" s="3">
        <v>2</v>
      </c>
      <c r="J186" s="3">
        <v>27</v>
      </c>
      <c r="K186" s="3">
        <v>101</v>
      </c>
      <c r="L186" s="3">
        <v>57</v>
      </c>
      <c r="M186" s="3">
        <v>2</v>
      </c>
      <c r="N186" s="3">
        <v>26</v>
      </c>
      <c r="O186" s="3">
        <v>16</v>
      </c>
      <c r="P186" s="3">
        <v>27</v>
      </c>
      <c r="Q186" s="3">
        <v>0</v>
      </c>
      <c r="R186" s="3">
        <v>58</v>
      </c>
      <c r="S186" s="3">
        <v>57</v>
      </c>
      <c r="T186" s="3">
        <v>51</v>
      </c>
      <c r="U186" s="3">
        <v>56</v>
      </c>
      <c r="V186" s="3">
        <v>38</v>
      </c>
      <c r="W186" s="3">
        <v>10</v>
      </c>
      <c r="X186" s="3">
        <v>74</v>
      </c>
      <c r="Y186" s="3">
        <v>39</v>
      </c>
      <c r="Z186" s="3">
        <v>1010</v>
      </c>
      <c r="AA186" s="3">
        <v>1454</v>
      </c>
      <c r="AB186" s="4">
        <v>69.459999084472656</v>
      </c>
      <c r="AC186" s="5">
        <f t="shared" si="12"/>
        <v>602</v>
      </c>
      <c r="AD186" s="5">
        <f t="shared" si="13"/>
        <v>307</v>
      </c>
      <c r="AE186" t="str">
        <f t="shared" si="14"/>
        <v>光信里</v>
      </c>
      <c r="AF186" s="1">
        <f t="shared" si="15"/>
        <v>2705</v>
      </c>
      <c r="AG186" s="1">
        <f t="shared" si="16"/>
        <v>1412</v>
      </c>
      <c r="AH186" s="1">
        <f t="shared" si="17"/>
        <v>4568</v>
      </c>
    </row>
    <row r="187" spans="1:34" s="1" customFormat="1" x14ac:dyDescent="0.25">
      <c r="A187" s="2" t="s">
        <v>31</v>
      </c>
      <c r="B187" s="2" t="s">
        <v>263</v>
      </c>
      <c r="C187" s="2" t="s">
        <v>265</v>
      </c>
      <c r="D187" s="3">
        <v>41</v>
      </c>
      <c r="E187" s="3">
        <v>5</v>
      </c>
      <c r="F187" s="3">
        <v>28</v>
      </c>
      <c r="G187" s="3">
        <v>43</v>
      </c>
      <c r="H187" s="3">
        <v>254</v>
      </c>
      <c r="I187" s="3">
        <v>3</v>
      </c>
      <c r="J187" s="3">
        <v>28</v>
      </c>
      <c r="K187" s="3">
        <v>84</v>
      </c>
      <c r="L187" s="3">
        <v>53</v>
      </c>
      <c r="M187" s="3">
        <v>1</v>
      </c>
      <c r="N187" s="3">
        <v>19</v>
      </c>
      <c r="O187" s="3">
        <v>18</v>
      </c>
      <c r="P187" s="3">
        <v>28</v>
      </c>
      <c r="Q187" s="3">
        <v>0</v>
      </c>
      <c r="R187" s="3">
        <v>79</v>
      </c>
      <c r="S187" s="3">
        <v>46</v>
      </c>
      <c r="T187" s="3">
        <v>41</v>
      </c>
      <c r="U187" s="3">
        <v>44</v>
      </c>
      <c r="V187" s="3">
        <v>38</v>
      </c>
      <c r="W187" s="3">
        <v>10</v>
      </c>
      <c r="X187" s="3">
        <v>83</v>
      </c>
      <c r="Y187" s="3">
        <v>38</v>
      </c>
      <c r="Z187" s="3">
        <v>1013</v>
      </c>
      <c r="AA187" s="3">
        <v>1432</v>
      </c>
      <c r="AB187" s="4">
        <v>70.739997863769531</v>
      </c>
      <c r="AC187" s="5">
        <f t="shared" si="12"/>
        <v>597</v>
      </c>
      <c r="AD187" s="5">
        <f t="shared" si="13"/>
        <v>312</v>
      </c>
      <c r="AE187" t="str">
        <f t="shared" si="14"/>
        <v>光信里</v>
      </c>
      <c r="AF187" s="1" t="str">
        <f t="shared" si="15"/>
        <v/>
      </c>
      <c r="AG187" s="1" t="str">
        <f t="shared" si="16"/>
        <v/>
      </c>
      <c r="AH187" s="1" t="str">
        <f t="shared" si="17"/>
        <v/>
      </c>
    </row>
    <row r="188" spans="1:34" s="1" customFormat="1" x14ac:dyDescent="0.25">
      <c r="A188" s="2" t="s">
        <v>31</v>
      </c>
      <c r="B188" s="2" t="s">
        <v>263</v>
      </c>
      <c r="C188" s="2" t="s">
        <v>266</v>
      </c>
      <c r="D188" s="3">
        <v>32</v>
      </c>
      <c r="E188" s="3">
        <v>1</v>
      </c>
      <c r="F188" s="3">
        <v>17</v>
      </c>
      <c r="G188" s="3">
        <v>27</v>
      </c>
      <c r="H188" s="3">
        <v>315</v>
      </c>
      <c r="I188" s="3">
        <v>0</v>
      </c>
      <c r="J188" s="3">
        <v>15</v>
      </c>
      <c r="K188" s="3">
        <v>73</v>
      </c>
      <c r="L188" s="3">
        <v>45</v>
      </c>
      <c r="M188" s="3">
        <v>0</v>
      </c>
      <c r="N188" s="3">
        <v>22</v>
      </c>
      <c r="O188" s="3">
        <v>12</v>
      </c>
      <c r="P188" s="3">
        <v>7</v>
      </c>
      <c r="Q188" s="3">
        <v>0</v>
      </c>
      <c r="R188" s="3">
        <v>48</v>
      </c>
      <c r="S188" s="3">
        <v>47</v>
      </c>
      <c r="T188" s="3">
        <v>32</v>
      </c>
      <c r="U188" s="3">
        <v>21</v>
      </c>
      <c r="V188" s="3">
        <v>38</v>
      </c>
      <c r="W188" s="3">
        <v>10</v>
      </c>
      <c r="X188" s="3">
        <v>63</v>
      </c>
      <c r="Y188" s="3">
        <v>36</v>
      </c>
      <c r="Z188" s="3">
        <v>890</v>
      </c>
      <c r="AA188" s="3">
        <v>1234</v>
      </c>
      <c r="AB188" s="4">
        <v>72.120002746582031</v>
      </c>
      <c r="AC188" s="5">
        <f t="shared" si="12"/>
        <v>562</v>
      </c>
      <c r="AD188" s="5">
        <f t="shared" si="13"/>
        <v>245</v>
      </c>
      <c r="AE188" t="str">
        <f t="shared" si="14"/>
        <v>光信里</v>
      </c>
      <c r="AF188" s="1" t="str">
        <f t="shared" si="15"/>
        <v/>
      </c>
      <c r="AG188" s="1" t="str">
        <f t="shared" si="16"/>
        <v/>
      </c>
      <c r="AH188" s="1" t="str">
        <f t="shared" si="17"/>
        <v/>
      </c>
    </row>
    <row r="189" spans="1:34" s="1" customFormat="1" x14ac:dyDescent="0.25">
      <c r="A189" s="2" t="s">
        <v>31</v>
      </c>
      <c r="B189" s="2" t="s">
        <v>263</v>
      </c>
      <c r="C189" s="2" t="s">
        <v>267</v>
      </c>
      <c r="D189" s="3">
        <v>49</v>
      </c>
      <c r="E189" s="3">
        <v>3</v>
      </c>
      <c r="F189" s="3">
        <v>17</v>
      </c>
      <c r="G189" s="3">
        <v>28</v>
      </c>
      <c r="H189" s="3">
        <v>179</v>
      </c>
      <c r="I189" s="3">
        <v>3</v>
      </c>
      <c r="J189" s="3">
        <v>24</v>
      </c>
      <c r="K189" s="3">
        <v>72</v>
      </c>
      <c r="L189" s="3">
        <v>47</v>
      </c>
      <c r="M189" s="3">
        <v>1</v>
      </c>
      <c r="N189" s="3">
        <v>14</v>
      </c>
      <c r="O189" s="3">
        <v>37</v>
      </c>
      <c r="P189" s="3">
        <v>24</v>
      </c>
      <c r="Q189" s="3">
        <v>1</v>
      </c>
      <c r="R189" s="3">
        <v>46</v>
      </c>
      <c r="S189" s="3">
        <v>55</v>
      </c>
      <c r="T189" s="3">
        <v>49</v>
      </c>
      <c r="U189" s="3">
        <v>39</v>
      </c>
      <c r="V189" s="3">
        <v>42</v>
      </c>
      <c r="W189" s="3">
        <v>20</v>
      </c>
      <c r="X189" s="3">
        <v>55</v>
      </c>
      <c r="Y189" s="3">
        <v>38</v>
      </c>
      <c r="Z189" s="3">
        <v>865</v>
      </c>
      <c r="AA189" s="3">
        <v>1217</v>
      </c>
      <c r="AB189" s="4">
        <v>71.080001831054688</v>
      </c>
      <c r="AC189" s="5">
        <f t="shared" si="12"/>
        <v>497</v>
      </c>
      <c r="AD189" s="5">
        <f t="shared" si="13"/>
        <v>272</v>
      </c>
      <c r="AE189" t="str">
        <f t="shared" si="14"/>
        <v>光信里</v>
      </c>
      <c r="AF189" s="1" t="str">
        <f t="shared" si="15"/>
        <v/>
      </c>
      <c r="AG189" s="1" t="str">
        <f t="shared" si="16"/>
        <v/>
      </c>
      <c r="AH189" s="1" t="str">
        <f t="shared" si="17"/>
        <v/>
      </c>
    </row>
    <row r="190" spans="1:34" s="1" customFormat="1" x14ac:dyDescent="0.25">
      <c r="A190" s="2" t="s">
        <v>31</v>
      </c>
      <c r="B190" s="2" t="s">
        <v>263</v>
      </c>
      <c r="C190" s="2" t="s">
        <v>268</v>
      </c>
      <c r="D190" s="3">
        <v>45</v>
      </c>
      <c r="E190" s="3">
        <v>0</v>
      </c>
      <c r="F190" s="3">
        <v>27</v>
      </c>
      <c r="G190" s="3">
        <v>56</v>
      </c>
      <c r="H190" s="3">
        <v>125</v>
      </c>
      <c r="I190" s="3">
        <v>1</v>
      </c>
      <c r="J190" s="3">
        <v>25</v>
      </c>
      <c r="K190" s="3">
        <v>72</v>
      </c>
      <c r="L190" s="3">
        <v>44</v>
      </c>
      <c r="M190" s="3">
        <v>0</v>
      </c>
      <c r="N190" s="3">
        <v>18</v>
      </c>
      <c r="O190" s="3">
        <v>16</v>
      </c>
      <c r="P190" s="3">
        <v>20</v>
      </c>
      <c r="Q190" s="3">
        <v>0</v>
      </c>
      <c r="R190" s="3">
        <v>42</v>
      </c>
      <c r="S190" s="3">
        <v>63</v>
      </c>
      <c r="T190" s="3">
        <v>55</v>
      </c>
      <c r="U190" s="3">
        <v>30</v>
      </c>
      <c r="V190" s="3">
        <v>26</v>
      </c>
      <c r="W190" s="3">
        <v>10</v>
      </c>
      <c r="X190" s="3">
        <v>62</v>
      </c>
      <c r="Y190" s="3">
        <v>38</v>
      </c>
      <c r="Z190" s="3">
        <v>790</v>
      </c>
      <c r="AA190" s="3">
        <v>1098</v>
      </c>
      <c r="AB190" s="4">
        <v>71.949996948242188</v>
      </c>
      <c r="AC190" s="5">
        <f t="shared" si="12"/>
        <v>447</v>
      </c>
      <c r="AD190" s="5">
        <f t="shared" si="13"/>
        <v>276</v>
      </c>
      <c r="AE190" t="str">
        <f t="shared" si="14"/>
        <v>光信里</v>
      </c>
      <c r="AF190" s="1" t="str">
        <f t="shared" si="15"/>
        <v/>
      </c>
      <c r="AG190" s="1" t="str">
        <f t="shared" si="16"/>
        <v/>
      </c>
      <c r="AH190" s="1" t="str">
        <f t="shared" si="17"/>
        <v/>
      </c>
    </row>
    <row r="191" spans="1:34" s="1" customFormat="1" x14ac:dyDescent="0.25">
      <c r="A191" s="2" t="s">
        <v>31</v>
      </c>
      <c r="B191" s="2" t="s">
        <v>269</v>
      </c>
      <c r="C191" s="2" t="s">
        <v>270</v>
      </c>
      <c r="D191" s="3">
        <v>35</v>
      </c>
      <c r="E191" s="3">
        <v>1</v>
      </c>
      <c r="F191" s="3">
        <v>61</v>
      </c>
      <c r="G191" s="3">
        <v>54</v>
      </c>
      <c r="H191" s="3">
        <v>5</v>
      </c>
      <c r="I191" s="3">
        <v>2</v>
      </c>
      <c r="J191" s="3">
        <v>19</v>
      </c>
      <c r="K191" s="3">
        <v>27</v>
      </c>
      <c r="L191" s="3">
        <v>28</v>
      </c>
      <c r="M191" s="3">
        <v>2</v>
      </c>
      <c r="N191" s="3">
        <v>17</v>
      </c>
      <c r="O191" s="3">
        <v>9</v>
      </c>
      <c r="P191" s="3">
        <v>13</v>
      </c>
      <c r="Q191" s="3">
        <v>1</v>
      </c>
      <c r="R191" s="3">
        <v>32</v>
      </c>
      <c r="S191" s="3">
        <v>24</v>
      </c>
      <c r="T191" s="3">
        <v>39</v>
      </c>
      <c r="U191" s="3">
        <v>94</v>
      </c>
      <c r="V191" s="3">
        <v>15</v>
      </c>
      <c r="W191" s="3">
        <v>12</v>
      </c>
      <c r="X191" s="3">
        <v>23</v>
      </c>
      <c r="Y191" s="3">
        <v>32</v>
      </c>
      <c r="Z191" s="3">
        <v>565</v>
      </c>
      <c r="AA191" s="3">
        <v>860</v>
      </c>
      <c r="AB191" s="4">
        <v>65.699996948242188</v>
      </c>
      <c r="AC191" s="5">
        <f t="shared" si="12"/>
        <v>347</v>
      </c>
      <c r="AD191" s="5">
        <f t="shared" si="13"/>
        <v>158</v>
      </c>
      <c r="AE191" t="str">
        <f t="shared" si="14"/>
        <v>學府里</v>
      </c>
      <c r="AF191" s="1">
        <f t="shared" si="15"/>
        <v>954</v>
      </c>
      <c r="AG191" s="1">
        <f t="shared" si="16"/>
        <v>528</v>
      </c>
      <c r="AH191" s="1">
        <f t="shared" si="17"/>
        <v>1652</v>
      </c>
    </row>
    <row r="192" spans="1:34" s="1" customFormat="1" x14ac:dyDescent="0.25">
      <c r="A192" s="2" t="s">
        <v>31</v>
      </c>
      <c r="B192" s="2" t="s">
        <v>269</v>
      </c>
      <c r="C192" s="2" t="s">
        <v>271</v>
      </c>
      <c r="D192" s="3">
        <v>7</v>
      </c>
      <c r="E192" s="3">
        <v>0</v>
      </c>
      <c r="F192" s="3">
        <v>50</v>
      </c>
      <c r="G192" s="3">
        <v>68</v>
      </c>
      <c r="H192" s="3">
        <v>22</v>
      </c>
      <c r="I192" s="3">
        <v>2</v>
      </c>
      <c r="J192" s="3">
        <v>4</v>
      </c>
      <c r="K192" s="3">
        <v>18</v>
      </c>
      <c r="L192" s="3">
        <v>14</v>
      </c>
      <c r="M192" s="3">
        <v>0</v>
      </c>
      <c r="N192" s="3">
        <v>10</v>
      </c>
      <c r="O192" s="3">
        <v>2</v>
      </c>
      <c r="P192" s="3">
        <v>13</v>
      </c>
      <c r="Q192" s="3">
        <v>2</v>
      </c>
      <c r="R192" s="3">
        <v>10</v>
      </c>
      <c r="S192" s="3">
        <v>12</v>
      </c>
      <c r="T192" s="3">
        <v>70</v>
      </c>
      <c r="U192" s="3">
        <v>53</v>
      </c>
      <c r="V192" s="3">
        <v>9</v>
      </c>
      <c r="W192" s="3">
        <v>6</v>
      </c>
      <c r="X192" s="3">
        <v>11</v>
      </c>
      <c r="Y192" s="3">
        <v>20</v>
      </c>
      <c r="Z192" s="3">
        <v>417</v>
      </c>
      <c r="AA192" s="3">
        <v>623</v>
      </c>
      <c r="AB192" s="4">
        <v>66.930000305175781</v>
      </c>
      <c r="AC192" s="5">
        <f t="shared" si="12"/>
        <v>263</v>
      </c>
      <c r="AD192" s="5">
        <f t="shared" si="13"/>
        <v>123</v>
      </c>
      <c r="AE192" t="str">
        <f t="shared" si="14"/>
        <v>學府里</v>
      </c>
      <c r="AF192" s="1" t="str">
        <f t="shared" si="15"/>
        <v/>
      </c>
      <c r="AG192" s="1" t="str">
        <f t="shared" si="16"/>
        <v/>
      </c>
      <c r="AH192" s="1" t="str">
        <f t="shared" si="17"/>
        <v/>
      </c>
    </row>
    <row r="193" spans="1:34" s="1" customFormat="1" x14ac:dyDescent="0.25">
      <c r="A193" s="2" t="s">
        <v>31</v>
      </c>
      <c r="B193" s="2" t="s">
        <v>269</v>
      </c>
      <c r="C193" s="2" t="s">
        <v>272</v>
      </c>
      <c r="D193" s="3">
        <v>30</v>
      </c>
      <c r="E193" s="3">
        <v>1</v>
      </c>
      <c r="F193" s="3">
        <v>97</v>
      </c>
      <c r="G193" s="3">
        <v>41</v>
      </c>
      <c r="H193" s="3">
        <v>24</v>
      </c>
      <c r="I193" s="3">
        <v>1</v>
      </c>
      <c r="J193" s="3">
        <v>28</v>
      </c>
      <c r="K193" s="3">
        <v>29</v>
      </c>
      <c r="L193" s="3">
        <v>41</v>
      </c>
      <c r="M193" s="3">
        <v>1</v>
      </c>
      <c r="N193" s="3">
        <v>5</v>
      </c>
      <c r="O193" s="3">
        <v>21</v>
      </c>
      <c r="P193" s="3">
        <v>38</v>
      </c>
      <c r="Q193" s="3">
        <v>1</v>
      </c>
      <c r="R193" s="3">
        <v>35</v>
      </c>
      <c r="S193" s="3">
        <v>47</v>
      </c>
      <c r="T193" s="3">
        <v>40</v>
      </c>
      <c r="U193" s="3">
        <v>39</v>
      </c>
      <c r="V193" s="3">
        <v>26</v>
      </c>
      <c r="W193" s="3">
        <v>28</v>
      </c>
      <c r="X193" s="3">
        <v>56</v>
      </c>
      <c r="Y193" s="3">
        <v>20</v>
      </c>
      <c r="Z193" s="3">
        <v>670</v>
      </c>
      <c r="AA193" s="3">
        <v>976</v>
      </c>
      <c r="AB193" s="4">
        <v>68.650001525878906</v>
      </c>
      <c r="AC193" s="5">
        <f t="shared" si="12"/>
        <v>344</v>
      </c>
      <c r="AD193" s="5">
        <f t="shared" si="13"/>
        <v>247</v>
      </c>
      <c r="AE193" t="str">
        <f t="shared" si="14"/>
        <v>學府里</v>
      </c>
      <c r="AF193" s="1" t="str">
        <f t="shared" si="15"/>
        <v/>
      </c>
      <c r="AG193" s="1" t="str">
        <f t="shared" si="16"/>
        <v/>
      </c>
      <c r="AH193" s="1" t="str">
        <f t="shared" si="17"/>
        <v/>
      </c>
    </row>
  </sheetData>
  <mergeCells count="29">
    <mergeCell ref="M2:M4"/>
    <mergeCell ref="Z1:Z4"/>
    <mergeCell ref="AA1:AA4"/>
    <mergeCell ref="AB1:AB4"/>
    <mergeCell ref="A1:A4"/>
    <mergeCell ref="B1:B4"/>
    <mergeCell ref="C1:C4"/>
    <mergeCell ref="D1:Y1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Y2:Y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  <mergeCell ref="X2:X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大安區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vincentpo</dc:creator>
  <cp:lastModifiedBy>vincentpo</cp:lastModifiedBy>
  <dcterms:created xsi:type="dcterms:W3CDTF">2016-07-19T08:19:44Z</dcterms:created>
  <dcterms:modified xsi:type="dcterms:W3CDTF">2016-07-19T10:15:55Z</dcterms:modified>
</cp:coreProperties>
</file>