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/>
  </bookViews>
  <sheets>
    <sheet name="萬華區" sheetId="1" r:id="rId1"/>
    <sheet name="工作表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1" l="1"/>
  <c r="AA21" i="1"/>
  <c r="Z21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H3" i="1"/>
  <c r="H2" i="1"/>
  <c r="H1" i="1"/>
  <c r="B13" i="1"/>
  <c r="H7" i="1"/>
  <c r="W7" i="1" s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H8" i="1"/>
  <c r="W8" i="1" s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H9" i="1"/>
  <c r="W9" i="1" s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H11" i="1"/>
  <c r="W11" i="1" s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H14" i="1"/>
  <c r="I14" i="1"/>
  <c r="J14" i="1"/>
  <c r="K14" i="1"/>
  <c r="L14" i="1"/>
  <c r="M14" i="1"/>
  <c r="N14" i="1"/>
  <c r="O14" i="1"/>
  <c r="P14" i="1"/>
  <c r="Q14" i="1"/>
  <c r="R14" i="1"/>
  <c r="S14" i="1"/>
  <c r="W14" i="1" s="1"/>
  <c r="T14" i="1"/>
  <c r="U14" i="1"/>
  <c r="V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H18" i="1"/>
  <c r="I18" i="1"/>
  <c r="J18" i="1"/>
  <c r="K18" i="1"/>
  <c r="L18" i="1"/>
  <c r="M18" i="1"/>
  <c r="N18" i="1"/>
  <c r="O18" i="1"/>
  <c r="P18" i="1"/>
  <c r="Q18" i="1"/>
  <c r="R18" i="1"/>
  <c r="S18" i="1"/>
  <c r="W18" i="1" s="1"/>
  <c r="T18" i="1"/>
  <c r="U18" i="1"/>
  <c r="V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H21" i="1"/>
  <c r="W21" i="1" s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H24" i="1"/>
  <c r="W24" i="1" s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W25" i="1" s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H30" i="1"/>
  <c r="I30" i="1"/>
  <c r="J30" i="1"/>
  <c r="K30" i="1"/>
  <c r="L30" i="1"/>
  <c r="M30" i="1"/>
  <c r="N30" i="1"/>
  <c r="O30" i="1"/>
  <c r="P30" i="1"/>
  <c r="Q30" i="1"/>
  <c r="R30" i="1"/>
  <c r="S30" i="1"/>
  <c r="W30" i="1" s="1"/>
  <c r="T30" i="1"/>
  <c r="U30" i="1"/>
  <c r="V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H34" i="1"/>
  <c r="I34" i="1"/>
  <c r="J34" i="1"/>
  <c r="K34" i="1"/>
  <c r="L34" i="1"/>
  <c r="M34" i="1"/>
  <c r="N34" i="1"/>
  <c r="O34" i="1"/>
  <c r="P34" i="1"/>
  <c r="Q34" i="1"/>
  <c r="R34" i="1"/>
  <c r="S34" i="1"/>
  <c r="W34" i="1" s="1"/>
  <c r="T34" i="1"/>
  <c r="U34" i="1"/>
  <c r="V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36" i="1"/>
  <c r="W36" i="1" s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H37" i="1"/>
  <c r="W37" i="1" s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H40" i="1"/>
  <c r="W40" i="1" s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H41" i="1"/>
  <c r="W41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I6" i="1"/>
  <c r="J6" i="1"/>
  <c r="K6" i="1"/>
  <c r="L6" i="1"/>
  <c r="W6" i="1" s="1"/>
  <c r="M6" i="1"/>
  <c r="N6" i="1"/>
  <c r="O6" i="1"/>
  <c r="P6" i="1"/>
  <c r="Q6" i="1"/>
  <c r="R6" i="1"/>
  <c r="S6" i="1"/>
  <c r="T6" i="1"/>
  <c r="U6" i="1"/>
  <c r="V6" i="1"/>
  <c r="H6" i="1"/>
  <c r="V7" i="2"/>
  <c r="W7" i="2"/>
  <c r="X7" i="2"/>
  <c r="Y7" i="2"/>
  <c r="Z7" i="2"/>
  <c r="AA7" i="2"/>
  <c r="V8" i="2"/>
  <c r="W8" i="2"/>
  <c r="Z9" i="2" s="1"/>
  <c r="C7" i="1" s="1"/>
  <c r="X8" i="2"/>
  <c r="Y8" i="2"/>
  <c r="Z8" i="2"/>
  <c r="AA8" i="2"/>
  <c r="V9" i="2"/>
  <c r="W9" i="2"/>
  <c r="X9" i="2"/>
  <c r="Y9" i="2"/>
  <c r="B7" i="1" s="1"/>
  <c r="AA9" i="2"/>
  <c r="D7" i="1" s="1"/>
  <c r="V10" i="2"/>
  <c r="W10" i="2"/>
  <c r="X10" i="2"/>
  <c r="Y10" i="2"/>
  <c r="Z10" i="2"/>
  <c r="AA10" i="2"/>
  <c r="V11" i="2"/>
  <c r="W11" i="2"/>
  <c r="X11" i="2"/>
  <c r="Y11" i="2"/>
  <c r="B8" i="1" s="1"/>
  <c r="AA11" i="2"/>
  <c r="D8" i="1" s="1"/>
  <c r="V12" i="2"/>
  <c r="W12" i="2"/>
  <c r="X12" i="2"/>
  <c r="Y12" i="2"/>
  <c r="Z12" i="2"/>
  <c r="AA12" i="2"/>
  <c r="V13" i="2"/>
  <c r="W13" i="2"/>
  <c r="X13" i="2"/>
  <c r="Y13" i="2"/>
  <c r="B9" i="1" s="1"/>
  <c r="AA13" i="2"/>
  <c r="D9" i="1" s="1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B10" i="1" s="1"/>
  <c r="AA17" i="2"/>
  <c r="D10" i="1" s="1"/>
  <c r="V18" i="2"/>
  <c r="W18" i="2"/>
  <c r="X18" i="2"/>
  <c r="Y18" i="2"/>
  <c r="Z18" i="2"/>
  <c r="AA18" i="2"/>
  <c r="V19" i="2"/>
  <c r="Y20" i="2" s="1"/>
  <c r="B11" i="1" s="1"/>
  <c r="W19" i="2"/>
  <c r="X19" i="2"/>
  <c r="Y19" i="2"/>
  <c r="Z19" i="2"/>
  <c r="AA19" i="2"/>
  <c r="V20" i="2"/>
  <c r="W20" i="2"/>
  <c r="X20" i="2"/>
  <c r="AA20" i="2"/>
  <c r="D11" i="1" s="1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B12" i="1" s="1"/>
  <c r="AA23" i="2"/>
  <c r="D12" i="1" s="1"/>
  <c r="E12" i="1" s="1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AA26" i="2"/>
  <c r="D13" i="1" s="1"/>
  <c r="V27" i="2"/>
  <c r="W27" i="2"/>
  <c r="X27" i="2"/>
  <c r="Y27" i="2"/>
  <c r="Z27" i="2"/>
  <c r="AA27" i="2"/>
  <c r="V28" i="2"/>
  <c r="Y26" i="2" s="1"/>
  <c r="W28" i="2"/>
  <c r="X28" i="2"/>
  <c r="AA28" i="2"/>
  <c r="D14" i="1" s="1"/>
  <c r="V29" i="2"/>
  <c r="W29" i="2"/>
  <c r="X29" i="2"/>
  <c r="Y29" i="2"/>
  <c r="Z29" i="2"/>
  <c r="AA29" i="2"/>
  <c r="V30" i="2"/>
  <c r="Y34" i="2" s="1"/>
  <c r="B24" i="1" s="1"/>
  <c r="W30" i="2"/>
  <c r="X30" i="2"/>
  <c r="Y30" i="2"/>
  <c r="Z30" i="2"/>
  <c r="AA30" i="2"/>
  <c r="V31" i="2"/>
  <c r="W31" i="2"/>
  <c r="X31" i="2"/>
  <c r="Y31" i="2"/>
  <c r="B15" i="1" s="1"/>
  <c r="AA31" i="2"/>
  <c r="D15" i="1" s="1"/>
  <c r="V32" i="2"/>
  <c r="W32" i="2"/>
  <c r="X32" i="2"/>
  <c r="Y32" i="2"/>
  <c r="Z32" i="2"/>
  <c r="AA32" i="2"/>
  <c r="V33" i="2"/>
  <c r="W33" i="2"/>
  <c r="X33" i="2"/>
  <c r="Y33" i="2"/>
  <c r="Z33" i="2"/>
  <c r="AA33" i="2"/>
  <c r="V34" i="2"/>
  <c r="W34" i="2"/>
  <c r="X34" i="2"/>
  <c r="AA34" i="2"/>
  <c r="D24" i="1" s="1"/>
  <c r="V35" i="2"/>
  <c r="W35" i="2"/>
  <c r="X35" i="2"/>
  <c r="Y35" i="2"/>
  <c r="Z35" i="2"/>
  <c r="AA35" i="2"/>
  <c r="V36" i="2"/>
  <c r="W36" i="2"/>
  <c r="X36" i="2"/>
  <c r="Y36" i="2"/>
  <c r="Z36" i="2"/>
  <c r="AA36" i="2"/>
  <c r="V37" i="2"/>
  <c r="W37" i="2"/>
  <c r="X37" i="2"/>
  <c r="Y37" i="2"/>
  <c r="B23" i="1" s="1"/>
  <c r="AA37" i="2"/>
  <c r="D23" i="1" s="1"/>
  <c r="V38" i="2"/>
  <c r="Y42" i="2" s="1"/>
  <c r="W38" i="2"/>
  <c r="X38" i="2"/>
  <c r="Y38" i="2"/>
  <c r="Z38" i="2"/>
  <c r="AA38" i="2"/>
  <c r="V39" i="2"/>
  <c r="W39" i="2"/>
  <c r="X39" i="2"/>
  <c r="Y39" i="2"/>
  <c r="Z39" i="2"/>
  <c r="AA39" i="2"/>
  <c r="V40" i="2"/>
  <c r="W40" i="2"/>
  <c r="X40" i="2"/>
  <c r="Y40" i="2"/>
  <c r="Z40" i="2"/>
  <c r="AA40" i="2"/>
  <c r="V41" i="2"/>
  <c r="W41" i="2"/>
  <c r="X41" i="2"/>
  <c r="Y41" i="2"/>
  <c r="Z41" i="2"/>
  <c r="AA41" i="2"/>
  <c r="V42" i="2"/>
  <c r="W42" i="2"/>
  <c r="X42" i="2"/>
  <c r="AA42" i="2"/>
  <c r="V43" i="2"/>
  <c r="W43" i="2"/>
  <c r="X43" i="2"/>
  <c r="B17" i="1" s="1"/>
  <c r="Y43" i="2"/>
  <c r="Z43" i="2"/>
  <c r="AA43" i="2"/>
  <c r="V44" i="2"/>
  <c r="Y48" i="2" s="1"/>
  <c r="W44" i="2"/>
  <c r="X44" i="2"/>
  <c r="Y44" i="2"/>
  <c r="Z44" i="2"/>
  <c r="AA44" i="2"/>
  <c r="V45" i="2"/>
  <c r="W45" i="2"/>
  <c r="X45" i="2"/>
  <c r="Y45" i="2"/>
  <c r="AA45" i="2"/>
  <c r="V46" i="2"/>
  <c r="W46" i="2"/>
  <c r="X46" i="2"/>
  <c r="Y46" i="2"/>
  <c r="Z46" i="2"/>
  <c r="AA46" i="2"/>
  <c r="V47" i="2"/>
  <c r="W47" i="2"/>
  <c r="X47" i="2"/>
  <c r="Y47" i="2"/>
  <c r="Z47" i="2"/>
  <c r="AA47" i="2"/>
  <c r="V48" i="2"/>
  <c r="W48" i="2"/>
  <c r="X48" i="2"/>
  <c r="AA48" i="2"/>
  <c r="V49" i="2"/>
  <c r="W49" i="2"/>
  <c r="X49" i="2"/>
  <c r="Y49" i="2"/>
  <c r="Z49" i="2"/>
  <c r="AA49" i="2"/>
  <c r="V50" i="2"/>
  <c r="W50" i="2"/>
  <c r="X50" i="2"/>
  <c r="Y50" i="2"/>
  <c r="Z50" i="2"/>
  <c r="AA50" i="2"/>
  <c r="V51" i="2"/>
  <c r="W51" i="2"/>
  <c r="X51" i="2"/>
  <c r="Y51" i="2"/>
  <c r="Z51" i="2"/>
  <c r="AA51" i="2"/>
  <c r="V52" i="2"/>
  <c r="Y56" i="2" s="1"/>
  <c r="B21" i="1" s="1"/>
  <c r="W52" i="2"/>
  <c r="X52" i="2"/>
  <c r="Y52" i="2"/>
  <c r="Z52" i="2"/>
  <c r="AA52" i="2"/>
  <c r="V53" i="2"/>
  <c r="W53" i="2"/>
  <c r="X53" i="2"/>
  <c r="Y53" i="2"/>
  <c r="AA53" i="2"/>
  <c r="V54" i="2"/>
  <c r="W54" i="2"/>
  <c r="X54" i="2"/>
  <c r="Y54" i="2"/>
  <c r="Z54" i="2"/>
  <c r="AA54" i="2"/>
  <c r="V55" i="2"/>
  <c r="W55" i="2"/>
  <c r="X55" i="2"/>
  <c r="Y55" i="2"/>
  <c r="Z55" i="2"/>
  <c r="AA55" i="2"/>
  <c r="V56" i="2"/>
  <c r="W56" i="2"/>
  <c r="X56" i="2"/>
  <c r="AA56" i="2"/>
  <c r="V57" i="2"/>
  <c r="W57" i="2"/>
  <c r="X57" i="2"/>
  <c r="Y57" i="2"/>
  <c r="Z57" i="2"/>
  <c r="AA57" i="2"/>
  <c r="V58" i="2"/>
  <c r="Y60" i="2" s="1"/>
  <c r="W58" i="2"/>
  <c r="X58" i="2"/>
  <c r="Y58" i="2"/>
  <c r="Z58" i="2"/>
  <c r="AA58" i="2"/>
  <c r="V59" i="2"/>
  <c r="W59" i="2"/>
  <c r="X59" i="2"/>
  <c r="Y59" i="2"/>
  <c r="Z59" i="2"/>
  <c r="AA59" i="2"/>
  <c r="V60" i="2"/>
  <c r="W60" i="2"/>
  <c r="X60" i="2"/>
  <c r="AA60" i="2"/>
  <c r="V61" i="2"/>
  <c r="W61" i="2"/>
  <c r="X61" i="2"/>
  <c r="Y61" i="2"/>
  <c r="Z61" i="2"/>
  <c r="AA61" i="2"/>
  <c r="V62" i="2"/>
  <c r="Y64" i="2" s="1"/>
  <c r="W62" i="2"/>
  <c r="X62" i="2"/>
  <c r="Y62" i="2"/>
  <c r="Z62" i="2"/>
  <c r="AA62" i="2"/>
  <c r="V63" i="2"/>
  <c r="W63" i="2"/>
  <c r="X63" i="2"/>
  <c r="Y63" i="2"/>
  <c r="Z63" i="2"/>
  <c r="AA63" i="2"/>
  <c r="V64" i="2"/>
  <c r="W64" i="2"/>
  <c r="X64" i="2"/>
  <c r="AA64" i="2"/>
  <c r="D31" i="1" s="1"/>
  <c r="V65" i="2"/>
  <c r="W65" i="2"/>
  <c r="X65" i="2"/>
  <c r="Y65" i="2"/>
  <c r="Z65" i="2"/>
  <c r="AA65" i="2"/>
  <c r="V66" i="2"/>
  <c r="Y72" i="2" s="1"/>
  <c r="W66" i="2"/>
  <c r="X66" i="2"/>
  <c r="Y66" i="2"/>
  <c r="Z66" i="2"/>
  <c r="AA66" i="2"/>
  <c r="V67" i="2"/>
  <c r="W67" i="2"/>
  <c r="X67" i="2"/>
  <c r="Y67" i="2"/>
  <c r="B25" i="1" s="1"/>
  <c r="AA67" i="2"/>
  <c r="V68" i="2"/>
  <c r="W68" i="2"/>
  <c r="X68" i="2"/>
  <c r="Y68" i="2"/>
  <c r="Z68" i="2"/>
  <c r="AA68" i="2"/>
  <c r="V69" i="2"/>
  <c r="W69" i="2"/>
  <c r="X69" i="2"/>
  <c r="Y69" i="2"/>
  <c r="AA69" i="2"/>
  <c r="D35" i="1" s="1"/>
  <c r="V70" i="2"/>
  <c r="W70" i="2"/>
  <c r="X70" i="2"/>
  <c r="Y70" i="2"/>
  <c r="Z70" i="2"/>
  <c r="AA70" i="2"/>
  <c r="V71" i="2"/>
  <c r="W71" i="2"/>
  <c r="X71" i="2"/>
  <c r="Y71" i="2"/>
  <c r="Z71" i="2"/>
  <c r="AA71" i="2"/>
  <c r="V72" i="2"/>
  <c r="W72" i="2"/>
  <c r="X72" i="2"/>
  <c r="AA72" i="2"/>
  <c r="D27" i="1" s="1"/>
  <c r="V73" i="2"/>
  <c r="W73" i="2"/>
  <c r="X73" i="2"/>
  <c r="Y73" i="2"/>
  <c r="Z73" i="2"/>
  <c r="AA73" i="2"/>
  <c r="V74" i="2"/>
  <c r="Y78" i="2" s="1"/>
  <c r="B33" i="1" s="1"/>
  <c r="W74" i="2"/>
  <c r="X74" i="2"/>
  <c r="Y74" i="2"/>
  <c r="Z74" i="2"/>
  <c r="AA74" i="2"/>
  <c r="V75" i="2"/>
  <c r="W75" i="2"/>
  <c r="X75" i="2"/>
  <c r="Y75" i="2"/>
  <c r="AA75" i="2"/>
  <c r="V76" i="2"/>
  <c r="W76" i="2"/>
  <c r="X76" i="2"/>
  <c r="Y76" i="2"/>
  <c r="Z76" i="2"/>
  <c r="AA76" i="2"/>
  <c r="V77" i="2"/>
  <c r="W77" i="2"/>
  <c r="X77" i="2"/>
  <c r="Y77" i="2"/>
  <c r="Z77" i="2"/>
  <c r="AA77" i="2"/>
  <c r="V78" i="2"/>
  <c r="W78" i="2"/>
  <c r="X78" i="2"/>
  <c r="AA78" i="2"/>
  <c r="V79" i="2"/>
  <c r="W79" i="2"/>
  <c r="X79" i="2"/>
  <c r="Y79" i="2"/>
  <c r="Z79" i="2"/>
  <c r="AA79" i="2"/>
  <c r="V80" i="2"/>
  <c r="W80" i="2"/>
  <c r="X80" i="2"/>
  <c r="Y80" i="2"/>
  <c r="Z80" i="2"/>
  <c r="AA80" i="2"/>
  <c r="V81" i="2"/>
  <c r="W81" i="2"/>
  <c r="X81" i="2"/>
  <c r="Y81" i="2"/>
  <c r="AA81" i="2"/>
  <c r="V82" i="2"/>
  <c r="W82" i="2"/>
  <c r="X82" i="2"/>
  <c r="Y82" i="2"/>
  <c r="Z82" i="2"/>
  <c r="AA82" i="2"/>
  <c r="V83" i="2"/>
  <c r="W83" i="2"/>
  <c r="X83" i="2"/>
  <c r="Y83" i="2"/>
  <c r="AA83" i="2"/>
  <c r="V84" i="2"/>
  <c r="W84" i="2"/>
  <c r="X84" i="2"/>
  <c r="Y84" i="2"/>
  <c r="Z84" i="2"/>
  <c r="AA84" i="2"/>
  <c r="V85" i="2"/>
  <c r="W85" i="2"/>
  <c r="X85" i="2"/>
  <c r="Y85" i="2"/>
  <c r="AA85" i="2"/>
  <c r="V86" i="2"/>
  <c r="W86" i="2"/>
  <c r="X86" i="2"/>
  <c r="Y86" i="2"/>
  <c r="Z86" i="2"/>
  <c r="AA86" i="2"/>
  <c r="V87" i="2"/>
  <c r="W87" i="2"/>
  <c r="X87" i="2"/>
  <c r="Y87" i="2"/>
  <c r="B37" i="1" s="1"/>
  <c r="AA87" i="2"/>
  <c r="V88" i="2"/>
  <c r="W88" i="2"/>
  <c r="X88" i="2"/>
  <c r="Y88" i="2"/>
  <c r="Z88" i="2"/>
  <c r="AA88" i="2"/>
  <c r="V89" i="2"/>
  <c r="W89" i="2"/>
  <c r="X89" i="2"/>
  <c r="Y89" i="2"/>
  <c r="Z89" i="2"/>
  <c r="AA89" i="2"/>
  <c r="V90" i="2"/>
  <c r="W90" i="2"/>
  <c r="X90" i="2"/>
  <c r="Y90" i="2"/>
  <c r="Z90" i="2"/>
  <c r="AA90" i="2"/>
  <c r="V91" i="2"/>
  <c r="W91" i="2"/>
  <c r="X91" i="2"/>
  <c r="Y91" i="2"/>
  <c r="AA91" i="2"/>
  <c r="V92" i="2"/>
  <c r="W92" i="2"/>
  <c r="X92" i="2"/>
  <c r="Y92" i="2"/>
  <c r="Z92" i="2"/>
  <c r="AA92" i="2"/>
  <c r="V93" i="2"/>
  <c r="Y94" i="2" s="1"/>
  <c r="W93" i="2"/>
  <c r="X93" i="2"/>
  <c r="Y93" i="2"/>
  <c r="Z93" i="2"/>
  <c r="AA93" i="2"/>
  <c r="V94" i="2"/>
  <c r="W94" i="2"/>
  <c r="X94" i="2"/>
  <c r="AA94" i="2"/>
  <c r="V95" i="2"/>
  <c r="W95" i="2"/>
  <c r="X95" i="2"/>
  <c r="Y95" i="2"/>
  <c r="Z95" i="2"/>
  <c r="AA95" i="2"/>
  <c r="V96" i="2"/>
  <c r="W96" i="2"/>
  <c r="X96" i="2"/>
  <c r="Y96" i="2"/>
  <c r="Z96" i="2"/>
  <c r="AA96" i="2"/>
  <c r="V97" i="2"/>
  <c r="W97" i="2"/>
  <c r="X97" i="2"/>
  <c r="Y97" i="2"/>
  <c r="Z97" i="2"/>
  <c r="AA97" i="2"/>
  <c r="V98" i="2"/>
  <c r="W98" i="2"/>
  <c r="X98" i="2"/>
  <c r="AA98" i="2"/>
  <c r="V99" i="2"/>
  <c r="W99" i="2"/>
  <c r="X99" i="2"/>
  <c r="Y99" i="2"/>
  <c r="Z99" i="2"/>
  <c r="AA99" i="2"/>
  <c r="V100" i="2"/>
  <c r="W100" i="2"/>
  <c r="X100" i="2"/>
  <c r="Y100" i="2"/>
  <c r="Z100" i="2"/>
  <c r="AA100" i="2"/>
  <c r="V101" i="2"/>
  <c r="W101" i="2"/>
  <c r="X101" i="2"/>
  <c r="Y101" i="2"/>
  <c r="AA101" i="2"/>
  <c r="V102" i="2"/>
  <c r="W102" i="2"/>
  <c r="X102" i="2"/>
  <c r="Y102" i="2"/>
  <c r="Z102" i="2"/>
  <c r="AA102" i="2"/>
  <c r="V103" i="2"/>
  <c r="W103" i="2"/>
  <c r="X103" i="2"/>
  <c r="Y103" i="2"/>
  <c r="AA103" i="2"/>
  <c r="D19" i="1" s="1"/>
  <c r="V104" i="2"/>
  <c r="W104" i="2"/>
  <c r="X104" i="2"/>
  <c r="Y104" i="2"/>
  <c r="Z104" i="2"/>
  <c r="AA104" i="2"/>
  <c r="V105" i="2"/>
  <c r="Y108" i="2" s="1"/>
  <c r="W105" i="2"/>
  <c r="X105" i="2"/>
  <c r="Y105" i="2"/>
  <c r="Z105" i="2"/>
  <c r="AA105" i="2"/>
  <c r="V106" i="2"/>
  <c r="W106" i="2"/>
  <c r="X106" i="2"/>
  <c r="Y106" i="2"/>
  <c r="Z106" i="2"/>
  <c r="AA106" i="2"/>
  <c r="V107" i="2"/>
  <c r="W107" i="2"/>
  <c r="X107" i="2"/>
  <c r="Y107" i="2"/>
  <c r="Z107" i="2"/>
  <c r="AA107" i="2"/>
  <c r="V108" i="2"/>
  <c r="W108" i="2"/>
  <c r="X108" i="2"/>
  <c r="AA108" i="2"/>
  <c r="V109" i="2"/>
  <c r="W109" i="2"/>
  <c r="X109" i="2"/>
  <c r="Y109" i="2"/>
  <c r="Z109" i="2"/>
  <c r="AA109" i="2"/>
  <c r="V110" i="2"/>
  <c r="W110" i="2"/>
  <c r="X110" i="2"/>
  <c r="Y110" i="2"/>
  <c r="Z110" i="2"/>
  <c r="AA110" i="2"/>
  <c r="V111" i="2"/>
  <c r="W111" i="2"/>
  <c r="X111" i="2"/>
  <c r="Y111" i="2"/>
  <c r="Z111" i="2"/>
  <c r="AA111" i="2"/>
  <c r="V112" i="2"/>
  <c r="W112" i="2"/>
  <c r="X112" i="2"/>
  <c r="AA112" i="2"/>
  <c r="V113" i="2"/>
  <c r="W113" i="2"/>
  <c r="X113" i="2"/>
  <c r="Y113" i="2"/>
  <c r="Z113" i="2"/>
  <c r="AA113" i="2"/>
  <c r="V114" i="2"/>
  <c r="W114" i="2"/>
  <c r="X114" i="2"/>
  <c r="Y114" i="2"/>
  <c r="B41" i="1" s="1"/>
  <c r="AA114" i="2"/>
  <c r="V115" i="2"/>
  <c r="W115" i="2"/>
  <c r="X115" i="2"/>
  <c r="Y115" i="2"/>
  <c r="Z115" i="2"/>
  <c r="AA115" i="2"/>
  <c r="AA6" i="2"/>
  <c r="D6" i="1" s="1"/>
  <c r="Z6" i="2"/>
  <c r="C6" i="1" s="1"/>
  <c r="Y6" i="2"/>
  <c r="B6" i="1" s="1"/>
  <c r="X6" i="2"/>
  <c r="W6" i="2"/>
  <c r="V6" i="2"/>
  <c r="E24" i="1" l="1"/>
  <c r="E8" i="1"/>
  <c r="F6" i="1"/>
  <c r="D39" i="1"/>
  <c r="B29" i="1"/>
  <c r="E9" i="1"/>
  <c r="E13" i="1"/>
  <c r="E7" i="1"/>
  <c r="B38" i="1"/>
  <c r="B34" i="1"/>
  <c r="B30" i="1"/>
  <c r="B26" i="1"/>
  <c r="B22" i="1"/>
  <c r="D38" i="1"/>
  <c r="B36" i="1"/>
  <c r="D34" i="1"/>
  <c r="B32" i="1"/>
  <c r="D30" i="1"/>
  <c r="B28" i="1"/>
  <c r="D26" i="1"/>
  <c r="D22" i="1"/>
  <c r="B20" i="1"/>
  <c r="D18" i="1"/>
  <c r="B16" i="1"/>
  <c r="E6" i="1"/>
  <c r="E15" i="1"/>
  <c r="E11" i="1"/>
  <c r="D40" i="1"/>
  <c r="D36" i="1"/>
  <c r="D32" i="1"/>
  <c r="D28" i="1"/>
  <c r="D20" i="1"/>
  <c r="B18" i="1"/>
  <c r="D16" i="1"/>
  <c r="E10" i="1"/>
  <c r="D41" i="1"/>
  <c r="E41" i="1" s="1"/>
  <c r="D37" i="1"/>
  <c r="E37" i="1" s="1"/>
  <c r="B35" i="1"/>
  <c r="E35" i="1" s="1"/>
  <c r="D33" i="1"/>
  <c r="E33" i="1" s="1"/>
  <c r="B31" i="1"/>
  <c r="E31" i="1" s="1"/>
  <c r="D29" i="1"/>
  <c r="B27" i="1"/>
  <c r="E27" i="1" s="1"/>
  <c r="D25" i="1"/>
  <c r="E25" i="1" s="1"/>
  <c r="D21" i="1"/>
  <c r="E21" i="1" s="1"/>
  <c r="B19" i="1"/>
  <c r="E19" i="1" s="1"/>
  <c r="D17" i="1"/>
  <c r="E17" i="1" s="1"/>
  <c r="W20" i="1"/>
  <c r="F7" i="1"/>
  <c r="G7" i="1" s="1"/>
  <c r="X7" i="1" s="1"/>
  <c r="W16" i="1"/>
  <c r="W15" i="1"/>
  <c r="W33" i="1"/>
  <c r="W28" i="1"/>
  <c r="W27" i="1"/>
  <c r="E23" i="1"/>
  <c r="W17" i="1"/>
  <c r="W12" i="1"/>
  <c r="W35" i="1"/>
  <c r="W19" i="1"/>
  <c r="W32" i="1"/>
  <c r="W31" i="1"/>
  <c r="W39" i="1"/>
  <c r="W29" i="1"/>
  <c r="W23" i="1"/>
  <c r="W13" i="1"/>
  <c r="Z114" i="2"/>
  <c r="C41" i="1" s="1"/>
  <c r="Z112" i="2"/>
  <c r="C40" i="1" s="1"/>
  <c r="Z108" i="2"/>
  <c r="C26" i="1" s="1"/>
  <c r="Z98" i="2"/>
  <c r="C39" i="1" s="1"/>
  <c r="Z94" i="2"/>
  <c r="C38" i="1" s="1"/>
  <c r="F38" i="1" s="1"/>
  <c r="Z78" i="2"/>
  <c r="C33" i="1" s="1"/>
  <c r="F33" i="1" s="1"/>
  <c r="Z72" i="2"/>
  <c r="C27" i="1" s="1"/>
  <c r="F27" i="1" s="1"/>
  <c r="Z64" i="2"/>
  <c r="C31" i="1" s="1"/>
  <c r="F31" i="1" s="1"/>
  <c r="Z60" i="2"/>
  <c r="C29" i="1" s="1"/>
  <c r="Z56" i="2"/>
  <c r="C21" i="1" s="1"/>
  <c r="Z48" i="2"/>
  <c r="C16" i="1" s="1"/>
  <c r="Z42" i="2"/>
  <c r="C20" i="1" s="1"/>
  <c r="Z34" i="2"/>
  <c r="C24" i="1" s="1"/>
  <c r="F24" i="1" s="1"/>
  <c r="G24" i="1" s="1"/>
  <c r="X24" i="1" s="1"/>
  <c r="Z28" i="2"/>
  <c r="C14" i="1" s="1"/>
  <c r="F14" i="1" s="1"/>
  <c r="Z26" i="2"/>
  <c r="C13" i="1" s="1"/>
  <c r="F13" i="1" s="1"/>
  <c r="G13" i="1" s="1"/>
  <c r="X13" i="1" s="1"/>
  <c r="Z20" i="2"/>
  <c r="C11" i="1" s="1"/>
  <c r="F11" i="1" s="1"/>
  <c r="Y112" i="2"/>
  <c r="B40" i="1" s="1"/>
  <c r="Y98" i="2"/>
  <c r="B39" i="1" s="1"/>
  <c r="Y28" i="2"/>
  <c r="B14" i="1" s="1"/>
  <c r="E14" i="1" s="1"/>
  <c r="Z103" i="2"/>
  <c r="C19" i="1" s="1"/>
  <c r="F19" i="1" s="1"/>
  <c r="Z101" i="2"/>
  <c r="C18" i="1" s="1"/>
  <c r="Z91" i="2"/>
  <c r="C36" i="1" s="1"/>
  <c r="F36" i="1" s="1"/>
  <c r="Z87" i="2"/>
  <c r="C37" i="1" s="1"/>
  <c r="Z85" i="2"/>
  <c r="C34" i="1" s="1"/>
  <c r="Z83" i="2"/>
  <c r="C32" i="1" s="1"/>
  <c r="Z81" i="2"/>
  <c r="C28" i="1" s="1"/>
  <c r="F28" i="1" s="1"/>
  <c r="Z75" i="2"/>
  <c r="C30" i="1" s="1"/>
  <c r="Z69" i="2"/>
  <c r="C35" i="1" s="1"/>
  <c r="F35" i="1" s="1"/>
  <c r="Z67" i="2"/>
  <c r="C25" i="1" s="1"/>
  <c r="Z53" i="2"/>
  <c r="C17" i="1" s="1"/>
  <c r="F17" i="1" s="1"/>
  <c r="Z45" i="2"/>
  <c r="C22" i="1" s="1"/>
  <c r="F22" i="1" s="1"/>
  <c r="Z37" i="2"/>
  <c r="C23" i="1" s="1"/>
  <c r="F23" i="1" s="1"/>
  <c r="Z31" i="2"/>
  <c r="C15" i="1" s="1"/>
  <c r="F15" i="1" s="1"/>
  <c r="Z23" i="2"/>
  <c r="C12" i="1" s="1"/>
  <c r="F12" i="1" s="1"/>
  <c r="G12" i="1" s="1"/>
  <c r="X12" i="1" s="1"/>
  <c r="Z17" i="2"/>
  <c r="C10" i="1" s="1"/>
  <c r="F10" i="1" s="1"/>
  <c r="G10" i="1" s="1"/>
  <c r="X10" i="1" s="1"/>
  <c r="Z13" i="2"/>
  <c r="C9" i="1" s="1"/>
  <c r="F9" i="1" s="1"/>
  <c r="Z11" i="2"/>
  <c r="C8" i="1" s="1"/>
  <c r="F8" i="1" s="1"/>
  <c r="G8" i="1" s="1"/>
  <c r="X8" i="1" s="1"/>
  <c r="F21" i="1" l="1"/>
  <c r="F40" i="1"/>
  <c r="E16" i="1"/>
  <c r="E39" i="1"/>
  <c r="F20" i="1"/>
  <c r="G31" i="1"/>
  <c r="X31" i="1" s="1"/>
  <c r="G6" i="1"/>
  <c r="X6" i="1" s="1"/>
  <c r="G27" i="1"/>
  <c r="X27" i="1" s="1"/>
  <c r="F34" i="1"/>
  <c r="F39" i="1"/>
  <c r="G39" i="1"/>
  <c r="X39" i="1" s="1"/>
  <c r="F37" i="1"/>
  <c r="G37" i="1" s="1"/>
  <c r="X37" i="1" s="1"/>
  <c r="G14" i="1"/>
  <c r="X14" i="1" s="1"/>
  <c r="F16" i="1"/>
  <c r="F26" i="1"/>
  <c r="E34" i="1"/>
  <c r="G9" i="1"/>
  <c r="X9" i="1" s="1"/>
  <c r="G17" i="1"/>
  <c r="X17" i="1" s="1"/>
  <c r="G21" i="1"/>
  <c r="X21" i="1" s="1"/>
  <c r="G19" i="1"/>
  <c r="X19" i="1" s="1"/>
  <c r="G33" i="1"/>
  <c r="X33" i="1" s="1"/>
  <c r="E40" i="1"/>
  <c r="G40" i="1" s="1"/>
  <c r="X40" i="1" s="1"/>
  <c r="F25" i="1"/>
  <c r="G25" i="1" s="1"/>
  <c r="X25" i="1" s="1"/>
  <c r="E30" i="1"/>
  <c r="F18" i="1"/>
  <c r="F30" i="1"/>
  <c r="F29" i="1"/>
  <c r="E18" i="1"/>
  <c r="E26" i="1"/>
  <c r="F32" i="1"/>
  <c r="G11" i="1"/>
  <c r="X11" i="1" s="1"/>
  <c r="E20" i="1"/>
  <c r="G20" i="1" s="1"/>
  <c r="X20" i="1" s="1"/>
  <c r="E32" i="1"/>
  <c r="G34" i="1"/>
  <c r="X34" i="1" s="1"/>
  <c r="E29" i="1"/>
  <c r="G29" i="1" s="1"/>
  <c r="X29" i="1" s="1"/>
  <c r="F41" i="1"/>
  <c r="G41" i="1" s="1"/>
  <c r="X41" i="1" s="1"/>
  <c r="E36" i="1"/>
  <c r="G36" i="1" s="1"/>
  <c r="X36" i="1" s="1"/>
  <c r="G15" i="1"/>
  <c r="X15" i="1" s="1"/>
  <c r="E28" i="1"/>
  <c r="G28" i="1" s="1"/>
  <c r="X28" i="1" s="1"/>
  <c r="E22" i="1"/>
  <c r="G22" i="1" s="1"/>
  <c r="X22" i="1" s="1"/>
  <c r="E38" i="1"/>
  <c r="G38" i="1" s="1"/>
  <c r="X38" i="1" s="1"/>
  <c r="G35" i="1"/>
  <c r="X35" i="1" s="1"/>
  <c r="G23" i="1"/>
  <c r="X23" i="1" s="1"/>
  <c r="G16" i="1" l="1"/>
  <c r="X16" i="1" s="1"/>
  <c r="G26" i="1"/>
  <c r="X26" i="1" s="1"/>
  <c r="G32" i="1"/>
  <c r="X32" i="1" s="1"/>
  <c r="G18" i="1"/>
  <c r="X18" i="1" s="1"/>
  <c r="G30" i="1"/>
  <c r="X30" i="1" s="1"/>
</calcChain>
</file>

<file path=xl/sharedStrings.xml><?xml version="1.0" encoding="utf-8"?>
<sst xmlns="http://schemas.openxmlformats.org/spreadsheetml/2006/main" count="405" uniqueCount="220">
  <si>
    <t>　萬華區</t>
  </si>
  <si>
    <t/>
  </si>
  <si>
    <t>　　</t>
  </si>
  <si>
    <t>福星里</t>
  </si>
  <si>
    <t>1075</t>
  </si>
  <si>
    <t>1076</t>
  </si>
  <si>
    <t>1077</t>
  </si>
  <si>
    <t>萬壽里</t>
  </si>
  <si>
    <t>1078</t>
  </si>
  <si>
    <t>1079</t>
  </si>
  <si>
    <t>西門里</t>
  </si>
  <si>
    <t>1080</t>
  </si>
  <si>
    <t>1081</t>
  </si>
  <si>
    <t>新起里</t>
  </si>
  <si>
    <t>1082</t>
  </si>
  <si>
    <t>1083</t>
  </si>
  <si>
    <t>1084</t>
  </si>
  <si>
    <t>1085</t>
  </si>
  <si>
    <t>菜園里</t>
  </si>
  <si>
    <t>1086</t>
  </si>
  <si>
    <t>1087</t>
  </si>
  <si>
    <t>1088</t>
  </si>
  <si>
    <t>青山里</t>
  </si>
  <si>
    <t>1089</t>
  </si>
  <si>
    <t>1090</t>
  </si>
  <si>
    <t>1091</t>
  </si>
  <si>
    <t>富民里</t>
  </si>
  <si>
    <t>1092</t>
  </si>
  <si>
    <t>1093</t>
  </si>
  <si>
    <t>1094</t>
  </si>
  <si>
    <t>福音里</t>
  </si>
  <si>
    <t>1095</t>
  </si>
  <si>
    <t>1096</t>
  </si>
  <si>
    <t>仁德里</t>
  </si>
  <si>
    <t>1097</t>
  </si>
  <si>
    <t>1098</t>
  </si>
  <si>
    <t>1099</t>
  </si>
  <si>
    <t>富福里</t>
  </si>
  <si>
    <t>1100</t>
  </si>
  <si>
    <t>1101</t>
  </si>
  <si>
    <t>1102</t>
  </si>
  <si>
    <t>柳鄉里</t>
  </si>
  <si>
    <t>1103</t>
  </si>
  <si>
    <t>1104</t>
  </si>
  <si>
    <t>1105</t>
  </si>
  <si>
    <t>華江里</t>
  </si>
  <si>
    <t>1106</t>
  </si>
  <si>
    <t>1107</t>
  </si>
  <si>
    <t>1108</t>
  </si>
  <si>
    <t>1109</t>
  </si>
  <si>
    <t>1110</t>
  </si>
  <si>
    <t>1111</t>
  </si>
  <si>
    <t>1112</t>
  </si>
  <si>
    <t>1113</t>
  </si>
  <si>
    <t>綠堤里</t>
  </si>
  <si>
    <t>1114</t>
  </si>
  <si>
    <t>1115</t>
  </si>
  <si>
    <t>1116</t>
  </si>
  <si>
    <t>頂碩里</t>
  </si>
  <si>
    <t>1117</t>
  </si>
  <si>
    <t>1118</t>
  </si>
  <si>
    <t>1119</t>
  </si>
  <si>
    <t>1120</t>
  </si>
  <si>
    <t>1121</t>
  </si>
  <si>
    <t>雙園里</t>
  </si>
  <si>
    <t>1122</t>
  </si>
  <si>
    <t>1123</t>
  </si>
  <si>
    <t>1124</t>
  </si>
  <si>
    <t>和平里</t>
  </si>
  <si>
    <t>1125</t>
  </si>
  <si>
    <t>1126</t>
  </si>
  <si>
    <t>1127</t>
  </si>
  <si>
    <t>1128</t>
  </si>
  <si>
    <t>和德里</t>
  </si>
  <si>
    <t>1129</t>
  </si>
  <si>
    <t>1130</t>
  </si>
  <si>
    <t>1131</t>
  </si>
  <si>
    <t>1132</t>
  </si>
  <si>
    <t>全德里</t>
  </si>
  <si>
    <t>1133</t>
  </si>
  <si>
    <t>1134</t>
  </si>
  <si>
    <t>1135</t>
  </si>
  <si>
    <t>日善里</t>
  </si>
  <si>
    <t>1136</t>
  </si>
  <si>
    <t>1137</t>
  </si>
  <si>
    <t>壽德里</t>
  </si>
  <si>
    <t>1138</t>
  </si>
  <si>
    <t>1139</t>
  </si>
  <si>
    <t>1140</t>
  </si>
  <si>
    <t>忠德里</t>
  </si>
  <si>
    <t>1141</t>
  </si>
  <si>
    <t>1142</t>
  </si>
  <si>
    <t>1143</t>
  </si>
  <si>
    <t>錦德里</t>
  </si>
  <si>
    <t>1144</t>
  </si>
  <si>
    <t>1145</t>
  </si>
  <si>
    <t>1146</t>
  </si>
  <si>
    <t>銘德里</t>
  </si>
  <si>
    <t>1147</t>
  </si>
  <si>
    <t>1148</t>
  </si>
  <si>
    <t>1149</t>
  </si>
  <si>
    <t>孝德里</t>
  </si>
  <si>
    <t>1150</t>
  </si>
  <si>
    <t>1151</t>
  </si>
  <si>
    <t>保德里</t>
  </si>
  <si>
    <t>1152</t>
  </si>
  <si>
    <t>1153</t>
  </si>
  <si>
    <t>榮德里</t>
  </si>
  <si>
    <t>1154</t>
  </si>
  <si>
    <t>1155</t>
  </si>
  <si>
    <t>華中里</t>
  </si>
  <si>
    <t>1156</t>
  </si>
  <si>
    <t>1157</t>
  </si>
  <si>
    <t>1158</t>
  </si>
  <si>
    <t>1159</t>
  </si>
  <si>
    <t>興德里</t>
  </si>
  <si>
    <t>1160</t>
  </si>
  <si>
    <t>1161</t>
  </si>
  <si>
    <t>1162</t>
  </si>
  <si>
    <t>日祥里</t>
  </si>
  <si>
    <t>1163</t>
  </si>
  <si>
    <t>1164</t>
  </si>
  <si>
    <t>1165</t>
  </si>
  <si>
    <t>1166</t>
  </si>
  <si>
    <t>忠貞里</t>
  </si>
  <si>
    <t>1167</t>
  </si>
  <si>
    <t>1168</t>
  </si>
  <si>
    <t>1169</t>
  </si>
  <si>
    <t>新忠里</t>
  </si>
  <si>
    <t>1170</t>
  </si>
  <si>
    <t>1171</t>
  </si>
  <si>
    <t>新和里</t>
  </si>
  <si>
    <t>1172</t>
  </si>
  <si>
    <t>1173</t>
  </si>
  <si>
    <t>1174</t>
  </si>
  <si>
    <t>1175</t>
  </si>
  <si>
    <t>1176</t>
  </si>
  <si>
    <t>新安里</t>
  </si>
  <si>
    <t>1177</t>
  </si>
  <si>
    <t>1178</t>
  </si>
  <si>
    <t>1179</t>
  </si>
  <si>
    <t>1180</t>
  </si>
  <si>
    <t>凌霄里</t>
  </si>
  <si>
    <t>1181</t>
  </si>
  <si>
    <t>1182</t>
  </si>
  <si>
    <t>騰雲里</t>
  </si>
  <si>
    <t>1183</t>
  </si>
  <si>
    <t>1184</t>
  </si>
  <si>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</si>
  <si>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</si>
  <si>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</si>
  <si>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</si>
  <si>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</si>
  <si>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</si>
  <si>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</si>
  <si>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 xml:space="preserve">1
徐立信
 </t>
  </si>
  <si>
    <t>2
文章
華聲黨</t>
  </si>
  <si>
    <t xml:space="preserve">3
康明道
 </t>
  </si>
  <si>
    <t>4
吳志剛
中國國民黨</t>
  </si>
  <si>
    <t>5
謝建平
台灣團結聯盟</t>
  </si>
  <si>
    <t>6
童仲彥
民主進步黨</t>
  </si>
  <si>
    <t>7
周威佑
民主進步黨</t>
  </si>
  <si>
    <t>8
劉耀仁
民主進步黨</t>
  </si>
  <si>
    <t>9
應曉薇
中國國民黨</t>
  </si>
  <si>
    <t>10
林佳諭
樹黨</t>
  </si>
  <si>
    <t>11
郭昭巖
中國國民黨</t>
  </si>
  <si>
    <t>12
鍾小平
中國國民黨</t>
  </si>
  <si>
    <t>13
顏聖冠
民主進步黨</t>
  </si>
  <si>
    <t>14
陳蓋武
親民黨</t>
  </si>
  <si>
    <t>15
張榮法
新黨</t>
  </si>
  <si>
    <t>福星里</t>
    <phoneticPr fontId="2" type="noConversion"/>
  </si>
  <si>
    <t>萬壽里</t>
    <phoneticPr fontId="2" type="noConversion"/>
  </si>
  <si>
    <t>西門里</t>
    <phoneticPr fontId="2" type="noConversion"/>
  </si>
  <si>
    <t>新起里</t>
    <phoneticPr fontId="2" type="noConversion"/>
  </si>
  <si>
    <t>菜園里</t>
    <phoneticPr fontId="2" type="noConversion"/>
  </si>
  <si>
    <t>青山里</t>
    <phoneticPr fontId="2" type="noConversion"/>
  </si>
  <si>
    <t>富民里</t>
    <phoneticPr fontId="2" type="noConversion"/>
  </si>
  <si>
    <t>福音里</t>
    <phoneticPr fontId="2" type="noConversion"/>
  </si>
  <si>
    <t>仁德里</t>
    <phoneticPr fontId="2" type="noConversion"/>
  </si>
  <si>
    <t>富福里</t>
    <phoneticPr fontId="2" type="noConversion"/>
  </si>
  <si>
    <t>頂碩里</t>
    <phoneticPr fontId="2" type="noConversion"/>
  </si>
  <si>
    <t>雙園里</t>
    <phoneticPr fontId="2" type="noConversion"/>
  </si>
  <si>
    <t>新忠里</t>
    <phoneticPr fontId="2" type="noConversion"/>
  </si>
  <si>
    <t>新和里</t>
    <phoneticPr fontId="2" type="noConversion"/>
  </si>
  <si>
    <t>糖廍里</t>
    <phoneticPr fontId="2" type="noConversion"/>
  </si>
  <si>
    <t>和平里</t>
    <phoneticPr fontId="2" type="noConversion"/>
  </si>
  <si>
    <t>綠堤里</t>
    <phoneticPr fontId="2" type="noConversion"/>
  </si>
  <si>
    <t>華江里</t>
    <phoneticPr fontId="2" type="noConversion"/>
  </si>
  <si>
    <t>柳鄉里</t>
    <phoneticPr fontId="2" type="noConversion"/>
  </si>
  <si>
    <t>日善里</t>
    <phoneticPr fontId="2" type="noConversion"/>
  </si>
  <si>
    <t>新安里</t>
    <phoneticPr fontId="2" type="noConversion"/>
  </si>
  <si>
    <t>忠德里</t>
    <phoneticPr fontId="2" type="noConversion"/>
  </si>
  <si>
    <t>孝德里</t>
    <phoneticPr fontId="2" type="noConversion"/>
  </si>
  <si>
    <t>和德里</t>
    <phoneticPr fontId="2" type="noConversion"/>
  </si>
  <si>
    <t>錦德里</t>
    <phoneticPr fontId="2" type="noConversion"/>
  </si>
  <si>
    <t>全德里</t>
    <phoneticPr fontId="2" type="noConversion"/>
  </si>
  <si>
    <t>保德里</t>
    <phoneticPr fontId="2" type="noConversion"/>
  </si>
  <si>
    <t>銘德里</t>
    <phoneticPr fontId="2" type="noConversion"/>
  </si>
  <si>
    <t>榮德里</t>
    <phoneticPr fontId="2" type="noConversion"/>
  </si>
  <si>
    <t>壽德里</t>
    <phoneticPr fontId="2" type="noConversion"/>
  </si>
  <si>
    <t>興德里</t>
    <phoneticPr fontId="2" type="noConversion"/>
  </si>
  <si>
    <t>華中里</t>
    <phoneticPr fontId="2" type="noConversion"/>
  </si>
  <si>
    <t>日祥里</t>
    <phoneticPr fontId="2" type="noConversion"/>
  </si>
  <si>
    <t>忠貞里</t>
    <phoneticPr fontId="2" type="noConversion"/>
  </si>
  <si>
    <t>凌霄里</t>
    <phoneticPr fontId="2" type="noConversion"/>
  </si>
  <si>
    <t>騰雲里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</si>
  <si>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</si>
  <si>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</si>
  <si>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</si>
  <si>
    <t>里</t>
    <phoneticPr fontId="2" type="noConversion"/>
  </si>
  <si>
    <t>藍得票數</t>
    <phoneticPr fontId="2" type="noConversion"/>
  </si>
  <si>
    <t>綠得票數</t>
    <phoneticPr fontId="2" type="noConversion"/>
  </si>
  <si>
    <t>投票人數</t>
    <phoneticPr fontId="2" type="noConversion"/>
  </si>
  <si>
    <t>藍得票率</t>
    <phoneticPr fontId="2" type="noConversion"/>
  </si>
  <si>
    <t>綠得票率</t>
    <phoneticPr fontId="2" type="noConversion"/>
  </si>
  <si>
    <t>藍-綠</t>
    <phoneticPr fontId="2" type="noConversion"/>
  </si>
  <si>
    <t>weighted sum</t>
    <phoneticPr fontId="2" type="noConversion"/>
  </si>
  <si>
    <t>藍綠差對年齡相關</t>
    <phoneticPr fontId="2" type="noConversion"/>
  </si>
  <si>
    <t>綠</t>
    <phoneticPr fontId="2" type="noConversion"/>
  </si>
  <si>
    <t>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</si>
</sst>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##.00"/>
    <numFmt numFmtId="177" formatCode="0.000%"/>
    <numFmt numFmtId="178" formatCode="_-* #,##0.0_-;\-* #,##0.0_-;_-* &quot;-&quot;??_-;_-@_-"/>
    <numFmt numFmtId="179" formatCode="0.0%"/>
    <numFmt numFmtId="180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/>
    <xf numFmtId="3" fontId="0" fillId="0" borderId="1" xfId="0" applyNumberFormat="1" applyBorder="1" applyAlignment="1"/>
    <xf numFmtId="176" fontId="0" fillId="0" borderId="1" xfId="0" applyNumberFormat="1" applyBorder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NumberFormat="1" applyFont="1" applyFill="1" applyBorder="1" applyAlignment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3" fontId="0" fillId="0" borderId="0" xfId="0" applyNumberFormat="1" applyFont="1" applyFill="1" applyBorder="1" applyAlignment="1"/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2" applyNumberFormat="1" applyFont="1" applyFill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0" fontId="0" fillId="0" borderId="0" xfId="0" applyNumberFormat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4">
    <dxf>
      <font>
        <color theme="9" tint="0.39994506668294322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rgb="FFFF0000"/>
        </patternFill>
      </fill>
    </dxf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萬華區!$Y$7:$Y$21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萬華區!$Z$7:$Z$21</c:f>
              <c:numCache>
                <c:formatCode>0.0000</c:formatCode>
                <c:ptCount val="15"/>
                <c:pt idx="0">
                  <c:v>-0.25473372125722415</c:v>
                </c:pt>
                <c:pt idx="1">
                  <c:v>-0.49174890826370243</c:v>
                </c:pt>
                <c:pt idx="2">
                  <c:v>-0.60264963795642079</c:v>
                </c:pt>
                <c:pt idx="3">
                  <c:v>-0.62324702383090469</c:v>
                </c:pt>
                <c:pt idx="4">
                  <c:v>-0.20662693694768977</c:v>
                </c:pt>
                <c:pt idx="5">
                  <c:v>0.35184156196039484</c:v>
                </c:pt>
                <c:pt idx="6">
                  <c:v>0.44682020202851674</c:v>
                </c:pt>
                <c:pt idx="7">
                  <c:v>0.20485613126145072</c:v>
                </c:pt>
                <c:pt idx="8">
                  <c:v>-4.837781772814137E-2</c:v>
                </c:pt>
                <c:pt idx="9">
                  <c:v>0.12031113008614082</c:v>
                </c:pt>
                <c:pt idx="10">
                  <c:v>-7.9003570149388205E-2</c:v>
                </c:pt>
                <c:pt idx="11">
                  <c:v>-8.8043136822691867E-2</c:v>
                </c:pt>
                <c:pt idx="12">
                  <c:v>0.49398839734324623</c:v>
                </c:pt>
                <c:pt idx="13">
                  <c:v>0.80838534534237716</c:v>
                </c:pt>
                <c:pt idx="14">
                  <c:v>0.79399513401685717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88C-409D-A553-B98105A2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629744"/>
        <c:axId val="428630160"/>
      </c:barChart>
      <c:catAx>
        <c:axId val="4286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8630160"/>
        <c:crosses val="autoZero"/>
        <c:auto val="1"/>
        <c:lblAlgn val="ctr"/>
        <c:lblOffset val="100"/>
        <c:noMultiLvlLbl val="0"/>
      </c:catAx>
      <c:valAx>
        <c:axId val="4286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86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萬華區!$W$6:$W$41</c:f>
              <c:numCache>
                <c:formatCode>_-* #,##0.0_-;\-* #,##0.0_-;_-* "-"??_-;_-@_-</c:formatCode>
                <c:ptCount val="36"/>
                <c:pt idx="0">
                  <c:v>48.322533444816045</c:v>
                </c:pt>
                <c:pt idx="1">
                  <c:v>48.672609400324149</c:v>
                </c:pt>
                <c:pt idx="2">
                  <c:v>47.620943952802371</c:v>
                </c:pt>
                <c:pt idx="3">
                  <c:v>47.624694802929895</c:v>
                </c:pt>
                <c:pt idx="4">
                  <c:v>47.036414565826334</c:v>
                </c:pt>
                <c:pt idx="5">
                  <c:v>47.444660194174759</c:v>
                </c:pt>
                <c:pt idx="6">
                  <c:v>48.174567512918443</c:v>
                </c:pt>
                <c:pt idx="7">
                  <c:v>47.024198822759978</c:v>
                </c:pt>
                <c:pt idx="8">
                  <c:v>47.700824499411077</c:v>
                </c:pt>
                <c:pt idx="9">
                  <c:v>48.605130965195556</c:v>
                </c:pt>
                <c:pt idx="10">
                  <c:v>46.377843106916302</c:v>
                </c:pt>
                <c:pt idx="11">
                  <c:v>46.126848834294307</c:v>
                </c:pt>
                <c:pt idx="12">
                  <c:v>50.9013551843681</c:v>
                </c:pt>
                <c:pt idx="13">
                  <c:v>48.294568521210515</c:v>
                </c:pt>
                <c:pt idx="14">
                  <c:v>46.536255632937326</c:v>
                </c:pt>
                <c:pt idx="15">
                  <c:v>46.59882295242766</c:v>
                </c:pt>
                <c:pt idx="16">
                  <c:v>47.288157553770418</c:v>
                </c:pt>
                <c:pt idx="17">
                  <c:v>45.662950026867279</c:v>
                </c:pt>
                <c:pt idx="18">
                  <c:v>46.876715220603757</c:v>
                </c:pt>
                <c:pt idx="19">
                  <c:v>45.729231730168642</c:v>
                </c:pt>
                <c:pt idx="20">
                  <c:v>47.205855443732851</c:v>
                </c:pt>
                <c:pt idx="21">
                  <c:v>46.471215351812376</c:v>
                </c:pt>
                <c:pt idx="22">
                  <c:v>46.00617072334591</c:v>
                </c:pt>
                <c:pt idx="23">
                  <c:v>45.526144852224746</c:v>
                </c:pt>
                <c:pt idx="24">
                  <c:v>46.091542084783946</c:v>
                </c:pt>
                <c:pt idx="25">
                  <c:v>45.914667393675032</c:v>
                </c:pt>
                <c:pt idx="26">
                  <c:v>46.004851004851005</c:v>
                </c:pt>
                <c:pt idx="27">
                  <c:v>46.052567534679973</c:v>
                </c:pt>
                <c:pt idx="28">
                  <c:v>47.241271820448873</c:v>
                </c:pt>
                <c:pt idx="29">
                  <c:v>46.022148394241412</c:v>
                </c:pt>
                <c:pt idx="30">
                  <c:v>45.583853916386353</c:v>
                </c:pt>
                <c:pt idx="31">
                  <c:v>46.850818452380956</c:v>
                </c:pt>
                <c:pt idx="32">
                  <c:v>48.79545454545454</c:v>
                </c:pt>
                <c:pt idx="33">
                  <c:v>51.087602927721861</c:v>
                </c:pt>
                <c:pt idx="34">
                  <c:v>47.980855518994908</c:v>
                </c:pt>
                <c:pt idx="35">
                  <c:v>47.285661492978562</c:v>
                </c:pt>
              </c:numCache>
            </c:numRef>
          </c:xVal>
          <c:yVal>
            <c:numRef>
              <c:f>萬華區!$X$6:$X$41</c:f>
              <c:numCache>
                <c:formatCode>0.0%</c:formatCode>
                <c:ptCount val="36"/>
                <c:pt idx="0">
                  <c:v>8.902759526938242E-2</c:v>
                </c:pt>
                <c:pt idx="1">
                  <c:v>8.3199999999999996E-2</c:v>
                </c:pt>
                <c:pt idx="2">
                  <c:v>6.2812926718252171E-2</c:v>
                </c:pt>
                <c:pt idx="3">
                  <c:v>-8.0348258706467668E-2</c:v>
                </c:pt>
                <c:pt idx="4">
                  <c:v>-0.15913396481732073</c:v>
                </c:pt>
                <c:pt idx="5">
                  <c:v>-0.16025067144136079</c:v>
                </c:pt>
                <c:pt idx="6">
                  <c:v>-0.23133142675564033</c:v>
                </c:pt>
                <c:pt idx="7">
                  <c:v>-0.15321477428180569</c:v>
                </c:pt>
                <c:pt idx="8">
                  <c:v>-0.14456630109670987</c:v>
                </c:pt>
                <c:pt idx="9">
                  <c:v>-0.21767810026385226</c:v>
                </c:pt>
                <c:pt idx="10">
                  <c:v>-0.2363080951341916</c:v>
                </c:pt>
                <c:pt idx="11">
                  <c:v>-0.16238401142041398</c:v>
                </c:pt>
                <c:pt idx="12">
                  <c:v>0.53878902554399244</c:v>
                </c:pt>
                <c:pt idx="13">
                  <c:v>0.45019996191201672</c:v>
                </c:pt>
                <c:pt idx="14">
                  <c:v>-0.13278253172027149</c:v>
                </c:pt>
                <c:pt idx="15">
                  <c:v>-0.26736745886654478</c:v>
                </c:pt>
                <c:pt idx="16">
                  <c:v>4.1471048513302022E-2</c:v>
                </c:pt>
                <c:pt idx="17">
                  <c:v>-6.9399428026692078E-2</c:v>
                </c:pt>
                <c:pt idx="18">
                  <c:v>-0.2123411978221415</c:v>
                </c:pt>
                <c:pt idx="19">
                  <c:v>-0.13577023498694513</c:v>
                </c:pt>
                <c:pt idx="20">
                  <c:v>0.17412013760254036</c:v>
                </c:pt>
                <c:pt idx="21">
                  <c:v>-0.2191938579654511</c:v>
                </c:pt>
                <c:pt idx="22">
                  <c:v>-0.20986505351326196</c:v>
                </c:pt>
                <c:pt idx="23">
                  <c:v>-0.12466843501326264</c:v>
                </c:pt>
                <c:pt idx="24">
                  <c:v>-0.15833333333333338</c:v>
                </c:pt>
                <c:pt idx="25">
                  <c:v>-6.0654429369513152E-2</c:v>
                </c:pt>
                <c:pt idx="26">
                  <c:v>-2.6897214217098953E-2</c:v>
                </c:pt>
                <c:pt idx="27">
                  <c:v>-0.11740331491712708</c:v>
                </c:pt>
                <c:pt idx="28">
                  <c:v>-0.14175588865096361</c:v>
                </c:pt>
                <c:pt idx="29">
                  <c:v>-5.3046377690209146E-2</c:v>
                </c:pt>
                <c:pt idx="30">
                  <c:v>-0.14135782223679899</c:v>
                </c:pt>
                <c:pt idx="31">
                  <c:v>-0.18751592356687891</c:v>
                </c:pt>
                <c:pt idx="32">
                  <c:v>0.25071715433161224</c:v>
                </c:pt>
                <c:pt idx="33">
                  <c:v>0.3893442622950819</c:v>
                </c:pt>
                <c:pt idx="34">
                  <c:v>0.25051503914297485</c:v>
                </c:pt>
                <c:pt idx="35">
                  <c:v>0.25519750519750517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9-4C4C-8CDF-BD73090D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16432"/>
        <c:axId val="397554256"/>
      </c:scatterChart>
      <c:valAx>
        <c:axId val="9292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554256"/>
        <c:crosses val="autoZero"/>
        <c:crossBetween val="midCat"/>
      </c:valAx>
      <c:valAx>
        <c:axId val="3975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92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21</xdr:row>
      <xdr:rowOff>152400</xdr:rowOff>
    </xdr:from>
    <xdr:to>
      <xdr:col>30</xdr:col>
      <xdr:colOff>485775</xdr:colOff>
      <xdr:row>34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100012</xdr:colOff>
      <xdr:row>35</xdr:row>
      <xdr:rowOff>0</xdr:rowOff>
    </xdr:from>
    <xdr:to>
      <xdr:col>30</xdr:col>
      <xdr:colOff>557212</xdr:colOff>
      <xdr:row>48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&#24066;&#20154;&#21475;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區隔"/>
    </sheetNames>
    <sheetDataSet>
      <sheetData sheetId="0">
        <row r="227">
          <cell r="B227" t="str">
            <v>福星里</v>
          </cell>
          <cell r="C227">
            <v>4784</v>
          </cell>
          <cell r="D227">
            <v>241</v>
          </cell>
          <cell r="E227">
            <v>274</v>
          </cell>
          <cell r="F227">
            <v>495</v>
          </cell>
          <cell r="G227">
            <v>559</v>
          </cell>
          <cell r="H227">
            <v>420</v>
          </cell>
          <cell r="I227">
            <v>420</v>
          </cell>
          <cell r="J227">
            <v>454</v>
          </cell>
          <cell r="K227">
            <v>448</v>
          </cell>
          <cell r="L227">
            <v>481</v>
          </cell>
          <cell r="M227">
            <v>313</v>
          </cell>
          <cell r="N227">
            <v>193</v>
          </cell>
          <cell r="O227">
            <v>158</v>
          </cell>
          <cell r="P227">
            <v>143</v>
          </cell>
          <cell r="Q227">
            <v>121</v>
          </cell>
          <cell r="R227">
            <v>64</v>
          </cell>
        </row>
        <row r="228">
          <cell r="B228" t="str">
            <v>萬壽里</v>
          </cell>
          <cell r="C228">
            <v>3085</v>
          </cell>
          <cell r="D228">
            <v>136</v>
          </cell>
          <cell r="E228">
            <v>172</v>
          </cell>
          <cell r="F228">
            <v>271</v>
          </cell>
          <cell r="G228">
            <v>345</v>
          </cell>
          <cell r="H228">
            <v>306</v>
          </cell>
          <cell r="I228">
            <v>303</v>
          </cell>
          <cell r="J228">
            <v>274</v>
          </cell>
          <cell r="K228">
            <v>290</v>
          </cell>
          <cell r="L228">
            <v>330</v>
          </cell>
          <cell r="M228">
            <v>244</v>
          </cell>
          <cell r="N228">
            <v>144</v>
          </cell>
          <cell r="O228">
            <v>112</v>
          </cell>
          <cell r="P228">
            <v>68</v>
          </cell>
          <cell r="Q228">
            <v>55</v>
          </cell>
          <cell r="R228">
            <v>35</v>
          </cell>
        </row>
        <row r="229">
          <cell r="B229" t="str">
            <v>西門里</v>
          </cell>
          <cell r="C229">
            <v>3390</v>
          </cell>
          <cell r="D229">
            <v>149</v>
          </cell>
          <cell r="E229">
            <v>203</v>
          </cell>
          <cell r="F229">
            <v>376</v>
          </cell>
          <cell r="G229">
            <v>430</v>
          </cell>
          <cell r="H229">
            <v>341</v>
          </cell>
          <cell r="I229">
            <v>325</v>
          </cell>
          <cell r="J229">
            <v>260</v>
          </cell>
          <cell r="K229">
            <v>298</v>
          </cell>
          <cell r="L229">
            <v>324</v>
          </cell>
          <cell r="M229">
            <v>243</v>
          </cell>
          <cell r="N229">
            <v>134</v>
          </cell>
          <cell r="O229">
            <v>105</v>
          </cell>
          <cell r="P229">
            <v>91</v>
          </cell>
          <cell r="Q229">
            <v>73</v>
          </cell>
          <cell r="R229">
            <v>38</v>
          </cell>
        </row>
        <row r="230">
          <cell r="B230" t="str">
            <v>新起里</v>
          </cell>
          <cell r="C230">
            <v>5734</v>
          </cell>
          <cell r="D230">
            <v>351</v>
          </cell>
          <cell r="E230">
            <v>405</v>
          </cell>
          <cell r="F230">
            <v>586</v>
          </cell>
          <cell r="G230">
            <v>627</v>
          </cell>
          <cell r="H230">
            <v>482</v>
          </cell>
          <cell r="I230">
            <v>459</v>
          </cell>
          <cell r="J230">
            <v>508</v>
          </cell>
          <cell r="K230">
            <v>569</v>
          </cell>
          <cell r="L230">
            <v>555</v>
          </cell>
          <cell r="M230">
            <v>423</v>
          </cell>
          <cell r="N230">
            <v>246</v>
          </cell>
          <cell r="O230">
            <v>215</v>
          </cell>
          <cell r="P230">
            <v>162</v>
          </cell>
          <cell r="Q230">
            <v>92</v>
          </cell>
          <cell r="R230">
            <v>54</v>
          </cell>
        </row>
        <row r="231">
          <cell r="B231" t="str">
            <v>菜園里</v>
          </cell>
          <cell r="C231">
            <v>5355</v>
          </cell>
          <cell r="D231">
            <v>351</v>
          </cell>
          <cell r="E231">
            <v>347</v>
          </cell>
          <cell r="F231">
            <v>595</v>
          </cell>
          <cell r="G231">
            <v>609</v>
          </cell>
          <cell r="H231">
            <v>473</v>
          </cell>
          <cell r="I231">
            <v>452</v>
          </cell>
          <cell r="J231">
            <v>470</v>
          </cell>
          <cell r="K231">
            <v>486</v>
          </cell>
          <cell r="L231">
            <v>509</v>
          </cell>
          <cell r="M231">
            <v>333</v>
          </cell>
          <cell r="N231">
            <v>276</v>
          </cell>
          <cell r="O231">
            <v>207</v>
          </cell>
          <cell r="P231">
            <v>139</v>
          </cell>
          <cell r="Q231">
            <v>68</v>
          </cell>
          <cell r="R231">
            <v>40</v>
          </cell>
        </row>
        <row r="232">
          <cell r="B232" t="str">
            <v>青山里</v>
          </cell>
          <cell r="C232">
            <v>5150</v>
          </cell>
          <cell r="D232">
            <v>316</v>
          </cell>
          <cell r="E232">
            <v>378</v>
          </cell>
          <cell r="F232">
            <v>516</v>
          </cell>
          <cell r="G232">
            <v>553</v>
          </cell>
          <cell r="H232">
            <v>403</v>
          </cell>
          <cell r="I232">
            <v>454</v>
          </cell>
          <cell r="J232">
            <v>489</v>
          </cell>
          <cell r="K232">
            <v>504</v>
          </cell>
          <cell r="L232">
            <v>485</v>
          </cell>
          <cell r="M232">
            <v>372</v>
          </cell>
          <cell r="N232">
            <v>238</v>
          </cell>
          <cell r="O232">
            <v>199</v>
          </cell>
          <cell r="P232">
            <v>132</v>
          </cell>
          <cell r="Q232">
            <v>80</v>
          </cell>
          <cell r="R232">
            <v>31</v>
          </cell>
        </row>
        <row r="233">
          <cell r="B233" t="str">
            <v>富民里</v>
          </cell>
          <cell r="C233">
            <v>4451</v>
          </cell>
          <cell r="D233">
            <v>274</v>
          </cell>
          <cell r="E233">
            <v>313</v>
          </cell>
          <cell r="F233">
            <v>438</v>
          </cell>
          <cell r="G233">
            <v>481</v>
          </cell>
          <cell r="H233">
            <v>362</v>
          </cell>
          <cell r="I233">
            <v>325</v>
          </cell>
          <cell r="J233">
            <v>384</v>
          </cell>
          <cell r="K233">
            <v>409</v>
          </cell>
          <cell r="L233">
            <v>471</v>
          </cell>
          <cell r="M233">
            <v>323</v>
          </cell>
          <cell r="N233">
            <v>224</v>
          </cell>
          <cell r="O233">
            <v>209</v>
          </cell>
          <cell r="P233">
            <v>134</v>
          </cell>
          <cell r="Q233">
            <v>69</v>
          </cell>
          <cell r="R233">
            <v>35</v>
          </cell>
        </row>
        <row r="234">
          <cell r="B234" t="str">
            <v>福音里</v>
          </cell>
          <cell r="C234">
            <v>3058</v>
          </cell>
          <cell r="D234">
            <v>194</v>
          </cell>
          <cell r="E234">
            <v>252</v>
          </cell>
          <cell r="F234">
            <v>355</v>
          </cell>
          <cell r="G234">
            <v>345</v>
          </cell>
          <cell r="H234">
            <v>210</v>
          </cell>
          <cell r="I234">
            <v>239</v>
          </cell>
          <cell r="J234">
            <v>248</v>
          </cell>
          <cell r="K234">
            <v>308</v>
          </cell>
          <cell r="L234">
            <v>296</v>
          </cell>
          <cell r="M234">
            <v>197</v>
          </cell>
          <cell r="N234">
            <v>129</v>
          </cell>
          <cell r="O234">
            <v>109</v>
          </cell>
          <cell r="P234">
            <v>92</v>
          </cell>
          <cell r="Q234">
            <v>58</v>
          </cell>
          <cell r="R234">
            <v>26</v>
          </cell>
        </row>
        <row r="235">
          <cell r="B235" t="str">
            <v>仁德里</v>
          </cell>
          <cell r="C235">
            <v>4245</v>
          </cell>
          <cell r="D235">
            <v>310</v>
          </cell>
          <cell r="E235">
            <v>317</v>
          </cell>
          <cell r="F235">
            <v>414</v>
          </cell>
          <cell r="G235">
            <v>433</v>
          </cell>
          <cell r="H235">
            <v>330</v>
          </cell>
          <cell r="I235">
            <v>301</v>
          </cell>
          <cell r="J235">
            <v>385</v>
          </cell>
          <cell r="K235">
            <v>455</v>
          </cell>
          <cell r="L235">
            <v>424</v>
          </cell>
          <cell r="M235">
            <v>275</v>
          </cell>
          <cell r="N235">
            <v>178</v>
          </cell>
          <cell r="O235">
            <v>161</v>
          </cell>
          <cell r="P235">
            <v>121</v>
          </cell>
          <cell r="Q235">
            <v>90</v>
          </cell>
          <cell r="R235">
            <v>51</v>
          </cell>
        </row>
        <row r="236">
          <cell r="B236" t="str">
            <v>富福里</v>
          </cell>
          <cell r="C236">
            <v>5574</v>
          </cell>
          <cell r="D236">
            <v>306</v>
          </cell>
          <cell r="E236">
            <v>342</v>
          </cell>
          <cell r="F236">
            <v>518</v>
          </cell>
          <cell r="G236">
            <v>531</v>
          </cell>
          <cell r="H236">
            <v>471</v>
          </cell>
          <cell r="I236">
            <v>459</v>
          </cell>
          <cell r="J236">
            <v>560</v>
          </cell>
          <cell r="K236">
            <v>656</v>
          </cell>
          <cell r="L236">
            <v>617</v>
          </cell>
          <cell r="M236">
            <v>402</v>
          </cell>
          <cell r="N236">
            <v>214</v>
          </cell>
          <cell r="O236">
            <v>170</v>
          </cell>
          <cell r="P236">
            <v>138</v>
          </cell>
          <cell r="Q236">
            <v>93</v>
          </cell>
          <cell r="R236">
            <v>97</v>
          </cell>
        </row>
        <row r="237">
          <cell r="B237" t="str">
            <v>頂碩里</v>
          </cell>
          <cell r="C237">
            <v>6463</v>
          </cell>
          <cell r="D237">
            <v>437</v>
          </cell>
          <cell r="E237">
            <v>528</v>
          </cell>
          <cell r="F237">
            <v>710</v>
          </cell>
          <cell r="G237">
            <v>708</v>
          </cell>
          <cell r="H237">
            <v>515</v>
          </cell>
          <cell r="I237">
            <v>565</v>
          </cell>
          <cell r="J237">
            <v>614</v>
          </cell>
          <cell r="K237">
            <v>600</v>
          </cell>
          <cell r="L237">
            <v>600</v>
          </cell>
          <cell r="M237">
            <v>388</v>
          </cell>
          <cell r="N237">
            <v>272</v>
          </cell>
          <cell r="O237">
            <v>227</v>
          </cell>
          <cell r="P237">
            <v>181</v>
          </cell>
          <cell r="Q237">
            <v>78</v>
          </cell>
          <cell r="R237">
            <v>40</v>
          </cell>
        </row>
        <row r="238">
          <cell r="B238" t="str">
            <v>雙園里</v>
          </cell>
          <cell r="C238">
            <v>3989</v>
          </cell>
          <cell r="D238">
            <v>272</v>
          </cell>
          <cell r="E238">
            <v>293</v>
          </cell>
          <cell r="F238">
            <v>423</v>
          </cell>
          <cell r="G238">
            <v>517</v>
          </cell>
          <cell r="H238">
            <v>358</v>
          </cell>
          <cell r="I238">
            <v>355</v>
          </cell>
          <cell r="J238">
            <v>383</v>
          </cell>
          <cell r="K238">
            <v>336</v>
          </cell>
          <cell r="L238">
            <v>332</v>
          </cell>
          <cell r="M238">
            <v>221</v>
          </cell>
          <cell r="N238">
            <v>151</v>
          </cell>
          <cell r="O238">
            <v>159</v>
          </cell>
          <cell r="P238">
            <v>96</v>
          </cell>
          <cell r="Q238">
            <v>61</v>
          </cell>
          <cell r="R238">
            <v>32</v>
          </cell>
        </row>
        <row r="239">
          <cell r="B239" t="str">
            <v>新忠里</v>
          </cell>
          <cell r="C239">
            <v>3173</v>
          </cell>
          <cell r="D239">
            <v>173</v>
          </cell>
          <cell r="E239">
            <v>182</v>
          </cell>
          <cell r="F239">
            <v>265</v>
          </cell>
          <cell r="G239">
            <v>257</v>
          </cell>
          <cell r="H239">
            <v>270</v>
          </cell>
          <cell r="I239">
            <v>328</v>
          </cell>
          <cell r="J239">
            <v>332</v>
          </cell>
          <cell r="K239">
            <v>265</v>
          </cell>
          <cell r="L239">
            <v>230</v>
          </cell>
          <cell r="M239">
            <v>201</v>
          </cell>
          <cell r="N239">
            <v>143</v>
          </cell>
          <cell r="O239">
            <v>148</v>
          </cell>
          <cell r="P239">
            <v>141</v>
          </cell>
          <cell r="Q239">
            <v>171</v>
          </cell>
          <cell r="R239">
            <v>67</v>
          </cell>
        </row>
        <row r="240">
          <cell r="B240" t="str">
            <v>新和里</v>
          </cell>
          <cell r="C240">
            <v>7567</v>
          </cell>
          <cell r="D240">
            <v>543</v>
          </cell>
          <cell r="E240">
            <v>568</v>
          </cell>
          <cell r="F240">
            <v>701</v>
          </cell>
          <cell r="G240">
            <v>670</v>
          </cell>
          <cell r="H240">
            <v>525</v>
          </cell>
          <cell r="I240">
            <v>619</v>
          </cell>
          <cell r="J240">
            <v>786</v>
          </cell>
          <cell r="K240">
            <v>840</v>
          </cell>
          <cell r="L240">
            <v>742</v>
          </cell>
          <cell r="M240">
            <v>518</v>
          </cell>
          <cell r="N240">
            <v>254</v>
          </cell>
          <cell r="O240">
            <v>239</v>
          </cell>
          <cell r="P240">
            <v>174</v>
          </cell>
          <cell r="Q240">
            <v>237</v>
          </cell>
          <cell r="R240">
            <v>151</v>
          </cell>
        </row>
        <row r="241">
          <cell r="B241" t="str">
            <v>糖廍里</v>
          </cell>
          <cell r="C241">
            <v>4882</v>
          </cell>
          <cell r="D241">
            <v>305</v>
          </cell>
          <cell r="E241">
            <v>393</v>
          </cell>
          <cell r="F241">
            <v>546</v>
          </cell>
          <cell r="G241">
            <v>580</v>
          </cell>
          <cell r="H241">
            <v>466</v>
          </cell>
          <cell r="I241">
            <v>384</v>
          </cell>
          <cell r="J241">
            <v>401</v>
          </cell>
          <cell r="K241">
            <v>416</v>
          </cell>
          <cell r="L241">
            <v>412</v>
          </cell>
          <cell r="M241">
            <v>306</v>
          </cell>
          <cell r="N241">
            <v>236</v>
          </cell>
          <cell r="O241">
            <v>208</v>
          </cell>
          <cell r="P241">
            <v>129</v>
          </cell>
          <cell r="Q241">
            <v>63</v>
          </cell>
          <cell r="R241">
            <v>37</v>
          </cell>
        </row>
        <row r="242">
          <cell r="B242" t="str">
            <v>和平里</v>
          </cell>
          <cell r="C242">
            <v>6117</v>
          </cell>
          <cell r="D242">
            <v>386</v>
          </cell>
          <cell r="E242">
            <v>489</v>
          </cell>
          <cell r="F242">
            <v>677</v>
          </cell>
          <cell r="G242">
            <v>707</v>
          </cell>
          <cell r="H242">
            <v>512</v>
          </cell>
          <cell r="I242">
            <v>540</v>
          </cell>
          <cell r="J242">
            <v>546</v>
          </cell>
          <cell r="K242">
            <v>579</v>
          </cell>
          <cell r="L242">
            <v>477</v>
          </cell>
          <cell r="M242">
            <v>358</v>
          </cell>
          <cell r="N242">
            <v>282</v>
          </cell>
          <cell r="O242">
            <v>264</v>
          </cell>
          <cell r="P242">
            <v>189</v>
          </cell>
          <cell r="Q242">
            <v>84</v>
          </cell>
          <cell r="R242">
            <v>27</v>
          </cell>
        </row>
        <row r="243">
          <cell r="B243" t="str">
            <v>綠堤里</v>
          </cell>
          <cell r="C243">
            <v>3859</v>
          </cell>
          <cell r="D243">
            <v>273</v>
          </cell>
          <cell r="E243">
            <v>278</v>
          </cell>
          <cell r="F243">
            <v>377</v>
          </cell>
          <cell r="G243">
            <v>422</v>
          </cell>
          <cell r="H243">
            <v>332</v>
          </cell>
          <cell r="I243">
            <v>345</v>
          </cell>
          <cell r="J243">
            <v>342</v>
          </cell>
          <cell r="K243">
            <v>334</v>
          </cell>
          <cell r="L243">
            <v>347</v>
          </cell>
          <cell r="M243">
            <v>253</v>
          </cell>
          <cell r="N243">
            <v>176</v>
          </cell>
          <cell r="O243">
            <v>177</v>
          </cell>
          <cell r="P243">
            <v>112</v>
          </cell>
          <cell r="Q243">
            <v>58</v>
          </cell>
          <cell r="R243">
            <v>33</v>
          </cell>
        </row>
        <row r="244">
          <cell r="B244" t="str">
            <v>華江里</v>
          </cell>
          <cell r="C244">
            <v>7444</v>
          </cell>
          <cell r="D244">
            <v>577</v>
          </cell>
          <cell r="E244">
            <v>607</v>
          </cell>
          <cell r="F244">
            <v>821</v>
          </cell>
          <cell r="G244">
            <v>850</v>
          </cell>
          <cell r="H244">
            <v>680</v>
          </cell>
          <cell r="I244">
            <v>630</v>
          </cell>
          <cell r="J244">
            <v>669</v>
          </cell>
          <cell r="K244">
            <v>648</v>
          </cell>
          <cell r="L244">
            <v>650</v>
          </cell>
          <cell r="M244">
            <v>424</v>
          </cell>
          <cell r="N244">
            <v>300</v>
          </cell>
          <cell r="O244">
            <v>262</v>
          </cell>
          <cell r="P244">
            <v>190</v>
          </cell>
          <cell r="Q244">
            <v>94</v>
          </cell>
          <cell r="R244">
            <v>42</v>
          </cell>
        </row>
        <row r="245">
          <cell r="B245" t="str">
            <v>柳鄉里</v>
          </cell>
          <cell r="C245">
            <v>4737</v>
          </cell>
          <cell r="D245">
            <v>308</v>
          </cell>
          <cell r="E245">
            <v>359</v>
          </cell>
          <cell r="F245">
            <v>509</v>
          </cell>
          <cell r="G245">
            <v>560</v>
          </cell>
          <cell r="H245">
            <v>393</v>
          </cell>
          <cell r="I245">
            <v>393</v>
          </cell>
          <cell r="J245">
            <v>422</v>
          </cell>
          <cell r="K245">
            <v>425</v>
          </cell>
          <cell r="L245">
            <v>432</v>
          </cell>
          <cell r="M245">
            <v>270</v>
          </cell>
          <cell r="N245">
            <v>226</v>
          </cell>
          <cell r="O245">
            <v>202</v>
          </cell>
          <cell r="P245">
            <v>138</v>
          </cell>
          <cell r="Q245">
            <v>62</v>
          </cell>
          <cell r="R245">
            <v>38</v>
          </cell>
        </row>
        <row r="246">
          <cell r="B246" t="str">
            <v>日善里</v>
          </cell>
          <cell r="C246">
            <v>3202</v>
          </cell>
          <cell r="D246">
            <v>228</v>
          </cell>
          <cell r="E246">
            <v>240</v>
          </cell>
          <cell r="F246">
            <v>391</v>
          </cell>
          <cell r="G246">
            <v>354</v>
          </cell>
          <cell r="H246">
            <v>298</v>
          </cell>
          <cell r="I246">
            <v>272</v>
          </cell>
          <cell r="J246">
            <v>282</v>
          </cell>
          <cell r="K246">
            <v>317</v>
          </cell>
          <cell r="L246">
            <v>264</v>
          </cell>
          <cell r="M246">
            <v>188</v>
          </cell>
          <cell r="N246">
            <v>126</v>
          </cell>
          <cell r="O246">
            <v>112</v>
          </cell>
          <cell r="P246">
            <v>79</v>
          </cell>
          <cell r="Q246">
            <v>28</v>
          </cell>
          <cell r="R246">
            <v>23</v>
          </cell>
        </row>
        <row r="247">
          <cell r="B247" t="str">
            <v>新安里</v>
          </cell>
          <cell r="C247">
            <v>5465</v>
          </cell>
          <cell r="D247">
            <v>372</v>
          </cell>
          <cell r="E247">
            <v>458</v>
          </cell>
          <cell r="F247">
            <v>564</v>
          </cell>
          <cell r="G247">
            <v>534</v>
          </cell>
          <cell r="H247">
            <v>420</v>
          </cell>
          <cell r="I247">
            <v>502</v>
          </cell>
          <cell r="J247">
            <v>533</v>
          </cell>
          <cell r="K247">
            <v>532</v>
          </cell>
          <cell r="L247">
            <v>439</v>
          </cell>
          <cell r="M247">
            <v>323</v>
          </cell>
          <cell r="N247">
            <v>252</v>
          </cell>
          <cell r="O247">
            <v>198</v>
          </cell>
          <cell r="P247">
            <v>148</v>
          </cell>
          <cell r="Q247">
            <v>117</v>
          </cell>
          <cell r="R247">
            <v>73</v>
          </cell>
        </row>
        <row r="248">
          <cell r="B248" t="str">
            <v>忠德里</v>
          </cell>
          <cell r="C248">
            <v>3752</v>
          </cell>
          <cell r="D248">
            <v>262</v>
          </cell>
          <cell r="E248">
            <v>261</v>
          </cell>
          <cell r="F248">
            <v>396</v>
          </cell>
          <cell r="G248">
            <v>445</v>
          </cell>
          <cell r="H248">
            <v>366</v>
          </cell>
          <cell r="I248">
            <v>363</v>
          </cell>
          <cell r="J248">
            <v>321</v>
          </cell>
          <cell r="K248">
            <v>300</v>
          </cell>
          <cell r="L248">
            <v>298</v>
          </cell>
          <cell r="M248">
            <v>227</v>
          </cell>
          <cell r="N248">
            <v>182</v>
          </cell>
          <cell r="O248">
            <v>154</v>
          </cell>
          <cell r="P248">
            <v>94</v>
          </cell>
          <cell r="Q248">
            <v>60</v>
          </cell>
          <cell r="R248">
            <v>23</v>
          </cell>
        </row>
        <row r="249">
          <cell r="B249" t="str">
            <v>孝德里</v>
          </cell>
          <cell r="C249">
            <v>2917</v>
          </cell>
          <cell r="D249">
            <v>201</v>
          </cell>
          <cell r="E249">
            <v>218</v>
          </cell>
          <cell r="F249">
            <v>342</v>
          </cell>
          <cell r="G249">
            <v>339</v>
          </cell>
          <cell r="H249">
            <v>269</v>
          </cell>
          <cell r="I249">
            <v>269</v>
          </cell>
          <cell r="J249">
            <v>234</v>
          </cell>
          <cell r="K249">
            <v>268</v>
          </cell>
          <cell r="L249">
            <v>230</v>
          </cell>
          <cell r="M249">
            <v>196</v>
          </cell>
          <cell r="N249">
            <v>116</v>
          </cell>
          <cell r="O249">
            <v>109</v>
          </cell>
          <cell r="P249">
            <v>66</v>
          </cell>
          <cell r="Q249">
            <v>43</v>
          </cell>
          <cell r="R249">
            <v>17</v>
          </cell>
        </row>
        <row r="250">
          <cell r="B250" t="str">
            <v>和德里</v>
          </cell>
          <cell r="C250">
            <v>6158</v>
          </cell>
          <cell r="D250">
            <v>476</v>
          </cell>
          <cell r="E250">
            <v>499</v>
          </cell>
          <cell r="F250">
            <v>710</v>
          </cell>
          <cell r="G250">
            <v>677</v>
          </cell>
          <cell r="H250">
            <v>564</v>
          </cell>
          <cell r="I250">
            <v>564</v>
          </cell>
          <cell r="J250">
            <v>579</v>
          </cell>
          <cell r="K250">
            <v>524</v>
          </cell>
          <cell r="L250">
            <v>485</v>
          </cell>
          <cell r="M250">
            <v>358</v>
          </cell>
          <cell r="N250">
            <v>227</v>
          </cell>
          <cell r="O250">
            <v>225</v>
          </cell>
          <cell r="P250">
            <v>136</v>
          </cell>
          <cell r="Q250">
            <v>85</v>
          </cell>
          <cell r="R250">
            <v>49</v>
          </cell>
        </row>
        <row r="251">
          <cell r="B251" t="str">
            <v>錦德里</v>
          </cell>
          <cell r="C251">
            <v>4883</v>
          </cell>
          <cell r="D251">
            <v>330</v>
          </cell>
          <cell r="E251">
            <v>390</v>
          </cell>
          <cell r="F251">
            <v>593</v>
          </cell>
          <cell r="G251">
            <v>550</v>
          </cell>
          <cell r="H251">
            <v>428</v>
          </cell>
          <cell r="I251">
            <v>412</v>
          </cell>
          <cell r="J251">
            <v>467</v>
          </cell>
          <cell r="K251">
            <v>402</v>
          </cell>
          <cell r="L251">
            <v>380</v>
          </cell>
          <cell r="M251">
            <v>284</v>
          </cell>
          <cell r="N251">
            <v>208</v>
          </cell>
          <cell r="O251">
            <v>208</v>
          </cell>
          <cell r="P251">
            <v>126</v>
          </cell>
          <cell r="Q251">
            <v>79</v>
          </cell>
          <cell r="R251">
            <v>26</v>
          </cell>
        </row>
        <row r="252">
          <cell r="B252" t="str">
            <v>全德里</v>
          </cell>
          <cell r="C252">
            <v>3668</v>
          </cell>
          <cell r="D252">
            <v>271</v>
          </cell>
          <cell r="E252">
            <v>266</v>
          </cell>
          <cell r="F252">
            <v>373</v>
          </cell>
          <cell r="G252">
            <v>468</v>
          </cell>
          <cell r="H252">
            <v>359</v>
          </cell>
          <cell r="I252">
            <v>348</v>
          </cell>
          <cell r="J252">
            <v>303</v>
          </cell>
          <cell r="K252">
            <v>318</v>
          </cell>
          <cell r="L252">
            <v>290</v>
          </cell>
          <cell r="M252">
            <v>222</v>
          </cell>
          <cell r="N252">
            <v>154</v>
          </cell>
          <cell r="O252">
            <v>131</v>
          </cell>
          <cell r="P252">
            <v>91</v>
          </cell>
          <cell r="Q252">
            <v>52</v>
          </cell>
          <cell r="R252">
            <v>22</v>
          </cell>
        </row>
        <row r="253">
          <cell r="B253" t="str">
            <v>保德里</v>
          </cell>
          <cell r="C253">
            <v>2886</v>
          </cell>
          <cell r="D253">
            <v>240</v>
          </cell>
          <cell r="E253">
            <v>242</v>
          </cell>
          <cell r="F253">
            <v>296</v>
          </cell>
          <cell r="G253">
            <v>301</v>
          </cell>
          <cell r="H253">
            <v>246</v>
          </cell>
          <cell r="I253">
            <v>230</v>
          </cell>
          <cell r="J253">
            <v>305</v>
          </cell>
          <cell r="K253">
            <v>269</v>
          </cell>
          <cell r="L253">
            <v>214</v>
          </cell>
          <cell r="M253">
            <v>163</v>
          </cell>
          <cell r="N253">
            <v>133</v>
          </cell>
          <cell r="O253">
            <v>114</v>
          </cell>
          <cell r="P253">
            <v>81</v>
          </cell>
          <cell r="Q253">
            <v>37</v>
          </cell>
          <cell r="R253">
            <v>15</v>
          </cell>
        </row>
        <row r="254">
          <cell r="B254" t="str">
            <v>銘德里</v>
          </cell>
          <cell r="C254">
            <v>4109</v>
          </cell>
          <cell r="D254">
            <v>265</v>
          </cell>
          <cell r="E254">
            <v>313</v>
          </cell>
          <cell r="F254">
            <v>444</v>
          </cell>
          <cell r="G254">
            <v>517</v>
          </cell>
          <cell r="H254">
            <v>382</v>
          </cell>
          <cell r="I254">
            <v>402</v>
          </cell>
          <cell r="J254">
            <v>339</v>
          </cell>
          <cell r="K254">
            <v>368</v>
          </cell>
          <cell r="L254">
            <v>307</v>
          </cell>
          <cell r="M254">
            <v>239</v>
          </cell>
          <cell r="N254">
            <v>206</v>
          </cell>
          <cell r="O254">
            <v>170</v>
          </cell>
          <cell r="P254">
            <v>86</v>
          </cell>
          <cell r="Q254">
            <v>53</v>
          </cell>
          <cell r="R254">
            <v>18</v>
          </cell>
        </row>
        <row r="255">
          <cell r="B255" t="str">
            <v>榮德里</v>
          </cell>
          <cell r="C255">
            <v>3208</v>
          </cell>
          <cell r="D255">
            <v>194</v>
          </cell>
          <cell r="E255">
            <v>243</v>
          </cell>
          <cell r="F255">
            <v>319</v>
          </cell>
          <cell r="G255">
            <v>381</v>
          </cell>
          <cell r="H255">
            <v>296</v>
          </cell>
          <cell r="I255">
            <v>271</v>
          </cell>
          <cell r="J255">
            <v>283</v>
          </cell>
          <cell r="K255">
            <v>268</v>
          </cell>
          <cell r="L255">
            <v>270</v>
          </cell>
          <cell r="M255">
            <v>213</v>
          </cell>
          <cell r="N255">
            <v>173</v>
          </cell>
          <cell r="O255">
            <v>138</v>
          </cell>
          <cell r="P255">
            <v>80</v>
          </cell>
          <cell r="Q255">
            <v>50</v>
          </cell>
          <cell r="R255">
            <v>29</v>
          </cell>
        </row>
        <row r="256">
          <cell r="B256" t="str">
            <v>壽德里</v>
          </cell>
          <cell r="C256">
            <v>4515</v>
          </cell>
          <cell r="D256">
            <v>369</v>
          </cell>
          <cell r="E256">
            <v>327</v>
          </cell>
          <cell r="F256">
            <v>419</v>
          </cell>
          <cell r="G256">
            <v>537</v>
          </cell>
          <cell r="H256">
            <v>397</v>
          </cell>
          <cell r="I256">
            <v>405</v>
          </cell>
          <cell r="J256">
            <v>461</v>
          </cell>
          <cell r="K256">
            <v>415</v>
          </cell>
          <cell r="L256">
            <v>408</v>
          </cell>
          <cell r="M256">
            <v>268</v>
          </cell>
          <cell r="N256">
            <v>153</v>
          </cell>
          <cell r="O256">
            <v>164</v>
          </cell>
          <cell r="P256">
            <v>96</v>
          </cell>
          <cell r="Q256">
            <v>68</v>
          </cell>
          <cell r="R256">
            <v>28</v>
          </cell>
        </row>
        <row r="257">
          <cell r="B257" t="str">
            <v>興德里</v>
          </cell>
          <cell r="C257">
            <v>4162</v>
          </cell>
          <cell r="D257">
            <v>291</v>
          </cell>
          <cell r="E257">
            <v>337</v>
          </cell>
          <cell r="F257">
            <v>456</v>
          </cell>
          <cell r="G257">
            <v>507</v>
          </cell>
          <cell r="H257">
            <v>411</v>
          </cell>
          <cell r="I257">
            <v>377</v>
          </cell>
          <cell r="J257">
            <v>365</v>
          </cell>
          <cell r="K257">
            <v>354</v>
          </cell>
          <cell r="L257">
            <v>314</v>
          </cell>
          <cell r="M257">
            <v>246</v>
          </cell>
          <cell r="N257">
            <v>192</v>
          </cell>
          <cell r="O257">
            <v>147</v>
          </cell>
          <cell r="P257">
            <v>98</v>
          </cell>
          <cell r="Q257">
            <v>48</v>
          </cell>
          <cell r="R257">
            <v>19</v>
          </cell>
        </row>
        <row r="258">
          <cell r="B258" t="str">
            <v>華中里</v>
          </cell>
          <cell r="C258">
            <v>5376</v>
          </cell>
          <cell r="D258">
            <v>365</v>
          </cell>
          <cell r="E258">
            <v>362</v>
          </cell>
          <cell r="F258">
            <v>561</v>
          </cell>
          <cell r="G258">
            <v>665</v>
          </cell>
          <cell r="H258">
            <v>482</v>
          </cell>
          <cell r="I258">
            <v>494</v>
          </cell>
          <cell r="J258">
            <v>509</v>
          </cell>
          <cell r="K258">
            <v>432</v>
          </cell>
          <cell r="L258">
            <v>399</v>
          </cell>
          <cell r="M258">
            <v>319</v>
          </cell>
          <cell r="N258">
            <v>262</v>
          </cell>
          <cell r="O258">
            <v>235</v>
          </cell>
          <cell r="P258">
            <v>170</v>
          </cell>
          <cell r="Q258">
            <v>87</v>
          </cell>
          <cell r="R258">
            <v>34</v>
          </cell>
        </row>
        <row r="259">
          <cell r="B259" t="str">
            <v>日祥里</v>
          </cell>
          <cell r="C259">
            <v>4840</v>
          </cell>
          <cell r="D259">
            <v>294</v>
          </cell>
          <cell r="E259">
            <v>295</v>
          </cell>
          <cell r="F259">
            <v>401</v>
          </cell>
          <cell r="G259">
            <v>535</v>
          </cell>
          <cell r="H259">
            <v>460</v>
          </cell>
          <cell r="I259">
            <v>463</v>
          </cell>
          <cell r="J259">
            <v>459</v>
          </cell>
          <cell r="K259">
            <v>410</v>
          </cell>
          <cell r="L259">
            <v>409</v>
          </cell>
          <cell r="M259">
            <v>293</v>
          </cell>
          <cell r="N259">
            <v>253</v>
          </cell>
          <cell r="O259">
            <v>188</v>
          </cell>
          <cell r="P259">
            <v>130</v>
          </cell>
          <cell r="Q259">
            <v>174</v>
          </cell>
          <cell r="R259">
            <v>76</v>
          </cell>
        </row>
        <row r="260">
          <cell r="B260" t="str">
            <v>忠貞里</v>
          </cell>
          <cell r="C260">
            <v>4372</v>
          </cell>
          <cell r="D260">
            <v>255</v>
          </cell>
          <cell r="E260">
            <v>236</v>
          </cell>
          <cell r="F260">
            <v>356</v>
          </cell>
          <cell r="G260">
            <v>398</v>
          </cell>
          <cell r="H260">
            <v>319</v>
          </cell>
          <cell r="I260">
            <v>372</v>
          </cell>
          <cell r="J260">
            <v>409</v>
          </cell>
          <cell r="K260">
            <v>446</v>
          </cell>
          <cell r="L260">
            <v>374</v>
          </cell>
          <cell r="M260">
            <v>301</v>
          </cell>
          <cell r="N260">
            <v>235</v>
          </cell>
          <cell r="O260">
            <v>181</v>
          </cell>
          <cell r="P260">
            <v>183</v>
          </cell>
          <cell r="Q260">
            <v>207</v>
          </cell>
          <cell r="R260">
            <v>100</v>
          </cell>
        </row>
        <row r="261">
          <cell r="B261" t="str">
            <v>凌霄里</v>
          </cell>
          <cell r="C261">
            <v>3343</v>
          </cell>
          <cell r="D261">
            <v>203</v>
          </cell>
          <cell r="E261">
            <v>210</v>
          </cell>
          <cell r="F261">
            <v>310</v>
          </cell>
          <cell r="G261">
            <v>365</v>
          </cell>
          <cell r="H261">
            <v>309</v>
          </cell>
          <cell r="I261">
            <v>334</v>
          </cell>
          <cell r="J261">
            <v>358</v>
          </cell>
          <cell r="K261">
            <v>338</v>
          </cell>
          <cell r="L261">
            <v>238</v>
          </cell>
          <cell r="M261">
            <v>166</v>
          </cell>
          <cell r="N261">
            <v>128</v>
          </cell>
          <cell r="O261">
            <v>120</v>
          </cell>
          <cell r="P261">
            <v>122</v>
          </cell>
          <cell r="Q261">
            <v>87</v>
          </cell>
          <cell r="R261">
            <v>55</v>
          </cell>
        </row>
        <row r="262">
          <cell r="B262" t="str">
            <v>騰雲里</v>
          </cell>
          <cell r="C262">
            <v>2706</v>
          </cell>
          <cell r="D262">
            <v>172</v>
          </cell>
          <cell r="E262">
            <v>188</v>
          </cell>
          <cell r="F262">
            <v>306</v>
          </cell>
          <cell r="G262">
            <v>267</v>
          </cell>
          <cell r="H262">
            <v>220</v>
          </cell>
          <cell r="I262">
            <v>235</v>
          </cell>
          <cell r="J262">
            <v>243</v>
          </cell>
          <cell r="K262">
            <v>276</v>
          </cell>
          <cell r="L262">
            <v>270</v>
          </cell>
          <cell r="M262">
            <v>185</v>
          </cell>
          <cell r="N262">
            <v>108</v>
          </cell>
          <cell r="O262">
            <v>101</v>
          </cell>
          <cell r="P262">
            <v>75</v>
          </cell>
          <cell r="Q262">
            <v>35</v>
          </cell>
          <cell r="R262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topLeftCell="D1" workbookViewId="0">
      <selection activeCell="H1" sqref="H1:H3"/>
    </sheetView>
  </sheetViews>
  <sheetFormatPr defaultRowHeight="16.5" x14ac:dyDescent="0.25"/>
  <sheetData>
    <row r="1" spans="1:28" x14ac:dyDescent="0.25">
      <c r="G1" t="s">
        <v>206</v>
      </c>
      <c r="H1" s="19">
        <f>CORREL(H$6:H$56,$G$6:$G$56)</f>
        <v>-0.25473372125722415</v>
      </c>
      <c r="I1" s="19">
        <f t="shared" ref="I1:V1" si="0">CORREL(I$6:I$56,$G$6:$G$56)</f>
        <v>-0.49174890826370243</v>
      </c>
      <c r="J1" s="19">
        <f t="shared" si="0"/>
        <v>-0.60264963795642079</v>
      </c>
      <c r="K1" s="19">
        <f t="shared" si="0"/>
        <v>-0.62324702383090469</v>
      </c>
      <c r="L1" s="19">
        <f t="shared" si="0"/>
        <v>-0.20662693694768977</v>
      </c>
      <c r="M1" s="19">
        <f t="shared" si="0"/>
        <v>0.35184156196039484</v>
      </c>
      <c r="N1" s="19">
        <f t="shared" si="0"/>
        <v>0.44682020202851674</v>
      </c>
      <c r="O1" s="19">
        <f t="shared" si="0"/>
        <v>0.20485613126145072</v>
      </c>
      <c r="P1" s="19">
        <f t="shared" si="0"/>
        <v>-4.837781772814137E-2</v>
      </c>
      <c r="Q1" s="19">
        <f t="shared" si="0"/>
        <v>0.12031113008614082</v>
      </c>
      <c r="R1" s="19">
        <f t="shared" si="0"/>
        <v>-7.9003570149388205E-2</v>
      </c>
      <c r="S1" s="19">
        <f t="shared" si="0"/>
        <v>-8.8043136822691867E-2</v>
      </c>
      <c r="T1" s="19">
        <f t="shared" si="0"/>
        <v>0.49398839734324623</v>
      </c>
      <c r="U1" s="19">
        <f t="shared" si="0"/>
        <v>0.80838534534237716</v>
      </c>
      <c r="V1" s="19">
        <f t="shared" si="0"/>
        <v>0.79399513401685717</v>
      </c>
    </row>
    <row r="2" spans="1:28" x14ac:dyDescent="0.25">
      <c r="G2" t="s">
        <v>207</v>
      </c>
      <c r="H2" s="19">
        <f>CORREL(H$6:H$56,$F$6:$F$56)</f>
        <v>0.21794943830473548</v>
      </c>
      <c r="I2" s="19">
        <f t="shared" ref="I2:V2" si="1">CORREL(I$6:I$56,$F$6:$F$56)</f>
        <v>0.46261651872776244</v>
      </c>
      <c r="J2" s="19">
        <f t="shared" si="1"/>
        <v>0.5914274847595512</v>
      </c>
      <c r="K2" s="19">
        <f t="shared" si="1"/>
        <v>0.61125217276781751</v>
      </c>
      <c r="L2" s="19">
        <f t="shared" si="1"/>
        <v>0.20047423096666384</v>
      </c>
      <c r="M2" s="19">
        <f t="shared" si="1"/>
        <v>-0.36670660549667472</v>
      </c>
      <c r="N2" s="19">
        <f t="shared" si="1"/>
        <v>-0.45788798327212499</v>
      </c>
      <c r="O2" s="19">
        <f t="shared" si="1"/>
        <v>-0.19908203619857226</v>
      </c>
      <c r="P2" s="19">
        <f t="shared" si="1"/>
        <v>8.3869903374750573E-2</v>
      </c>
      <c r="Q2" s="19">
        <f t="shared" si="1"/>
        <v>-8.2981516951534828E-2</v>
      </c>
      <c r="R2" s="19">
        <f t="shared" si="1"/>
        <v>9.2527594591128387E-2</v>
      </c>
      <c r="S2" s="19">
        <f t="shared" si="1"/>
        <v>9.7042429072235023E-2</v>
      </c>
      <c r="T2" s="19">
        <f t="shared" si="1"/>
        <v>-0.47817511947476943</v>
      </c>
      <c r="U2" s="19">
        <f t="shared" si="1"/>
        <v>-0.79492142019332845</v>
      </c>
      <c r="V2" s="19">
        <f t="shared" si="1"/>
        <v>-0.77689866834055343</v>
      </c>
    </row>
    <row r="3" spans="1:28" x14ac:dyDescent="0.25">
      <c r="G3" t="s">
        <v>208</v>
      </c>
      <c r="H3" s="19">
        <f>CORREL(H$6:H$56,$E$6:$E$56)</f>
        <v>-0.29447458285380873</v>
      </c>
      <c r="I3" s="19">
        <f t="shared" ref="I3:V3" si="2">CORREL(I$6:I$56,$E$6:$E$56)</f>
        <v>-0.52131166715768207</v>
      </c>
      <c r="J3" s="19">
        <f t="shared" si="2"/>
        <v>-0.6113143763836808</v>
      </c>
      <c r="K3" s="19">
        <f t="shared" si="2"/>
        <v>-0.63264609039786468</v>
      </c>
      <c r="L3" s="19">
        <f t="shared" si="2"/>
        <v>-0.21219326224241961</v>
      </c>
      <c r="M3" s="19">
        <f t="shared" si="2"/>
        <v>0.33278463112321915</v>
      </c>
      <c r="N3" s="19">
        <f t="shared" si="2"/>
        <v>0.43141311525465909</v>
      </c>
      <c r="O3" s="19">
        <f t="shared" si="2"/>
        <v>0.21000780546127049</v>
      </c>
      <c r="P3" s="19">
        <f t="shared" si="2"/>
        <v>-8.0944344035626045E-3</v>
      </c>
      <c r="Q3" s="19">
        <f t="shared" si="2"/>
        <v>0.16155190706829359</v>
      </c>
      <c r="R3" s="19">
        <f t="shared" si="2"/>
        <v>-6.3254690630759502E-2</v>
      </c>
      <c r="S3" s="19">
        <f t="shared" si="2"/>
        <v>-7.732959442745535E-2</v>
      </c>
      <c r="T3" s="19">
        <f t="shared" si="2"/>
        <v>0.5085388987678422</v>
      </c>
      <c r="U3" s="19">
        <f t="shared" si="2"/>
        <v>0.81821851809034196</v>
      </c>
      <c r="V3" s="19">
        <f t="shared" si="2"/>
        <v>0.80801343003875958</v>
      </c>
    </row>
    <row r="4" spans="1:28" x14ac:dyDescent="0.25">
      <c r="B4">
        <v>2</v>
      </c>
      <c r="C4">
        <v>3</v>
      </c>
      <c r="D4">
        <v>4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</row>
    <row r="5" spans="1:28" x14ac:dyDescent="0.25">
      <c r="A5" t="s">
        <v>209</v>
      </c>
      <c r="B5" t="s">
        <v>210</v>
      </c>
      <c r="C5" t="s">
        <v>211</v>
      </c>
      <c r="D5" t="s">
        <v>212</v>
      </c>
      <c r="E5" t="s">
        <v>213</v>
      </c>
      <c r="F5" t="s">
        <v>214</v>
      </c>
      <c r="G5" t="s">
        <v>215</v>
      </c>
      <c r="H5">
        <v>20</v>
      </c>
      <c r="I5">
        <v>25</v>
      </c>
      <c r="J5">
        <v>30</v>
      </c>
      <c r="K5">
        <v>35</v>
      </c>
      <c r="L5">
        <v>40</v>
      </c>
      <c r="M5">
        <v>45</v>
      </c>
      <c r="N5">
        <v>50</v>
      </c>
      <c r="O5">
        <v>55</v>
      </c>
      <c r="P5">
        <v>60</v>
      </c>
      <c r="Q5">
        <v>65</v>
      </c>
      <c r="R5">
        <v>70</v>
      </c>
      <c r="S5">
        <v>75</v>
      </c>
      <c r="T5">
        <v>80</v>
      </c>
      <c r="U5">
        <v>85</v>
      </c>
      <c r="V5">
        <v>90</v>
      </c>
      <c r="W5" t="s">
        <v>216</v>
      </c>
    </row>
    <row r="6" spans="1:28" x14ac:dyDescent="0.25">
      <c r="A6" t="s">
        <v>170</v>
      </c>
      <c r="B6">
        <f>VLOOKUP($A6,工作表2!$X$6:$AA$115,B$4,FALSE)</f>
        <v>1505</v>
      </c>
      <c r="C6">
        <f>VLOOKUP($A6,工作表2!$X$6:$AA$115,C$4,FALSE)</f>
        <v>1234</v>
      </c>
      <c r="D6">
        <f>VLOOKUP($A6,工作表2!$X$6:$AA$115,D$4,FALSE)</f>
        <v>3044</v>
      </c>
      <c r="E6" s="12">
        <f>B6/$D6</f>
        <v>0.49441524310118268</v>
      </c>
      <c r="F6" s="12">
        <f>C6/$D6</f>
        <v>0.40538764783180026</v>
      </c>
      <c r="G6" s="13">
        <f>E6-F6</f>
        <v>8.902759526938242E-2</v>
      </c>
      <c r="H6" s="14">
        <f>VLOOKUP($A6,'[1]5Y區隔'!$B$227:$R$262,H$4,FALSE)/VLOOKUP($A6,'[1]5Y區隔'!$B$227:$R$262,2,FALSE)</f>
        <v>5.0376254180602008E-2</v>
      </c>
      <c r="I6" s="14">
        <f>VLOOKUP($A6,'[1]5Y區隔'!$B$227:$R$262,I$4,FALSE)/VLOOKUP($A6,'[1]5Y區隔'!$B$227:$R$262,2,FALSE)</f>
        <v>5.7274247491638793E-2</v>
      </c>
      <c r="J6" s="14">
        <f>VLOOKUP($A6,'[1]5Y區隔'!$B$227:$R$262,J$4,FALSE)/VLOOKUP($A6,'[1]5Y區隔'!$B$227:$R$262,2,FALSE)</f>
        <v>0.10346989966555184</v>
      </c>
      <c r="K6" s="14">
        <f>VLOOKUP($A6,'[1]5Y區隔'!$B$227:$R$262,K$4,FALSE)/VLOOKUP($A6,'[1]5Y區隔'!$B$227:$R$262,2,FALSE)</f>
        <v>0.11684782608695653</v>
      </c>
      <c r="L6" s="14">
        <f>VLOOKUP($A6,'[1]5Y區隔'!$B$227:$R$262,L$4,FALSE)/VLOOKUP($A6,'[1]5Y區隔'!$B$227:$R$262,2,FALSE)</f>
        <v>8.7792642140468224E-2</v>
      </c>
      <c r="M6" s="14">
        <f>VLOOKUP($A6,'[1]5Y區隔'!$B$227:$R$262,M$4,FALSE)/VLOOKUP($A6,'[1]5Y區隔'!$B$227:$R$262,2,FALSE)</f>
        <v>8.7792642140468224E-2</v>
      </c>
      <c r="N6" s="14">
        <f>VLOOKUP($A6,'[1]5Y區隔'!$B$227:$R$262,N$4,FALSE)/VLOOKUP($A6,'[1]5Y區隔'!$B$227:$R$262,2,FALSE)</f>
        <v>9.4899665551839471E-2</v>
      </c>
      <c r="O6" s="14">
        <f>VLOOKUP($A6,'[1]5Y區隔'!$B$227:$R$262,O$4,FALSE)/VLOOKUP($A6,'[1]5Y區隔'!$B$227:$R$262,2,FALSE)</f>
        <v>9.3645484949832769E-2</v>
      </c>
      <c r="P6" s="14">
        <f>VLOOKUP($A6,'[1]5Y區隔'!$B$227:$R$262,P$4,FALSE)/VLOOKUP($A6,'[1]5Y區隔'!$B$227:$R$262,2,FALSE)</f>
        <v>0.10054347826086957</v>
      </c>
      <c r="Q6" s="14">
        <f>VLOOKUP($A6,'[1]5Y區隔'!$B$227:$R$262,Q$4,FALSE)/VLOOKUP($A6,'[1]5Y區隔'!$B$227:$R$262,2,FALSE)</f>
        <v>6.5426421404682272E-2</v>
      </c>
      <c r="R6" s="14">
        <f>VLOOKUP($A6,'[1]5Y區隔'!$B$227:$R$262,R$4,FALSE)/VLOOKUP($A6,'[1]5Y區隔'!$B$227:$R$262,2,FALSE)</f>
        <v>4.0342809364548496E-2</v>
      </c>
      <c r="S6" s="14">
        <f>VLOOKUP($A6,'[1]5Y區隔'!$B$227:$R$262,S$4,FALSE)/VLOOKUP($A6,'[1]5Y區隔'!$B$227:$R$262,2,FALSE)</f>
        <v>3.3026755852842808E-2</v>
      </c>
      <c r="T6" s="14">
        <f>VLOOKUP($A6,'[1]5Y區隔'!$B$227:$R$262,T$4,FALSE)/VLOOKUP($A6,'[1]5Y區隔'!$B$227:$R$262,2,FALSE)</f>
        <v>2.9891304347826088E-2</v>
      </c>
      <c r="U6" s="14">
        <f>VLOOKUP($A6,'[1]5Y區隔'!$B$227:$R$262,U$4,FALSE)/VLOOKUP($A6,'[1]5Y區隔'!$B$227:$R$262,2,FALSE)</f>
        <v>2.5292642140468228E-2</v>
      </c>
      <c r="V6" s="14">
        <f>VLOOKUP($A6,'[1]5Y區隔'!$B$227:$R$262,V$4,FALSE)/VLOOKUP($A6,'[1]5Y區隔'!$B$227:$R$262,2,FALSE)</f>
        <v>1.3377926421404682E-2</v>
      </c>
      <c r="W6" s="15">
        <f>SUMPRODUCT(H$5:V$5,H6:V6)</f>
        <v>48.322533444816045</v>
      </c>
      <c r="X6" s="16">
        <f>G6</f>
        <v>8.902759526938242E-2</v>
      </c>
      <c r="Y6" s="17"/>
      <c r="Z6" s="17" t="s">
        <v>217</v>
      </c>
      <c r="AA6" s="17" t="s">
        <v>218</v>
      </c>
      <c r="AB6" s="17" t="s">
        <v>219</v>
      </c>
    </row>
    <row r="7" spans="1:28" x14ac:dyDescent="0.25">
      <c r="A7" t="s">
        <v>171</v>
      </c>
      <c r="B7">
        <f>VLOOKUP($A7,工作表2!$X$6:$AA$115,B$4,FALSE)</f>
        <v>918</v>
      </c>
      <c r="C7">
        <f>VLOOKUP($A7,工作表2!$X$6:$AA$115,C$4,FALSE)</f>
        <v>762</v>
      </c>
      <c r="D7">
        <f>VLOOKUP($A7,工作表2!$X$6:$AA$115,D$4,FALSE)</f>
        <v>1875</v>
      </c>
      <c r="E7" s="12">
        <f t="shared" ref="E7:E41" si="3">B7/$D7</f>
        <v>0.48959999999999998</v>
      </c>
      <c r="F7" s="12">
        <f t="shared" ref="F7:F41" si="4">C7/$D7</f>
        <v>0.40639999999999998</v>
      </c>
      <c r="G7" s="13">
        <f t="shared" ref="G7:G41" si="5">E7-F7</f>
        <v>8.3199999999999996E-2</v>
      </c>
      <c r="H7" s="14">
        <f>VLOOKUP($A7,'[1]5Y區隔'!$B$227:$R$262,H$4,FALSE)/VLOOKUP($A7,'[1]5Y區隔'!$B$227:$R$262,2,FALSE)</f>
        <v>4.4084278768233384E-2</v>
      </c>
      <c r="I7" s="14">
        <f>VLOOKUP($A7,'[1]5Y區隔'!$B$227:$R$262,I$4,FALSE)/VLOOKUP($A7,'[1]5Y區隔'!$B$227:$R$262,2,FALSE)</f>
        <v>5.5753646677471638E-2</v>
      </c>
      <c r="J7" s="14">
        <f>VLOOKUP($A7,'[1]5Y區隔'!$B$227:$R$262,J$4,FALSE)/VLOOKUP($A7,'[1]5Y區隔'!$B$227:$R$262,2,FALSE)</f>
        <v>8.784440842787683E-2</v>
      </c>
      <c r="K7" s="14">
        <f>VLOOKUP($A7,'[1]5Y區隔'!$B$227:$R$262,K$4,FALSE)/VLOOKUP($A7,'[1]5Y區隔'!$B$227:$R$262,2,FALSE)</f>
        <v>0.11183144246353323</v>
      </c>
      <c r="L7" s="14">
        <f>VLOOKUP($A7,'[1]5Y區隔'!$B$227:$R$262,L$4,FALSE)/VLOOKUP($A7,'[1]5Y區隔'!$B$227:$R$262,2,FALSE)</f>
        <v>9.9189627228525118E-2</v>
      </c>
      <c r="M7" s="14">
        <f>VLOOKUP($A7,'[1]5Y區隔'!$B$227:$R$262,M$4,FALSE)/VLOOKUP($A7,'[1]5Y區隔'!$B$227:$R$262,2,FALSE)</f>
        <v>9.8217179902755261E-2</v>
      </c>
      <c r="N7" s="14">
        <f>VLOOKUP($A7,'[1]5Y區隔'!$B$227:$R$262,N$4,FALSE)/VLOOKUP($A7,'[1]5Y區隔'!$B$227:$R$262,2,FALSE)</f>
        <v>8.8816855753646673E-2</v>
      </c>
      <c r="O7" s="14">
        <f>VLOOKUP($A7,'[1]5Y區隔'!$B$227:$R$262,O$4,FALSE)/VLOOKUP($A7,'[1]5Y區隔'!$B$227:$R$262,2,FALSE)</f>
        <v>9.4003241491085895E-2</v>
      </c>
      <c r="P7" s="14">
        <f>VLOOKUP($A7,'[1]5Y區隔'!$B$227:$R$262,P$4,FALSE)/VLOOKUP($A7,'[1]5Y區隔'!$B$227:$R$262,2,FALSE)</f>
        <v>0.10696920583468396</v>
      </c>
      <c r="Q7" s="14">
        <f>VLOOKUP($A7,'[1]5Y區隔'!$B$227:$R$262,Q$4,FALSE)/VLOOKUP($A7,'[1]5Y區隔'!$B$227:$R$262,2,FALSE)</f>
        <v>7.9092382495948133E-2</v>
      </c>
      <c r="R7" s="14">
        <f>VLOOKUP($A7,'[1]5Y區隔'!$B$227:$R$262,R$4,FALSE)/VLOOKUP($A7,'[1]5Y區隔'!$B$227:$R$262,2,FALSE)</f>
        <v>4.6677471636952995E-2</v>
      </c>
      <c r="S7" s="14">
        <f>VLOOKUP($A7,'[1]5Y區隔'!$B$227:$R$262,S$4,FALSE)/VLOOKUP($A7,'[1]5Y區隔'!$B$227:$R$262,2,FALSE)</f>
        <v>3.6304700162074557E-2</v>
      </c>
      <c r="T7" s="14">
        <f>VLOOKUP($A7,'[1]5Y區隔'!$B$227:$R$262,T$4,FALSE)/VLOOKUP($A7,'[1]5Y區隔'!$B$227:$R$262,2,FALSE)</f>
        <v>2.2042139384116692E-2</v>
      </c>
      <c r="U7" s="14">
        <f>VLOOKUP($A7,'[1]5Y區隔'!$B$227:$R$262,U$4,FALSE)/VLOOKUP($A7,'[1]5Y區隔'!$B$227:$R$262,2,FALSE)</f>
        <v>1.7828200972447326E-2</v>
      </c>
      <c r="V7" s="14">
        <f>VLOOKUP($A7,'[1]5Y區隔'!$B$227:$R$262,V$4,FALSE)/VLOOKUP($A7,'[1]5Y區隔'!$B$227:$R$262,2,FALSE)</f>
        <v>1.1345218800648298E-2</v>
      </c>
      <c r="W7" s="15">
        <f t="shared" ref="W7:W41" si="6">SUMPRODUCT(H$5:V$5,H7:V7)</f>
        <v>48.672609400324149</v>
      </c>
      <c r="X7" s="16">
        <f t="shared" ref="X7:X41" si="7">G7</f>
        <v>8.3199999999999996E-2</v>
      </c>
      <c r="Y7" s="18">
        <v>20</v>
      </c>
      <c r="Z7" s="19">
        <f>CORREL(H$6:H$56,$G$6:$G$56)</f>
        <v>-0.25473372125722415</v>
      </c>
      <c r="AA7" s="19">
        <f>CORREL(H$6:H$56,$F$6:$F$56)</f>
        <v>0.21794943830473548</v>
      </c>
      <c r="AB7" s="19">
        <f>CORREL(H$6:H$56,$E$6:$E$56)</f>
        <v>-0.29447458285380873</v>
      </c>
    </row>
    <row r="8" spans="1:28" x14ac:dyDescent="0.25">
      <c r="A8" t="s">
        <v>172</v>
      </c>
      <c r="B8">
        <f>VLOOKUP($A8,工作表2!$X$6:$AA$115,B$4,FALSE)</f>
        <v>1054</v>
      </c>
      <c r="C8">
        <f>VLOOKUP($A8,工作表2!$X$6:$AA$115,C$4,FALSE)</f>
        <v>916</v>
      </c>
      <c r="D8">
        <f>VLOOKUP($A8,工作表2!$X$6:$AA$115,D$4,FALSE)</f>
        <v>2197</v>
      </c>
      <c r="E8" s="12">
        <f t="shared" si="3"/>
        <v>0.47974510696404188</v>
      </c>
      <c r="F8" s="12">
        <f t="shared" si="4"/>
        <v>0.41693218024578971</v>
      </c>
      <c r="G8" s="13">
        <f t="shared" si="5"/>
        <v>6.2812926718252171E-2</v>
      </c>
      <c r="H8" s="14">
        <f>VLOOKUP($A8,'[1]5Y區隔'!$B$227:$R$262,H$4,FALSE)/VLOOKUP($A8,'[1]5Y區隔'!$B$227:$R$262,2,FALSE)</f>
        <v>4.3952802359882005E-2</v>
      </c>
      <c r="I8" s="14">
        <f>VLOOKUP($A8,'[1]5Y區隔'!$B$227:$R$262,I$4,FALSE)/VLOOKUP($A8,'[1]5Y區隔'!$B$227:$R$262,2,FALSE)</f>
        <v>5.9882005899705014E-2</v>
      </c>
      <c r="J8" s="14">
        <f>VLOOKUP($A8,'[1]5Y區隔'!$B$227:$R$262,J$4,FALSE)/VLOOKUP($A8,'[1]5Y區隔'!$B$227:$R$262,2,FALSE)</f>
        <v>0.11091445427728613</v>
      </c>
      <c r="K8" s="14">
        <f>VLOOKUP($A8,'[1]5Y區隔'!$B$227:$R$262,K$4,FALSE)/VLOOKUP($A8,'[1]5Y區隔'!$B$227:$R$262,2,FALSE)</f>
        <v>0.12684365781710916</v>
      </c>
      <c r="L8" s="14">
        <f>VLOOKUP($A8,'[1]5Y區隔'!$B$227:$R$262,L$4,FALSE)/VLOOKUP($A8,'[1]5Y區隔'!$B$227:$R$262,2,FALSE)</f>
        <v>0.10058997050147493</v>
      </c>
      <c r="M8" s="14">
        <f>VLOOKUP($A8,'[1]5Y區隔'!$B$227:$R$262,M$4,FALSE)/VLOOKUP($A8,'[1]5Y區隔'!$B$227:$R$262,2,FALSE)</f>
        <v>9.5870206489675522E-2</v>
      </c>
      <c r="N8" s="14">
        <f>VLOOKUP($A8,'[1]5Y區隔'!$B$227:$R$262,N$4,FALSE)/VLOOKUP($A8,'[1]5Y區隔'!$B$227:$R$262,2,FALSE)</f>
        <v>7.6696165191740412E-2</v>
      </c>
      <c r="O8" s="14">
        <f>VLOOKUP($A8,'[1]5Y區隔'!$B$227:$R$262,O$4,FALSE)/VLOOKUP($A8,'[1]5Y區隔'!$B$227:$R$262,2,FALSE)</f>
        <v>8.7905604719764011E-2</v>
      </c>
      <c r="P8" s="14">
        <f>VLOOKUP($A8,'[1]5Y區隔'!$B$227:$R$262,P$4,FALSE)/VLOOKUP($A8,'[1]5Y區隔'!$B$227:$R$262,2,FALSE)</f>
        <v>9.5575221238938052E-2</v>
      </c>
      <c r="Q8" s="14">
        <f>VLOOKUP($A8,'[1]5Y區隔'!$B$227:$R$262,Q$4,FALSE)/VLOOKUP($A8,'[1]5Y區隔'!$B$227:$R$262,2,FALSE)</f>
        <v>7.1681415929203546E-2</v>
      </c>
      <c r="R8" s="14">
        <f>VLOOKUP($A8,'[1]5Y區隔'!$B$227:$R$262,R$4,FALSE)/VLOOKUP($A8,'[1]5Y區隔'!$B$227:$R$262,2,FALSE)</f>
        <v>3.9528023598820058E-2</v>
      </c>
      <c r="S8" s="14">
        <f>VLOOKUP($A8,'[1]5Y區隔'!$B$227:$R$262,S$4,FALSE)/VLOOKUP($A8,'[1]5Y區隔'!$B$227:$R$262,2,FALSE)</f>
        <v>3.0973451327433628E-2</v>
      </c>
      <c r="T8" s="14">
        <f>VLOOKUP($A8,'[1]5Y區隔'!$B$227:$R$262,T$4,FALSE)/VLOOKUP($A8,'[1]5Y區隔'!$B$227:$R$262,2,FALSE)</f>
        <v>2.6843657817109144E-2</v>
      </c>
      <c r="U8" s="14">
        <f>VLOOKUP($A8,'[1]5Y區隔'!$B$227:$R$262,U$4,FALSE)/VLOOKUP($A8,'[1]5Y區隔'!$B$227:$R$262,2,FALSE)</f>
        <v>2.1533923303834808E-2</v>
      </c>
      <c r="V8" s="14">
        <f>VLOOKUP($A8,'[1]5Y區隔'!$B$227:$R$262,V$4,FALSE)/VLOOKUP($A8,'[1]5Y區隔'!$B$227:$R$262,2,FALSE)</f>
        <v>1.1209439528023599E-2</v>
      </c>
      <c r="W8" s="15">
        <f t="shared" si="6"/>
        <v>47.620943952802371</v>
      </c>
      <c r="X8" s="16">
        <f t="shared" si="7"/>
        <v>6.2812926718252171E-2</v>
      </c>
      <c r="Y8" s="17">
        <v>25</v>
      </c>
      <c r="Z8" s="19">
        <f>CORREL(I$6:I$56,$G$6:$G$56)</f>
        <v>-0.49174890826370243</v>
      </c>
      <c r="AA8" s="19">
        <f>CORREL(I$6:I$56,$F$6:$F$56)</f>
        <v>0.46261651872776244</v>
      </c>
      <c r="AB8" s="19">
        <f>CORREL(I$6:I$56,$E$6:$E$56)</f>
        <v>-0.52131166715768207</v>
      </c>
    </row>
    <row r="9" spans="1:28" x14ac:dyDescent="0.25">
      <c r="A9" t="s">
        <v>173</v>
      </c>
      <c r="B9">
        <f>VLOOKUP($A9,工作表2!$X$6:$AA$115,B$4,FALSE)</f>
        <v>1635</v>
      </c>
      <c r="C9">
        <f>VLOOKUP($A9,工作表2!$X$6:$AA$115,C$4,FALSE)</f>
        <v>1958</v>
      </c>
      <c r="D9">
        <f>VLOOKUP($A9,工作表2!$X$6:$AA$115,D$4,FALSE)</f>
        <v>4020</v>
      </c>
      <c r="E9" s="12">
        <f t="shared" si="3"/>
        <v>0.40671641791044777</v>
      </c>
      <c r="F9" s="12">
        <f t="shared" si="4"/>
        <v>0.48706467661691544</v>
      </c>
      <c r="G9" s="13">
        <f t="shared" si="5"/>
        <v>-8.0348258706467668E-2</v>
      </c>
      <c r="H9" s="14">
        <f>VLOOKUP($A9,'[1]5Y區隔'!$B$227:$R$262,H$4,FALSE)/VLOOKUP($A9,'[1]5Y區隔'!$B$227:$R$262,2,FALSE)</f>
        <v>6.1213812347401468E-2</v>
      </c>
      <c r="I9" s="14">
        <f>VLOOKUP($A9,'[1]5Y區隔'!$B$227:$R$262,I$4,FALSE)/VLOOKUP($A9,'[1]5Y區隔'!$B$227:$R$262,2,FALSE)</f>
        <v>7.0631321939309377E-2</v>
      </c>
      <c r="J9" s="14">
        <f>VLOOKUP($A9,'[1]5Y區隔'!$B$227:$R$262,J$4,FALSE)/VLOOKUP($A9,'[1]5Y區隔'!$B$227:$R$262,2,FALSE)</f>
        <v>0.10219741890477851</v>
      </c>
      <c r="K9" s="14">
        <f>VLOOKUP($A9,'[1]5Y區隔'!$B$227:$R$262,K$4,FALSE)/VLOOKUP($A9,'[1]5Y區隔'!$B$227:$R$262,2,FALSE)</f>
        <v>0.10934775026159749</v>
      </c>
      <c r="L9" s="14">
        <f>VLOOKUP($A9,'[1]5Y區隔'!$B$227:$R$262,L$4,FALSE)/VLOOKUP($A9,'[1]5Y區隔'!$B$227:$R$262,2,FALSE)</f>
        <v>8.405999302406697E-2</v>
      </c>
      <c r="M9" s="14">
        <f>VLOOKUP($A9,'[1]5Y區隔'!$B$227:$R$262,M$4,FALSE)/VLOOKUP($A9,'[1]5Y區隔'!$B$227:$R$262,2,FALSE)</f>
        <v>8.0048831531217307E-2</v>
      </c>
      <c r="N9" s="14">
        <f>VLOOKUP($A9,'[1]5Y區隔'!$B$227:$R$262,N$4,FALSE)/VLOOKUP($A9,'[1]5Y區隔'!$B$227:$R$262,2,FALSE)</f>
        <v>8.8594349494244856E-2</v>
      </c>
      <c r="O9" s="14">
        <f>VLOOKUP($A9,'[1]5Y區隔'!$B$227:$R$262,O$4,FALSE)/VLOOKUP($A9,'[1]5Y區隔'!$B$227:$R$262,2,FALSE)</f>
        <v>9.9232647366585283E-2</v>
      </c>
      <c r="P9" s="14">
        <f>VLOOKUP($A9,'[1]5Y區隔'!$B$227:$R$262,P$4,FALSE)/VLOOKUP($A9,'[1]5Y區隔'!$B$227:$R$262,2,FALSE)</f>
        <v>9.6791070805720261E-2</v>
      </c>
      <c r="Q9" s="14">
        <f>VLOOKUP($A9,'[1]5Y區隔'!$B$227:$R$262,Q$4,FALSE)/VLOOKUP($A9,'[1]5Y區隔'!$B$227:$R$262,2,FALSE)</f>
        <v>7.3770491803278687E-2</v>
      </c>
      <c r="R9" s="14">
        <f>VLOOKUP($A9,'[1]5Y區隔'!$B$227:$R$262,R$4,FALSE)/VLOOKUP($A9,'[1]5Y區隔'!$B$227:$R$262,2,FALSE)</f>
        <v>4.2901988140913845E-2</v>
      </c>
      <c r="S9" s="14">
        <f>VLOOKUP($A9,'[1]5Y區隔'!$B$227:$R$262,S$4,FALSE)/VLOOKUP($A9,'[1]5Y區隔'!$B$227:$R$262,2,FALSE)</f>
        <v>3.7495640041855599E-2</v>
      </c>
      <c r="T9" s="14">
        <f>VLOOKUP($A9,'[1]5Y區隔'!$B$227:$R$262,T$4,FALSE)/VLOOKUP($A9,'[1]5Y區隔'!$B$227:$R$262,2,FALSE)</f>
        <v>2.8252528775723752E-2</v>
      </c>
      <c r="U9" s="14">
        <f>VLOOKUP($A9,'[1]5Y區隔'!$B$227:$R$262,U$4,FALSE)/VLOOKUP($A9,'[1]5Y區隔'!$B$227:$R$262,2,FALSE)</f>
        <v>1.6044645971398673E-2</v>
      </c>
      <c r="V9" s="14">
        <f>VLOOKUP($A9,'[1]5Y區隔'!$B$227:$R$262,V$4,FALSE)/VLOOKUP($A9,'[1]5Y區隔'!$B$227:$R$262,2,FALSE)</f>
        <v>9.4175095919079178E-3</v>
      </c>
      <c r="W9" s="15">
        <f t="shared" si="6"/>
        <v>47.624694802929895</v>
      </c>
      <c r="X9" s="16">
        <f t="shared" si="7"/>
        <v>-8.0348258706467668E-2</v>
      </c>
      <c r="Y9" s="17">
        <v>30</v>
      </c>
      <c r="Z9" s="19">
        <f>CORREL(J$6:J$56,$G$6:$G$56)</f>
        <v>-0.60264963795642079</v>
      </c>
      <c r="AA9" s="19">
        <f>CORREL(J$6:J$56,$F$6:$F$56)</f>
        <v>0.5914274847595512</v>
      </c>
      <c r="AB9" s="19">
        <f>CORREL(J$6:J$56,$E$6:$E$56)</f>
        <v>-0.6113143763836808</v>
      </c>
    </row>
    <row r="10" spans="1:28" x14ac:dyDescent="0.25">
      <c r="A10" t="s">
        <v>174</v>
      </c>
      <c r="B10">
        <f>VLOOKUP($A10,工作表2!$X$6:$AA$115,B$4,FALSE)</f>
        <v>1382</v>
      </c>
      <c r="C10">
        <f>VLOOKUP($A10,工作表2!$X$6:$AA$115,C$4,FALSE)</f>
        <v>1970</v>
      </c>
      <c r="D10">
        <f>VLOOKUP($A10,工作表2!$X$6:$AA$115,D$4,FALSE)</f>
        <v>3695</v>
      </c>
      <c r="E10" s="12">
        <f t="shared" si="3"/>
        <v>0.37401894451962109</v>
      </c>
      <c r="F10" s="12">
        <f t="shared" si="4"/>
        <v>0.53315290933694182</v>
      </c>
      <c r="G10" s="13">
        <f t="shared" si="5"/>
        <v>-0.15913396481732073</v>
      </c>
      <c r="H10" s="14">
        <f>VLOOKUP($A10,'[1]5Y區隔'!$B$227:$R$262,H$4,FALSE)/VLOOKUP($A10,'[1]5Y區隔'!$B$227:$R$262,2,FALSE)</f>
        <v>6.5546218487394961E-2</v>
      </c>
      <c r="I10" s="14">
        <f>VLOOKUP($A10,'[1]5Y區隔'!$B$227:$R$262,I$4,FALSE)/VLOOKUP($A10,'[1]5Y區隔'!$B$227:$R$262,2,FALSE)</f>
        <v>6.4799253034547158E-2</v>
      </c>
      <c r="J10" s="14">
        <f>VLOOKUP($A10,'[1]5Y區隔'!$B$227:$R$262,J$4,FALSE)/VLOOKUP($A10,'[1]5Y區隔'!$B$227:$R$262,2,FALSE)</f>
        <v>0.1111111111111111</v>
      </c>
      <c r="K10" s="14">
        <f>VLOOKUP($A10,'[1]5Y區隔'!$B$227:$R$262,K$4,FALSE)/VLOOKUP($A10,'[1]5Y區隔'!$B$227:$R$262,2,FALSE)</f>
        <v>0.11372549019607843</v>
      </c>
      <c r="L10" s="14">
        <f>VLOOKUP($A10,'[1]5Y區隔'!$B$227:$R$262,L$4,FALSE)/VLOOKUP($A10,'[1]5Y區隔'!$B$227:$R$262,2,FALSE)</f>
        <v>8.832866479925304E-2</v>
      </c>
      <c r="M10" s="14">
        <f>VLOOKUP($A10,'[1]5Y區隔'!$B$227:$R$262,M$4,FALSE)/VLOOKUP($A10,'[1]5Y區隔'!$B$227:$R$262,2,FALSE)</f>
        <v>8.440709617180206E-2</v>
      </c>
      <c r="N10" s="14">
        <f>VLOOKUP($A10,'[1]5Y區隔'!$B$227:$R$262,N$4,FALSE)/VLOOKUP($A10,'[1]5Y區隔'!$B$227:$R$262,2,FALSE)</f>
        <v>8.7768440709617174E-2</v>
      </c>
      <c r="O10" s="14">
        <f>VLOOKUP($A10,'[1]5Y區隔'!$B$227:$R$262,O$4,FALSE)/VLOOKUP($A10,'[1]5Y區隔'!$B$227:$R$262,2,FALSE)</f>
        <v>9.07563025210084E-2</v>
      </c>
      <c r="P10" s="14">
        <f>VLOOKUP($A10,'[1]5Y區隔'!$B$227:$R$262,P$4,FALSE)/VLOOKUP($A10,'[1]5Y區隔'!$B$227:$R$262,2,FALSE)</f>
        <v>9.5051353874883282E-2</v>
      </c>
      <c r="Q10" s="14">
        <f>VLOOKUP($A10,'[1]5Y區隔'!$B$227:$R$262,Q$4,FALSE)/VLOOKUP($A10,'[1]5Y區隔'!$B$227:$R$262,2,FALSE)</f>
        <v>6.2184873949579833E-2</v>
      </c>
      <c r="R10" s="14">
        <f>VLOOKUP($A10,'[1]5Y區隔'!$B$227:$R$262,R$4,FALSE)/VLOOKUP($A10,'[1]5Y區隔'!$B$227:$R$262,2,FALSE)</f>
        <v>5.1540616246498597E-2</v>
      </c>
      <c r="S10" s="14">
        <f>VLOOKUP($A10,'[1]5Y區隔'!$B$227:$R$262,S$4,FALSE)/VLOOKUP($A10,'[1]5Y區隔'!$B$227:$R$262,2,FALSE)</f>
        <v>3.8655462184873951E-2</v>
      </c>
      <c r="T10" s="14">
        <f>VLOOKUP($A10,'[1]5Y區隔'!$B$227:$R$262,T$4,FALSE)/VLOOKUP($A10,'[1]5Y區隔'!$B$227:$R$262,2,FALSE)</f>
        <v>2.5957049486461253E-2</v>
      </c>
      <c r="U10" s="14">
        <f>VLOOKUP($A10,'[1]5Y區隔'!$B$227:$R$262,U$4,FALSE)/VLOOKUP($A10,'[1]5Y區隔'!$B$227:$R$262,2,FALSE)</f>
        <v>1.2698412698412698E-2</v>
      </c>
      <c r="V10" s="14">
        <f>VLOOKUP($A10,'[1]5Y區隔'!$B$227:$R$262,V$4,FALSE)/VLOOKUP($A10,'[1]5Y區隔'!$B$227:$R$262,2,FALSE)</f>
        <v>7.4696545284780582E-3</v>
      </c>
      <c r="W10" s="15">
        <f t="shared" si="6"/>
        <v>47.036414565826334</v>
      </c>
      <c r="X10" s="16">
        <f t="shared" si="7"/>
        <v>-0.15913396481732073</v>
      </c>
      <c r="Y10" s="17">
        <v>35</v>
      </c>
      <c r="Z10" s="19">
        <f>CORREL(K$6:K$56,$G$6:$G$56)</f>
        <v>-0.62324702383090469</v>
      </c>
      <c r="AA10" s="19">
        <f>CORREL(K$6:K$56,$F$6:$F$56)</f>
        <v>0.61125217276781751</v>
      </c>
      <c r="AB10" s="19">
        <f>CORREL(K$6:K$56,$E$6:$E$56)</f>
        <v>-0.63264609039786468</v>
      </c>
    </row>
    <row r="11" spans="1:28" x14ac:dyDescent="0.25">
      <c r="A11" t="s">
        <v>175</v>
      </c>
      <c r="B11">
        <f>VLOOKUP($A11,工作表2!$X$6:$AA$115,B$4,FALSE)</f>
        <v>1243</v>
      </c>
      <c r="C11">
        <f>VLOOKUP($A11,工作表2!$X$6:$AA$115,C$4,FALSE)</f>
        <v>1780</v>
      </c>
      <c r="D11">
        <f>VLOOKUP($A11,工作表2!$X$6:$AA$115,D$4,FALSE)</f>
        <v>3351</v>
      </c>
      <c r="E11" s="12">
        <f t="shared" si="3"/>
        <v>0.37093404953745152</v>
      </c>
      <c r="F11" s="12">
        <f t="shared" si="4"/>
        <v>0.53118472097881231</v>
      </c>
      <c r="G11" s="13">
        <f t="shared" si="5"/>
        <v>-0.16025067144136079</v>
      </c>
      <c r="H11" s="14">
        <f>VLOOKUP($A11,'[1]5Y區隔'!$B$227:$R$262,H$4,FALSE)/VLOOKUP($A11,'[1]5Y區隔'!$B$227:$R$262,2,FALSE)</f>
        <v>6.1359223300970871E-2</v>
      </c>
      <c r="I11" s="14">
        <f>VLOOKUP($A11,'[1]5Y區隔'!$B$227:$R$262,I$4,FALSE)/VLOOKUP($A11,'[1]5Y區隔'!$B$227:$R$262,2,FALSE)</f>
        <v>7.3398058252427179E-2</v>
      </c>
      <c r="J11" s="14">
        <f>VLOOKUP($A11,'[1]5Y區隔'!$B$227:$R$262,J$4,FALSE)/VLOOKUP($A11,'[1]5Y區隔'!$B$227:$R$262,2,FALSE)</f>
        <v>0.10019417475728155</v>
      </c>
      <c r="K11" s="14">
        <f>VLOOKUP($A11,'[1]5Y區隔'!$B$227:$R$262,K$4,FALSE)/VLOOKUP($A11,'[1]5Y區隔'!$B$227:$R$262,2,FALSE)</f>
        <v>0.10737864077669904</v>
      </c>
      <c r="L11" s="14">
        <f>VLOOKUP($A11,'[1]5Y區隔'!$B$227:$R$262,L$4,FALSE)/VLOOKUP($A11,'[1]5Y區隔'!$B$227:$R$262,2,FALSE)</f>
        <v>7.8252427184466025E-2</v>
      </c>
      <c r="M11" s="14">
        <f>VLOOKUP($A11,'[1]5Y區隔'!$B$227:$R$262,M$4,FALSE)/VLOOKUP($A11,'[1]5Y區隔'!$B$227:$R$262,2,FALSE)</f>
        <v>8.8155339805825239E-2</v>
      </c>
      <c r="N11" s="14">
        <f>VLOOKUP($A11,'[1]5Y區隔'!$B$227:$R$262,N$4,FALSE)/VLOOKUP($A11,'[1]5Y區隔'!$B$227:$R$262,2,FALSE)</f>
        <v>9.4951456310679611E-2</v>
      </c>
      <c r="O11" s="14">
        <f>VLOOKUP($A11,'[1]5Y區隔'!$B$227:$R$262,O$4,FALSE)/VLOOKUP($A11,'[1]5Y區隔'!$B$227:$R$262,2,FALSE)</f>
        <v>9.7864077669902919E-2</v>
      </c>
      <c r="P11" s="14">
        <f>VLOOKUP($A11,'[1]5Y區隔'!$B$227:$R$262,P$4,FALSE)/VLOOKUP($A11,'[1]5Y區隔'!$B$227:$R$262,2,FALSE)</f>
        <v>9.4174757281553403E-2</v>
      </c>
      <c r="Q11" s="14">
        <f>VLOOKUP($A11,'[1]5Y區隔'!$B$227:$R$262,Q$4,FALSE)/VLOOKUP($A11,'[1]5Y區隔'!$B$227:$R$262,2,FALSE)</f>
        <v>7.2233009708737861E-2</v>
      </c>
      <c r="R11" s="14">
        <f>VLOOKUP($A11,'[1]5Y區隔'!$B$227:$R$262,R$4,FALSE)/VLOOKUP($A11,'[1]5Y區隔'!$B$227:$R$262,2,FALSE)</f>
        <v>4.6213592233009707E-2</v>
      </c>
      <c r="S11" s="14">
        <f>VLOOKUP($A11,'[1]5Y區隔'!$B$227:$R$262,S$4,FALSE)/VLOOKUP($A11,'[1]5Y區隔'!$B$227:$R$262,2,FALSE)</f>
        <v>3.8640776699029128E-2</v>
      </c>
      <c r="T11" s="14">
        <f>VLOOKUP($A11,'[1]5Y區隔'!$B$227:$R$262,T$4,FALSE)/VLOOKUP($A11,'[1]5Y區隔'!$B$227:$R$262,2,FALSE)</f>
        <v>2.5631067961165047E-2</v>
      </c>
      <c r="U11" s="14">
        <f>VLOOKUP($A11,'[1]5Y區隔'!$B$227:$R$262,U$4,FALSE)/VLOOKUP($A11,'[1]5Y區隔'!$B$227:$R$262,2,FALSE)</f>
        <v>1.5533980582524271E-2</v>
      </c>
      <c r="V11" s="14">
        <f>VLOOKUP($A11,'[1]5Y區隔'!$B$227:$R$262,V$4,FALSE)/VLOOKUP($A11,'[1]5Y區隔'!$B$227:$R$262,2,FALSE)</f>
        <v>6.0194174757281557E-3</v>
      </c>
      <c r="W11" s="15">
        <f t="shared" si="6"/>
        <v>47.444660194174759</v>
      </c>
      <c r="X11" s="16">
        <f t="shared" si="7"/>
        <v>-0.16025067144136079</v>
      </c>
      <c r="Y11" s="17">
        <v>40</v>
      </c>
      <c r="Z11" s="19">
        <f>CORREL(L$6:L$56,$G$6:$G$56)</f>
        <v>-0.20662693694768977</v>
      </c>
      <c r="AA11" s="19">
        <f>CORREL(L$6:L$56,$F$6:$F$56)</f>
        <v>0.20047423096666384</v>
      </c>
      <c r="AB11" s="19">
        <f>CORREL(L$6:L$56,$E$6:$E$56)</f>
        <v>-0.21219326224241961</v>
      </c>
    </row>
    <row r="12" spans="1:28" x14ac:dyDescent="0.25">
      <c r="A12" t="s">
        <v>176</v>
      </c>
      <c r="B12">
        <f>VLOOKUP($A12,工作表2!$X$6:$AA$115,B$4,FALSE)</f>
        <v>1061</v>
      </c>
      <c r="C12">
        <f>VLOOKUP($A12,工作表2!$X$6:$AA$115,C$4,FALSE)</f>
        <v>1789</v>
      </c>
      <c r="D12">
        <f>VLOOKUP($A12,工作表2!$X$6:$AA$115,D$4,FALSE)</f>
        <v>3147</v>
      </c>
      <c r="E12" s="12">
        <f t="shared" si="3"/>
        <v>0.33714648871941533</v>
      </c>
      <c r="F12" s="12">
        <f t="shared" si="4"/>
        <v>0.56847791547505566</v>
      </c>
      <c r="G12" s="13">
        <f t="shared" si="5"/>
        <v>-0.23133142675564033</v>
      </c>
      <c r="H12" s="14">
        <f>VLOOKUP($A12,'[1]5Y區隔'!$B$227:$R$262,H$4,FALSE)/VLOOKUP($A12,'[1]5Y區隔'!$B$227:$R$262,2,FALSE)</f>
        <v>6.1559200179734888E-2</v>
      </c>
      <c r="I12" s="14">
        <f>VLOOKUP($A12,'[1]5Y區隔'!$B$227:$R$262,I$4,FALSE)/VLOOKUP($A12,'[1]5Y區隔'!$B$227:$R$262,2,FALSE)</f>
        <v>7.0321276117726358E-2</v>
      </c>
      <c r="J12" s="14">
        <f>VLOOKUP($A12,'[1]5Y區隔'!$B$227:$R$262,J$4,FALSE)/VLOOKUP($A12,'[1]5Y區隔'!$B$227:$R$262,2,FALSE)</f>
        <v>9.8404852842057966E-2</v>
      </c>
      <c r="K12" s="14">
        <f>VLOOKUP($A12,'[1]5Y區隔'!$B$227:$R$262,K$4,FALSE)/VLOOKUP($A12,'[1]5Y區隔'!$B$227:$R$262,2,FALSE)</f>
        <v>0.10806560323522804</v>
      </c>
      <c r="L12" s="14">
        <f>VLOOKUP($A12,'[1]5Y區隔'!$B$227:$R$262,L$4,FALSE)/VLOOKUP($A12,'[1]5Y區隔'!$B$227:$R$262,2,FALSE)</f>
        <v>8.1330038193664342E-2</v>
      </c>
      <c r="M12" s="14">
        <f>VLOOKUP($A12,'[1]5Y區隔'!$B$227:$R$262,M$4,FALSE)/VLOOKUP($A12,'[1]5Y區隔'!$B$227:$R$262,2,FALSE)</f>
        <v>7.3017299483262188E-2</v>
      </c>
      <c r="N12" s="14">
        <f>VLOOKUP($A12,'[1]5Y區隔'!$B$227:$R$262,N$4,FALSE)/VLOOKUP($A12,'[1]5Y區隔'!$B$227:$R$262,2,FALSE)</f>
        <v>8.6272747697146712E-2</v>
      </c>
      <c r="O12" s="14">
        <f>VLOOKUP($A12,'[1]5Y區隔'!$B$227:$R$262,O$4,FALSE)/VLOOKUP($A12,'[1]5Y區隔'!$B$227:$R$262,2,FALSE)</f>
        <v>9.1889463042013036E-2</v>
      </c>
      <c r="P12" s="14">
        <f>VLOOKUP($A12,'[1]5Y區隔'!$B$227:$R$262,P$4,FALSE)/VLOOKUP($A12,'[1]5Y區隔'!$B$227:$R$262,2,FALSE)</f>
        <v>0.10581891709728151</v>
      </c>
      <c r="Q12" s="14">
        <f>VLOOKUP($A12,'[1]5Y區隔'!$B$227:$R$262,Q$4,FALSE)/VLOOKUP($A12,'[1]5Y區隔'!$B$227:$R$262,2,FALSE)</f>
        <v>7.2567962255672885E-2</v>
      </c>
      <c r="R12" s="14">
        <f>VLOOKUP($A12,'[1]5Y區隔'!$B$227:$R$262,R$4,FALSE)/VLOOKUP($A12,'[1]5Y區隔'!$B$227:$R$262,2,FALSE)</f>
        <v>5.0325769490002246E-2</v>
      </c>
      <c r="S12" s="14">
        <f>VLOOKUP($A12,'[1]5Y區隔'!$B$227:$R$262,S$4,FALSE)/VLOOKUP($A12,'[1]5Y區隔'!$B$227:$R$262,2,FALSE)</f>
        <v>4.6955740283082456E-2</v>
      </c>
      <c r="T12" s="14">
        <f>VLOOKUP($A12,'[1]5Y區隔'!$B$227:$R$262,T$4,FALSE)/VLOOKUP($A12,'[1]5Y區隔'!$B$227:$R$262,2,FALSE)</f>
        <v>3.0105594248483487E-2</v>
      </c>
      <c r="U12" s="14">
        <f>VLOOKUP($A12,'[1]5Y區隔'!$B$227:$R$262,U$4,FALSE)/VLOOKUP($A12,'[1]5Y區隔'!$B$227:$R$262,2,FALSE)</f>
        <v>1.5502134351831049E-2</v>
      </c>
      <c r="V12" s="14">
        <f>VLOOKUP($A12,'[1]5Y區隔'!$B$227:$R$262,V$4,FALSE)/VLOOKUP($A12,'[1]5Y區隔'!$B$227:$R$262,2,FALSE)</f>
        <v>7.8634014828128512E-3</v>
      </c>
      <c r="W12" s="15">
        <f t="shared" si="6"/>
        <v>48.174567512918443</v>
      </c>
      <c r="X12" s="16">
        <f t="shared" si="7"/>
        <v>-0.23133142675564033</v>
      </c>
      <c r="Y12" s="17">
        <v>45</v>
      </c>
      <c r="Z12" s="19">
        <f>CORREL(M$6:M$56,$G$6:$G$56)</f>
        <v>0.35184156196039484</v>
      </c>
      <c r="AA12" s="19">
        <f>CORREL(M$6:M$56,$F$6:$F$56)</f>
        <v>-0.36670660549667472</v>
      </c>
      <c r="AB12" s="19">
        <f>CORREL(M$6:M$56,$E$6:$E$56)</f>
        <v>0.33278463112321915</v>
      </c>
    </row>
    <row r="13" spans="1:28" x14ac:dyDescent="0.25">
      <c r="A13" t="s">
        <v>177</v>
      </c>
      <c r="B13">
        <f>VLOOKUP($A13,工作表2!$X$6:$AA$115,B$4,FALSE)</f>
        <v>813</v>
      </c>
      <c r="C13">
        <f>VLOOKUP($A13,工作表2!$X$6:$AA$115,C$4,FALSE)</f>
        <v>1149</v>
      </c>
      <c r="D13">
        <f>VLOOKUP($A13,工作表2!$X$6:$AA$115,D$4,FALSE)</f>
        <v>2193</v>
      </c>
      <c r="E13" s="12">
        <f t="shared" si="3"/>
        <v>0.37072503419972641</v>
      </c>
      <c r="F13" s="12">
        <f t="shared" si="4"/>
        <v>0.5239398084815321</v>
      </c>
      <c r="G13" s="13">
        <f t="shared" si="5"/>
        <v>-0.15321477428180569</v>
      </c>
      <c r="H13" s="14">
        <f>VLOOKUP($A13,'[1]5Y區隔'!$B$227:$R$262,H$4,FALSE)/VLOOKUP($A13,'[1]5Y區隔'!$B$227:$R$262,2,FALSE)</f>
        <v>6.3440156965336822E-2</v>
      </c>
      <c r="I13" s="14">
        <f>VLOOKUP($A13,'[1]5Y區隔'!$B$227:$R$262,I$4,FALSE)/VLOOKUP($A13,'[1]5Y區隔'!$B$227:$R$262,2,FALSE)</f>
        <v>8.2406801831262269E-2</v>
      </c>
      <c r="J13" s="14">
        <f>VLOOKUP($A13,'[1]5Y區隔'!$B$227:$R$262,J$4,FALSE)/VLOOKUP($A13,'[1]5Y區隔'!$B$227:$R$262,2,FALSE)</f>
        <v>0.11608894702419882</v>
      </c>
      <c r="K13" s="14">
        <f>VLOOKUP($A13,'[1]5Y區隔'!$B$227:$R$262,K$4,FALSE)/VLOOKUP($A13,'[1]5Y區隔'!$B$227:$R$262,2,FALSE)</f>
        <v>0.11281883584041857</v>
      </c>
      <c r="L13" s="14">
        <f>VLOOKUP($A13,'[1]5Y區隔'!$B$227:$R$262,L$4,FALSE)/VLOOKUP($A13,'[1]5Y區隔'!$B$227:$R$262,2,FALSE)</f>
        <v>6.8672334859385217E-2</v>
      </c>
      <c r="M13" s="14">
        <f>VLOOKUP($A13,'[1]5Y區隔'!$B$227:$R$262,M$4,FALSE)/VLOOKUP($A13,'[1]5Y區隔'!$B$227:$R$262,2,FALSE)</f>
        <v>7.8155657292347941E-2</v>
      </c>
      <c r="N13" s="14">
        <f>VLOOKUP($A13,'[1]5Y區隔'!$B$227:$R$262,N$4,FALSE)/VLOOKUP($A13,'[1]5Y區隔'!$B$227:$R$262,2,FALSE)</f>
        <v>8.109875735775017E-2</v>
      </c>
      <c r="O13" s="14">
        <f>VLOOKUP($A13,'[1]5Y區隔'!$B$227:$R$262,O$4,FALSE)/VLOOKUP($A13,'[1]5Y區隔'!$B$227:$R$262,2,FALSE)</f>
        <v>0.10071942446043165</v>
      </c>
      <c r="P13" s="14">
        <f>VLOOKUP($A13,'[1]5Y區隔'!$B$227:$R$262,P$4,FALSE)/VLOOKUP($A13,'[1]5Y區隔'!$B$227:$R$262,2,FALSE)</f>
        <v>9.6795291039895356E-2</v>
      </c>
      <c r="Q13" s="14">
        <f>VLOOKUP($A13,'[1]5Y區隔'!$B$227:$R$262,Q$4,FALSE)/VLOOKUP($A13,'[1]5Y區隔'!$B$227:$R$262,2,FALSE)</f>
        <v>6.4421190320470889E-2</v>
      </c>
      <c r="R13" s="14">
        <f>VLOOKUP($A13,'[1]5Y區隔'!$B$227:$R$262,R$4,FALSE)/VLOOKUP($A13,'[1]5Y區隔'!$B$227:$R$262,2,FALSE)</f>
        <v>4.2184434270765209E-2</v>
      </c>
      <c r="S13" s="14">
        <f>VLOOKUP($A13,'[1]5Y區隔'!$B$227:$R$262,S$4,FALSE)/VLOOKUP($A13,'[1]5Y區隔'!$B$227:$R$262,2,FALSE)</f>
        <v>3.5644211903204708E-2</v>
      </c>
      <c r="T13" s="14">
        <f>VLOOKUP($A13,'[1]5Y區隔'!$B$227:$R$262,T$4,FALSE)/VLOOKUP($A13,'[1]5Y區隔'!$B$227:$R$262,2,FALSE)</f>
        <v>3.0085022890778287E-2</v>
      </c>
      <c r="U13" s="14">
        <f>VLOOKUP($A13,'[1]5Y區隔'!$B$227:$R$262,U$4,FALSE)/VLOOKUP($A13,'[1]5Y區隔'!$B$227:$R$262,2,FALSE)</f>
        <v>1.896664486592544E-2</v>
      </c>
      <c r="V13" s="14">
        <f>VLOOKUP($A13,'[1]5Y區隔'!$B$227:$R$262,V$4,FALSE)/VLOOKUP($A13,'[1]5Y區隔'!$B$227:$R$262,2,FALSE)</f>
        <v>8.502289077828646E-3</v>
      </c>
      <c r="W13" s="15">
        <f t="shared" si="6"/>
        <v>47.024198822759978</v>
      </c>
      <c r="X13" s="16">
        <f t="shared" si="7"/>
        <v>-0.15321477428180569</v>
      </c>
      <c r="Y13" s="17">
        <v>50</v>
      </c>
      <c r="Z13" s="19">
        <f>CORREL(N$6:N$56,$G$6:$G$56)</f>
        <v>0.44682020202851674</v>
      </c>
      <c r="AA13" s="19">
        <f>CORREL(N$6:N$56,$F$6:$F$56)</f>
        <v>-0.45788798327212499</v>
      </c>
      <c r="AB13" s="19">
        <f>CORREL(N$6:N$56,$E$6:$E$56)</f>
        <v>0.43141311525465909</v>
      </c>
    </row>
    <row r="14" spans="1:28" x14ac:dyDescent="0.25">
      <c r="A14" t="s">
        <v>178</v>
      </c>
      <c r="B14">
        <f>VLOOKUP($A14,工作表2!$X$6:$AA$115,B$4,FALSE)</f>
        <v>1130</v>
      </c>
      <c r="C14">
        <f>VLOOKUP($A14,工作表2!$X$6:$AA$115,C$4,FALSE)</f>
        <v>1565</v>
      </c>
      <c r="D14">
        <f>VLOOKUP($A14,工作表2!$X$6:$AA$115,D$4,FALSE)</f>
        <v>3009</v>
      </c>
      <c r="E14" s="12">
        <f t="shared" si="3"/>
        <v>0.37554004652708539</v>
      </c>
      <c r="F14" s="12">
        <f t="shared" si="4"/>
        <v>0.52010634762379526</v>
      </c>
      <c r="G14" s="13">
        <f t="shared" si="5"/>
        <v>-0.14456630109670987</v>
      </c>
      <c r="H14" s="14">
        <f>VLOOKUP($A14,'[1]5Y區隔'!$B$227:$R$262,H$4,FALSE)/VLOOKUP($A14,'[1]5Y區隔'!$B$227:$R$262,2,FALSE)</f>
        <v>7.3027090694935223E-2</v>
      </c>
      <c r="I14" s="14">
        <f>VLOOKUP($A14,'[1]5Y區隔'!$B$227:$R$262,I$4,FALSE)/VLOOKUP($A14,'[1]5Y區隔'!$B$227:$R$262,2,FALSE)</f>
        <v>7.4676089517078922E-2</v>
      </c>
      <c r="J14" s="14">
        <f>VLOOKUP($A14,'[1]5Y區隔'!$B$227:$R$262,J$4,FALSE)/VLOOKUP($A14,'[1]5Y區隔'!$B$227:$R$262,2,FALSE)</f>
        <v>9.7526501766784457E-2</v>
      </c>
      <c r="K14" s="14">
        <f>VLOOKUP($A14,'[1]5Y區隔'!$B$227:$R$262,K$4,FALSE)/VLOOKUP($A14,'[1]5Y區隔'!$B$227:$R$262,2,FALSE)</f>
        <v>0.10200235571260306</v>
      </c>
      <c r="L14" s="14">
        <f>VLOOKUP($A14,'[1]5Y區隔'!$B$227:$R$262,L$4,FALSE)/VLOOKUP($A14,'[1]5Y區隔'!$B$227:$R$262,2,FALSE)</f>
        <v>7.7738515901060068E-2</v>
      </c>
      <c r="M14" s="14">
        <f>VLOOKUP($A14,'[1]5Y區隔'!$B$227:$R$262,M$4,FALSE)/VLOOKUP($A14,'[1]5Y區隔'!$B$227:$R$262,2,FALSE)</f>
        <v>7.0906949352179033E-2</v>
      </c>
      <c r="N14" s="14">
        <f>VLOOKUP($A14,'[1]5Y區隔'!$B$227:$R$262,N$4,FALSE)/VLOOKUP($A14,'[1]5Y區隔'!$B$227:$R$262,2,FALSE)</f>
        <v>9.0694935217903422E-2</v>
      </c>
      <c r="O14" s="14">
        <f>VLOOKUP($A14,'[1]5Y區隔'!$B$227:$R$262,O$4,FALSE)/VLOOKUP($A14,'[1]5Y區隔'!$B$227:$R$262,2,FALSE)</f>
        <v>0.1071849234393404</v>
      </c>
      <c r="P14" s="14">
        <f>VLOOKUP($A14,'[1]5Y區隔'!$B$227:$R$262,P$4,FALSE)/VLOOKUP($A14,'[1]5Y區隔'!$B$227:$R$262,2,FALSE)</f>
        <v>9.9882214369846872E-2</v>
      </c>
      <c r="Q14" s="14">
        <f>VLOOKUP($A14,'[1]5Y區隔'!$B$227:$R$262,Q$4,FALSE)/VLOOKUP($A14,'[1]5Y區隔'!$B$227:$R$262,2,FALSE)</f>
        <v>6.4782096584216728E-2</v>
      </c>
      <c r="R14" s="14">
        <f>VLOOKUP($A14,'[1]5Y區隔'!$B$227:$R$262,R$4,FALSE)/VLOOKUP($A14,'[1]5Y區隔'!$B$227:$R$262,2,FALSE)</f>
        <v>4.1931684334511186E-2</v>
      </c>
      <c r="S14" s="14">
        <f>VLOOKUP($A14,'[1]5Y區隔'!$B$227:$R$262,S$4,FALSE)/VLOOKUP($A14,'[1]5Y區隔'!$B$227:$R$262,2,FALSE)</f>
        <v>3.7926972909305065E-2</v>
      </c>
      <c r="T14" s="14">
        <f>VLOOKUP($A14,'[1]5Y區隔'!$B$227:$R$262,T$4,FALSE)/VLOOKUP($A14,'[1]5Y區隔'!$B$227:$R$262,2,FALSE)</f>
        <v>2.8504122497055358E-2</v>
      </c>
      <c r="U14" s="14">
        <f>VLOOKUP($A14,'[1]5Y區隔'!$B$227:$R$262,U$4,FALSE)/VLOOKUP($A14,'[1]5Y區隔'!$B$227:$R$262,2,FALSE)</f>
        <v>2.1201413427561839E-2</v>
      </c>
      <c r="V14" s="14">
        <f>VLOOKUP($A14,'[1]5Y區隔'!$B$227:$R$262,V$4,FALSE)/VLOOKUP($A14,'[1]5Y區隔'!$B$227:$R$262,2,FALSE)</f>
        <v>1.2014134275618375E-2</v>
      </c>
      <c r="W14" s="15">
        <f t="shared" si="6"/>
        <v>47.700824499411077</v>
      </c>
      <c r="X14" s="16">
        <f t="shared" si="7"/>
        <v>-0.14456630109670987</v>
      </c>
      <c r="Y14" s="17">
        <v>55</v>
      </c>
      <c r="Z14" s="19">
        <f>CORREL(O$6:O$56,$G$6:$G$56)</f>
        <v>0.20485613126145072</v>
      </c>
      <c r="AA14" s="19">
        <f>CORREL(O$6:O$56,$F$6:$F$56)</f>
        <v>-0.19908203619857226</v>
      </c>
      <c r="AB14" s="19">
        <f>CORREL(O$6:O$56,$E$6:$E$56)</f>
        <v>0.21000780546127049</v>
      </c>
    </row>
    <row r="15" spans="1:28" x14ac:dyDescent="0.25">
      <c r="A15" t="s">
        <v>179</v>
      </c>
      <c r="B15">
        <f>VLOOKUP($A15,工作表2!$X$6:$AA$115,B$4,FALSE)</f>
        <v>1046</v>
      </c>
      <c r="C15">
        <f>VLOOKUP($A15,工作表2!$X$6:$AA$115,C$4,FALSE)</f>
        <v>1706</v>
      </c>
      <c r="D15">
        <f>VLOOKUP($A15,工作表2!$X$6:$AA$115,D$4,FALSE)</f>
        <v>3032</v>
      </c>
      <c r="E15" s="12">
        <f t="shared" si="3"/>
        <v>0.3449868073878628</v>
      </c>
      <c r="F15" s="12">
        <f t="shared" si="4"/>
        <v>0.56266490765171506</v>
      </c>
      <c r="G15" s="13">
        <f t="shared" si="5"/>
        <v>-0.21767810026385226</v>
      </c>
      <c r="H15" s="14">
        <f>VLOOKUP($A15,'[1]5Y區隔'!$B$227:$R$262,H$4,FALSE)/VLOOKUP($A15,'[1]5Y區隔'!$B$227:$R$262,2,FALSE)</f>
        <v>5.4897739504843918E-2</v>
      </c>
      <c r="I15" s="14">
        <f>VLOOKUP($A15,'[1]5Y區隔'!$B$227:$R$262,I$4,FALSE)/VLOOKUP($A15,'[1]5Y區隔'!$B$227:$R$262,2,FALSE)</f>
        <v>6.1356297093649086E-2</v>
      </c>
      <c r="J15" s="14">
        <f>VLOOKUP($A15,'[1]5Y區隔'!$B$227:$R$262,J$4,FALSE)/VLOOKUP($A15,'[1]5Y區隔'!$B$227:$R$262,2,FALSE)</f>
        <v>9.2931467527807676E-2</v>
      </c>
      <c r="K15" s="14">
        <f>VLOOKUP($A15,'[1]5Y區隔'!$B$227:$R$262,K$4,FALSE)/VLOOKUP($A15,'[1]5Y區隔'!$B$227:$R$262,2,FALSE)</f>
        <v>9.5263724434876212E-2</v>
      </c>
      <c r="L15" s="14">
        <f>VLOOKUP($A15,'[1]5Y區隔'!$B$227:$R$262,L$4,FALSE)/VLOOKUP($A15,'[1]5Y區隔'!$B$227:$R$262,2,FALSE)</f>
        <v>8.4499461786867597E-2</v>
      </c>
      <c r="M15" s="14">
        <f>VLOOKUP($A15,'[1]5Y區隔'!$B$227:$R$262,M$4,FALSE)/VLOOKUP($A15,'[1]5Y區隔'!$B$227:$R$262,2,FALSE)</f>
        <v>8.2346609257265876E-2</v>
      </c>
      <c r="N15" s="14">
        <f>VLOOKUP($A15,'[1]5Y區隔'!$B$227:$R$262,N$4,FALSE)/VLOOKUP($A15,'[1]5Y區隔'!$B$227:$R$262,2,FALSE)</f>
        <v>0.1004664513814137</v>
      </c>
      <c r="O15" s="14">
        <f>VLOOKUP($A15,'[1]5Y區隔'!$B$227:$R$262,O$4,FALSE)/VLOOKUP($A15,'[1]5Y區隔'!$B$227:$R$262,2,FALSE)</f>
        <v>0.11768927161822748</v>
      </c>
      <c r="P15" s="14">
        <f>VLOOKUP($A15,'[1]5Y區隔'!$B$227:$R$262,P$4,FALSE)/VLOOKUP($A15,'[1]5Y區隔'!$B$227:$R$262,2,FALSE)</f>
        <v>0.11069250089702189</v>
      </c>
      <c r="Q15" s="14">
        <f>VLOOKUP($A15,'[1]5Y區隔'!$B$227:$R$262,Q$4,FALSE)/VLOOKUP($A15,'[1]5Y區隔'!$B$227:$R$262,2,FALSE)</f>
        <v>7.2120559741657694E-2</v>
      </c>
      <c r="R15" s="14">
        <f>VLOOKUP($A15,'[1]5Y區隔'!$B$227:$R$262,R$4,FALSE)/VLOOKUP($A15,'[1]5Y區隔'!$B$227:$R$262,2,FALSE)</f>
        <v>3.8392536777897383E-2</v>
      </c>
      <c r="S15" s="14">
        <f>VLOOKUP($A15,'[1]5Y區隔'!$B$227:$R$262,S$4,FALSE)/VLOOKUP($A15,'[1]5Y區隔'!$B$227:$R$262,2,FALSE)</f>
        <v>3.0498744169357734E-2</v>
      </c>
      <c r="T15" s="14">
        <f>VLOOKUP($A15,'[1]5Y區隔'!$B$227:$R$262,T$4,FALSE)/VLOOKUP($A15,'[1]5Y區隔'!$B$227:$R$262,2,FALSE)</f>
        <v>2.4757804090419805E-2</v>
      </c>
      <c r="U15" s="14">
        <f>VLOOKUP($A15,'[1]5Y區隔'!$B$227:$R$262,U$4,FALSE)/VLOOKUP($A15,'[1]5Y區隔'!$B$227:$R$262,2,FALSE)</f>
        <v>1.6684607104413347E-2</v>
      </c>
      <c r="V15" s="14">
        <f>VLOOKUP($A15,'[1]5Y區隔'!$B$227:$R$262,V$4,FALSE)/VLOOKUP($A15,'[1]5Y區隔'!$B$227:$R$262,2,FALSE)</f>
        <v>1.7402224614280589E-2</v>
      </c>
      <c r="W15" s="15">
        <f t="shared" si="6"/>
        <v>48.605130965195556</v>
      </c>
      <c r="X15" s="16">
        <f t="shared" si="7"/>
        <v>-0.21767810026385226</v>
      </c>
      <c r="Y15" s="17">
        <v>60</v>
      </c>
      <c r="Z15" s="19">
        <f>CORREL(P$6:P$56,$G$6:$G$56)</f>
        <v>-4.837781772814137E-2</v>
      </c>
      <c r="AA15" s="19">
        <f>CORREL(P$6:P$56,$F$6:$F$56)</f>
        <v>8.3869903374750573E-2</v>
      </c>
      <c r="AB15" s="19">
        <f>CORREL(P$6:P$56,$E$6:$E$56)</f>
        <v>-8.0944344035626045E-3</v>
      </c>
    </row>
    <row r="16" spans="1:28" x14ac:dyDescent="0.25">
      <c r="A16" t="s">
        <v>180</v>
      </c>
      <c r="B16">
        <f>VLOOKUP($A16,工作表2!$X$6:$AA$115,B$4,FALSE)</f>
        <v>1457</v>
      </c>
      <c r="C16">
        <f>VLOOKUP($A16,工作表2!$X$6:$AA$115,C$4,FALSE)</f>
        <v>2540</v>
      </c>
      <c r="D16">
        <f>VLOOKUP($A16,工作表2!$X$6:$AA$115,D$4,FALSE)</f>
        <v>4583</v>
      </c>
      <c r="E16" s="12">
        <f t="shared" si="3"/>
        <v>0.31791403011128083</v>
      </c>
      <c r="F16" s="12">
        <f t="shared" si="4"/>
        <v>0.55422212524547243</v>
      </c>
      <c r="G16" s="13">
        <f t="shared" si="5"/>
        <v>-0.2363080951341916</v>
      </c>
      <c r="H16" s="14">
        <f>VLOOKUP($A16,'[1]5Y區隔'!$B$227:$R$262,H$4,FALSE)/VLOOKUP($A16,'[1]5Y區隔'!$B$227:$R$262,2,FALSE)</f>
        <v>6.7615658362989328E-2</v>
      </c>
      <c r="I16" s="14">
        <f>VLOOKUP($A16,'[1]5Y區隔'!$B$227:$R$262,I$4,FALSE)/VLOOKUP($A16,'[1]5Y區隔'!$B$227:$R$262,2,FALSE)</f>
        <v>8.1695806900820053E-2</v>
      </c>
      <c r="J16" s="14">
        <f>VLOOKUP($A16,'[1]5Y區隔'!$B$227:$R$262,J$4,FALSE)/VLOOKUP($A16,'[1]5Y區隔'!$B$227:$R$262,2,FALSE)</f>
        <v>0.1098561039764815</v>
      </c>
      <c r="K16" s="14">
        <f>VLOOKUP($A16,'[1]5Y區隔'!$B$227:$R$262,K$4,FALSE)/VLOOKUP($A16,'[1]5Y區隔'!$B$227:$R$262,2,FALSE)</f>
        <v>0.10954665016246325</v>
      </c>
      <c r="L16" s="14">
        <f>VLOOKUP($A16,'[1]5Y區隔'!$B$227:$R$262,L$4,FALSE)/VLOOKUP($A16,'[1]5Y區隔'!$B$227:$R$262,2,FALSE)</f>
        <v>7.968435710970137E-2</v>
      </c>
      <c r="M16" s="14">
        <f>VLOOKUP($A16,'[1]5Y區隔'!$B$227:$R$262,M$4,FALSE)/VLOOKUP($A16,'[1]5Y區隔'!$B$227:$R$262,2,FALSE)</f>
        <v>8.7420702460157818E-2</v>
      </c>
      <c r="N16" s="14">
        <f>VLOOKUP($A16,'[1]5Y區隔'!$B$227:$R$262,N$4,FALSE)/VLOOKUP($A16,'[1]5Y區隔'!$B$227:$R$262,2,FALSE)</f>
        <v>9.5002320903605136E-2</v>
      </c>
      <c r="O16" s="14">
        <f>VLOOKUP($A16,'[1]5Y區隔'!$B$227:$R$262,O$4,FALSE)/VLOOKUP($A16,'[1]5Y區隔'!$B$227:$R$262,2,FALSE)</f>
        <v>9.2836144205477339E-2</v>
      </c>
      <c r="P16" s="14">
        <f>VLOOKUP($A16,'[1]5Y區隔'!$B$227:$R$262,P$4,FALSE)/VLOOKUP($A16,'[1]5Y區隔'!$B$227:$R$262,2,FALSE)</f>
        <v>9.2836144205477339E-2</v>
      </c>
      <c r="Q16" s="14">
        <f>VLOOKUP($A16,'[1]5Y區隔'!$B$227:$R$262,Q$4,FALSE)/VLOOKUP($A16,'[1]5Y區隔'!$B$227:$R$262,2,FALSE)</f>
        <v>6.0034039919542009E-2</v>
      </c>
      <c r="R16" s="14">
        <f>VLOOKUP($A16,'[1]5Y區隔'!$B$227:$R$262,R$4,FALSE)/VLOOKUP($A16,'[1]5Y區隔'!$B$227:$R$262,2,FALSE)</f>
        <v>4.2085718706483061E-2</v>
      </c>
      <c r="S16" s="14">
        <f>VLOOKUP($A16,'[1]5Y區隔'!$B$227:$R$262,S$4,FALSE)/VLOOKUP($A16,'[1]5Y區隔'!$B$227:$R$262,2,FALSE)</f>
        <v>3.5123007891072255E-2</v>
      </c>
      <c r="T16" s="14">
        <f>VLOOKUP($A16,'[1]5Y區隔'!$B$227:$R$262,T$4,FALSE)/VLOOKUP($A16,'[1]5Y區隔'!$B$227:$R$262,2,FALSE)</f>
        <v>2.8005570168652329E-2</v>
      </c>
      <c r="U16" s="14">
        <f>VLOOKUP($A16,'[1]5Y區隔'!$B$227:$R$262,U$4,FALSE)/VLOOKUP($A16,'[1]5Y區隔'!$B$227:$R$262,2,FALSE)</f>
        <v>1.2068698746712053E-2</v>
      </c>
      <c r="V16" s="14">
        <f>VLOOKUP($A16,'[1]5Y區隔'!$B$227:$R$262,V$4,FALSE)/VLOOKUP($A16,'[1]5Y區隔'!$B$227:$R$262,2,FALSE)</f>
        <v>6.1890762803651555E-3</v>
      </c>
      <c r="W16" s="15">
        <f t="shared" si="6"/>
        <v>46.377843106916302</v>
      </c>
      <c r="X16" s="16">
        <f t="shared" si="7"/>
        <v>-0.2363080951341916</v>
      </c>
      <c r="Y16" s="17">
        <v>65</v>
      </c>
      <c r="Z16" s="19">
        <f>CORREL(Q$6:Q$56,$G$6:$G$56)</f>
        <v>0.12031113008614082</v>
      </c>
      <c r="AA16" s="19">
        <f>CORREL(Q$6:Q$56,$F$6:$F$56)</f>
        <v>-8.2981516951534828E-2</v>
      </c>
      <c r="AB16" s="19">
        <f>CORREL(Q$6:Q$56,$E$6:$E$56)</f>
        <v>0.16155190706829359</v>
      </c>
    </row>
    <row r="17" spans="1:28" x14ac:dyDescent="0.25">
      <c r="A17" t="s">
        <v>181</v>
      </c>
      <c r="B17">
        <f>VLOOKUP($A17,工作表2!$X$6:$AA$115,B$4,FALSE)</f>
        <v>1002</v>
      </c>
      <c r="C17">
        <f>VLOOKUP($A17,工作表2!$X$6:$AA$115,C$4,FALSE)</f>
        <v>1457</v>
      </c>
      <c r="D17">
        <f>VLOOKUP($A17,工作表2!$X$6:$AA$115,D$4,FALSE)</f>
        <v>2802</v>
      </c>
      <c r="E17" s="12">
        <f t="shared" si="3"/>
        <v>0.35760171306209848</v>
      </c>
      <c r="F17" s="12">
        <f t="shared" si="4"/>
        <v>0.51998572448251246</v>
      </c>
      <c r="G17" s="13">
        <f t="shared" si="5"/>
        <v>-0.16238401142041398</v>
      </c>
      <c r="H17" s="14">
        <f>VLOOKUP($A17,'[1]5Y區隔'!$B$227:$R$262,H$4,FALSE)/VLOOKUP($A17,'[1]5Y區隔'!$B$227:$R$262,2,FALSE)</f>
        <v>6.8187515668087242E-2</v>
      </c>
      <c r="I17" s="14">
        <f>VLOOKUP($A17,'[1]5Y區隔'!$B$227:$R$262,I$4,FALSE)/VLOOKUP($A17,'[1]5Y區隔'!$B$227:$R$262,2,FALSE)</f>
        <v>7.345199298069692E-2</v>
      </c>
      <c r="J17" s="14">
        <f>VLOOKUP($A17,'[1]5Y區隔'!$B$227:$R$262,J$4,FALSE)/VLOOKUP($A17,'[1]5Y區隔'!$B$227:$R$262,2,FALSE)</f>
        <v>0.10604161443970921</v>
      </c>
      <c r="K17" s="14">
        <f>VLOOKUP($A17,'[1]5Y區隔'!$B$227:$R$262,K$4,FALSE)/VLOOKUP($A17,'[1]5Y區隔'!$B$227:$R$262,2,FALSE)</f>
        <v>0.12960641764853348</v>
      </c>
      <c r="L17" s="14">
        <f>VLOOKUP($A17,'[1]5Y區隔'!$B$227:$R$262,L$4,FALSE)/VLOOKUP($A17,'[1]5Y區隔'!$B$227:$R$262,2,FALSE)</f>
        <v>8.9746803710203063E-2</v>
      </c>
      <c r="M17" s="14">
        <f>VLOOKUP($A17,'[1]5Y區隔'!$B$227:$R$262,M$4,FALSE)/VLOOKUP($A17,'[1]5Y區隔'!$B$227:$R$262,2,FALSE)</f>
        <v>8.8994735522687385E-2</v>
      </c>
      <c r="N17" s="14">
        <f>VLOOKUP($A17,'[1]5Y區隔'!$B$227:$R$262,N$4,FALSE)/VLOOKUP($A17,'[1]5Y區隔'!$B$227:$R$262,2,FALSE)</f>
        <v>9.601403860616696E-2</v>
      </c>
      <c r="O17" s="14">
        <f>VLOOKUP($A17,'[1]5Y區隔'!$B$227:$R$262,O$4,FALSE)/VLOOKUP($A17,'[1]5Y區隔'!$B$227:$R$262,2,FALSE)</f>
        <v>8.423163700175483E-2</v>
      </c>
      <c r="P17" s="14">
        <f>VLOOKUP($A17,'[1]5Y區隔'!$B$227:$R$262,P$4,FALSE)/VLOOKUP($A17,'[1]5Y區隔'!$B$227:$R$262,2,FALSE)</f>
        <v>8.3228879418400598E-2</v>
      </c>
      <c r="Q17" s="14">
        <f>VLOOKUP($A17,'[1]5Y區隔'!$B$227:$R$262,Q$4,FALSE)/VLOOKUP($A17,'[1]5Y區隔'!$B$227:$R$262,2,FALSE)</f>
        <v>5.540235648032088E-2</v>
      </c>
      <c r="R17" s="14">
        <f>VLOOKUP($A17,'[1]5Y區隔'!$B$227:$R$262,R$4,FALSE)/VLOOKUP($A17,'[1]5Y區隔'!$B$227:$R$262,2,FALSE)</f>
        <v>3.7854098771621963E-2</v>
      </c>
      <c r="S17" s="14">
        <f>VLOOKUP($A17,'[1]5Y區隔'!$B$227:$R$262,S$4,FALSE)/VLOOKUP($A17,'[1]5Y區隔'!$B$227:$R$262,2,FALSE)</f>
        <v>3.9859613938330409E-2</v>
      </c>
      <c r="T17" s="14">
        <f>VLOOKUP($A17,'[1]5Y區隔'!$B$227:$R$262,T$4,FALSE)/VLOOKUP($A17,'[1]5Y區隔'!$B$227:$R$262,2,FALSE)</f>
        <v>2.4066182000501379E-2</v>
      </c>
      <c r="U17" s="14">
        <f>VLOOKUP($A17,'[1]5Y區隔'!$B$227:$R$262,U$4,FALSE)/VLOOKUP($A17,'[1]5Y區隔'!$B$227:$R$262,2,FALSE)</f>
        <v>1.5292053146151919E-2</v>
      </c>
      <c r="V17" s="14">
        <f>VLOOKUP($A17,'[1]5Y區隔'!$B$227:$R$262,V$4,FALSE)/VLOOKUP($A17,'[1]5Y區隔'!$B$227:$R$262,2,FALSE)</f>
        <v>8.0220606668337923E-3</v>
      </c>
      <c r="W17" s="15">
        <f t="shared" si="6"/>
        <v>46.126848834294307</v>
      </c>
      <c r="X17" s="16">
        <f t="shared" si="7"/>
        <v>-0.16238401142041398</v>
      </c>
      <c r="Y17" s="17">
        <v>70</v>
      </c>
      <c r="Z17" s="19">
        <f>CORREL(R$6:R$56,$G$6:$G$56)</f>
        <v>-7.9003570149388205E-2</v>
      </c>
      <c r="AA17" s="19">
        <f>CORREL(R$6:R$56,$F$6:$F$56)</f>
        <v>9.2527594591128387E-2</v>
      </c>
      <c r="AB17" s="19">
        <f>CORREL(R$6:R$56,$E$6:$E$56)</f>
        <v>-6.3254690630759502E-2</v>
      </c>
    </row>
    <row r="18" spans="1:28" x14ac:dyDescent="0.25">
      <c r="A18" t="s">
        <v>182</v>
      </c>
      <c r="B18">
        <f>VLOOKUP($A18,工作表2!$X$6:$AA$115,B$4,FALSE)</f>
        <v>1477</v>
      </c>
      <c r="C18">
        <f>VLOOKUP($A18,工作表2!$X$6:$AA$115,C$4,FALSE)</f>
        <v>338</v>
      </c>
      <c r="D18">
        <f>VLOOKUP($A18,工作表2!$X$6:$AA$115,D$4,FALSE)</f>
        <v>2114</v>
      </c>
      <c r="E18" s="12">
        <f t="shared" si="3"/>
        <v>0.69867549668874174</v>
      </c>
      <c r="F18" s="12">
        <f t="shared" si="4"/>
        <v>0.1598864711447493</v>
      </c>
      <c r="G18" s="13">
        <f t="shared" si="5"/>
        <v>0.53878902554399244</v>
      </c>
      <c r="H18" s="14">
        <f>VLOOKUP($A18,'[1]5Y區隔'!$B$227:$R$262,H$4,FALSE)/VLOOKUP($A18,'[1]5Y區隔'!$B$227:$R$262,2,FALSE)</f>
        <v>5.4522533879609203E-2</v>
      </c>
      <c r="I18" s="14">
        <f>VLOOKUP($A18,'[1]5Y區隔'!$B$227:$R$262,I$4,FALSE)/VLOOKUP($A18,'[1]5Y區隔'!$B$227:$R$262,2,FALSE)</f>
        <v>5.7358966277970373E-2</v>
      </c>
      <c r="J18" s="14">
        <f>VLOOKUP($A18,'[1]5Y區隔'!$B$227:$R$262,J$4,FALSE)/VLOOKUP($A18,'[1]5Y區隔'!$B$227:$R$262,2,FALSE)</f>
        <v>8.3517176173967853E-2</v>
      </c>
      <c r="K18" s="14">
        <f>VLOOKUP($A18,'[1]5Y區隔'!$B$227:$R$262,K$4,FALSE)/VLOOKUP($A18,'[1]5Y區隔'!$B$227:$R$262,2,FALSE)</f>
        <v>8.0995902930980149E-2</v>
      </c>
      <c r="L18" s="14">
        <f>VLOOKUP($A18,'[1]5Y區隔'!$B$227:$R$262,L$4,FALSE)/VLOOKUP($A18,'[1]5Y區隔'!$B$227:$R$262,2,FALSE)</f>
        <v>8.5092971950835178E-2</v>
      </c>
      <c r="M18" s="14">
        <f>VLOOKUP($A18,'[1]5Y區隔'!$B$227:$R$262,M$4,FALSE)/VLOOKUP($A18,'[1]5Y區隔'!$B$227:$R$262,2,FALSE)</f>
        <v>0.10337220296249607</v>
      </c>
      <c r="N18" s="14">
        <f>VLOOKUP($A18,'[1]5Y區隔'!$B$227:$R$262,N$4,FALSE)/VLOOKUP($A18,'[1]5Y區隔'!$B$227:$R$262,2,FALSE)</f>
        <v>0.10463283958398992</v>
      </c>
      <c r="O18" s="14">
        <f>VLOOKUP($A18,'[1]5Y區隔'!$B$227:$R$262,O$4,FALSE)/VLOOKUP($A18,'[1]5Y區隔'!$B$227:$R$262,2,FALSE)</f>
        <v>8.3517176173967853E-2</v>
      </c>
      <c r="P18" s="14">
        <f>VLOOKUP($A18,'[1]5Y區隔'!$B$227:$R$262,P$4,FALSE)/VLOOKUP($A18,'[1]5Y區隔'!$B$227:$R$262,2,FALSE)</f>
        <v>7.2486605735896631E-2</v>
      </c>
      <c r="Q18" s="14">
        <f>VLOOKUP($A18,'[1]5Y區隔'!$B$227:$R$262,Q$4,FALSE)/VLOOKUP($A18,'[1]5Y區隔'!$B$227:$R$262,2,FALSE)</f>
        <v>6.334699023006618E-2</v>
      </c>
      <c r="R18" s="14">
        <f>VLOOKUP($A18,'[1]5Y區隔'!$B$227:$R$262,R$4,FALSE)/VLOOKUP($A18,'[1]5Y區隔'!$B$227:$R$262,2,FALSE)</f>
        <v>4.5067759218405293E-2</v>
      </c>
      <c r="S18" s="14">
        <f>VLOOKUP($A18,'[1]5Y區隔'!$B$227:$R$262,S$4,FALSE)/VLOOKUP($A18,'[1]5Y區隔'!$B$227:$R$262,2,FALSE)</f>
        <v>4.6643554995272611E-2</v>
      </c>
      <c r="T18" s="14">
        <f>VLOOKUP($A18,'[1]5Y區隔'!$B$227:$R$262,T$4,FALSE)/VLOOKUP($A18,'[1]5Y區隔'!$B$227:$R$262,2,FALSE)</f>
        <v>4.4437440907658367E-2</v>
      </c>
      <c r="U18" s="14">
        <f>VLOOKUP($A18,'[1]5Y區隔'!$B$227:$R$262,U$4,FALSE)/VLOOKUP($A18,'[1]5Y區隔'!$B$227:$R$262,2,FALSE)</f>
        <v>5.3892215568862277E-2</v>
      </c>
      <c r="V18" s="14">
        <f>VLOOKUP($A18,'[1]5Y區隔'!$B$227:$R$262,V$4,FALSE)/VLOOKUP($A18,'[1]5Y區隔'!$B$227:$R$262,2,FALSE)</f>
        <v>2.1115663410022061E-2</v>
      </c>
      <c r="W18" s="15">
        <f t="shared" si="6"/>
        <v>50.9013551843681</v>
      </c>
      <c r="X18" s="16">
        <f t="shared" si="7"/>
        <v>0.53878902554399244</v>
      </c>
      <c r="Y18" s="17">
        <v>75</v>
      </c>
      <c r="Z18" s="19">
        <f>CORREL(S$6:S$56,$G$6:$G$56)</f>
        <v>-8.8043136822691867E-2</v>
      </c>
      <c r="AA18" s="19">
        <f>CORREL(S$6:S$56,$F$6:$F$56)</f>
        <v>9.7042429072235023E-2</v>
      </c>
      <c r="AB18" s="19">
        <f>CORREL(S$6:S$56,$E$6:$E$56)</f>
        <v>-7.732959442745535E-2</v>
      </c>
    </row>
    <row r="19" spans="1:28" x14ac:dyDescent="0.25">
      <c r="A19" t="s">
        <v>183</v>
      </c>
      <c r="B19">
        <f>VLOOKUP($A19,工作表2!$X$6:$AA$115,B$4,FALSE)</f>
        <v>3403</v>
      </c>
      <c r="C19">
        <f>VLOOKUP($A19,工作表2!$X$6:$AA$115,C$4,FALSE)</f>
        <v>1039</v>
      </c>
      <c r="D19">
        <f>VLOOKUP($A19,工作表2!$X$6:$AA$115,D$4,FALSE)</f>
        <v>5251</v>
      </c>
      <c r="E19" s="12">
        <f t="shared" si="3"/>
        <v>0.64806703485050465</v>
      </c>
      <c r="F19" s="12">
        <f t="shared" si="4"/>
        <v>0.1978670729384879</v>
      </c>
      <c r="G19" s="13">
        <f t="shared" si="5"/>
        <v>0.45019996191201672</v>
      </c>
      <c r="H19" s="14">
        <f>VLOOKUP($A19,'[1]5Y區隔'!$B$227:$R$262,H$4,FALSE)/VLOOKUP($A19,'[1]5Y區隔'!$B$227:$R$262,2,FALSE)</f>
        <v>7.175895335007268E-2</v>
      </c>
      <c r="I19" s="14">
        <f>VLOOKUP($A19,'[1]5Y區隔'!$B$227:$R$262,I$4,FALSE)/VLOOKUP($A19,'[1]5Y區隔'!$B$227:$R$262,2,FALSE)</f>
        <v>7.5062772565085242E-2</v>
      </c>
      <c r="J19" s="14">
        <f>VLOOKUP($A19,'[1]5Y區隔'!$B$227:$R$262,J$4,FALSE)/VLOOKUP($A19,'[1]5Y區隔'!$B$227:$R$262,2,FALSE)</f>
        <v>9.2639090788952022E-2</v>
      </c>
      <c r="K19" s="14">
        <f>VLOOKUP($A19,'[1]5Y區隔'!$B$227:$R$262,K$4,FALSE)/VLOOKUP($A19,'[1]5Y區隔'!$B$227:$R$262,2,FALSE)</f>
        <v>8.8542354962336464E-2</v>
      </c>
      <c r="L19" s="14">
        <f>VLOOKUP($A19,'[1]5Y區隔'!$B$227:$R$262,L$4,FALSE)/VLOOKUP($A19,'[1]5Y區隔'!$B$227:$R$262,2,FALSE)</f>
        <v>6.9380203515263639E-2</v>
      </c>
      <c r="M19" s="14">
        <f>VLOOKUP($A19,'[1]5Y區隔'!$B$227:$R$262,M$4,FALSE)/VLOOKUP($A19,'[1]5Y區隔'!$B$227:$R$262,2,FALSE)</f>
        <v>8.1802563763710853E-2</v>
      </c>
      <c r="N19" s="14">
        <f>VLOOKUP($A19,'[1]5Y區隔'!$B$227:$R$262,N$4,FALSE)/VLOOKUP($A19,'[1]5Y區隔'!$B$227:$R$262,2,FALSE)</f>
        <v>0.10387207611999472</v>
      </c>
      <c r="O19" s="14">
        <f>VLOOKUP($A19,'[1]5Y區隔'!$B$227:$R$262,O$4,FALSE)/VLOOKUP($A19,'[1]5Y區隔'!$B$227:$R$262,2,FALSE)</f>
        <v>0.11100832562442182</v>
      </c>
      <c r="P19" s="14">
        <f>VLOOKUP($A19,'[1]5Y區隔'!$B$227:$R$262,P$4,FALSE)/VLOOKUP($A19,'[1]5Y區隔'!$B$227:$R$262,2,FALSE)</f>
        <v>9.8057354301572613E-2</v>
      </c>
      <c r="Q19" s="14">
        <f>VLOOKUP($A19,'[1]5Y區隔'!$B$227:$R$262,Q$4,FALSE)/VLOOKUP($A19,'[1]5Y區隔'!$B$227:$R$262,2,FALSE)</f>
        <v>6.8455134135060131E-2</v>
      </c>
      <c r="R19" s="14">
        <f>VLOOKUP($A19,'[1]5Y區隔'!$B$227:$R$262,R$4,FALSE)/VLOOKUP($A19,'[1]5Y區隔'!$B$227:$R$262,2,FALSE)</f>
        <v>3.3566803224527555E-2</v>
      </c>
      <c r="S19" s="14">
        <f>VLOOKUP($A19,'[1]5Y區隔'!$B$227:$R$262,S$4,FALSE)/VLOOKUP($A19,'[1]5Y區隔'!$B$227:$R$262,2,FALSE)</f>
        <v>3.1584511695520019E-2</v>
      </c>
      <c r="T19" s="14">
        <f>VLOOKUP($A19,'[1]5Y區隔'!$B$227:$R$262,T$4,FALSE)/VLOOKUP($A19,'[1]5Y區隔'!$B$227:$R$262,2,FALSE)</f>
        <v>2.2994581736487378E-2</v>
      </c>
      <c r="U19" s="14">
        <f>VLOOKUP($A19,'[1]5Y區隔'!$B$227:$R$262,U$4,FALSE)/VLOOKUP($A19,'[1]5Y區隔'!$B$227:$R$262,2,FALSE)</f>
        <v>3.1320206158319014E-2</v>
      </c>
      <c r="V19" s="14">
        <f>VLOOKUP($A19,'[1]5Y區隔'!$B$227:$R$262,V$4,FALSE)/VLOOKUP($A19,'[1]5Y區隔'!$B$227:$R$262,2,FALSE)</f>
        <v>1.9955068058675831E-2</v>
      </c>
      <c r="W19" s="15">
        <f t="shared" si="6"/>
        <v>48.294568521210515</v>
      </c>
      <c r="X19" s="16">
        <f t="shared" si="7"/>
        <v>0.45019996191201672</v>
      </c>
      <c r="Y19" s="17">
        <v>80</v>
      </c>
      <c r="Z19" s="19">
        <f>CORREL(T$6:T$56,$G$6:$G$56)</f>
        <v>0.49398839734324623</v>
      </c>
      <c r="AA19" s="19">
        <f>CORREL(T$6:T$56,$F$6:$F$56)</f>
        <v>-0.47817511947476943</v>
      </c>
      <c r="AB19" s="19">
        <f>CORREL(T$6:T$56,$E$6:$E$56)</f>
        <v>0.5085388987678422</v>
      </c>
    </row>
    <row r="20" spans="1:28" x14ac:dyDescent="0.25">
      <c r="A20" t="s">
        <v>184</v>
      </c>
      <c r="B20">
        <f>VLOOKUP($A20,工作表2!$X$6:$AA$115,B$4,FALSE)</f>
        <v>1282</v>
      </c>
      <c r="C20">
        <f>VLOOKUP($A20,工作表2!$X$6:$AA$115,C$4,FALSE)</f>
        <v>1732</v>
      </c>
      <c r="D20">
        <f>VLOOKUP($A20,工作表2!$X$6:$AA$115,D$4,FALSE)</f>
        <v>3389</v>
      </c>
      <c r="E20" s="12">
        <f t="shared" si="3"/>
        <v>0.37828267925641784</v>
      </c>
      <c r="F20" s="12">
        <f t="shared" si="4"/>
        <v>0.51106521097668933</v>
      </c>
      <c r="G20" s="13">
        <f t="shared" si="5"/>
        <v>-0.13278253172027149</v>
      </c>
      <c r="H20" s="14">
        <f>VLOOKUP($A20,'[1]5Y區隔'!$B$227:$R$262,H$4,FALSE)/VLOOKUP($A20,'[1]5Y區隔'!$B$227:$R$262,2,FALSE)</f>
        <v>6.2474395739451044E-2</v>
      </c>
      <c r="I20" s="14">
        <f>VLOOKUP($A20,'[1]5Y區隔'!$B$227:$R$262,I$4,FALSE)/VLOOKUP($A20,'[1]5Y區隔'!$B$227:$R$262,2,FALSE)</f>
        <v>8.0499795165915614E-2</v>
      </c>
      <c r="J20" s="14">
        <f>VLOOKUP($A20,'[1]5Y區隔'!$B$227:$R$262,J$4,FALSE)/VLOOKUP($A20,'[1]5Y區隔'!$B$227:$R$262,2,FALSE)</f>
        <v>0.11183941007783695</v>
      </c>
      <c r="K20" s="14">
        <f>VLOOKUP($A20,'[1]5Y區隔'!$B$227:$R$262,K$4,FALSE)/VLOOKUP($A20,'[1]5Y區隔'!$B$227:$R$262,2,FALSE)</f>
        <v>0.1188037689471528</v>
      </c>
      <c r="L20" s="14">
        <f>VLOOKUP($A20,'[1]5Y區隔'!$B$227:$R$262,L$4,FALSE)/VLOOKUP($A20,'[1]5Y區隔'!$B$227:$R$262,2,FALSE)</f>
        <v>9.5452683326505527E-2</v>
      </c>
      <c r="M20" s="14">
        <f>VLOOKUP($A20,'[1]5Y區隔'!$B$227:$R$262,M$4,FALSE)/VLOOKUP($A20,'[1]5Y區隔'!$B$227:$R$262,2,FALSE)</f>
        <v>7.8656288406390829E-2</v>
      </c>
      <c r="N20" s="14">
        <f>VLOOKUP($A20,'[1]5Y區隔'!$B$227:$R$262,N$4,FALSE)/VLOOKUP($A20,'[1]5Y區隔'!$B$227:$R$262,2,FALSE)</f>
        <v>8.2138467841048751E-2</v>
      </c>
      <c r="O20" s="14">
        <f>VLOOKUP($A20,'[1]5Y區隔'!$B$227:$R$262,O$4,FALSE)/VLOOKUP($A20,'[1]5Y區隔'!$B$227:$R$262,2,FALSE)</f>
        <v>8.5210979106923393E-2</v>
      </c>
      <c r="P20" s="14">
        <f>VLOOKUP($A20,'[1]5Y區隔'!$B$227:$R$262,P$4,FALSE)/VLOOKUP($A20,'[1]5Y區隔'!$B$227:$R$262,2,FALSE)</f>
        <v>8.4391642769356817E-2</v>
      </c>
      <c r="Q20" s="14">
        <f>VLOOKUP($A20,'[1]5Y區隔'!$B$227:$R$262,Q$4,FALSE)/VLOOKUP($A20,'[1]5Y區隔'!$B$227:$R$262,2,FALSE)</f>
        <v>6.2679229823842691E-2</v>
      </c>
      <c r="R20" s="14">
        <f>VLOOKUP($A20,'[1]5Y區隔'!$B$227:$R$262,R$4,FALSE)/VLOOKUP($A20,'[1]5Y區隔'!$B$227:$R$262,2,FALSE)</f>
        <v>4.8340843916427692E-2</v>
      </c>
      <c r="S20" s="14">
        <f>VLOOKUP($A20,'[1]5Y區隔'!$B$227:$R$262,S$4,FALSE)/VLOOKUP($A20,'[1]5Y區隔'!$B$227:$R$262,2,FALSE)</f>
        <v>4.2605489553461696E-2</v>
      </c>
      <c r="T20" s="14">
        <f>VLOOKUP($A20,'[1]5Y區隔'!$B$227:$R$262,T$4,FALSE)/VLOOKUP($A20,'[1]5Y區隔'!$B$227:$R$262,2,FALSE)</f>
        <v>2.6423596886521919E-2</v>
      </c>
      <c r="U20" s="14">
        <f>VLOOKUP($A20,'[1]5Y區隔'!$B$227:$R$262,U$4,FALSE)/VLOOKUP($A20,'[1]5Y區隔'!$B$227:$R$262,2,FALSE)</f>
        <v>1.2904547316673495E-2</v>
      </c>
      <c r="V20" s="14">
        <f>VLOOKUP($A20,'[1]5Y區隔'!$B$227:$R$262,V$4,FALSE)/VLOOKUP($A20,'[1]5Y區隔'!$B$227:$R$262,2,FALSE)</f>
        <v>7.5788611224907824E-3</v>
      </c>
      <c r="W20" s="15">
        <f t="shared" si="6"/>
        <v>46.536255632937326</v>
      </c>
      <c r="X20" s="16">
        <f t="shared" si="7"/>
        <v>-0.13278253172027149</v>
      </c>
      <c r="Y20" s="17">
        <v>85</v>
      </c>
      <c r="Z20" s="19">
        <f>CORREL(U$6:U$56,$G$6:$G$56)</f>
        <v>0.80838534534237716</v>
      </c>
      <c r="AA20" s="19">
        <f>CORREL(U$6:U$56,$F$6:$F$56)</f>
        <v>-0.79492142019332845</v>
      </c>
      <c r="AB20" s="19">
        <f>CORREL(U$6:U$56,$E$6:$E$56)</f>
        <v>0.81821851809034196</v>
      </c>
    </row>
    <row r="21" spans="1:28" x14ac:dyDescent="0.25">
      <c r="A21" t="s">
        <v>185</v>
      </c>
      <c r="B21">
        <f>VLOOKUP($A21,工作表2!$X$6:$AA$115,B$4,FALSE)</f>
        <v>1380</v>
      </c>
      <c r="C21">
        <f>VLOOKUP($A21,工作表2!$X$6:$AA$115,C$4,FALSE)</f>
        <v>2550</v>
      </c>
      <c r="D21">
        <f>VLOOKUP($A21,工作表2!$X$6:$AA$115,D$4,FALSE)</f>
        <v>4376</v>
      </c>
      <c r="E21" s="12">
        <f t="shared" si="3"/>
        <v>0.31535648994515542</v>
      </c>
      <c r="F21" s="12">
        <f t="shared" si="4"/>
        <v>0.5827239488117002</v>
      </c>
      <c r="G21" s="13">
        <f t="shared" si="5"/>
        <v>-0.26736745886654478</v>
      </c>
      <c r="H21" s="14">
        <f>VLOOKUP($A21,'[1]5Y區隔'!$B$227:$R$262,H$4,FALSE)/VLOOKUP($A21,'[1]5Y區隔'!$B$227:$R$262,2,FALSE)</f>
        <v>6.3102828183750209E-2</v>
      </c>
      <c r="I21" s="14">
        <f>VLOOKUP($A21,'[1]5Y區隔'!$B$227:$R$262,I$4,FALSE)/VLOOKUP($A21,'[1]5Y區隔'!$B$227:$R$262,2,FALSE)</f>
        <v>7.9941147621383032E-2</v>
      </c>
      <c r="J21" s="14">
        <f>VLOOKUP($A21,'[1]5Y區隔'!$B$227:$R$262,J$4,FALSE)/VLOOKUP($A21,'[1]5Y區隔'!$B$227:$R$262,2,FALSE)</f>
        <v>0.11067516756580023</v>
      </c>
      <c r="K21" s="14">
        <f>VLOOKUP($A21,'[1]5Y區隔'!$B$227:$R$262,K$4,FALSE)/VLOOKUP($A21,'[1]5Y區隔'!$B$227:$R$262,2,FALSE)</f>
        <v>0.11557953245054765</v>
      </c>
      <c r="L21" s="14">
        <f>VLOOKUP($A21,'[1]5Y區隔'!$B$227:$R$262,L$4,FALSE)/VLOOKUP($A21,'[1]5Y區隔'!$B$227:$R$262,2,FALSE)</f>
        <v>8.3701160699689386E-2</v>
      </c>
      <c r="M21" s="14">
        <f>VLOOKUP($A21,'[1]5Y區隔'!$B$227:$R$262,M$4,FALSE)/VLOOKUP($A21,'[1]5Y區隔'!$B$227:$R$262,2,FALSE)</f>
        <v>8.827856792545366E-2</v>
      </c>
      <c r="N21" s="14">
        <f>VLOOKUP($A21,'[1]5Y區隔'!$B$227:$R$262,N$4,FALSE)/VLOOKUP($A21,'[1]5Y區隔'!$B$227:$R$262,2,FALSE)</f>
        <v>8.9259440902403134E-2</v>
      </c>
      <c r="O21" s="14">
        <f>VLOOKUP($A21,'[1]5Y區隔'!$B$227:$R$262,O$4,FALSE)/VLOOKUP($A21,'[1]5Y區隔'!$B$227:$R$262,2,FALSE)</f>
        <v>9.46542422756253E-2</v>
      </c>
      <c r="P21" s="14">
        <f>VLOOKUP($A21,'[1]5Y區隔'!$B$227:$R$262,P$4,FALSE)/VLOOKUP($A21,'[1]5Y區隔'!$B$227:$R$262,2,FALSE)</f>
        <v>7.7979401667484058E-2</v>
      </c>
      <c r="Q21" s="14">
        <f>VLOOKUP($A21,'[1]5Y區隔'!$B$227:$R$262,Q$4,FALSE)/VLOOKUP($A21,'[1]5Y區隔'!$B$227:$R$262,2,FALSE)</f>
        <v>5.8525420957985942E-2</v>
      </c>
      <c r="R21" s="14">
        <f>VLOOKUP($A21,'[1]5Y區隔'!$B$227:$R$262,R$4,FALSE)/VLOOKUP($A21,'[1]5Y區隔'!$B$227:$R$262,2,FALSE)</f>
        <v>4.6101029916625798E-2</v>
      </c>
      <c r="S21" s="14">
        <f>VLOOKUP($A21,'[1]5Y區隔'!$B$227:$R$262,S$4,FALSE)/VLOOKUP($A21,'[1]5Y區隔'!$B$227:$R$262,2,FALSE)</f>
        <v>4.3158410985777343E-2</v>
      </c>
      <c r="T21" s="14">
        <f>VLOOKUP($A21,'[1]5Y區隔'!$B$227:$R$262,T$4,FALSE)/VLOOKUP($A21,'[1]5Y區隔'!$B$227:$R$262,2,FALSE)</f>
        <v>3.089749877390878E-2</v>
      </c>
      <c r="U21" s="14">
        <f>VLOOKUP($A21,'[1]5Y區隔'!$B$227:$R$262,U$4,FALSE)/VLOOKUP($A21,'[1]5Y區隔'!$B$227:$R$262,2,FALSE)</f>
        <v>1.3732221677292791E-2</v>
      </c>
      <c r="V21" s="14">
        <f>VLOOKUP($A21,'[1]5Y區隔'!$B$227:$R$262,V$4,FALSE)/VLOOKUP($A21,'[1]5Y區隔'!$B$227:$R$262,2,FALSE)</f>
        <v>4.4139283962726823E-3</v>
      </c>
      <c r="W21" s="15">
        <f t="shared" si="6"/>
        <v>46.59882295242766</v>
      </c>
      <c r="X21" s="16">
        <f t="shared" si="7"/>
        <v>-0.26736745886654478</v>
      </c>
      <c r="Y21" s="17">
        <v>90</v>
      </c>
      <c r="Z21" s="19">
        <f>CORREL(V$6:V$56,$G$6:$G$56)</f>
        <v>0.79399513401685717</v>
      </c>
      <c r="AA21" s="19">
        <f>CORREL(V$6:V$56,$F$6:$F$56)</f>
        <v>-0.77689866834055343</v>
      </c>
      <c r="AB21" s="19">
        <f>CORREL(V$6:V$56,$E$6:$E$56)</f>
        <v>0.80801343003875958</v>
      </c>
    </row>
    <row r="22" spans="1:28" x14ac:dyDescent="0.25">
      <c r="A22" t="s">
        <v>186</v>
      </c>
      <c r="B22">
        <f>VLOOKUP($A22,工作表2!$X$6:$AA$115,B$4,FALSE)</f>
        <v>1191</v>
      </c>
      <c r="C22">
        <f>VLOOKUP($A22,工作表2!$X$6:$AA$115,C$4,FALSE)</f>
        <v>1085</v>
      </c>
      <c r="D22">
        <f>VLOOKUP($A22,工作表2!$X$6:$AA$115,D$4,FALSE)</f>
        <v>2556</v>
      </c>
      <c r="E22" s="12">
        <f t="shared" si="3"/>
        <v>0.465962441314554</v>
      </c>
      <c r="F22" s="12">
        <f t="shared" si="4"/>
        <v>0.42449139280125198</v>
      </c>
      <c r="G22" s="13">
        <f t="shared" si="5"/>
        <v>4.1471048513302022E-2</v>
      </c>
      <c r="H22" s="14">
        <f>VLOOKUP($A22,'[1]5Y區隔'!$B$227:$R$262,H$4,FALSE)/VLOOKUP($A22,'[1]5Y區隔'!$B$227:$R$262,2,FALSE)</f>
        <v>7.0743715988598077E-2</v>
      </c>
      <c r="I22" s="14">
        <f>VLOOKUP($A22,'[1]5Y區隔'!$B$227:$R$262,I$4,FALSE)/VLOOKUP($A22,'[1]5Y區隔'!$B$227:$R$262,2,FALSE)</f>
        <v>7.2039388442601715E-2</v>
      </c>
      <c r="J22" s="14">
        <f>VLOOKUP($A22,'[1]5Y區隔'!$B$227:$R$262,J$4,FALSE)/VLOOKUP($A22,'[1]5Y區隔'!$B$227:$R$262,2,FALSE)</f>
        <v>9.7693703031873538E-2</v>
      </c>
      <c r="K22" s="14">
        <f>VLOOKUP($A22,'[1]5Y區隔'!$B$227:$R$262,K$4,FALSE)/VLOOKUP($A22,'[1]5Y區隔'!$B$227:$R$262,2,FALSE)</f>
        <v>0.1093547551179062</v>
      </c>
      <c r="L22" s="14">
        <f>VLOOKUP($A22,'[1]5Y區隔'!$B$227:$R$262,L$4,FALSE)/VLOOKUP($A22,'[1]5Y區隔'!$B$227:$R$262,2,FALSE)</f>
        <v>8.6032650945840894E-2</v>
      </c>
      <c r="M22" s="14">
        <f>VLOOKUP($A22,'[1]5Y區隔'!$B$227:$R$262,M$4,FALSE)/VLOOKUP($A22,'[1]5Y區隔'!$B$227:$R$262,2,FALSE)</f>
        <v>8.9401399326250325E-2</v>
      </c>
      <c r="N22" s="14">
        <f>VLOOKUP($A22,'[1]5Y區隔'!$B$227:$R$262,N$4,FALSE)/VLOOKUP($A22,'[1]5Y區隔'!$B$227:$R$262,2,FALSE)</f>
        <v>8.8623995853848142E-2</v>
      </c>
      <c r="O22" s="14">
        <f>VLOOKUP($A22,'[1]5Y區隔'!$B$227:$R$262,O$4,FALSE)/VLOOKUP($A22,'[1]5Y區隔'!$B$227:$R$262,2,FALSE)</f>
        <v>8.6550919927442349E-2</v>
      </c>
      <c r="P22" s="14">
        <f>VLOOKUP($A22,'[1]5Y區隔'!$B$227:$R$262,P$4,FALSE)/VLOOKUP($A22,'[1]5Y區隔'!$B$227:$R$262,2,FALSE)</f>
        <v>8.991966830785178E-2</v>
      </c>
      <c r="Q22" s="14">
        <f>VLOOKUP($A22,'[1]5Y區隔'!$B$227:$R$262,Q$4,FALSE)/VLOOKUP($A22,'[1]5Y區隔'!$B$227:$R$262,2,FALSE)</f>
        <v>6.5561026172583567E-2</v>
      </c>
      <c r="R22" s="14">
        <f>VLOOKUP($A22,'[1]5Y區隔'!$B$227:$R$262,R$4,FALSE)/VLOOKUP($A22,'[1]5Y區隔'!$B$227:$R$262,2,FALSE)</f>
        <v>4.5607670380927702E-2</v>
      </c>
      <c r="S22" s="14">
        <f>VLOOKUP($A22,'[1]5Y區隔'!$B$227:$R$262,S$4,FALSE)/VLOOKUP($A22,'[1]5Y區隔'!$B$227:$R$262,2,FALSE)</f>
        <v>4.586680487172843E-2</v>
      </c>
      <c r="T22" s="14">
        <f>VLOOKUP($A22,'[1]5Y區隔'!$B$227:$R$262,T$4,FALSE)/VLOOKUP($A22,'[1]5Y區隔'!$B$227:$R$262,2,FALSE)</f>
        <v>2.9023062969681265E-2</v>
      </c>
      <c r="U22" s="14">
        <f>VLOOKUP($A22,'[1]5Y區隔'!$B$227:$R$262,U$4,FALSE)/VLOOKUP($A22,'[1]5Y區隔'!$B$227:$R$262,2,FALSE)</f>
        <v>1.5029800466442084E-2</v>
      </c>
      <c r="V22" s="14">
        <f>VLOOKUP($A22,'[1]5Y區隔'!$B$227:$R$262,V$4,FALSE)/VLOOKUP($A22,'[1]5Y區隔'!$B$227:$R$262,2,FALSE)</f>
        <v>8.5514381964239446E-3</v>
      </c>
      <c r="W22" s="15">
        <f t="shared" si="6"/>
        <v>47.288157553770418</v>
      </c>
      <c r="X22" s="16">
        <f t="shared" si="7"/>
        <v>4.1471048513302022E-2</v>
      </c>
    </row>
    <row r="23" spans="1:28" x14ac:dyDescent="0.25">
      <c r="A23" t="s">
        <v>187</v>
      </c>
      <c r="B23">
        <f>VLOOKUP($A23,工作表2!$X$6:$AA$115,B$4,FALSE)</f>
        <v>2174</v>
      </c>
      <c r="C23">
        <f>VLOOKUP($A23,工作表2!$X$6:$AA$115,C$4,FALSE)</f>
        <v>2538</v>
      </c>
      <c r="D23">
        <f>VLOOKUP($A23,工作表2!$X$6:$AA$115,D$4,FALSE)</f>
        <v>5245</v>
      </c>
      <c r="E23" s="12">
        <f t="shared" si="3"/>
        <v>0.41448999046711155</v>
      </c>
      <c r="F23" s="12">
        <f t="shared" si="4"/>
        <v>0.48388941849380362</v>
      </c>
      <c r="G23" s="13">
        <f t="shared" si="5"/>
        <v>-6.9399428026692078E-2</v>
      </c>
      <c r="H23" s="14">
        <f>VLOOKUP($A23,'[1]5Y區隔'!$B$227:$R$262,H$4,FALSE)/VLOOKUP($A23,'[1]5Y區隔'!$B$227:$R$262,2,FALSE)</f>
        <v>7.7512090274046208E-2</v>
      </c>
      <c r="I23" s="14">
        <f>VLOOKUP($A23,'[1]5Y區隔'!$B$227:$R$262,I$4,FALSE)/VLOOKUP($A23,'[1]5Y區隔'!$B$227:$R$262,2,FALSE)</f>
        <v>8.1542181622783455E-2</v>
      </c>
      <c r="J23" s="14">
        <f>VLOOKUP($A23,'[1]5Y區隔'!$B$227:$R$262,J$4,FALSE)/VLOOKUP($A23,'[1]5Y區隔'!$B$227:$R$262,2,FALSE)</f>
        <v>0.11029016657710908</v>
      </c>
      <c r="K23" s="14">
        <f>VLOOKUP($A23,'[1]5Y區隔'!$B$227:$R$262,K$4,FALSE)/VLOOKUP($A23,'[1]5Y區隔'!$B$227:$R$262,2,FALSE)</f>
        <v>0.11418592154755508</v>
      </c>
      <c r="L23" s="14">
        <f>VLOOKUP($A23,'[1]5Y區隔'!$B$227:$R$262,L$4,FALSE)/VLOOKUP($A23,'[1]5Y區隔'!$B$227:$R$262,2,FALSE)</f>
        <v>9.1348737238044056E-2</v>
      </c>
      <c r="M23" s="14">
        <f>VLOOKUP($A23,'[1]5Y區隔'!$B$227:$R$262,M$4,FALSE)/VLOOKUP($A23,'[1]5Y區隔'!$B$227:$R$262,2,FALSE)</f>
        <v>8.4631918323482005E-2</v>
      </c>
      <c r="N23" s="14">
        <f>VLOOKUP($A23,'[1]5Y區隔'!$B$227:$R$262,N$4,FALSE)/VLOOKUP($A23,'[1]5Y區隔'!$B$227:$R$262,2,FALSE)</f>
        <v>8.987103707684041E-2</v>
      </c>
      <c r="O23" s="14">
        <f>VLOOKUP($A23,'[1]5Y區隔'!$B$227:$R$262,O$4,FALSE)/VLOOKUP($A23,'[1]5Y區隔'!$B$227:$R$262,2,FALSE)</f>
        <v>8.7049973132724348E-2</v>
      </c>
      <c r="P23" s="14">
        <f>VLOOKUP($A23,'[1]5Y區隔'!$B$227:$R$262,P$4,FALSE)/VLOOKUP($A23,'[1]5Y區隔'!$B$227:$R$262,2,FALSE)</f>
        <v>8.7318645889306823E-2</v>
      </c>
      <c r="Q23" s="14">
        <f>VLOOKUP($A23,'[1]5Y區隔'!$B$227:$R$262,Q$4,FALSE)/VLOOKUP($A23,'[1]5Y區隔'!$B$227:$R$262,2,FALSE)</f>
        <v>5.6958624395486296E-2</v>
      </c>
      <c r="R23" s="14">
        <f>VLOOKUP($A23,'[1]5Y區隔'!$B$227:$R$262,R$4,FALSE)/VLOOKUP($A23,'[1]5Y區隔'!$B$227:$R$262,2,FALSE)</f>
        <v>4.0300913487372379E-2</v>
      </c>
      <c r="S23" s="14">
        <f>VLOOKUP($A23,'[1]5Y區隔'!$B$227:$R$262,S$4,FALSE)/VLOOKUP($A23,'[1]5Y區隔'!$B$227:$R$262,2,FALSE)</f>
        <v>3.5196131112305212E-2</v>
      </c>
      <c r="T23" s="14">
        <f>VLOOKUP($A23,'[1]5Y區隔'!$B$227:$R$262,T$4,FALSE)/VLOOKUP($A23,'[1]5Y區隔'!$B$227:$R$262,2,FALSE)</f>
        <v>2.5523911875335842E-2</v>
      </c>
      <c r="U23" s="14">
        <f>VLOOKUP($A23,'[1]5Y區隔'!$B$227:$R$262,U$4,FALSE)/VLOOKUP($A23,'[1]5Y區隔'!$B$227:$R$262,2,FALSE)</f>
        <v>1.262761955937668E-2</v>
      </c>
      <c r="V23" s="14">
        <f>VLOOKUP($A23,'[1]5Y區隔'!$B$227:$R$262,V$4,FALSE)/VLOOKUP($A23,'[1]5Y區隔'!$B$227:$R$262,2,FALSE)</f>
        <v>5.6421278882321331E-3</v>
      </c>
      <c r="W23" s="15">
        <f t="shared" si="6"/>
        <v>45.662950026867279</v>
      </c>
      <c r="X23" s="16">
        <f t="shared" si="7"/>
        <v>-6.9399428026692078E-2</v>
      </c>
    </row>
    <row r="24" spans="1:28" x14ac:dyDescent="0.25">
      <c r="A24" t="s">
        <v>188</v>
      </c>
      <c r="B24">
        <f>VLOOKUP($A24,工作表2!$X$6:$AA$115,B$4,FALSE)</f>
        <v>1154</v>
      </c>
      <c r="C24">
        <f>VLOOKUP($A24,工作表2!$X$6:$AA$115,C$4,FALSE)</f>
        <v>1856</v>
      </c>
      <c r="D24">
        <f>VLOOKUP($A24,工作表2!$X$6:$AA$115,D$4,FALSE)</f>
        <v>3306</v>
      </c>
      <c r="E24" s="12">
        <f t="shared" si="3"/>
        <v>0.34906231094978829</v>
      </c>
      <c r="F24" s="12">
        <f t="shared" si="4"/>
        <v>0.56140350877192979</v>
      </c>
      <c r="G24" s="13">
        <f t="shared" si="5"/>
        <v>-0.2123411978221415</v>
      </c>
      <c r="H24" s="14">
        <f>VLOOKUP($A24,'[1]5Y區隔'!$B$227:$R$262,H$4,FALSE)/VLOOKUP($A24,'[1]5Y區隔'!$B$227:$R$262,2,FALSE)</f>
        <v>6.5020054887059323E-2</v>
      </c>
      <c r="I24" s="14">
        <f>VLOOKUP($A24,'[1]5Y區隔'!$B$227:$R$262,I$4,FALSE)/VLOOKUP($A24,'[1]5Y區隔'!$B$227:$R$262,2,FALSE)</f>
        <v>7.5786362676799668E-2</v>
      </c>
      <c r="J24" s="14">
        <f>VLOOKUP($A24,'[1]5Y區隔'!$B$227:$R$262,J$4,FALSE)/VLOOKUP($A24,'[1]5Y區隔'!$B$227:$R$262,2,FALSE)</f>
        <v>0.10745197382309478</v>
      </c>
      <c r="K24" s="14">
        <f>VLOOKUP($A24,'[1]5Y區隔'!$B$227:$R$262,K$4,FALSE)/VLOOKUP($A24,'[1]5Y區隔'!$B$227:$R$262,2,FALSE)</f>
        <v>0.11821828161283512</v>
      </c>
      <c r="L24" s="14">
        <f>VLOOKUP($A24,'[1]5Y區隔'!$B$227:$R$262,L$4,FALSE)/VLOOKUP($A24,'[1]5Y區隔'!$B$227:$R$262,2,FALSE)</f>
        <v>8.2963901203293222E-2</v>
      </c>
      <c r="M24" s="14">
        <f>VLOOKUP($A24,'[1]5Y區隔'!$B$227:$R$262,M$4,FALSE)/VLOOKUP($A24,'[1]5Y區隔'!$B$227:$R$262,2,FALSE)</f>
        <v>8.2963901203293222E-2</v>
      </c>
      <c r="N24" s="14">
        <f>VLOOKUP($A24,'[1]5Y區隔'!$B$227:$R$262,N$4,FALSE)/VLOOKUP($A24,'[1]5Y區隔'!$B$227:$R$262,2,FALSE)</f>
        <v>8.9085919358243615E-2</v>
      </c>
      <c r="O24" s="14">
        <f>VLOOKUP($A24,'[1]5Y區隔'!$B$227:$R$262,O$4,FALSE)/VLOOKUP($A24,'[1]5Y區隔'!$B$227:$R$262,2,FALSE)</f>
        <v>8.9719231581169512E-2</v>
      </c>
      <c r="P24" s="14">
        <f>VLOOKUP($A24,'[1]5Y區隔'!$B$227:$R$262,P$4,FALSE)/VLOOKUP($A24,'[1]5Y區隔'!$B$227:$R$262,2,FALSE)</f>
        <v>9.1196960101329952E-2</v>
      </c>
      <c r="Q24" s="14">
        <f>VLOOKUP($A24,'[1]5Y區隔'!$B$227:$R$262,Q$4,FALSE)/VLOOKUP($A24,'[1]5Y區隔'!$B$227:$R$262,2,FALSE)</f>
        <v>5.6998100063331225E-2</v>
      </c>
      <c r="R24" s="14">
        <f>VLOOKUP($A24,'[1]5Y區隔'!$B$227:$R$262,R$4,FALSE)/VLOOKUP($A24,'[1]5Y區隔'!$B$227:$R$262,2,FALSE)</f>
        <v>4.770952079375132E-2</v>
      </c>
      <c r="S24" s="14">
        <f>VLOOKUP($A24,'[1]5Y區隔'!$B$227:$R$262,S$4,FALSE)/VLOOKUP($A24,'[1]5Y區隔'!$B$227:$R$262,2,FALSE)</f>
        <v>4.2643023010344103E-2</v>
      </c>
      <c r="T24" s="14">
        <f>VLOOKUP($A24,'[1]5Y區隔'!$B$227:$R$262,T$4,FALSE)/VLOOKUP($A24,'[1]5Y區隔'!$B$227:$R$262,2,FALSE)</f>
        <v>2.9132362254591513E-2</v>
      </c>
      <c r="U24" s="14">
        <f>VLOOKUP($A24,'[1]5Y區隔'!$B$227:$R$262,U$4,FALSE)/VLOOKUP($A24,'[1]5Y區隔'!$B$227:$R$262,2,FALSE)</f>
        <v>1.3088452607135318E-2</v>
      </c>
      <c r="V24" s="14">
        <f>VLOOKUP($A24,'[1]5Y區隔'!$B$227:$R$262,V$4,FALSE)/VLOOKUP($A24,'[1]5Y區隔'!$B$227:$R$262,2,FALSE)</f>
        <v>8.0219548237280974E-3</v>
      </c>
      <c r="W24" s="15">
        <f t="shared" si="6"/>
        <v>46.876715220603757</v>
      </c>
      <c r="X24" s="16">
        <f t="shared" si="7"/>
        <v>-0.2123411978221415</v>
      </c>
    </row>
    <row r="25" spans="1:28" x14ac:dyDescent="0.25">
      <c r="A25" t="s">
        <v>189</v>
      </c>
      <c r="B25">
        <f>VLOOKUP($A25,工作表2!$X$6:$AA$115,B$4,FALSE)</f>
        <v>835</v>
      </c>
      <c r="C25">
        <f>VLOOKUP($A25,工作表2!$X$6:$AA$115,C$4,FALSE)</f>
        <v>1147</v>
      </c>
      <c r="D25">
        <f>VLOOKUP($A25,工作表2!$X$6:$AA$115,D$4,FALSE)</f>
        <v>2298</v>
      </c>
      <c r="E25" s="12">
        <f t="shared" si="3"/>
        <v>0.36335944299390777</v>
      </c>
      <c r="F25" s="12">
        <f t="shared" si="4"/>
        <v>0.49912967798085289</v>
      </c>
      <c r="G25" s="13">
        <f t="shared" si="5"/>
        <v>-0.13577023498694513</v>
      </c>
      <c r="H25" s="14">
        <f>VLOOKUP($A25,'[1]5Y區隔'!$B$227:$R$262,H$4,FALSE)/VLOOKUP($A25,'[1]5Y區隔'!$B$227:$R$262,2,FALSE)</f>
        <v>7.12054965646471E-2</v>
      </c>
      <c r="I25" s="14">
        <f>VLOOKUP($A25,'[1]5Y區隔'!$B$227:$R$262,I$4,FALSE)/VLOOKUP($A25,'[1]5Y區隔'!$B$227:$R$262,2,FALSE)</f>
        <v>7.4953154278575893E-2</v>
      </c>
      <c r="J25" s="14">
        <f>VLOOKUP($A25,'[1]5Y區隔'!$B$227:$R$262,J$4,FALSE)/VLOOKUP($A25,'[1]5Y區隔'!$B$227:$R$262,2,FALSE)</f>
        <v>0.12211118051217988</v>
      </c>
      <c r="K25" s="14">
        <f>VLOOKUP($A25,'[1]5Y區隔'!$B$227:$R$262,K$4,FALSE)/VLOOKUP($A25,'[1]5Y區隔'!$B$227:$R$262,2,FALSE)</f>
        <v>0.11055590256089944</v>
      </c>
      <c r="L25" s="14">
        <f>VLOOKUP($A25,'[1]5Y區隔'!$B$227:$R$262,L$4,FALSE)/VLOOKUP($A25,'[1]5Y區隔'!$B$227:$R$262,2,FALSE)</f>
        <v>9.3066833229231732E-2</v>
      </c>
      <c r="M25" s="14">
        <f>VLOOKUP($A25,'[1]5Y區隔'!$B$227:$R$262,M$4,FALSE)/VLOOKUP($A25,'[1]5Y區隔'!$B$227:$R$262,2,FALSE)</f>
        <v>8.4946908182386011E-2</v>
      </c>
      <c r="N25" s="14">
        <f>VLOOKUP($A25,'[1]5Y區隔'!$B$227:$R$262,N$4,FALSE)/VLOOKUP($A25,'[1]5Y區隔'!$B$227:$R$262,2,FALSE)</f>
        <v>8.8069956277326666E-2</v>
      </c>
      <c r="O25" s="14">
        <f>VLOOKUP($A25,'[1]5Y區隔'!$B$227:$R$262,O$4,FALSE)/VLOOKUP($A25,'[1]5Y區隔'!$B$227:$R$262,2,FALSE)</f>
        <v>9.900062460961899E-2</v>
      </c>
      <c r="P25" s="14">
        <f>VLOOKUP($A25,'[1]5Y區隔'!$B$227:$R$262,P$4,FALSE)/VLOOKUP($A25,'[1]5Y區隔'!$B$227:$R$262,2,FALSE)</f>
        <v>8.2448469706433478E-2</v>
      </c>
      <c r="Q25" s="14">
        <f>VLOOKUP($A25,'[1]5Y區隔'!$B$227:$R$262,Q$4,FALSE)/VLOOKUP($A25,'[1]5Y區隔'!$B$227:$R$262,2,FALSE)</f>
        <v>5.8713304184884449E-2</v>
      </c>
      <c r="R25" s="14">
        <f>VLOOKUP($A25,'[1]5Y區隔'!$B$227:$R$262,R$4,FALSE)/VLOOKUP($A25,'[1]5Y區隔'!$B$227:$R$262,2,FALSE)</f>
        <v>3.9350405996252343E-2</v>
      </c>
      <c r="S25" s="14">
        <f>VLOOKUP($A25,'[1]5Y區隔'!$B$227:$R$262,S$4,FALSE)/VLOOKUP($A25,'[1]5Y區隔'!$B$227:$R$262,2,FALSE)</f>
        <v>3.4978138663335413E-2</v>
      </c>
      <c r="T25" s="14">
        <f>VLOOKUP($A25,'[1]5Y區隔'!$B$227:$R$262,T$4,FALSE)/VLOOKUP($A25,'[1]5Y區隔'!$B$227:$R$262,2,FALSE)</f>
        <v>2.467207995003123E-2</v>
      </c>
      <c r="U25" s="14">
        <f>VLOOKUP($A25,'[1]5Y區隔'!$B$227:$R$262,U$4,FALSE)/VLOOKUP($A25,'[1]5Y區隔'!$B$227:$R$262,2,FALSE)</f>
        <v>8.7445346658338533E-3</v>
      </c>
      <c r="V25" s="14">
        <f>VLOOKUP($A25,'[1]5Y區隔'!$B$227:$R$262,V$4,FALSE)/VLOOKUP($A25,'[1]5Y區隔'!$B$227:$R$262,2,FALSE)</f>
        <v>7.1830106183635228E-3</v>
      </c>
      <c r="W25" s="15">
        <f t="shared" si="6"/>
        <v>45.729231730168642</v>
      </c>
      <c r="X25" s="16">
        <f t="shared" si="7"/>
        <v>-0.13577023498694513</v>
      </c>
    </row>
    <row r="26" spans="1:28" x14ac:dyDescent="0.25">
      <c r="A26" t="s">
        <v>190</v>
      </c>
      <c r="B26">
        <f>VLOOKUP($A26,工作表2!$X$6:$AA$115,B$4,FALSE)</f>
        <v>1913</v>
      </c>
      <c r="C26">
        <f>VLOOKUP($A26,工作表2!$X$6:$AA$115,C$4,FALSE)</f>
        <v>1255</v>
      </c>
      <c r="D26">
        <f>VLOOKUP($A26,工作表2!$X$6:$AA$115,D$4,FALSE)</f>
        <v>3779</v>
      </c>
      <c r="E26" s="12">
        <f t="shared" si="3"/>
        <v>0.50621857634294787</v>
      </c>
      <c r="F26" s="12">
        <f t="shared" si="4"/>
        <v>0.33209843874040751</v>
      </c>
      <c r="G26" s="13">
        <f t="shared" si="5"/>
        <v>0.17412013760254036</v>
      </c>
      <c r="H26" s="14">
        <f>VLOOKUP($A26,'[1]5Y區隔'!$B$227:$R$262,H$4,FALSE)/VLOOKUP($A26,'[1]5Y區隔'!$B$227:$R$262,2,FALSE)</f>
        <v>6.8069533394327544E-2</v>
      </c>
      <c r="I26" s="14">
        <f>VLOOKUP($A26,'[1]5Y區隔'!$B$227:$R$262,I$4,FALSE)/VLOOKUP($A26,'[1]5Y區隔'!$B$227:$R$262,2,FALSE)</f>
        <v>8.3806038426349497E-2</v>
      </c>
      <c r="J26" s="14">
        <f>VLOOKUP($A26,'[1]5Y區隔'!$B$227:$R$262,J$4,FALSE)/VLOOKUP($A26,'[1]5Y區隔'!$B$227:$R$262,2,FALSE)</f>
        <v>0.10320219579139982</v>
      </c>
      <c r="K26" s="14">
        <f>VLOOKUP($A26,'[1]5Y區隔'!$B$227:$R$262,K$4,FALSE)/VLOOKUP($A26,'[1]5Y區隔'!$B$227:$R$262,2,FALSE)</f>
        <v>9.7712717291857279E-2</v>
      </c>
      <c r="L26" s="14">
        <f>VLOOKUP($A26,'[1]5Y區隔'!$B$227:$R$262,L$4,FALSE)/VLOOKUP($A26,'[1]5Y區隔'!$B$227:$R$262,2,FALSE)</f>
        <v>7.6852698993595606E-2</v>
      </c>
      <c r="M26" s="14">
        <f>VLOOKUP($A26,'[1]5Y區隔'!$B$227:$R$262,M$4,FALSE)/VLOOKUP($A26,'[1]5Y區隔'!$B$227:$R$262,2,FALSE)</f>
        <v>9.1857273559011896E-2</v>
      </c>
      <c r="N26" s="14">
        <f>VLOOKUP($A26,'[1]5Y區隔'!$B$227:$R$262,N$4,FALSE)/VLOOKUP($A26,'[1]5Y區隔'!$B$227:$R$262,2,FALSE)</f>
        <v>9.7529734675205856E-2</v>
      </c>
      <c r="O26" s="14">
        <f>VLOOKUP($A26,'[1]5Y區隔'!$B$227:$R$262,O$4,FALSE)/VLOOKUP($A26,'[1]5Y區隔'!$B$227:$R$262,2,FALSE)</f>
        <v>9.7346752058554434E-2</v>
      </c>
      <c r="P26" s="14">
        <f>VLOOKUP($A26,'[1]5Y區隔'!$B$227:$R$262,P$4,FALSE)/VLOOKUP($A26,'[1]5Y區隔'!$B$227:$R$262,2,FALSE)</f>
        <v>8.0329368709972551E-2</v>
      </c>
      <c r="Q26" s="14">
        <f>VLOOKUP($A26,'[1]5Y區隔'!$B$227:$R$262,Q$4,FALSE)/VLOOKUP($A26,'[1]5Y區隔'!$B$227:$R$262,2,FALSE)</f>
        <v>5.9103385178408054E-2</v>
      </c>
      <c r="R26" s="14">
        <f>VLOOKUP($A26,'[1]5Y區隔'!$B$227:$R$262,R$4,FALSE)/VLOOKUP($A26,'[1]5Y區隔'!$B$227:$R$262,2,FALSE)</f>
        <v>4.6111619396157363E-2</v>
      </c>
      <c r="S26" s="14">
        <f>VLOOKUP($A26,'[1]5Y區隔'!$B$227:$R$262,S$4,FALSE)/VLOOKUP($A26,'[1]5Y區隔'!$B$227:$R$262,2,FALSE)</f>
        <v>3.6230558096980787E-2</v>
      </c>
      <c r="T26" s="14">
        <f>VLOOKUP($A26,'[1]5Y區隔'!$B$227:$R$262,T$4,FALSE)/VLOOKUP($A26,'[1]5Y區隔'!$B$227:$R$262,2,FALSE)</f>
        <v>2.7081427264409881E-2</v>
      </c>
      <c r="U26" s="14">
        <f>VLOOKUP($A26,'[1]5Y區隔'!$B$227:$R$262,U$4,FALSE)/VLOOKUP($A26,'[1]5Y區隔'!$B$227:$R$262,2,FALSE)</f>
        <v>2.140896614821592E-2</v>
      </c>
      <c r="V26" s="14">
        <f>VLOOKUP($A26,'[1]5Y區隔'!$B$227:$R$262,V$4,FALSE)/VLOOKUP($A26,'[1]5Y區隔'!$B$227:$R$262,2,FALSE)</f>
        <v>1.3357731015553523E-2</v>
      </c>
      <c r="W26" s="15">
        <f t="shared" si="6"/>
        <v>47.205855443732851</v>
      </c>
      <c r="X26" s="16">
        <f t="shared" si="7"/>
        <v>0.17412013760254036</v>
      </c>
    </row>
    <row r="27" spans="1:28" x14ac:dyDescent="0.25">
      <c r="A27" t="s">
        <v>191</v>
      </c>
      <c r="B27">
        <f>VLOOKUP($A27,工作表2!$X$6:$AA$115,B$4,FALSE)</f>
        <v>868</v>
      </c>
      <c r="C27">
        <f>VLOOKUP($A27,工作表2!$X$6:$AA$115,C$4,FALSE)</f>
        <v>1439</v>
      </c>
      <c r="D27">
        <f>VLOOKUP($A27,工作表2!$X$6:$AA$115,D$4,FALSE)</f>
        <v>2605</v>
      </c>
      <c r="E27" s="12">
        <f t="shared" si="3"/>
        <v>0.33320537428023034</v>
      </c>
      <c r="F27" s="12">
        <f t="shared" si="4"/>
        <v>0.55239923224568144</v>
      </c>
      <c r="G27" s="13">
        <f t="shared" si="5"/>
        <v>-0.2191938579654511</v>
      </c>
      <c r="H27" s="14">
        <f>VLOOKUP($A27,'[1]5Y區隔'!$B$227:$R$262,H$4,FALSE)/VLOOKUP($A27,'[1]5Y區隔'!$B$227:$R$262,2,FALSE)</f>
        <v>6.9829424307036245E-2</v>
      </c>
      <c r="I27" s="14">
        <f>VLOOKUP($A27,'[1]5Y區隔'!$B$227:$R$262,I$4,FALSE)/VLOOKUP($A27,'[1]5Y區隔'!$B$227:$R$262,2,FALSE)</f>
        <v>6.9562899786780388E-2</v>
      </c>
      <c r="J27" s="14">
        <f>VLOOKUP($A27,'[1]5Y區隔'!$B$227:$R$262,J$4,FALSE)/VLOOKUP($A27,'[1]5Y區隔'!$B$227:$R$262,2,FALSE)</f>
        <v>0.10554371002132196</v>
      </c>
      <c r="K27" s="14">
        <f>VLOOKUP($A27,'[1]5Y區隔'!$B$227:$R$262,K$4,FALSE)/VLOOKUP($A27,'[1]5Y區隔'!$B$227:$R$262,2,FALSE)</f>
        <v>0.11860341151385928</v>
      </c>
      <c r="L27" s="14">
        <f>VLOOKUP($A27,'[1]5Y區隔'!$B$227:$R$262,L$4,FALSE)/VLOOKUP($A27,'[1]5Y區隔'!$B$227:$R$262,2,FALSE)</f>
        <v>9.7547974413646057E-2</v>
      </c>
      <c r="M27" s="14">
        <f>VLOOKUP($A27,'[1]5Y區隔'!$B$227:$R$262,M$4,FALSE)/VLOOKUP($A27,'[1]5Y區隔'!$B$227:$R$262,2,FALSE)</f>
        <v>9.6748400852878461E-2</v>
      </c>
      <c r="N27" s="14">
        <f>VLOOKUP($A27,'[1]5Y區隔'!$B$227:$R$262,N$4,FALSE)/VLOOKUP($A27,'[1]5Y區隔'!$B$227:$R$262,2,FALSE)</f>
        <v>8.5554371002132201E-2</v>
      </c>
      <c r="O27" s="14">
        <f>VLOOKUP($A27,'[1]5Y區隔'!$B$227:$R$262,O$4,FALSE)/VLOOKUP($A27,'[1]5Y區隔'!$B$227:$R$262,2,FALSE)</f>
        <v>7.9957356076759065E-2</v>
      </c>
      <c r="P27" s="14">
        <f>VLOOKUP($A27,'[1]5Y區隔'!$B$227:$R$262,P$4,FALSE)/VLOOKUP($A27,'[1]5Y區隔'!$B$227:$R$262,2,FALSE)</f>
        <v>7.9424307036247338E-2</v>
      </c>
      <c r="Q27" s="14">
        <f>VLOOKUP($A27,'[1]5Y區隔'!$B$227:$R$262,Q$4,FALSE)/VLOOKUP($A27,'[1]5Y區隔'!$B$227:$R$262,2,FALSE)</f>
        <v>6.0501066098081022E-2</v>
      </c>
      <c r="R27" s="14">
        <f>VLOOKUP($A27,'[1]5Y區隔'!$B$227:$R$262,R$4,FALSE)/VLOOKUP($A27,'[1]5Y區隔'!$B$227:$R$262,2,FALSE)</f>
        <v>4.8507462686567165E-2</v>
      </c>
      <c r="S27" s="14">
        <f>VLOOKUP($A27,'[1]5Y區隔'!$B$227:$R$262,S$4,FALSE)/VLOOKUP($A27,'[1]5Y區隔'!$B$227:$R$262,2,FALSE)</f>
        <v>4.1044776119402986E-2</v>
      </c>
      <c r="T27" s="14">
        <f>VLOOKUP($A27,'[1]5Y區隔'!$B$227:$R$262,T$4,FALSE)/VLOOKUP($A27,'[1]5Y區隔'!$B$227:$R$262,2,FALSE)</f>
        <v>2.5053304904051173E-2</v>
      </c>
      <c r="U27" s="14">
        <f>VLOOKUP($A27,'[1]5Y區隔'!$B$227:$R$262,U$4,FALSE)/VLOOKUP($A27,'[1]5Y區隔'!$B$227:$R$262,2,FALSE)</f>
        <v>1.5991471215351813E-2</v>
      </c>
      <c r="V27" s="14">
        <f>VLOOKUP($A27,'[1]5Y區隔'!$B$227:$R$262,V$4,FALSE)/VLOOKUP($A27,'[1]5Y區隔'!$B$227:$R$262,2,FALSE)</f>
        <v>6.1300639658848615E-3</v>
      </c>
      <c r="W27" s="15">
        <f t="shared" si="6"/>
        <v>46.471215351812376</v>
      </c>
      <c r="X27" s="16">
        <f t="shared" si="7"/>
        <v>-0.2191938579654511</v>
      </c>
    </row>
    <row r="28" spans="1:28" x14ac:dyDescent="0.25">
      <c r="A28" t="s">
        <v>192</v>
      </c>
      <c r="B28">
        <f>VLOOKUP($A28,工作表2!$X$6:$AA$115,B$4,FALSE)</f>
        <v>730</v>
      </c>
      <c r="C28">
        <f>VLOOKUP($A28,工作表2!$X$6:$AA$115,C$4,FALSE)</f>
        <v>1181</v>
      </c>
      <c r="D28">
        <f>VLOOKUP($A28,工作表2!$X$6:$AA$115,D$4,FALSE)</f>
        <v>2149</v>
      </c>
      <c r="E28" s="12">
        <f t="shared" si="3"/>
        <v>0.3396928804094928</v>
      </c>
      <c r="F28" s="12">
        <f t="shared" si="4"/>
        <v>0.54955793392275476</v>
      </c>
      <c r="G28" s="13">
        <f t="shared" si="5"/>
        <v>-0.20986505351326196</v>
      </c>
      <c r="H28" s="14">
        <f>VLOOKUP($A28,'[1]5Y區隔'!$B$227:$R$262,H$4,FALSE)/VLOOKUP($A28,'[1]5Y區隔'!$B$227:$R$262,2,FALSE)</f>
        <v>6.8906410695920461E-2</v>
      </c>
      <c r="I28" s="14">
        <f>VLOOKUP($A28,'[1]5Y區隔'!$B$227:$R$262,I$4,FALSE)/VLOOKUP($A28,'[1]5Y區隔'!$B$227:$R$262,2,FALSE)</f>
        <v>7.4734316078162499E-2</v>
      </c>
      <c r="J28" s="14">
        <f>VLOOKUP($A28,'[1]5Y區隔'!$B$227:$R$262,J$4,FALSE)/VLOOKUP($A28,'[1]5Y區隔'!$B$227:$R$262,2,FALSE)</f>
        <v>0.11724374357216318</v>
      </c>
      <c r="K28" s="14">
        <f>VLOOKUP($A28,'[1]5Y區隔'!$B$227:$R$262,K$4,FALSE)/VLOOKUP($A28,'[1]5Y區隔'!$B$227:$R$262,2,FALSE)</f>
        <v>0.11621528968117929</v>
      </c>
      <c r="L28" s="14">
        <f>VLOOKUP($A28,'[1]5Y區隔'!$B$227:$R$262,L$4,FALSE)/VLOOKUP($A28,'[1]5Y區隔'!$B$227:$R$262,2,FALSE)</f>
        <v>9.2218032224888585E-2</v>
      </c>
      <c r="M28" s="14">
        <f>VLOOKUP($A28,'[1]5Y區隔'!$B$227:$R$262,M$4,FALSE)/VLOOKUP($A28,'[1]5Y區隔'!$B$227:$R$262,2,FALSE)</f>
        <v>9.2218032224888585E-2</v>
      </c>
      <c r="N28" s="14">
        <f>VLOOKUP($A28,'[1]5Y區隔'!$B$227:$R$262,N$4,FALSE)/VLOOKUP($A28,'[1]5Y區隔'!$B$227:$R$262,2,FALSE)</f>
        <v>8.0219403496743225E-2</v>
      </c>
      <c r="O28" s="14">
        <f>VLOOKUP($A28,'[1]5Y區隔'!$B$227:$R$262,O$4,FALSE)/VLOOKUP($A28,'[1]5Y區隔'!$B$227:$R$262,2,FALSE)</f>
        <v>9.1875214261227287E-2</v>
      </c>
      <c r="P28" s="14">
        <f>VLOOKUP($A28,'[1]5Y區隔'!$B$227:$R$262,P$4,FALSE)/VLOOKUP($A28,'[1]5Y區隔'!$B$227:$R$262,2,FALSE)</f>
        <v>7.8848131642098043E-2</v>
      </c>
      <c r="Q28" s="14">
        <f>VLOOKUP($A28,'[1]5Y區隔'!$B$227:$R$262,Q$4,FALSE)/VLOOKUP($A28,'[1]5Y區隔'!$B$227:$R$262,2,FALSE)</f>
        <v>6.7192320877613981E-2</v>
      </c>
      <c r="R28" s="14">
        <f>VLOOKUP($A28,'[1]5Y區隔'!$B$227:$R$262,R$4,FALSE)/VLOOKUP($A28,'[1]5Y區隔'!$B$227:$R$262,2,FALSE)</f>
        <v>3.976688378471032E-2</v>
      </c>
      <c r="S28" s="14">
        <f>VLOOKUP($A28,'[1]5Y區隔'!$B$227:$R$262,S$4,FALSE)/VLOOKUP($A28,'[1]5Y區隔'!$B$227:$R$262,2,FALSE)</f>
        <v>3.736715803908125E-2</v>
      </c>
      <c r="T28" s="14">
        <f>VLOOKUP($A28,'[1]5Y區隔'!$B$227:$R$262,T$4,FALSE)/VLOOKUP($A28,'[1]5Y區隔'!$B$227:$R$262,2,FALSE)</f>
        <v>2.2625985601645526E-2</v>
      </c>
      <c r="U28" s="14">
        <f>VLOOKUP($A28,'[1]5Y區隔'!$B$227:$R$262,U$4,FALSE)/VLOOKUP($A28,'[1]5Y區隔'!$B$227:$R$262,2,FALSE)</f>
        <v>1.4741172437435722E-2</v>
      </c>
      <c r="V28" s="14">
        <f>VLOOKUP($A28,'[1]5Y區隔'!$B$227:$R$262,V$4,FALSE)/VLOOKUP($A28,'[1]5Y區隔'!$B$227:$R$262,2,FALSE)</f>
        <v>5.8279053822420292E-3</v>
      </c>
      <c r="W28" s="15">
        <f t="shared" si="6"/>
        <v>46.00617072334591</v>
      </c>
      <c r="X28" s="16">
        <f t="shared" si="7"/>
        <v>-0.20986505351326196</v>
      </c>
    </row>
    <row r="29" spans="1:28" x14ac:dyDescent="0.25">
      <c r="A29" t="s">
        <v>193</v>
      </c>
      <c r="B29">
        <f>VLOOKUP($A29,工作表2!$X$6:$AA$115,B$4,FALSE)</f>
        <v>1607</v>
      </c>
      <c r="C29">
        <f>VLOOKUP($A29,工作表2!$X$6:$AA$115,C$4,FALSE)</f>
        <v>2124</v>
      </c>
      <c r="D29">
        <f>VLOOKUP($A29,工作表2!$X$6:$AA$115,D$4,FALSE)</f>
        <v>4147</v>
      </c>
      <c r="E29" s="12">
        <f t="shared" si="3"/>
        <v>0.38750904268145647</v>
      </c>
      <c r="F29" s="12">
        <f t="shared" si="4"/>
        <v>0.51217747769471911</v>
      </c>
      <c r="G29" s="13">
        <f t="shared" si="5"/>
        <v>-0.12466843501326264</v>
      </c>
      <c r="H29" s="14">
        <f>VLOOKUP($A29,'[1]5Y區隔'!$B$227:$R$262,H$4,FALSE)/VLOOKUP($A29,'[1]5Y區隔'!$B$227:$R$262,2,FALSE)</f>
        <v>7.7297823968821039E-2</v>
      </c>
      <c r="I29" s="14">
        <f>VLOOKUP($A29,'[1]5Y區隔'!$B$227:$R$262,I$4,FALSE)/VLOOKUP($A29,'[1]5Y區隔'!$B$227:$R$262,2,FALSE)</f>
        <v>8.1032802858070796E-2</v>
      </c>
      <c r="J29" s="14">
        <f>VLOOKUP($A29,'[1]5Y區隔'!$B$227:$R$262,J$4,FALSE)/VLOOKUP($A29,'[1]5Y區隔'!$B$227:$R$262,2,FALSE)</f>
        <v>0.11529717440727509</v>
      </c>
      <c r="K29" s="14">
        <f>VLOOKUP($A29,'[1]5Y區隔'!$B$227:$R$262,K$4,FALSE)/VLOOKUP($A29,'[1]5Y區隔'!$B$227:$R$262,2,FALSE)</f>
        <v>0.10993829165313414</v>
      </c>
      <c r="L29" s="14">
        <f>VLOOKUP($A29,'[1]5Y區隔'!$B$227:$R$262,L$4,FALSE)/VLOOKUP($A29,'[1]5Y區隔'!$B$227:$R$262,2,FALSE)</f>
        <v>9.1588177979863586E-2</v>
      </c>
      <c r="M29" s="14">
        <f>VLOOKUP($A29,'[1]5Y區隔'!$B$227:$R$262,M$4,FALSE)/VLOOKUP($A29,'[1]5Y區隔'!$B$227:$R$262,2,FALSE)</f>
        <v>9.1588177979863586E-2</v>
      </c>
      <c r="N29" s="14">
        <f>VLOOKUP($A29,'[1]5Y區隔'!$B$227:$R$262,N$4,FALSE)/VLOOKUP($A29,'[1]5Y區隔'!$B$227:$R$262,2,FALSE)</f>
        <v>9.4024033777200394E-2</v>
      </c>
      <c r="O29" s="14">
        <f>VLOOKUP($A29,'[1]5Y區隔'!$B$227:$R$262,O$4,FALSE)/VLOOKUP($A29,'[1]5Y區隔'!$B$227:$R$262,2,FALSE)</f>
        <v>8.5092562520298801E-2</v>
      </c>
      <c r="P29" s="14">
        <f>VLOOKUP($A29,'[1]5Y區隔'!$B$227:$R$262,P$4,FALSE)/VLOOKUP($A29,'[1]5Y區隔'!$B$227:$R$262,2,FALSE)</f>
        <v>7.8759337447223118E-2</v>
      </c>
      <c r="Q29" s="14">
        <f>VLOOKUP($A29,'[1]5Y區隔'!$B$227:$R$262,Q$4,FALSE)/VLOOKUP($A29,'[1]5Y區隔'!$B$227:$R$262,2,FALSE)</f>
        <v>5.8135758363104903E-2</v>
      </c>
      <c r="R29" s="14">
        <f>VLOOKUP($A29,'[1]5Y區隔'!$B$227:$R$262,R$4,FALSE)/VLOOKUP($A29,'[1]5Y區隔'!$B$227:$R$262,2,FALSE)</f>
        <v>3.6862617733030206E-2</v>
      </c>
      <c r="S29" s="14">
        <f>VLOOKUP($A29,'[1]5Y區隔'!$B$227:$R$262,S$4,FALSE)/VLOOKUP($A29,'[1]5Y區隔'!$B$227:$R$262,2,FALSE)</f>
        <v>3.6537836960051966E-2</v>
      </c>
      <c r="T29" s="14">
        <f>VLOOKUP($A29,'[1]5Y區隔'!$B$227:$R$262,T$4,FALSE)/VLOOKUP($A29,'[1]5Y區隔'!$B$227:$R$262,2,FALSE)</f>
        <v>2.2085092562520298E-2</v>
      </c>
      <c r="U29" s="14">
        <f>VLOOKUP($A29,'[1]5Y區隔'!$B$227:$R$262,U$4,FALSE)/VLOOKUP($A29,'[1]5Y區隔'!$B$227:$R$262,2,FALSE)</f>
        <v>1.3803182851575186E-2</v>
      </c>
      <c r="V29" s="14">
        <f>VLOOKUP($A29,'[1]5Y區隔'!$B$227:$R$262,V$4,FALSE)/VLOOKUP($A29,'[1]5Y區隔'!$B$227:$R$262,2,FALSE)</f>
        <v>7.9571289379668717E-3</v>
      </c>
      <c r="W29" s="15">
        <f t="shared" si="6"/>
        <v>45.526144852224746</v>
      </c>
      <c r="X29" s="16">
        <f t="shared" si="7"/>
        <v>-0.12466843501326264</v>
      </c>
    </row>
    <row r="30" spans="1:28" x14ac:dyDescent="0.25">
      <c r="A30" t="s">
        <v>194</v>
      </c>
      <c r="B30">
        <f>VLOOKUP($A30,工作表2!$X$6:$AA$115,B$4,FALSE)</f>
        <v>1263</v>
      </c>
      <c r="C30">
        <f>VLOOKUP($A30,工作表2!$X$6:$AA$115,C$4,FALSE)</f>
        <v>1814</v>
      </c>
      <c r="D30">
        <f>VLOOKUP($A30,工作表2!$X$6:$AA$115,D$4,FALSE)</f>
        <v>3480</v>
      </c>
      <c r="E30" s="12">
        <f t="shared" si="3"/>
        <v>0.3629310344827586</v>
      </c>
      <c r="F30" s="12">
        <f t="shared" si="4"/>
        <v>0.52126436781609198</v>
      </c>
      <c r="G30" s="13">
        <f t="shared" si="5"/>
        <v>-0.15833333333333338</v>
      </c>
      <c r="H30" s="14">
        <f>VLOOKUP($A30,'[1]5Y區隔'!$B$227:$R$262,H$4,FALSE)/VLOOKUP($A30,'[1]5Y區隔'!$B$227:$R$262,2,FALSE)</f>
        <v>6.7581404874052842E-2</v>
      </c>
      <c r="I30" s="14">
        <f>VLOOKUP($A30,'[1]5Y區隔'!$B$227:$R$262,I$4,FALSE)/VLOOKUP($A30,'[1]5Y區隔'!$B$227:$R$262,2,FALSE)</f>
        <v>7.9868933032971531E-2</v>
      </c>
      <c r="J30" s="14">
        <f>VLOOKUP($A30,'[1]5Y區隔'!$B$227:$R$262,J$4,FALSE)/VLOOKUP($A30,'[1]5Y區隔'!$B$227:$R$262,2,FALSE)</f>
        <v>0.12144173663731313</v>
      </c>
      <c r="K30" s="14">
        <f>VLOOKUP($A30,'[1]5Y區隔'!$B$227:$R$262,K$4,FALSE)/VLOOKUP($A30,'[1]5Y區隔'!$B$227:$R$262,2,FALSE)</f>
        <v>0.11263567479008806</v>
      </c>
      <c r="L30" s="14">
        <f>VLOOKUP($A30,'[1]5Y區隔'!$B$227:$R$262,L$4,FALSE)/VLOOKUP($A30,'[1]5Y區隔'!$B$227:$R$262,2,FALSE)</f>
        <v>8.7651034200286707E-2</v>
      </c>
      <c r="M30" s="14">
        <f>VLOOKUP($A30,'[1]5Y區隔'!$B$227:$R$262,M$4,FALSE)/VLOOKUP($A30,'[1]5Y區隔'!$B$227:$R$262,2,FALSE)</f>
        <v>8.437436002457506E-2</v>
      </c>
      <c r="N30" s="14">
        <f>VLOOKUP($A30,'[1]5Y區隔'!$B$227:$R$262,N$4,FALSE)/VLOOKUP($A30,'[1]5Y區隔'!$B$227:$R$262,2,FALSE)</f>
        <v>9.5637927503583867E-2</v>
      </c>
      <c r="O30" s="14">
        <f>VLOOKUP($A30,'[1]5Y區隔'!$B$227:$R$262,O$4,FALSE)/VLOOKUP($A30,'[1]5Y區隔'!$B$227:$R$262,2,FALSE)</f>
        <v>8.2326438664755267E-2</v>
      </c>
      <c r="P30" s="14">
        <f>VLOOKUP($A30,'[1]5Y區隔'!$B$227:$R$262,P$4,FALSE)/VLOOKUP($A30,'[1]5Y區隔'!$B$227:$R$262,2,FALSE)</f>
        <v>7.7821011673151752E-2</v>
      </c>
      <c r="Q30" s="14">
        <f>VLOOKUP($A30,'[1]5Y區隔'!$B$227:$R$262,Q$4,FALSE)/VLOOKUP($A30,'[1]5Y區隔'!$B$227:$R$262,2,FALSE)</f>
        <v>5.8160966618881836E-2</v>
      </c>
      <c r="R30" s="14">
        <f>VLOOKUP($A30,'[1]5Y區隔'!$B$227:$R$262,R$4,FALSE)/VLOOKUP($A30,'[1]5Y區隔'!$B$227:$R$262,2,FALSE)</f>
        <v>4.2596764284251486E-2</v>
      </c>
      <c r="S30" s="14">
        <f>VLOOKUP($A30,'[1]5Y區隔'!$B$227:$R$262,S$4,FALSE)/VLOOKUP($A30,'[1]5Y區隔'!$B$227:$R$262,2,FALSE)</f>
        <v>4.2596764284251486E-2</v>
      </c>
      <c r="T30" s="14">
        <f>VLOOKUP($A30,'[1]5Y區隔'!$B$227:$R$262,T$4,FALSE)/VLOOKUP($A30,'[1]5Y區隔'!$B$227:$R$262,2,FALSE)</f>
        <v>2.5803809133729264E-2</v>
      </c>
      <c r="U30" s="14">
        <f>VLOOKUP($A30,'[1]5Y區隔'!$B$227:$R$262,U$4,FALSE)/VLOOKUP($A30,'[1]5Y區隔'!$B$227:$R$262,2,FALSE)</f>
        <v>1.6178578742576284E-2</v>
      </c>
      <c r="V30" s="14">
        <f>VLOOKUP($A30,'[1]5Y區隔'!$B$227:$R$262,V$4,FALSE)/VLOOKUP($A30,'[1]5Y區隔'!$B$227:$R$262,2,FALSE)</f>
        <v>5.3245955355314357E-3</v>
      </c>
      <c r="W30" s="15">
        <f t="shared" si="6"/>
        <v>46.091542084783946</v>
      </c>
      <c r="X30" s="16">
        <f t="shared" si="7"/>
        <v>-0.15833333333333338</v>
      </c>
    </row>
    <row r="31" spans="1:28" x14ac:dyDescent="0.25">
      <c r="A31" t="s">
        <v>195</v>
      </c>
      <c r="B31">
        <f>VLOOKUP($A31,工作表2!$X$6:$AA$115,B$4,FALSE)</f>
        <v>1007</v>
      </c>
      <c r="C31">
        <f>VLOOKUP($A31,工作表2!$X$6:$AA$115,C$4,FALSE)</f>
        <v>1159</v>
      </c>
      <c r="D31">
        <f>VLOOKUP($A31,工作表2!$X$6:$AA$115,D$4,FALSE)</f>
        <v>2506</v>
      </c>
      <c r="E31" s="12">
        <f t="shared" si="3"/>
        <v>0.40183559457302476</v>
      </c>
      <c r="F31" s="12">
        <f t="shared" si="4"/>
        <v>0.46249002394253791</v>
      </c>
      <c r="G31" s="13">
        <f t="shared" si="5"/>
        <v>-6.0654429369513152E-2</v>
      </c>
      <c r="H31" s="14">
        <f>VLOOKUP($A31,'[1]5Y區隔'!$B$227:$R$262,H$4,FALSE)/VLOOKUP($A31,'[1]5Y區隔'!$B$227:$R$262,2,FALSE)</f>
        <v>7.388222464558343E-2</v>
      </c>
      <c r="I31" s="14">
        <f>VLOOKUP($A31,'[1]5Y區隔'!$B$227:$R$262,I$4,FALSE)/VLOOKUP($A31,'[1]5Y區隔'!$B$227:$R$262,2,FALSE)</f>
        <v>7.2519083969465645E-2</v>
      </c>
      <c r="J31" s="14">
        <f>VLOOKUP($A31,'[1]5Y區隔'!$B$227:$R$262,J$4,FALSE)/VLOOKUP($A31,'[1]5Y區隔'!$B$227:$R$262,2,FALSE)</f>
        <v>0.10169029443838604</v>
      </c>
      <c r="K31" s="14">
        <f>VLOOKUP($A31,'[1]5Y區隔'!$B$227:$R$262,K$4,FALSE)/VLOOKUP($A31,'[1]5Y區隔'!$B$227:$R$262,2,FALSE)</f>
        <v>0.12758996728462377</v>
      </c>
      <c r="L31" s="14">
        <f>VLOOKUP($A31,'[1]5Y區隔'!$B$227:$R$262,L$4,FALSE)/VLOOKUP($A31,'[1]5Y區隔'!$B$227:$R$262,2,FALSE)</f>
        <v>9.7873500545256273E-2</v>
      </c>
      <c r="M31" s="14">
        <f>VLOOKUP($A31,'[1]5Y區隔'!$B$227:$R$262,M$4,FALSE)/VLOOKUP($A31,'[1]5Y區隔'!$B$227:$R$262,2,FALSE)</f>
        <v>9.4874591057797164E-2</v>
      </c>
      <c r="N31" s="14">
        <f>VLOOKUP($A31,'[1]5Y區隔'!$B$227:$R$262,N$4,FALSE)/VLOOKUP($A31,'[1]5Y區隔'!$B$227:$R$262,2,FALSE)</f>
        <v>8.2606324972737191E-2</v>
      </c>
      <c r="O31" s="14">
        <f>VLOOKUP($A31,'[1]5Y區隔'!$B$227:$R$262,O$4,FALSE)/VLOOKUP($A31,'[1]5Y區隔'!$B$227:$R$262,2,FALSE)</f>
        <v>8.6695747001090506E-2</v>
      </c>
      <c r="P31" s="14">
        <f>VLOOKUP($A31,'[1]5Y區隔'!$B$227:$R$262,P$4,FALSE)/VLOOKUP($A31,'[1]5Y區隔'!$B$227:$R$262,2,FALSE)</f>
        <v>7.9062159214830965E-2</v>
      </c>
      <c r="Q31" s="14">
        <f>VLOOKUP($A31,'[1]5Y區隔'!$B$227:$R$262,Q$4,FALSE)/VLOOKUP($A31,'[1]5Y區隔'!$B$227:$R$262,2,FALSE)</f>
        <v>6.0523446019629223E-2</v>
      </c>
      <c r="R31" s="14">
        <f>VLOOKUP($A31,'[1]5Y區隔'!$B$227:$R$262,R$4,FALSE)/VLOOKUP($A31,'[1]5Y區隔'!$B$227:$R$262,2,FALSE)</f>
        <v>4.1984732824427481E-2</v>
      </c>
      <c r="S31" s="14">
        <f>VLOOKUP($A31,'[1]5Y區隔'!$B$227:$R$262,S$4,FALSE)/VLOOKUP($A31,'[1]5Y區隔'!$B$227:$R$262,2,FALSE)</f>
        <v>3.5714285714285712E-2</v>
      </c>
      <c r="T31" s="14">
        <f>VLOOKUP($A31,'[1]5Y區隔'!$B$227:$R$262,T$4,FALSE)/VLOOKUP($A31,'[1]5Y區隔'!$B$227:$R$262,2,FALSE)</f>
        <v>2.4809160305343511E-2</v>
      </c>
      <c r="U31" s="14">
        <f>VLOOKUP($A31,'[1]5Y區隔'!$B$227:$R$262,U$4,FALSE)/VLOOKUP($A31,'[1]5Y區隔'!$B$227:$R$262,2,FALSE)</f>
        <v>1.4176663031624863E-2</v>
      </c>
      <c r="V31" s="14">
        <f>VLOOKUP($A31,'[1]5Y區隔'!$B$227:$R$262,V$4,FALSE)/VLOOKUP($A31,'[1]5Y區隔'!$B$227:$R$262,2,FALSE)</f>
        <v>5.9978189749182115E-3</v>
      </c>
      <c r="W31" s="15">
        <f t="shared" si="6"/>
        <v>45.914667393675032</v>
      </c>
      <c r="X31" s="16">
        <f t="shared" si="7"/>
        <v>-6.0654429369513152E-2</v>
      </c>
    </row>
    <row r="32" spans="1:28" x14ac:dyDescent="0.25">
      <c r="A32" t="s">
        <v>196</v>
      </c>
      <c r="B32">
        <f>VLOOKUP($A32,工作表2!$X$6:$AA$115,B$4,FALSE)</f>
        <v>893</v>
      </c>
      <c r="C32">
        <f>VLOOKUP($A32,工作表2!$X$6:$AA$115,C$4,FALSE)</f>
        <v>949</v>
      </c>
      <c r="D32">
        <f>VLOOKUP($A32,工作表2!$X$6:$AA$115,D$4,FALSE)</f>
        <v>2082</v>
      </c>
      <c r="E32" s="12">
        <f t="shared" si="3"/>
        <v>0.42891450528338138</v>
      </c>
      <c r="F32" s="12">
        <f t="shared" si="4"/>
        <v>0.45581171950048033</v>
      </c>
      <c r="G32" s="13">
        <f t="shared" si="5"/>
        <v>-2.6897214217098953E-2</v>
      </c>
      <c r="H32" s="14">
        <f>VLOOKUP($A32,'[1]5Y區隔'!$B$227:$R$262,H$4,FALSE)/VLOOKUP($A32,'[1]5Y區隔'!$B$227:$R$262,2,FALSE)</f>
        <v>8.3160083160083165E-2</v>
      </c>
      <c r="I32" s="14">
        <f>VLOOKUP($A32,'[1]5Y區隔'!$B$227:$R$262,I$4,FALSE)/VLOOKUP($A32,'[1]5Y區隔'!$B$227:$R$262,2,FALSE)</f>
        <v>8.3853083853083848E-2</v>
      </c>
      <c r="J32" s="14">
        <f>VLOOKUP($A32,'[1]5Y區隔'!$B$227:$R$262,J$4,FALSE)/VLOOKUP($A32,'[1]5Y區隔'!$B$227:$R$262,2,FALSE)</f>
        <v>0.10256410256410256</v>
      </c>
      <c r="K32" s="14">
        <f>VLOOKUP($A32,'[1]5Y區隔'!$B$227:$R$262,K$4,FALSE)/VLOOKUP($A32,'[1]5Y區隔'!$B$227:$R$262,2,FALSE)</f>
        <v>0.1042966042966043</v>
      </c>
      <c r="L32" s="14">
        <f>VLOOKUP($A32,'[1]5Y區隔'!$B$227:$R$262,L$4,FALSE)/VLOOKUP($A32,'[1]5Y區隔'!$B$227:$R$262,2,FALSE)</f>
        <v>8.5239085239085244E-2</v>
      </c>
      <c r="M32" s="14">
        <f>VLOOKUP($A32,'[1]5Y區隔'!$B$227:$R$262,M$4,FALSE)/VLOOKUP($A32,'[1]5Y區隔'!$B$227:$R$262,2,FALSE)</f>
        <v>7.969507969507969E-2</v>
      </c>
      <c r="N32" s="14">
        <f>VLOOKUP($A32,'[1]5Y區隔'!$B$227:$R$262,N$4,FALSE)/VLOOKUP($A32,'[1]5Y區隔'!$B$227:$R$262,2,FALSE)</f>
        <v>0.10568260568260568</v>
      </c>
      <c r="O32" s="14">
        <f>VLOOKUP($A32,'[1]5Y區隔'!$B$227:$R$262,O$4,FALSE)/VLOOKUP($A32,'[1]5Y區隔'!$B$227:$R$262,2,FALSE)</f>
        <v>9.3208593208593205E-2</v>
      </c>
      <c r="P32" s="14">
        <f>VLOOKUP($A32,'[1]5Y區隔'!$B$227:$R$262,P$4,FALSE)/VLOOKUP($A32,'[1]5Y區隔'!$B$227:$R$262,2,FALSE)</f>
        <v>7.4151074151074151E-2</v>
      </c>
      <c r="Q32" s="14">
        <f>VLOOKUP($A32,'[1]5Y區隔'!$B$227:$R$262,Q$4,FALSE)/VLOOKUP($A32,'[1]5Y區隔'!$B$227:$R$262,2,FALSE)</f>
        <v>5.6479556479556478E-2</v>
      </c>
      <c r="R32" s="14">
        <f>VLOOKUP($A32,'[1]5Y區隔'!$B$227:$R$262,R$4,FALSE)/VLOOKUP($A32,'[1]5Y區隔'!$B$227:$R$262,2,FALSE)</f>
        <v>4.6084546084546082E-2</v>
      </c>
      <c r="S32" s="14">
        <f>VLOOKUP($A32,'[1]5Y區隔'!$B$227:$R$262,S$4,FALSE)/VLOOKUP($A32,'[1]5Y區隔'!$B$227:$R$262,2,FALSE)</f>
        <v>3.9501039501039503E-2</v>
      </c>
      <c r="T32" s="14">
        <f>VLOOKUP($A32,'[1]5Y區隔'!$B$227:$R$262,T$4,FALSE)/VLOOKUP($A32,'[1]5Y區隔'!$B$227:$R$262,2,FALSE)</f>
        <v>2.8066528066528068E-2</v>
      </c>
      <c r="U32" s="14">
        <f>VLOOKUP($A32,'[1]5Y區隔'!$B$227:$R$262,U$4,FALSE)/VLOOKUP($A32,'[1]5Y區隔'!$B$227:$R$262,2,FALSE)</f>
        <v>1.282051282051282E-2</v>
      </c>
      <c r="V32" s="14">
        <f>VLOOKUP($A32,'[1]5Y區隔'!$B$227:$R$262,V$4,FALSE)/VLOOKUP($A32,'[1]5Y區隔'!$B$227:$R$262,2,FALSE)</f>
        <v>5.1975051975051978E-3</v>
      </c>
      <c r="W32" s="15">
        <f t="shared" si="6"/>
        <v>46.004851004851005</v>
      </c>
      <c r="X32" s="16">
        <f t="shared" si="7"/>
        <v>-2.6897214217098953E-2</v>
      </c>
    </row>
    <row r="33" spans="1:24" x14ac:dyDescent="0.25">
      <c r="A33" t="s">
        <v>197</v>
      </c>
      <c r="B33">
        <f>VLOOKUP($A33,工作表2!$X$6:$AA$115,B$4,FALSE)</f>
        <v>1098</v>
      </c>
      <c r="C33">
        <f>VLOOKUP($A33,工作表2!$X$6:$AA$115,C$4,FALSE)</f>
        <v>1438</v>
      </c>
      <c r="D33">
        <f>VLOOKUP($A33,工作表2!$X$6:$AA$115,D$4,FALSE)</f>
        <v>2896</v>
      </c>
      <c r="E33" s="12">
        <f t="shared" si="3"/>
        <v>0.3791436464088398</v>
      </c>
      <c r="F33" s="12">
        <f t="shared" si="4"/>
        <v>0.49654696132596687</v>
      </c>
      <c r="G33" s="13">
        <f t="shared" si="5"/>
        <v>-0.11740331491712708</v>
      </c>
      <c r="H33" s="14">
        <f>VLOOKUP($A33,'[1]5Y區隔'!$B$227:$R$262,H$4,FALSE)/VLOOKUP($A33,'[1]5Y區隔'!$B$227:$R$262,2,FALSE)</f>
        <v>6.4492577269408616E-2</v>
      </c>
      <c r="I33" s="14">
        <f>VLOOKUP($A33,'[1]5Y區隔'!$B$227:$R$262,I$4,FALSE)/VLOOKUP($A33,'[1]5Y區隔'!$B$227:$R$262,2,FALSE)</f>
        <v>7.617425164273546E-2</v>
      </c>
      <c r="J33" s="14">
        <f>VLOOKUP($A33,'[1]5Y區隔'!$B$227:$R$262,J$4,FALSE)/VLOOKUP($A33,'[1]5Y區隔'!$B$227:$R$262,2,FALSE)</f>
        <v>0.1080554879532733</v>
      </c>
      <c r="K33" s="14">
        <f>VLOOKUP($A33,'[1]5Y區隔'!$B$227:$R$262,K$4,FALSE)/VLOOKUP($A33,'[1]5Y區隔'!$B$227:$R$262,2,FALSE)</f>
        <v>0.12582136772937455</v>
      </c>
      <c r="L33" s="14">
        <f>VLOOKUP($A33,'[1]5Y區隔'!$B$227:$R$262,L$4,FALSE)/VLOOKUP($A33,'[1]5Y區隔'!$B$227:$R$262,2,FALSE)</f>
        <v>9.2966658554392803E-2</v>
      </c>
      <c r="M33" s="14">
        <f>VLOOKUP($A33,'[1]5Y區隔'!$B$227:$R$262,M$4,FALSE)/VLOOKUP($A33,'[1]5Y區隔'!$B$227:$R$262,2,FALSE)</f>
        <v>9.7834022876612317E-2</v>
      </c>
      <c r="N33" s="14">
        <f>VLOOKUP($A33,'[1]5Y區隔'!$B$227:$R$262,N$4,FALSE)/VLOOKUP($A33,'[1]5Y區隔'!$B$227:$R$262,2,FALSE)</f>
        <v>8.2501825261620837E-2</v>
      </c>
      <c r="O33" s="14">
        <f>VLOOKUP($A33,'[1]5Y區隔'!$B$227:$R$262,O$4,FALSE)/VLOOKUP($A33,'[1]5Y區隔'!$B$227:$R$262,2,FALSE)</f>
        <v>8.9559503528839138E-2</v>
      </c>
      <c r="P33" s="14">
        <f>VLOOKUP($A33,'[1]5Y區隔'!$B$227:$R$262,P$4,FALSE)/VLOOKUP($A33,'[1]5Y區隔'!$B$227:$R$262,2,FALSE)</f>
        <v>7.4714042346069598E-2</v>
      </c>
      <c r="Q33" s="14">
        <f>VLOOKUP($A33,'[1]5Y區隔'!$B$227:$R$262,Q$4,FALSE)/VLOOKUP($A33,'[1]5Y區隔'!$B$227:$R$262,2,FALSE)</f>
        <v>5.8165003650523239E-2</v>
      </c>
      <c r="R33" s="14">
        <f>VLOOKUP($A33,'[1]5Y區隔'!$B$227:$R$262,R$4,FALSE)/VLOOKUP($A33,'[1]5Y區隔'!$B$227:$R$262,2,FALSE)</f>
        <v>5.0133852518861037E-2</v>
      </c>
      <c r="S33" s="14">
        <f>VLOOKUP($A33,'[1]5Y區隔'!$B$227:$R$262,S$4,FALSE)/VLOOKUP($A33,'[1]5Y區隔'!$B$227:$R$262,2,FALSE)</f>
        <v>4.1372596738865904E-2</v>
      </c>
      <c r="T33" s="14">
        <f>VLOOKUP($A33,'[1]5Y區隔'!$B$227:$R$262,T$4,FALSE)/VLOOKUP($A33,'[1]5Y區隔'!$B$227:$R$262,2,FALSE)</f>
        <v>2.0929666585543929E-2</v>
      </c>
      <c r="U33" s="14">
        <f>VLOOKUP($A33,'[1]5Y區隔'!$B$227:$R$262,U$4,FALSE)/VLOOKUP($A33,'[1]5Y區隔'!$B$227:$R$262,2,FALSE)</f>
        <v>1.2898515453881723E-2</v>
      </c>
      <c r="V33" s="14">
        <f>VLOOKUP($A33,'[1]5Y區隔'!$B$227:$R$262,V$4,FALSE)/VLOOKUP($A33,'[1]5Y區隔'!$B$227:$R$262,2,FALSE)</f>
        <v>4.3806278899975667E-3</v>
      </c>
      <c r="W33" s="15">
        <f t="shared" si="6"/>
        <v>46.052567534679973</v>
      </c>
      <c r="X33" s="16">
        <f t="shared" si="7"/>
        <v>-0.11740331491712708</v>
      </c>
    </row>
    <row r="34" spans="1:24" x14ac:dyDescent="0.25">
      <c r="A34" t="s">
        <v>198</v>
      </c>
      <c r="B34">
        <f>VLOOKUP($A34,工作表2!$X$6:$AA$115,B$4,FALSE)</f>
        <v>882</v>
      </c>
      <c r="C34">
        <f>VLOOKUP($A34,工作表2!$X$6:$AA$115,C$4,FALSE)</f>
        <v>1213</v>
      </c>
      <c r="D34">
        <f>VLOOKUP($A34,工作表2!$X$6:$AA$115,D$4,FALSE)</f>
        <v>2335</v>
      </c>
      <c r="E34" s="12">
        <f t="shared" si="3"/>
        <v>0.3777301927194861</v>
      </c>
      <c r="F34" s="12">
        <f t="shared" si="4"/>
        <v>0.51948608137044971</v>
      </c>
      <c r="G34" s="13">
        <f t="shared" si="5"/>
        <v>-0.14175588865096361</v>
      </c>
      <c r="H34" s="14">
        <f>VLOOKUP($A34,'[1]5Y區隔'!$B$227:$R$262,H$4,FALSE)/VLOOKUP($A34,'[1]5Y區隔'!$B$227:$R$262,2,FALSE)</f>
        <v>6.0473815461346635E-2</v>
      </c>
      <c r="I34" s="14">
        <f>VLOOKUP($A34,'[1]5Y區隔'!$B$227:$R$262,I$4,FALSE)/VLOOKUP($A34,'[1]5Y區隔'!$B$227:$R$262,2,FALSE)</f>
        <v>7.5748129675810474E-2</v>
      </c>
      <c r="J34" s="14">
        <f>VLOOKUP($A34,'[1]5Y區隔'!$B$227:$R$262,J$4,FALSE)/VLOOKUP($A34,'[1]5Y區隔'!$B$227:$R$262,2,FALSE)</f>
        <v>9.9438902743142141E-2</v>
      </c>
      <c r="K34" s="14">
        <f>VLOOKUP($A34,'[1]5Y區隔'!$B$227:$R$262,K$4,FALSE)/VLOOKUP($A34,'[1]5Y區隔'!$B$227:$R$262,2,FALSE)</f>
        <v>0.11876558603491272</v>
      </c>
      <c r="L34" s="14">
        <f>VLOOKUP($A34,'[1]5Y區隔'!$B$227:$R$262,L$4,FALSE)/VLOOKUP($A34,'[1]5Y區隔'!$B$227:$R$262,2,FALSE)</f>
        <v>9.2269326683291769E-2</v>
      </c>
      <c r="M34" s="14">
        <f>VLOOKUP($A34,'[1]5Y區隔'!$B$227:$R$262,M$4,FALSE)/VLOOKUP($A34,'[1]5Y區隔'!$B$227:$R$262,2,FALSE)</f>
        <v>8.4476309226932667E-2</v>
      </c>
      <c r="N34" s="14">
        <f>VLOOKUP($A34,'[1]5Y區隔'!$B$227:$R$262,N$4,FALSE)/VLOOKUP($A34,'[1]5Y區隔'!$B$227:$R$262,2,FALSE)</f>
        <v>8.8216957605985039E-2</v>
      </c>
      <c r="O34" s="14">
        <f>VLOOKUP($A34,'[1]5Y區隔'!$B$227:$R$262,O$4,FALSE)/VLOOKUP($A34,'[1]5Y區隔'!$B$227:$R$262,2,FALSE)</f>
        <v>8.3541147132169577E-2</v>
      </c>
      <c r="P34" s="14">
        <f>VLOOKUP($A34,'[1]5Y區隔'!$B$227:$R$262,P$4,FALSE)/VLOOKUP($A34,'[1]5Y區隔'!$B$227:$R$262,2,FALSE)</f>
        <v>8.4164588528678308E-2</v>
      </c>
      <c r="Q34" s="14">
        <f>VLOOKUP($A34,'[1]5Y區隔'!$B$227:$R$262,Q$4,FALSE)/VLOOKUP($A34,'[1]5Y區隔'!$B$227:$R$262,2,FALSE)</f>
        <v>6.6396508728179551E-2</v>
      </c>
      <c r="R34" s="14">
        <f>VLOOKUP($A34,'[1]5Y區隔'!$B$227:$R$262,R$4,FALSE)/VLOOKUP($A34,'[1]5Y區隔'!$B$227:$R$262,2,FALSE)</f>
        <v>5.3927680798004987E-2</v>
      </c>
      <c r="S34" s="14">
        <f>VLOOKUP($A34,'[1]5Y區隔'!$B$227:$R$262,S$4,FALSE)/VLOOKUP($A34,'[1]5Y區隔'!$B$227:$R$262,2,FALSE)</f>
        <v>4.3017456359102244E-2</v>
      </c>
      <c r="T34" s="14">
        <f>VLOOKUP($A34,'[1]5Y區隔'!$B$227:$R$262,T$4,FALSE)/VLOOKUP($A34,'[1]5Y區隔'!$B$227:$R$262,2,FALSE)</f>
        <v>2.4937655860349128E-2</v>
      </c>
      <c r="U34" s="14">
        <f>VLOOKUP($A34,'[1]5Y區隔'!$B$227:$R$262,U$4,FALSE)/VLOOKUP($A34,'[1]5Y區隔'!$B$227:$R$262,2,FALSE)</f>
        <v>1.5586034912718205E-2</v>
      </c>
      <c r="V34" s="14">
        <f>VLOOKUP($A34,'[1]5Y區隔'!$B$227:$R$262,V$4,FALSE)/VLOOKUP($A34,'[1]5Y區隔'!$B$227:$R$262,2,FALSE)</f>
        <v>9.0399002493765594E-3</v>
      </c>
      <c r="W34" s="15">
        <f t="shared" si="6"/>
        <v>47.241271820448873</v>
      </c>
      <c r="X34" s="16">
        <f t="shared" si="7"/>
        <v>-0.14175588865096361</v>
      </c>
    </row>
    <row r="35" spans="1:24" x14ac:dyDescent="0.25">
      <c r="A35" t="s">
        <v>199</v>
      </c>
      <c r="B35">
        <f>VLOOKUP($A35,工作表2!$X$6:$AA$115,B$4,FALSE)</f>
        <v>1314</v>
      </c>
      <c r="C35">
        <f>VLOOKUP($A35,工作表2!$X$6:$AA$115,C$4,FALSE)</f>
        <v>1489</v>
      </c>
      <c r="D35">
        <f>VLOOKUP($A35,工作表2!$X$6:$AA$115,D$4,FALSE)</f>
        <v>3299</v>
      </c>
      <c r="E35" s="12">
        <f t="shared" si="3"/>
        <v>0.3983025159139133</v>
      </c>
      <c r="F35" s="12">
        <f t="shared" si="4"/>
        <v>0.45134889360412245</v>
      </c>
      <c r="G35" s="13">
        <f t="shared" si="5"/>
        <v>-5.3046377690209146E-2</v>
      </c>
      <c r="H35" s="14">
        <f>VLOOKUP($A35,'[1]5Y區隔'!$B$227:$R$262,H$4,FALSE)/VLOOKUP($A35,'[1]5Y區隔'!$B$227:$R$262,2,FALSE)</f>
        <v>8.1727574750830562E-2</v>
      </c>
      <c r="I35" s="14">
        <f>VLOOKUP($A35,'[1]5Y區隔'!$B$227:$R$262,I$4,FALSE)/VLOOKUP($A35,'[1]5Y區隔'!$B$227:$R$262,2,FALSE)</f>
        <v>7.2425249169435213E-2</v>
      </c>
      <c r="J35" s="14">
        <f>VLOOKUP($A35,'[1]5Y區隔'!$B$227:$R$262,J$4,FALSE)/VLOOKUP($A35,'[1]5Y區隔'!$B$227:$R$262,2,FALSE)</f>
        <v>9.2801771871539318E-2</v>
      </c>
      <c r="K35" s="14">
        <f>VLOOKUP($A35,'[1]5Y區隔'!$B$227:$R$262,K$4,FALSE)/VLOOKUP($A35,'[1]5Y區隔'!$B$227:$R$262,2,FALSE)</f>
        <v>0.11893687707641196</v>
      </c>
      <c r="L35" s="14">
        <f>VLOOKUP($A35,'[1]5Y區隔'!$B$227:$R$262,L$4,FALSE)/VLOOKUP($A35,'[1]5Y區隔'!$B$227:$R$262,2,FALSE)</f>
        <v>8.7929125138427461E-2</v>
      </c>
      <c r="M35" s="14">
        <f>VLOOKUP($A35,'[1]5Y區隔'!$B$227:$R$262,M$4,FALSE)/VLOOKUP($A35,'[1]5Y區隔'!$B$227:$R$262,2,FALSE)</f>
        <v>8.9700996677740868E-2</v>
      </c>
      <c r="N35" s="14">
        <f>VLOOKUP($A35,'[1]5Y區隔'!$B$227:$R$262,N$4,FALSE)/VLOOKUP($A35,'[1]5Y區隔'!$B$227:$R$262,2,FALSE)</f>
        <v>0.10210409745293467</v>
      </c>
      <c r="O35" s="14">
        <f>VLOOKUP($A35,'[1]5Y區隔'!$B$227:$R$262,O$4,FALSE)/VLOOKUP($A35,'[1]5Y區隔'!$B$227:$R$262,2,FALSE)</f>
        <v>9.1915836101882614E-2</v>
      </c>
      <c r="P35" s="14">
        <f>VLOOKUP($A35,'[1]5Y區隔'!$B$227:$R$262,P$4,FALSE)/VLOOKUP($A35,'[1]5Y區隔'!$B$227:$R$262,2,FALSE)</f>
        <v>9.0365448504983389E-2</v>
      </c>
      <c r="Q35" s="14">
        <f>VLOOKUP($A35,'[1]5Y區隔'!$B$227:$R$262,Q$4,FALSE)/VLOOKUP($A35,'[1]5Y區隔'!$B$227:$R$262,2,FALSE)</f>
        <v>5.9357696566998894E-2</v>
      </c>
      <c r="R35" s="14">
        <f>VLOOKUP($A35,'[1]5Y區隔'!$B$227:$R$262,R$4,FALSE)/VLOOKUP($A35,'[1]5Y區隔'!$B$227:$R$262,2,FALSE)</f>
        <v>3.3887043189368769E-2</v>
      </c>
      <c r="S35" s="14">
        <f>VLOOKUP($A35,'[1]5Y區隔'!$B$227:$R$262,S$4,FALSE)/VLOOKUP($A35,'[1]5Y區隔'!$B$227:$R$262,2,FALSE)</f>
        <v>3.6323366555924698E-2</v>
      </c>
      <c r="T35" s="14">
        <f>VLOOKUP($A35,'[1]5Y區隔'!$B$227:$R$262,T$4,FALSE)/VLOOKUP($A35,'[1]5Y區隔'!$B$227:$R$262,2,FALSE)</f>
        <v>2.1262458471760799E-2</v>
      </c>
      <c r="U35" s="14">
        <f>VLOOKUP($A35,'[1]5Y區隔'!$B$227:$R$262,U$4,FALSE)/VLOOKUP($A35,'[1]5Y區隔'!$B$227:$R$262,2,FALSE)</f>
        <v>1.5060908084163898E-2</v>
      </c>
      <c r="V35" s="14">
        <f>VLOOKUP($A35,'[1]5Y區隔'!$B$227:$R$262,V$4,FALSE)/VLOOKUP($A35,'[1]5Y區隔'!$B$227:$R$262,2,FALSE)</f>
        <v>6.2015503875968991E-3</v>
      </c>
      <c r="W35" s="15">
        <f t="shared" si="6"/>
        <v>46.022148394241412</v>
      </c>
      <c r="X35" s="16">
        <f t="shared" si="7"/>
        <v>-5.3046377690209146E-2</v>
      </c>
    </row>
    <row r="36" spans="1:24" x14ac:dyDescent="0.25">
      <c r="A36" t="s">
        <v>200</v>
      </c>
      <c r="B36">
        <f>VLOOKUP($A36,工作表2!$X$6:$AA$115,B$4,FALSE)</f>
        <v>1082</v>
      </c>
      <c r="C36">
        <f>VLOOKUP($A36,工作表2!$X$6:$AA$115,C$4,FALSE)</f>
        <v>1513</v>
      </c>
      <c r="D36">
        <f>VLOOKUP($A36,工作表2!$X$6:$AA$115,D$4,FALSE)</f>
        <v>3049</v>
      </c>
      <c r="E36" s="12">
        <f t="shared" si="3"/>
        <v>0.35487044932764839</v>
      </c>
      <c r="F36" s="12">
        <f t="shared" si="4"/>
        <v>0.49622827156444738</v>
      </c>
      <c r="G36" s="13">
        <f t="shared" si="5"/>
        <v>-0.14135782223679899</v>
      </c>
      <c r="H36" s="14">
        <f>VLOOKUP($A36,'[1]5Y區隔'!$B$227:$R$262,H$4,FALSE)/VLOOKUP($A36,'[1]5Y區隔'!$B$227:$R$262,2,FALSE)</f>
        <v>6.9918308505526189E-2</v>
      </c>
      <c r="I36" s="14">
        <f>VLOOKUP($A36,'[1]5Y區隔'!$B$227:$R$262,I$4,FALSE)/VLOOKUP($A36,'[1]5Y區隔'!$B$227:$R$262,2,FALSE)</f>
        <v>8.097068716962999E-2</v>
      </c>
      <c r="J36" s="14">
        <f>VLOOKUP($A36,'[1]5Y區隔'!$B$227:$R$262,J$4,FALSE)/VLOOKUP($A36,'[1]5Y區隔'!$B$227:$R$262,2,FALSE)</f>
        <v>0.10956271023546373</v>
      </c>
      <c r="K36" s="14">
        <f>VLOOKUP($A36,'[1]5Y區隔'!$B$227:$R$262,K$4,FALSE)/VLOOKUP($A36,'[1]5Y區隔'!$B$227:$R$262,2,FALSE)</f>
        <v>0.12181643440653532</v>
      </c>
      <c r="L36" s="14">
        <f>VLOOKUP($A36,'[1]5Y區隔'!$B$227:$R$262,L$4,FALSE)/VLOOKUP($A36,'[1]5Y區隔'!$B$227:$R$262,2,FALSE)</f>
        <v>9.8750600672753486E-2</v>
      </c>
      <c r="M36" s="14">
        <f>VLOOKUP($A36,'[1]5Y區隔'!$B$227:$R$262,M$4,FALSE)/VLOOKUP($A36,'[1]5Y區隔'!$B$227:$R$262,2,FALSE)</f>
        <v>9.0581451225372422E-2</v>
      </c>
      <c r="N36" s="14">
        <f>VLOOKUP($A36,'[1]5Y區隔'!$B$227:$R$262,N$4,FALSE)/VLOOKUP($A36,'[1]5Y區隔'!$B$227:$R$262,2,FALSE)</f>
        <v>8.7698222008649684E-2</v>
      </c>
      <c r="O36" s="14">
        <f>VLOOKUP($A36,'[1]5Y區隔'!$B$227:$R$262,O$4,FALSE)/VLOOKUP($A36,'[1]5Y區隔'!$B$227:$R$262,2,FALSE)</f>
        <v>8.5055261893320522E-2</v>
      </c>
      <c r="P36" s="14">
        <f>VLOOKUP($A36,'[1]5Y區隔'!$B$227:$R$262,P$4,FALSE)/VLOOKUP($A36,'[1]5Y區隔'!$B$227:$R$262,2,FALSE)</f>
        <v>7.5444497837578089E-2</v>
      </c>
      <c r="Q36" s="14">
        <f>VLOOKUP($A36,'[1]5Y區隔'!$B$227:$R$262,Q$4,FALSE)/VLOOKUP($A36,'[1]5Y區隔'!$B$227:$R$262,2,FALSE)</f>
        <v>5.9106198942815956E-2</v>
      </c>
      <c r="R36" s="14">
        <f>VLOOKUP($A36,'[1]5Y區隔'!$B$227:$R$262,R$4,FALSE)/VLOOKUP($A36,'[1]5Y區隔'!$B$227:$R$262,2,FALSE)</f>
        <v>4.613166746756367E-2</v>
      </c>
      <c r="S36" s="14">
        <f>VLOOKUP($A36,'[1]5Y區隔'!$B$227:$R$262,S$4,FALSE)/VLOOKUP($A36,'[1]5Y區隔'!$B$227:$R$262,2,FALSE)</f>
        <v>3.5319557904853437E-2</v>
      </c>
      <c r="T36" s="14">
        <f>VLOOKUP($A36,'[1]5Y區隔'!$B$227:$R$262,T$4,FALSE)/VLOOKUP($A36,'[1]5Y區隔'!$B$227:$R$262,2,FALSE)</f>
        <v>2.3546371936568958E-2</v>
      </c>
      <c r="U36" s="14">
        <f>VLOOKUP($A36,'[1]5Y區隔'!$B$227:$R$262,U$4,FALSE)/VLOOKUP($A36,'[1]5Y區隔'!$B$227:$R$262,2,FALSE)</f>
        <v>1.1532916866890917E-2</v>
      </c>
      <c r="V36" s="14">
        <f>VLOOKUP($A36,'[1]5Y區隔'!$B$227:$R$262,V$4,FALSE)/VLOOKUP($A36,'[1]5Y區隔'!$B$227:$R$262,2,FALSE)</f>
        <v>4.5651129264776547E-3</v>
      </c>
      <c r="W36" s="15">
        <f t="shared" si="6"/>
        <v>45.583853916386353</v>
      </c>
      <c r="X36" s="16">
        <f t="shared" si="7"/>
        <v>-0.14135782223679899</v>
      </c>
    </row>
    <row r="37" spans="1:24" x14ac:dyDescent="0.25">
      <c r="A37" t="s">
        <v>201</v>
      </c>
      <c r="B37">
        <f>VLOOKUP($A37,工作表2!$X$6:$AA$115,B$4,FALSE)</f>
        <v>1357</v>
      </c>
      <c r="C37">
        <f>VLOOKUP($A37,工作表2!$X$6:$AA$115,C$4,FALSE)</f>
        <v>2093</v>
      </c>
      <c r="D37">
        <f>VLOOKUP($A37,工作表2!$X$6:$AA$115,D$4,FALSE)</f>
        <v>3925</v>
      </c>
      <c r="E37" s="12">
        <f t="shared" si="3"/>
        <v>0.34573248407643314</v>
      </c>
      <c r="F37" s="12">
        <f t="shared" si="4"/>
        <v>0.53324840764331205</v>
      </c>
      <c r="G37" s="13">
        <f t="shared" si="5"/>
        <v>-0.18751592356687891</v>
      </c>
      <c r="H37" s="14">
        <f>VLOOKUP($A37,'[1]5Y區隔'!$B$227:$R$262,H$4,FALSE)/VLOOKUP($A37,'[1]5Y區隔'!$B$227:$R$262,2,FALSE)</f>
        <v>6.7894345238095233E-2</v>
      </c>
      <c r="I37" s="14">
        <f>VLOOKUP($A37,'[1]5Y區隔'!$B$227:$R$262,I$4,FALSE)/VLOOKUP($A37,'[1]5Y區隔'!$B$227:$R$262,2,FALSE)</f>
        <v>6.7336309523809521E-2</v>
      </c>
      <c r="J37" s="14">
        <f>VLOOKUP($A37,'[1]5Y區隔'!$B$227:$R$262,J$4,FALSE)/VLOOKUP($A37,'[1]5Y區隔'!$B$227:$R$262,2,FALSE)</f>
        <v>0.10435267857142858</v>
      </c>
      <c r="K37" s="14">
        <f>VLOOKUP($A37,'[1]5Y區隔'!$B$227:$R$262,K$4,FALSE)/VLOOKUP($A37,'[1]5Y區隔'!$B$227:$R$262,2,FALSE)</f>
        <v>0.12369791666666667</v>
      </c>
      <c r="L37" s="14">
        <f>VLOOKUP($A37,'[1]5Y區隔'!$B$227:$R$262,L$4,FALSE)/VLOOKUP($A37,'[1]5Y區隔'!$B$227:$R$262,2,FALSE)</f>
        <v>8.9657738095238096E-2</v>
      </c>
      <c r="M37" s="14">
        <f>VLOOKUP($A37,'[1]5Y區隔'!$B$227:$R$262,M$4,FALSE)/VLOOKUP($A37,'[1]5Y區隔'!$B$227:$R$262,2,FALSE)</f>
        <v>9.1889880952380959E-2</v>
      </c>
      <c r="N37" s="14">
        <f>VLOOKUP($A37,'[1]5Y區隔'!$B$227:$R$262,N$4,FALSE)/VLOOKUP($A37,'[1]5Y區隔'!$B$227:$R$262,2,FALSE)</f>
        <v>9.4680059523809521E-2</v>
      </c>
      <c r="O37" s="14">
        <f>VLOOKUP($A37,'[1]5Y區隔'!$B$227:$R$262,O$4,FALSE)/VLOOKUP($A37,'[1]5Y區隔'!$B$227:$R$262,2,FALSE)</f>
        <v>8.0357142857142863E-2</v>
      </c>
      <c r="P37" s="14">
        <f>VLOOKUP($A37,'[1]5Y區隔'!$B$227:$R$262,P$4,FALSE)/VLOOKUP($A37,'[1]5Y區隔'!$B$227:$R$262,2,FALSE)</f>
        <v>7.421875E-2</v>
      </c>
      <c r="Q37" s="14">
        <f>VLOOKUP($A37,'[1]5Y區隔'!$B$227:$R$262,Q$4,FALSE)/VLOOKUP($A37,'[1]5Y區隔'!$B$227:$R$262,2,FALSE)</f>
        <v>5.9337797619047616E-2</v>
      </c>
      <c r="R37" s="14">
        <f>VLOOKUP($A37,'[1]5Y區隔'!$B$227:$R$262,R$4,FALSE)/VLOOKUP($A37,'[1]5Y區隔'!$B$227:$R$262,2,FALSE)</f>
        <v>4.8735119047619048E-2</v>
      </c>
      <c r="S37" s="14">
        <f>VLOOKUP($A37,'[1]5Y區隔'!$B$227:$R$262,S$4,FALSE)/VLOOKUP($A37,'[1]5Y區隔'!$B$227:$R$262,2,FALSE)</f>
        <v>4.3712797619047616E-2</v>
      </c>
      <c r="T37" s="14">
        <f>VLOOKUP($A37,'[1]5Y區隔'!$B$227:$R$262,T$4,FALSE)/VLOOKUP($A37,'[1]5Y區隔'!$B$227:$R$262,2,FALSE)</f>
        <v>3.1622023809523808E-2</v>
      </c>
      <c r="U37" s="14">
        <f>VLOOKUP($A37,'[1]5Y區隔'!$B$227:$R$262,U$4,FALSE)/VLOOKUP($A37,'[1]5Y區隔'!$B$227:$R$262,2,FALSE)</f>
        <v>1.6183035714285716E-2</v>
      </c>
      <c r="V37" s="14">
        <f>VLOOKUP($A37,'[1]5Y區隔'!$B$227:$R$262,V$4,FALSE)/VLOOKUP($A37,'[1]5Y區隔'!$B$227:$R$262,2,FALSE)</f>
        <v>6.324404761904762E-3</v>
      </c>
      <c r="W37" s="15">
        <f t="shared" si="6"/>
        <v>46.850818452380956</v>
      </c>
      <c r="X37" s="16">
        <f t="shared" si="7"/>
        <v>-0.18751592356687891</v>
      </c>
    </row>
    <row r="38" spans="1:24" x14ac:dyDescent="0.25">
      <c r="A38" t="s">
        <v>202</v>
      </c>
      <c r="B38">
        <f>VLOOKUP($A38,工作表2!$X$6:$AA$115,B$4,FALSE)</f>
        <v>1935</v>
      </c>
      <c r="C38">
        <f>VLOOKUP($A38,工作表2!$X$6:$AA$115,C$4,FALSE)</f>
        <v>1061</v>
      </c>
      <c r="D38">
        <f>VLOOKUP($A38,工作表2!$X$6:$AA$115,D$4,FALSE)</f>
        <v>3486</v>
      </c>
      <c r="E38" s="12">
        <f t="shared" si="3"/>
        <v>0.55507745266781416</v>
      </c>
      <c r="F38" s="12">
        <f t="shared" si="4"/>
        <v>0.30436029833620193</v>
      </c>
      <c r="G38" s="13">
        <f t="shared" si="5"/>
        <v>0.25071715433161224</v>
      </c>
      <c r="H38" s="14">
        <f>VLOOKUP($A38,'[1]5Y區隔'!$B$227:$R$262,H$4,FALSE)/VLOOKUP($A38,'[1]5Y區隔'!$B$227:$R$262,2,FALSE)</f>
        <v>6.074380165289256E-2</v>
      </c>
      <c r="I38" s="14">
        <f>VLOOKUP($A38,'[1]5Y區隔'!$B$227:$R$262,I$4,FALSE)/VLOOKUP($A38,'[1]5Y區隔'!$B$227:$R$262,2,FALSE)</f>
        <v>6.0950413223140494E-2</v>
      </c>
      <c r="J38" s="14">
        <f>VLOOKUP($A38,'[1]5Y區隔'!$B$227:$R$262,J$4,FALSE)/VLOOKUP($A38,'[1]5Y區隔'!$B$227:$R$262,2,FALSE)</f>
        <v>8.2851239669421484E-2</v>
      </c>
      <c r="K38" s="14">
        <f>VLOOKUP($A38,'[1]5Y區隔'!$B$227:$R$262,K$4,FALSE)/VLOOKUP($A38,'[1]5Y區隔'!$B$227:$R$262,2,FALSE)</f>
        <v>0.11053719008264463</v>
      </c>
      <c r="L38" s="14">
        <f>VLOOKUP($A38,'[1]5Y區隔'!$B$227:$R$262,L$4,FALSE)/VLOOKUP($A38,'[1]5Y區隔'!$B$227:$R$262,2,FALSE)</f>
        <v>9.5041322314049589E-2</v>
      </c>
      <c r="M38" s="14">
        <f>VLOOKUP($A38,'[1]5Y區隔'!$B$227:$R$262,M$4,FALSE)/VLOOKUP($A38,'[1]5Y區隔'!$B$227:$R$262,2,FALSE)</f>
        <v>9.5661157024793386E-2</v>
      </c>
      <c r="N38" s="14">
        <f>VLOOKUP($A38,'[1]5Y區隔'!$B$227:$R$262,N$4,FALSE)/VLOOKUP($A38,'[1]5Y區隔'!$B$227:$R$262,2,FALSE)</f>
        <v>9.4834710743801648E-2</v>
      </c>
      <c r="O38" s="14">
        <f>VLOOKUP($A38,'[1]5Y區隔'!$B$227:$R$262,O$4,FALSE)/VLOOKUP($A38,'[1]5Y區隔'!$B$227:$R$262,2,FALSE)</f>
        <v>8.4710743801652888E-2</v>
      </c>
      <c r="P38" s="14">
        <f>VLOOKUP($A38,'[1]5Y區隔'!$B$227:$R$262,P$4,FALSE)/VLOOKUP($A38,'[1]5Y區隔'!$B$227:$R$262,2,FALSE)</f>
        <v>8.450413223140496E-2</v>
      </c>
      <c r="Q38" s="14">
        <f>VLOOKUP($A38,'[1]5Y區隔'!$B$227:$R$262,Q$4,FALSE)/VLOOKUP($A38,'[1]5Y區隔'!$B$227:$R$262,2,FALSE)</f>
        <v>6.0537190082644625E-2</v>
      </c>
      <c r="R38" s="14">
        <f>VLOOKUP($A38,'[1]5Y區隔'!$B$227:$R$262,R$4,FALSE)/VLOOKUP($A38,'[1]5Y區隔'!$B$227:$R$262,2,FALSE)</f>
        <v>5.2272727272727269E-2</v>
      </c>
      <c r="S38" s="14">
        <f>VLOOKUP($A38,'[1]5Y區隔'!$B$227:$R$262,S$4,FALSE)/VLOOKUP($A38,'[1]5Y區隔'!$B$227:$R$262,2,FALSE)</f>
        <v>3.884297520661157E-2</v>
      </c>
      <c r="T38" s="14">
        <f>VLOOKUP($A38,'[1]5Y區隔'!$B$227:$R$262,T$4,FALSE)/VLOOKUP($A38,'[1]5Y區隔'!$B$227:$R$262,2,FALSE)</f>
        <v>2.6859504132231406E-2</v>
      </c>
      <c r="U38" s="14">
        <f>VLOOKUP($A38,'[1]5Y區隔'!$B$227:$R$262,U$4,FALSE)/VLOOKUP($A38,'[1]5Y區隔'!$B$227:$R$262,2,FALSE)</f>
        <v>3.5950413223140493E-2</v>
      </c>
      <c r="V38" s="14">
        <f>VLOOKUP($A38,'[1]5Y區隔'!$B$227:$R$262,V$4,FALSE)/VLOOKUP($A38,'[1]5Y區隔'!$B$227:$R$262,2,FALSE)</f>
        <v>1.5702479338842976E-2</v>
      </c>
      <c r="W38" s="15">
        <f t="shared" si="6"/>
        <v>48.79545454545454</v>
      </c>
      <c r="X38" s="16">
        <f t="shared" si="7"/>
        <v>0.25071715433161224</v>
      </c>
    </row>
    <row r="39" spans="1:24" x14ac:dyDescent="0.25">
      <c r="A39" t="s">
        <v>203</v>
      </c>
      <c r="B39">
        <f>VLOOKUP($A39,工作表2!$X$6:$AA$115,B$4,FALSE)</f>
        <v>1982</v>
      </c>
      <c r="C39">
        <f>VLOOKUP($A39,工作表2!$X$6:$AA$115,C$4,FALSE)</f>
        <v>747</v>
      </c>
      <c r="D39">
        <f>VLOOKUP($A39,工作表2!$X$6:$AA$115,D$4,FALSE)</f>
        <v>3172</v>
      </c>
      <c r="E39" s="12">
        <f t="shared" si="3"/>
        <v>0.62484237074401006</v>
      </c>
      <c r="F39" s="12">
        <f t="shared" si="4"/>
        <v>0.23549810844892813</v>
      </c>
      <c r="G39" s="13">
        <f t="shared" si="5"/>
        <v>0.3893442622950819</v>
      </c>
      <c r="H39" s="14">
        <f>VLOOKUP($A39,'[1]5Y區隔'!$B$227:$R$262,H$4,FALSE)/VLOOKUP($A39,'[1]5Y區隔'!$B$227:$R$262,2,FALSE)</f>
        <v>5.8325709057639522E-2</v>
      </c>
      <c r="I39" s="14">
        <f>VLOOKUP($A39,'[1]5Y區隔'!$B$227:$R$262,I$4,FALSE)/VLOOKUP($A39,'[1]5Y區隔'!$B$227:$R$262,2,FALSE)</f>
        <v>5.3979871912168347E-2</v>
      </c>
      <c r="J39" s="14">
        <f>VLOOKUP($A39,'[1]5Y區隔'!$B$227:$R$262,J$4,FALSE)/VLOOKUP($A39,'[1]5Y區隔'!$B$227:$R$262,2,FALSE)</f>
        <v>8.1427264409881059E-2</v>
      </c>
      <c r="K39" s="14">
        <f>VLOOKUP($A39,'[1]5Y區隔'!$B$227:$R$262,K$4,FALSE)/VLOOKUP($A39,'[1]5Y區隔'!$B$227:$R$262,2,FALSE)</f>
        <v>9.1033851784080508E-2</v>
      </c>
      <c r="L39" s="14">
        <f>VLOOKUP($A39,'[1]5Y區隔'!$B$227:$R$262,L$4,FALSE)/VLOOKUP($A39,'[1]5Y區隔'!$B$227:$R$262,2,FALSE)</f>
        <v>7.296431838975298E-2</v>
      </c>
      <c r="M39" s="14">
        <f>VLOOKUP($A39,'[1]5Y區隔'!$B$227:$R$262,M$4,FALSE)/VLOOKUP($A39,'[1]5Y區隔'!$B$227:$R$262,2,FALSE)</f>
        <v>8.5086916742909427E-2</v>
      </c>
      <c r="N39" s="14">
        <f>VLOOKUP($A39,'[1]5Y區隔'!$B$227:$R$262,N$4,FALSE)/VLOOKUP($A39,'[1]5Y區隔'!$B$227:$R$262,2,FALSE)</f>
        <v>9.3549862763037506E-2</v>
      </c>
      <c r="O39" s="14">
        <f>VLOOKUP($A39,'[1]5Y區隔'!$B$227:$R$262,O$4,FALSE)/VLOOKUP($A39,'[1]5Y區隔'!$B$227:$R$262,2,FALSE)</f>
        <v>0.1020128087831656</v>
      </c>
      <c r="P39" s="14">
        <f>VLOOKUP($A39,'[1]5Y區隔'!$B$227:$R$262,P$4,FALSE)/VLOOKUP($A39,'[1]5Y區隔'!$B$227:$R$262,2,FALSE)</f>
        <v>8.554437328453797E-2</v>
      </c>
      <c r="Q39" s="14">
        <f>VLOOKUP($A39,'[1]5Y區隔'!$B$227:$R$262,Q$4,FALSE)/VLOOKUP($A39,'[1]5Y區隔'!$B$227:$R$262,2,FALSE)</f>
        <v>6.8847209515096069E-2</v>
      </c>
      <c r="R39" s="14">
        <f>VLOOKUP($A39,'[1]5Y區隔'!$B$227:$R$262,R$4,FALSE)/VLOOKUP($A39,'[1]5Y區隔'!$B$227:$R$262,2,FALSE)</f>
        <v>5.3751143641354068E-2</v>
      </c>
      <c r="S39" s="14">
        <f>VLOOKUP($A39,'[1]5Y區隔'!$B$227:$R$262,S$4,FALSE)/VLOOKUP($A39,'[1]5Y區隔'!$B$227:$R$262,2,FALSE)</f>
        <v>4.139981701738335E-2</v>
      </c>
      <c r="T39" s="14">
        <f>VLOOKUP($A39,'[1]5Y區隔'!$B$227:$R$262,T$4,FALSE)/VLOOKUP($A39,'[1]5Y區隔'!$B$227:$R$262,2,FALSE)</f>
        <v>4.1857273559011893E-2</v>
      </c>
      <c r="U39" s="14">
        <f>VLOOKUP($A39,'[1]5Y區隔'!$B$227:$R$262,U$4,FALSE)/VLOOKUP($A39,'[1]5Y區隔'!$B$227:$R$262,2,FALSE)</f>
        <v>4.7346752058554438E-2</v>
      </c>
      <c r="V39" s="14">
        <f>VLOOKUP($A39,'[1]5Y區隔'!$B$227:$R$262,V$4,FALSE)/VLOOKUP($A39,'[1]5Y區隔'!$B$227:$R$262,2,FALSE)</f>
        <v>2.2872827081427266E-2</v>
      </c>
      <c r="W39" s="15">
        <f t="shared" si="6"/>
        <v>51.087602927721861</v>
      </c>
      <c r="X39" s="16">
        <f t="shared" si="7"/>
        <v>0.3893442622950819</v>
      </c>
    </row>
    <row r="40" spans="1:24" x14ac:dyDescent="0.25">
      <c r="A40" t="s">
        <v>204</v>
      </c>
      <c r="B40">
        <f>VLOOKUP($A40,工作表2!$X$6:$AA$115,B$4,FALSE)</f>
        <v>1336</v>
      </c>
      <c r="C40">
        <f>VLOOKUP($A40,工作表2!$X$6:$AA$115,C$4,FALSE)</f>
        <v>728</v>
      </c>
      <c r="D40">
        <f>VLOOKUP($A40,工作表2!$X$6:$AA$115,D$4,FALSE)</f>
        <v>2427</v>
      </c>
      <c r="E40" s="12">
        <f t="shared" si="3"/>
        <v>0.55047383601153688</v>
      </c>
      <c r="F40" s="12">
        <f t="shared" si="4"/>
        <v>0.29995879686856203</v>
      </c>
      <c r="G40" s="13">
        <f t="shared" si="5"/>
        <v>0.25051503914297485</v>
      </c>
      <c r="H40" s="14">
        <f>VLOOKUP($A40,'[1]5Y區隔'!$B$227:$R$262,H$4,FALSE)/VLOOKUP($A40,'[1]5Y區隔'!$B$227:$R$262,2,FALSE)</f>
        <v>6.0723900688004789E-2</v>
      </c>
      <c r="I40" s="14">
        <f>VLOOKUP($A40,'[1]5Y區隔'!$B$227:$R$262,I$4,FALSE)/VLOOKUP($A40,'[1]5Y區隔'!$B$227:$R$262,2,FALSE)</f>
        <v>6.2817828297935988E-2</v>
      </c>
      <c r="J40" s="14">
        <f>VLOOKUP($A40,'[1]5Y區隔'!$B$227:$R$262,J$4,FALSE)/VLOOKUP($A40,'[1]5Y區隔'!$B$227:$R$262,2,FALSE)</f>
        <v>9.2731079868381694E-2</v>
      </c>
      <c r="K40" s="14">
        <f>VLOOKUP($A40,'[1]5Y區隔'!$B$227:$R$262,K$4,FALSE)/VLOOKUP($A40,'[1]5Y區隔'!$B$227:$R$262,2,FALSE)</f>
        <v>0.10918336823212683</v>
      </c>
      <c r="L40" s="14">
        <f>VLOOKUP($A40,'[1]5Y區隔'!$B$227:$R$262,L$4,FALSE)/VLOOKUP($A40,'[1]5Y區隔'!$B$227:$R$262,2,FALSE)</f>
        <v>9.2431947352677235E-2</v>
      </c>
      <c r="M40" s="14">
        <f>VLOOKUP($A40,'[1]5Y區隔'!$B$227:$R$262,M$4,FALSE)/VLOOKUP($A40,'[1]5Y區隔'!$B$227:$R$262,2,FALSE)</f>
        <v>9.9910260245288665E-2</v>
      </c>
      <c r="N40" s="14">
        <f>VLOOKUP($A40,'[1]5Y區隔'!$B$227:$R$262,N$4,FALSE)/VLOOKUP($A40,'[1]5Y區隔'!$B$227:$R$262,2,FALSE)</f>
        <v>0.10708944062219564</v>
      </c>
      <c r="O40" s="14">
        <f>VLOOKUP($A40,'[1]5Y區隔'!$B$227:$R$262,O$4,FALSE)/VLOOKUP($A40,'[1]5Y區隔'!$B$227:$R$262,2,FALSE)</f>
        <v>0.10110679030810649</v>
      </c>
      <c r="P40" s="14">
        <f>VLOOKUP($A40,'[1]5Y區隔'!$B$227:$R$262,P$4,FALSE)/VLOOKUP($A40,'[1]5Y區隔'!$B$227:$R$262,2,FALSE)</f>
        <v>7.119353873766078E-2</v>
      </c>
      <c r="Q40" s="14">
        <f>VLOOKUP($A40,'[1]5Y區隔'!$B$227:$R$262,Q$4,FALSE)/VLOOKUP($A40,'[1]5Y區隔'!$B$227:$R$262,2,FALSE)</f>
        <v>4.9655997606939874E-2</v>
      </c>
      <c r="R40" s="14">
        <f>VLOOKUP($A40,'[1]5Y區隔'!$B$227:$R$262,R$4,FALSE)/VLOOKUP($A40,'[1]5Y區隔'!$B$227:$R$262,2,FALSE)</f>
        <v>3.8288962010170506E-2</v>
      </c>
      <c r="S40" s="14">
        <f>VLOOKUP($A40,'[1]5Y區隔'!$B$227:$R$262,S$4,FALSE)/VLOOKUP($A40,'[1]5Y區隔'!$B$227:$R$262,2,FALSE)</f>
        <v>3.5895901884534849E-2</v>
      </c>
      <c r="T40" s="14">
        <f>VLOOKUP($A40,'[1]5Y區隔'!$B$227:$R$262,T$4,FALSE)/VLOOKUP($A40,'[1]5Y區隔'!$B$227:$R$262,2,FALSE)</f>
        <v>3.649416691594376E-2</v>
      </c>
      <c r="U40" s="14">
        <f>VLOOKUP($A40,'[1]5Y區隔'!$B$227:$R$262,U$4,FALSE)/VLOOKUP($A40,'[1]5Y區隔'!$B$227:$R$262,2,FALSE)</f>
        <v>2.6024528866287765E-2</v>
      </c>
      <c r="V40" s="14">
        <f>VLOOKUP($A40,'[1]5Y區隔'!$B$227:$R$262,V$4,FALSE)/VLOOKUP($A40,'[1]5Y區隔'!$B$227:$R$262,2,FALSE)</f>
        <v>1.6452288363745141E-2</v>
      </c>
      <c r="W40" s="15">
        <f t="shared" si="6"/>
        <v>47.980855518994908</v>
      </c>
      <c r="X40" s="16">
        <f t="shared" si="7"/>
        <v>0.25051503914297485</v>
      </c>
    </row>
    <row r="41" spans="1:24" x14ac:dyDescent="0.25">
      <c r="A41" t="s">
        <v>205</v>
      </c>
      <c r="B41">
        <f>VLOOKUP($A41,工作表2!$X$6:$AA$115,B$4,FALSE)</f>
        <v>1069</v>
      </c>
      <c r="C41">
        <f>VLOOKUP($A41,工作表2!$X$6:$AA$115,C$4,FALSE)</f>
        <v>578</v>
      </c>
      <c r="D41">
        <f>VLOOKUP($A41,工作表2!$X$6:$AA$115,D$4,FALSE)</f>
        <v>1924</v>
      </c>
      <c r="E41" s="12">
        <f t="shared" si="3"/>
        <v>0.55561330561330557</v>
      </c>
      <c r="F41" s="12">
        <f t="shared" si="4"/>
        <v>0.3004158004158004</v>
      </c>
      <c r="G41" s="13">
        <f t="shared" si="5"/>
        <v>0.25519750519750517</v>
      </c>
      <c r="H41" s="14">
        <f>VLOOKUP($A41,'[1]5Y區隔'!$B$227:$R$262,H$4,FALSE)/VLOOKUP($A41,'[1]5Y區隔'!$B$227:$R$262,2,FALSE)</f>
        <v>6.3562453806356251E-2</v>
      </c>
      <c r="I41" s="14">
        <f>VLOOKUP($A41,'[1]5Y區隔'!$B$227:$R$262,I$4,FALSE)/VLOOKUP($A41,'[1]5Y區隔'!$B$227:$R$262,2,FALSE)</f>
        <v>6.9475240206947522E-2</v>
      </c>
      <c r="J41" s="14">
        <f>VLOOKUP($A41,'[1]5Y區隔'!$B$227:$R$262,J$4,FALSE)/VLOOKUP($A41,'[1]5Y區隔'!$B$227:$R$262,2,FALSE)</f>
        <v>0.1130820399113082</v>
      </c>
      <c r="K41" s="14">
        <f>VLOOKUP($A41,'[1]5Y區隔'!$B$227:$R$262,K$4,FALSE)/VLOOKUP($A41,'[1]5Y區隔'!$B$227:$R$262,2,FALSE)</f>
        <v>9.8669623059866957E-2</v>
      </c>
      <c r="L41" s="14">
        <f>VLOOKUP($A41,'[1]5Y區隔'!$B$227:$R$262,L$4,FALSE)/VLOOKUP($A41,'[1]5Y區隔'!$B$227:$R$262,2,FALSE)</f>
        <v>8.1300813008130079E-2</v>
      </c>
      <c r="M41" s="14">
        <f>VLOOKUP($A41,'[1]5Y區隔'!$B$227:$R$262,M$4,FALSE)/VLOOKUP($A41,'[1]5Y區隔'!$B$227:$R$262,2,FALSE)</f>
        <v>8.6844050258684399E-2</v>
      </c>
      <c r="N41" s="14">
        <f>VLOOKUP($A41,'[1]5Y區隔'!$B$227:$R$262,N$4,FALSE)/VLOOKUP($A41,'[1]5Y區隔'!$B$227:$R$262,2,FALSE)</f>
        <v>8.9800443458980042E-2</v>
      </c>
      <c r="O41" s="14">
        <f>VLOOKUP($A41,'[1]5Y區隔'!$B$227:$R$262,O$4,FALSE)/VLOOKUP($A41,'[1]5Y區隔'!$B$227:$R$262,2,FALSE)</f>
        <v>0.10199556541019955</v>
      </c>
      <c r="P41" s="14">
        <f>VLOOKUP($A41,'[1]5Y區隔'!$B$227:$R$262,P$4,FALSE)/VLOOKUP($A41,'[1]5Y區隔'!$B$227:$R$262,2,FALSE)</f>
        <v>9.9778270509977826E-2</v>
      </c>
      <c r="Q41" s="14">
        <f>VLOOKUP($A41,'[1]5Y區隔'!$B$227:$R$262,Q$4,FALSE)/VLOOKUP($A41,'[1]5Y區隔'!$B$227:$R$262,2,FALSE)</f>
        <v>6.8366592756836653E-2</v>
      </c>
      <c r="R41" s="14">
        <f>VLOOKUP($A41,'[1]5Y區隔'!$B$227:$R$262,R$4,FALSE)/VLOOKUP($A41,'[1]5Y區隔'!$B$227:$R$262,2,FALSE)</f>
        <v>3.9911308203991129E-2</v>
      </c>
      <c r="S41" s="14">
        <f>VLOOKUP($A41,'[1]5Y區隔'!$B$227:$R$262,S$4,FALSE)/VLOOKUP($A41,'[1]5Y區隔'!$B$227:$R$262,2,FALSE)</f>
        <v>3.7324464153732445E-2</v>
      </c>
      <c r="T41" s="14">
        <f>VLOOKUP($A41,'[1]5Y區隔'!$B$227:$R$262,T$4,FALSE)/VLOOKUP($A41,'[1]5Y區隔'!$B$227:$R$262,2,FALSE)</f>
        <v>2.771618625277162E-2</v>
      </c>
      <c r="U41" s="14">
        <f>VLOOKUP($A41,'[1]5Y區隔'!$B$227:$R$262,U$4,FALSE)/VLOOKUP($A41,'[1]5Y區隔'!$B$227:$R$262,2,FALSE)</f>
        <v>1.2934220251293422E-2</v>
      </c>
      <c r="V41" s="14">
        <f>VLOOKUP($A41,'[1]5Y區隔'!$B$227:$R$262,V$4,FALSE)/VLOOKUP($A41,'[1]5Y區隔'!$B$227:$R$262,2,FALSE)</f>
        <v>9.2387287509238733E-3</v>
      </c>
      <c r="W41" s="15">
        <f t="shared" si="6"/>
        <v>47.285661492978562</v>
      </c>
      <c r="X41" s="16">
        <f t="shared" si="7"/>
        <v>0.25519750519750517</v>
      </c>
    </row>
  </sheetData>
  <phoneticPr fontId="2" type="noConversion"/>
  <conditionalFormatting sqref="A6:A41">
    <cfRule type="duplicateValues" dxfId="3" priority="8"/>
  </conditionalFormatting>
  <conditionalFormatting sqref="G6:G41">
    <cfRule type="colorScale" priority="7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1:V1">
    <cfRule type="colorScale" priority="4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3:V3">
    <cfRule type="colorScale" priority="6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H2:V2">
    <cfRule type="colorScale" priority="5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Z7:Z21">
    <cfRule type="colorScale" priority="1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AB7:AB21">
    <cfRule type="colorScale" priority="3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AA7:AA21">
    <cfRule type="colorScale" priority="2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"/>
  <sheetViews>
    <sheetView topLeftCell="R1" workbookViewId="0">
      <selection activeCell="X6" sqref="X6:AA6"/>
    </sheetView>
  </sheetViews>
  <sheetFormatPr defaultRowHeight="16.5" x14ac:dyDescent="0.25"/>
  <sheetData>
    <row r="1" spans="1:27" s="8" customFormat="1" ht="16.5" customHeight="1" x14ac:dyDescent="0.25">
      <c r="A1" s="4" t="s">
        <v>148</v>
      </c>
      <c r="B1" s="4" t="s">
        <v>149</v>
      </c>
      <c r="C1" s="4" t="s">
        <v>150</v>
      </c>
      <c r="D1" s="5" t="s">
        <v>151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  <c r="S1" s="4" t="s">
        <v>152</v>
      </c>
      <c r="T1" s="4" t="s">
        <v>153</v>
      </c>
      <c r="U1" s="4" t="s">
        <v>154</v>
      </c>
    </row>
    <row r="2" spans="1:27" s="8" customFormat="1" x14ac:dyDescent="0.25">
      <c r="A2" s="9"/>
      <c r="B2" s="9"/>
      <c r="C2" s="9"/>
      <c r="D2" s="4" t="s">
        <v>155</v>
      </c>
      <c r="E2" s="4" t="s">
        <v>156</v>
      </c>
      <c r="F2" s="4" t="s">
        <v>157</v>
      </c>
      <c r="G2" s="4" t="s">
        <v>158</v>
      </c>
      <c r="H2" s="4" t="s">
        <v>159</v>
      </c>
      <c r="I2" s="4" t="s">
        <v>160</v>
      </c>
      <c r="J2" s="4" t="s">
        <v>161</v>
      </c>
      <c r="K2" s="4" t="s">
        <v>162</v>
      </c>
      <c r="L2" s="4" t="s">
        <v>163</v>
      </c>
      <c r="M2" s="4" t="s">
        <v>164</v>
      </c>
      <c r="N2" s="4" t="s">
        <v>165</v>
      </c>
      <c r="O2" s="4" t="s">
        <v>166</v>
      </c>
      <c r="P2" s="4" t="s">
        <v>167</v>
      </c>
      <c r="Q2" s="4" t="s">
        <v>168</v>
      </c>
      <c r="R2" s="4" t="s">
        <v>169</v>
      </c>
      <c r="S2" s="9"/>
      <c r="T2" s="9"/>
      <c r="U2" s="9"/>
    </row>
    <row r="3" spans="1:27" s="8" customForma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7" s="8" customForma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7" x14ac:dyDescent="0.25">
      <c r="A5" s="1" t="s">
        <v>0</v>
      </c>
      <c r="B5" s="1" t="s">
        <v>1</v>
      </c>
      <c r="C5" s="1" t="s">
        <v>1</v>
      </c>
      <c r="D5" s="2">
        <v>5825</v>
      </c>
      <c r="E5" s="2">
        <v>116</v>
      </c>
      <c r="F5" s="2">
        <v>191</v>
      </c>
      <c r="G5" s="2">
        <v>10116</v>
      </c>
      <c r="H5" s="2">
        <v>2474</v>
      </c>
      <c r="I5" s="2">
        <v>11255</v>
      </c>
      <c r="J5" s="2">
        <v>13287</v>
      </c>
      <c r="K5" s="2">
        <v>11745</v>
      </c>
      <c r="L5" s="2">
        <v>12423</v>
      </c>
      <c r="M5" s="2">
        <v>4640</v>
      </c>
      <c r="N5" s="2">
        <v>13281</v>
      </c>
      <c r="O5" s="2">
        <v>6896</v>
      </c>
      <c r="P5" s="2">
        <v>13131</v>
      </c>
      <c r="Q5" s="2">
        <v>1388</v>
      </c>
      <c r="R5" s="2">
        <v>3374</v>
      </c>
      <c r="S5" s="2">
        <v>112744</v>
      </c>
      <c r="T5" s="2">
        <v>159324</v>
      </c>
      <c r="U5" s="3">
        <v>70.760002136230469</v>
      </c>
    </row>
    <row r="6" spans="1:27" x14ac:dyDescent="0.25">
      <c r="A6" s="1" t="s">
        <v>2</v>
      </c>
      <c r="B6" s="1" t="s">
        <v>3</v>
      </c>
      <c r="C6" s="1" t="s">
        <v>4</v>
      </c>
      <c r="D6" s="2">
        <v>26</v>
      </c>
      <c r="E6" s="2">
        <v>0</v>
      </c>
      <c r="F6" s="2">
        <v>1</v>
      </c>
      <c r="G6" s="2">
        <v>186</v>
      </c>
      <c r="H6" s="2">
        <v>22</v>
      </c>
      <c r="I6" s="2">
        <v>130</v>
      </c>
      <c r="J6" s="2">
        <v>98</v>
      </c>
      <c r="K6" s="2">
        <v>70</v>
      </c>
      <c r="L6" s="2">
        <v>127</v>
      </c>
      <c r="M6" s="2">
        <v>64</v>
      </c>
      <c r="N6" s="2">
        <v>108</v>
      </c>
      <c r="O6" s="2">
        <v>48</v>
      </c>
      <c r="P6" s="2">
        <v>134</v>
      </c>
      <c r="Q6" s="2">
        <v>19</v>
      </c>
      <c r="R6" s="2">
        <v>18</v>
      </c>
      <c r="S6" s="2">
        <v>1081</v>
      </c>
      <c r="T6" s="2">
        <v>1605</v>
      </c>
      <c r="U6" s="3">
        <v>67.349998474121094</v>
      </c>
      <c r="V6" s="11">
        <f>SUM(G6,L6,N6,O6,Q6,R6)</f>
        <v>506</v>
      </c>
      <c r="W6" s="11">
        <f>SUM(H6,I6,J6,K6,P6)</f>
        <v>454</v>
      </c>
      <c r="X6" t="str">
        <f>$B6</f>
        <v>福星里</v>
      </c>
      <c r="Y6" s="8">
        <f>IF($B6=$B5,"",SUMPRODUCT(($B$6:$B$168=$B6)*V$6:V$168))</f>
        <v>1505</v>
      </c>
      <c r="Z6" s="8">
        <f t="shared" ref="Z6" si="0">IF($B6=$B5,"",SUMPRODUCT(($B$6:$B$168=$B6)*W$6:W$168))</f>
        <v>1234</v>
      </c>
      <c r="AA6" s="8">
        <f>IF($B6=$B5,"",SUMPRODUCT(($B$6:$B$168=$B6)*S$6:S$168))</f>
        <v>3044</v>
      </c>
    </row>
    <row r="7" spans="1:27" x14ac:dyDescent="0.25">
      <c r="A7" s="1" t="s">
        <v>2</v>
      </c>
      <c r="B7" s="1" t="s">
        <v>3</v>
      </c>
      <c r="C7" s="1" t="s">
        <v>5</v>
      </c>
      <c r="D7" s="2">
        <v>12</v>
      </c>
      <c r="E7" s="2">
        <v>1</v>
      </c>
      <c r="F7" s="2">
        <v>1</v>
      </c>
      <c r="G7" s="2">
        <v>216</v>
      </c>
      <c r="H7" s="2">
        <v>19</v>
      </c>
      <c r="I7" s="2">
        <v>96</v>
      </c>
      <c r="J7" s="2">
        <v>83</v>
      </c>
      <c r="K7" s="2">
        <v>51</v>
      </c>
      <c r="L7" s="2">
        <v>137</v>
      </c>
      <c r="M7" s="2">
        <v>37</v>
      </c>
      <c r="N7" s="2">
        <v>74</v>
      </c>
      <c r="O7" s="2">
        <v>127</v>
      </c>
      <c r="P7" s="2">
        <v>88</v>
      </c>
      <c r="Q7" s="2">
        <v>18</v>
      </c>
      <c r="R7" s="2">
        <v>19</v>
      </c>
      <c r="S7" s="2">
        <v>1011</v>
      </c>
      <c r="T7" s="2">
        <v>1562</v>
      </c>
      <c r="U7" s="3">
        <v>64.720001220703125</v>
      </c>
      <c r="V7" s="11">
        <f t="shared" ref="V7:V70" si="1">SUM(G7,L7,N7,O7,Q7,R7)</f>
        <v>591</v>
      </c>
      <c r="W7" s="11">
        <f t="shared" ref="W7:W70" si="2">SUM(H7,I7,J7,K7,P7)</f>
        <v>337</v>
      </c>
      <c r="X7" t="str">
        <f t="shared" ref="X7:X70" si="3">$B7</f>
        <v>福星里</v>
      </c>
      <c r="Y7" s="8" t="str">
        <f t="shared" ref="Y7:Y70" si="4">IF($B7=$B6,"",SUMPRODUCT(($B$6:$B$168=$B7)*V$6:V$168))</f>
        <v/>
      </c>
      <c r="Z7" s="8" t="str">
        <f t="shared" ref="Z7:Z70" si="5">IF($B7=$B6,"",SUMPRODUCT(($B$6:$B$168=$B7)*W$6:W$168))</f>
        <v/>
      </c>
      <c r="AA7" s="8" t="str">
        <f t="shared" ref="AA7:AA70" si="6">IF($B7=$B6,"",SUMPRODUCT(($B$6:$B$168=$B7)*S$6:S$168))</f>
        <v/>
      </c>
    </row>
    <row r="8" spans="1:27" x14ac:dyDescent="0.25">
      <c r="A8" s="1" t="s">
        <v>2</v>
      </c>
      <c r="B8" s="1" t="s">
        <v>3</v>
      </c>
      <c r="C8" s="1" t="s">
        <v>6</v>
      </c>
      <c r="D8" s="2">
        <v>28</v>
      </c>
      <c r="E8" s="2">
        <v>0</v>
      </c>
      <c r="F8" s="2">
        <v>3</v>
      </c>
      <c r="G8" s="2">
        <v>146</v>
      </c>
      <c r="H8" s="2">
        <v>26</v>
      </c>
      <c r="I8" s="2">
        <v>111</v>
      </c>
      <c r="J8" s="2">
        <v>102</v>
      </c>
      <c r="K8" s="2">
        <v>95</v>
      </c>
      <c r="L8" s="2">
        <v>118</v>
      </c>
      <c r="M8" s="2">
        <v>43</v>
      </c>
      <c r="N8" s="2">
        <v>67</v>
      </c>
      <c r="O8" s="2">
        <v>50</v>
      </c>
      <c r="P8" s="2">
        <v>109</v>
      </c>
      <c r="Q8" s="2">
        <v>8</v>
      </c>
      <c r="R8" s="2">
        <v>19</v>
      </c>
      <c r="S8" s="2">
        <v>952</v>
      </c>
      <c r="T8" s="2">
        <v>1497</v>
      </c>
      <c r="U8" s="3">
        <v>63.590000152587891</v>
      </c>
      <c r="V8" s="11">
        <f t="shared" si="1"/>
        <v>408</v>
      </c>
      <c r="W8" s="11">
        <f t="shared" si="2"/>
        <v>443</v>
      </c>
      <c r="X8" t="str">
        <f t="shared" si="3"/>
        <v>福星里</v>
      </c>
      <c r="Y8" s="8" t="str">
        <f t="shared" si="4"/>
        <v/>
      </c>
      <c r="Z8" s="8" t="str">
        <f t="shared" si="5"/>
        <v/>
      </c>
      <c r="AA8" s="8" t="str">
        <f t="shared" si="6"/>
        <v/>
      </c>
    </row>
    <row r="9" spans="1:27" x14ac:dyDescent="0.25">
      <c r="A9" s="1" t="s">
        <v>2</v>
      </c>
      <c r="B9" s="1" t="s">
        <v>7</v>
      </c>
      <c r="C9" s="1" t="s">
        <v>8</v>
      </c>
      <c r="D9" s="2">
        <v>11</v>
      </c>
      <c r="E9" s="2">
        <v>2</v>
      </c>
      <c r="F9" s="2">
        <v>1</v>
      </c>
      <c r="G9" s="2">
        <v>174</v>
      </c>
      <c r="H9" s="2">
        <v>26</v>
      </c>
      <c r="I9" s="2">
        <v>99</v>
      </c>
      <c r="J9" s="2">
        <v>74</v>
      </c>
      <c r="K9" s="2">
        <v>59</v>
      </c>
      <c r="L9" s="2">
        <v>111</v>
      </c>
      <c r="M9" s="2">
        <v>43</v>
      </c>
      <c r="N9" s="2">
        <v>79</v>
      </c>
      <c r="O9" s="2">
        <v>66</v>
      </c>
      <c r="P9" s="2">
        <v>101</v>
      </c>
      <c r="Q9" s="2">
        <v>16</v>
      </c>
      <c r="R9" s="2">
        <v>18</v>
      </c>
      <c r="S9" s="2">
        <v>908</v>
      </c>
      <c r="T9" s="2">
        <v>1487</v>
      </c>
      <c r="U9" s="3">
        <v>61.060001373291016</v>
      </c>
      <c r="V9" s="11">
        <f t="shared" si="1"/>
        <v>464</v>
      </c>
      <c r="W9" s="11">
        <f t="shared" si="2"/>
        <v>359</v>
      </c>
      <c r="X9" t="str">
        <f t="shared" si="3"/>
        <v>萬壽里</v>
      </c>
      <c r="Y9" s="8">
        <f t="shared" si="4"/>
        <v>918</v>
      </c>
      <c r="Z9" s="8">
        <f t="shared" si="5"/>
        <v>762</v>
      </c>
      <c r="AA9" s="8">
        <f t="shared" si="6"/>
        <v>1875</v>
      </c>
    </row>
    <row r="10" spans="1:27" x14ac:dyDescent="0.25">
      <c r="A10" s="1" t="s">
        <v>2</v>
      </c>
      <c r="B10" s="1" t="s">
        <v>7</v>
      </c>
      <c r="C10" s="1" t="s">
        <v>9</v>
      </c>
      <c r="D10" s="2">
        <v>31</v>
      </c>
      <c r="E10" s="2">
        <v>4</v>
      </c>
      <c r="F10" s="2">
        <v>3</v>
      </c>
      <c r="G10" s="2">
        <v>147</v>
      </c>
      <c r="H10" s="2">
        <v>29</v>
      </c>
      <c r="I10" s="2">
        <v>108</v>
      </c>
      <c r="J10" s="2">
        <v>91</v>
      </c>
      <c r="K10" s="2">
        <v>51</v>
      </c>
      <c r="L10" s="2">
        <v>128</v>
      </c>
      <c r="M10" s="2">
        <v>48</v>
      </c>
      <c r="N10" s="2">
        <v>93</v>
      </c>
      <c r="O10" s="2">
        <v>52</v>
      </c>
      <c r="P10" s="2">
        <v>124</v>
      </c>
      <c r="Q10" s="2">
        <v>14</v>
      </c>
      <c r="R10" s="2">
        <v>20</v>
      </c>
      <c r="S10" s="2">
        <v>967</v>
      </c>
      <c r="T10" s="2">
        <v>1521</v>
      </c>
      <c r="U10" s="3">
        <v>63.580001831054688</v>
      </c>
      <c r="V10" s="11">
        <f t="shared" si="1"/>
        <v>454</v>
      </c>
      <c r="W10" s="11">
        <f t="shared" si="2"/>
        <v>403</v>
      </c>
      <c r="X10" t="str">
        <f t="shared" si="3"/>
        <v>萬壽里</v>
      </c>
      <c r="Y10" s="8" t="str">
        <f t="shared" si="4"/>
        <v/>
      </c>
      <c r="Z10" s="8" t="str">
        <f t="shared" si="5"/>
        <v/>
      </c>
      <c r="AA10" s="8" t="str">
        <f t="shared" si="6"/>
        <v/>
      </c>
    </row>
    <row r="11" spans="1:27" x14ac:dyDescent="0.25">
      <c r="A11" s="1" t="s">
        <v>2</v>
      </c>
      <c r="B11" s="1" t="s">
        <v>10</v>
      </c>
      <c r="C11" s="1" t="s">
        <v>11</v>
      </c>
      <c r="D11" s="2">
        <v>33</v>
      </c>
      <c r="E11" s="2">
        <v>1</v>
      </c>
      <c r="F11" s="2">
        <v>0</v>
      </c>
      <c r="G11" s="2">
        <v>132</v>
      </c>
      <c r="H11" s="2">
        <v>15</v>
      </c>
      <c r="I11" s="2">
        <v>116</v>
      </c>
      <c r="J11" s="2">
        <v>103</v>
      </c>
      <c r="K11" s="2">
        <v>78</v>
      </c>
      <c r="L11" s="2">
        <v>187</v>
      </c>
      <c r="M11" s="2">
        <v>43</v>
      </c>
      <c r="N11" s="2">
        <v>85</v>
      </c>
      <c r="O11" s="2">
        <v>85</v>
      </c>
      <c r="P11" s="2">
        <v>133</v>
      </c>
      <c r="Q11" s="2">
        <v>16</v>
      </c>
      <c r="R11" s="2">
        <v>41</v>
      </c>
      <c r="S11" s="2">
        <v>1100</v>
      </c>
      <c r="T11" s="2">
        <v>1732</v>
      </c>
      <c r="U11" s="3">
        <v>63.509998321533203</v>
      </c>
      <c r="V11" s="11">
        <f t="shared" si="1"/>
        <v>546</v>
      </c>
      <c r="W11" s="11">
        <f t="shared" si="2"/>
        <v>445</v>
      </c>
      <c r="X11" t="str">
        <f t="shared" si="3"/>
        <v>西門里</v>
      </c>
      <c r="Y11" s="8">
        <f t="shared" si="4"/>
        <v>1054</v>
      </c>
      <c r="Z11" s="8">
        <f t="shared" si="5"/>
        <v>916</v>
      </c>
      <c r="AA11" s="8">
        <f t="shared" si="6"/>
        <v>2197</v>
      </c>
    </row>
    <row r="12" spans="1:27" x14ac:dyDescent="0.25">
      <c r="A12" s="1" t="s">
        <v>2</v>
      </c>
      <c r="B12" s="1" t="s">
        <v>10</v>
      </c>
      <c r="C12" s="1" t="s">
        <v>12</v>
      </c>
      <c r="D12" s="2">
        <v>21</v>
      </c>
      <c r="E12" s="2">
        <v>2</v>
      </c>
      <c r="F12" s="2">
        <v>1</v>
      </c>
      <c r="G12" s="2">
        <v>180</v>
      </c>
      <c r="H12" s="2">
        <v>19</v>
      </c>
      <c r="I12" s="2">
        <v>141</v>
      </c>
      <c r="J12" s="2">
        <v>92</v>
      </c>
      <c r="K12" s="2">
        <v>98</v>
      </c>
      <c r="L12" s="2">
        <v>159</v>
      </c>
      <c r="M12" s="2">
        <v>64</v>
      </c>
      <c r="N12" s="2">
        <v>73</v>
      </c>
      <c r="O12" s="2">
        <v>58</v>
      </c>
      <c r="P12" s="2">
        <v>121</v>
      </c>
      <c r="Q12" s="2">
        <v>15</v>
      </c>
      <c r="R12" s="2">
        <v>23</v>
      </c>
      <c r="S12" s="2">
        <v>1097</v>
      </c>
      <c r="T12" s="2">
        <v>1667</v>
      </c>
      <c r="U12" s="3">
        <v>65.80999755859375</v>
      </c>
      <c r="V12" s="11">
        <f t="shared" si="1"/>
        <v>508</v>
      </c>
      <c r="W12" s="11">
        <f t="shared" si="2"/>
        <v>471</v>
      </c>
      <c r="X12" t="str">
        <f t="shared" si="3"/>
        <v>西門里</v>
      </c>
      <c r="Y12" s="8" t="str">
        <f t="shared" si="4"/>
        <v/>
      </c>
      <c r="Z12" s="8" t="str">
        <f t="shared" si="5"/>
        <v/>
      </c>
      <c r="AA12" s="8" t="str">
        <f t="shared" si="6"/>
        <v/>
      </c>
    </row>
    <row r="13" spans="1:27" x14ac:dyDescent="0.25">
      <c r="A13" s="1" t="s">
        <v>2</v>
      </c>
      <c r="B13" s="1" t="s">
        <v>13</v>
      </c>
      <c r="C13" s="1" t="s">
        <v>14</v>
      </c>
      <c r="D13" s="2">
        <v>22</v>
      </c>
      <c r="E13" s="2">
        <v>1</v>
      </c>
      <c r="F13" s="2">
        <v>2</v>
      </c>
      <c r="G13" s="2">
        <v>99</v>
      </c>
      <c r="H13" s="2">
        <v>30</v>
      </c>
      <c r="I13" s="2">
        <v>124</v>
      </c>
      <c r="J13" s="2">
        <v>122</v>
      </c>
      <c r="K13" s="2">
        <v>177</v>
      </c>
      <c r="L13" s="2">
        <v>81</v>
      </c>
      <c r="M13" s="2">
        <v>55</v>
      </c>
      <c r="N13" s="2">
        <v>80</v>
      </c>
      <c r="O13" s="2">
        <v>45</v>
      </c>
      <c r="P13" s="2">
        <v>115</v>
      </c>
      <c r="Q13" s="2">
        <v>16</v>
      </c>
      <c r="R13" s="2">
        <v>19</v>
      </c>
      <c r="S13" s="2">
        <v>1014</v>
      </c>
      <c r="T13" s="2">
        <v>1409</v>
      </c>
      <c r="U13" s="3">
        <v>71.970001220703125</v>
      </c>
      <c r="V13" s="11">
        <f t="shared" si="1"/>
        <v>340</v>
      </c>
      <c r="W13" s="11">
        <f t="shared" si="2"/>
        <v>568</v>
      </c>
      <c r="X13" t="str">
        <f t="shared" si="3"/>
        <v>新起里</v>
      </c>
      <c r="Y13" s="8">
        <f t="shared" si="4"/>
        <v>1635</v>
      </c>
      <c r="Z13" s="8">
        <f t="shared" si="5"/>
        <v>1958</v>
      </c>
      <c r="AA13" s="8">
        <f t="shared" si="6"/>
        <v>4020</v>
      </c>
    </row>
    <row r="14" spans="1:27" x14ac:dyDescent="0.25">
      <c r="A14" s="1" t="s">
        <v>2</v>
      </c>
      <c r="B14" s="1" t="s">
        <v>13</v>
      </c>
      <c r="C14" s="1" t="s">
        <v>15</v>
      </c>
      <c r="D14" s="2">
        <v>27</v>
      </c>
      <c r="E14" s="2">
        <v>1</v>
      </c>
      <c r="F14" s="2">
        <v>3</v>
      </c>
      <c r="G14" s="2">
        <v>133</v>
      </c>
      <c r="H14" s="2">
        <v>40</v>
      </c>
      <c r="I14" s="2">
        <v>108</v>
      </c>
      <c r="J14" s="2">
        <v>116</v>
      </c>
      <c r="K14" s="2">
        <v>121</v>
      </c>
      <c r="L14" s="2">
        <v>114</v>
      </c>
      <c r="M14" s="2">
        <v>65</v>
      </c>
      <c r="N14" s="2">
        <v>85</v>
      </c>
      <c r="O14" s="2">
        <v>45</v>
      </c>
      <c r="P14" s="2">
        <v>92</v>
      </c>
      <c r="Q14" s="2">
        <v>13</v>
      </c>
      <c r="R14" s="2">
        <v>41</v>
      </c>
      <c r="S14" s="2">
        <v>1025</v>
      </c>
      <c r="T14" s="2">
        <v>1443</v>
      </c>
      <c r="U14" s="3">
        <v>71.029998779296875</v>
      </c>
      <c r="V14" s="11">
        <f t="shared" si="1"/>
        <v>431</v>
      </c>
      <c r="W14" s="11">
        <f t="shared" si="2"/>
        <v>477</v>
      </c>
      <c r="X14" t="str">
        <f t="shared" si="3"/>
        <v>新起里</v>
      </c>
      <c r="Y14" s="8" t="str">
        <f t="shared" si="4"/>
        <v/>
      </c>
      <c r="Z14" s="8" t="str">
        <f t="shared" si="5"/>
        <v/>
      </c>
      <c r="AA14" s="8" t="str">
        <f t="shared" si="6"/>
        <v/>
      </c>
    </row>
    <row r="15" spans="1:27" x14ac:dyDescent="0.25">
      <c r="A15" s="1" t="s">
        <v>2</v>
      </c>
      <c r="B15" s="1" t="s">
        <v>13</v>
      </c>
      <c r="C15" s="1" t="s">
        <v>16</v>
      </c>
      <c r="D15" s="2">
        <v>24</v>
      </c>
      <c r="E15" s="2">
        <v>2</v>
      </c>
      <c r="F15" s="2">
        <v>0</v>
      </c>
      <c r="G15" s="2">
        <v>132</v>
      </c>
      <c r="H15" s="2">
        <v>20</v>
      </c>
      <c r="I15" s="2">
        <v>99</v>
      </c>
      <c r="J15" s="2">
        <v>74</v>
      </c>
      <c r="K15" s="2">
        <v>118</v>
      </c>
      <c r="L15" s="2">
        <v>137</v>
      </c>
      <c r="M15" s="2">
        <v>36</v>
      </c>
      <c r="N15" s="2">
        <v>65</v>
      </c>
      <c r="O15" s="2">
        <v>47</v>
      </c>
      <c r="P15" s="2">
        <v>121</v>
      </c>
      <c r="Q15" s="2">
        <v>12</v>
      </c>
      <c r="R15" s="2">
        <v>33</v>
      </c>
      <c r="S15" s="2">
        <v>938</v>
      </c>
      <c r="T15" s="2">
        <v>1444</v>
      </c>
      <c r="U15" s="3">
        <v>64.959999084472656</v>
      </c>
      <c r="V15" s="11">
        <f t="shared" si="1"/>
        <v>426</v>
      </c>
      <c r="W15" s="11">
        <f t="shared" si="2"/>
        <v>432</v>
      </c>
      <c r="X15" t="str">
        <f t="shared" si="3"/>
        <v>新起里</v>
      </c>
      <c r="Y15" s="8" t="str">
        <f t="shared" si="4"/>
        <v/>
      </c>
      <c r="Z15" s="8" t="str">
        <f t="shared" si="5"/>
        <v/>
      </c>
      <c r="AA15" s="8" t="str">
        <f t="shared" si="6"/>
        <v/>
      </c>
    </row>
    <row r="16" spans="1:27" x14ac:dyDescent="0.25">
      <c r="A16" s="1" t="s">
        <v>2</v>
      </c>
      <c r="B16" s="1" t="s">
        <v>13</v>
      </c>
      <c r="C16" s="1" t="s">
        <v>17</v>
      </c>
      <c r="D16" s="2">
        <v>37</v>
      </c>
      <c r="E16" s="2">
        <v>1</v>
      </c>
      <c r="F16" s="2">
        <v>2</v>
      </c>
      <c r="G16" s="2">
        <v>91</v>
      </c>
      <c r="H16" s="2">
        <v>36</v>
      </c>
      <c r="I16" s="2">
        <v>101</v>
      </c>
      <c r="J16" s="2">
        <v>123</v>
      </c>
      <c r="K16" s="2">
        <v>115</v>
      </c>
      <c r="L16" s="2">
        <v>145</v>
      </c>
      <c r="M16" s="2">
        <v>64</v>
      </c>
      <c r="N16" s="2">
        <v>95</v>
      </c>
      <c r="O16" s="2">
        <v>50</v>
      </c>
      <c r="P16" s="2">
        <v>106</v>
      </c>
      <c r="Q16" s="2">
        <v>21</v>
      </c>
      <c r="R16" s="2">
        <v>36</v>
      </c>
      <c r="S16" s="2">
        <v>1043</v>
      </c>
      <c r="T16" s="2">
        <v>1424</v>
      </c>
      <c r="U16" s="3">
        <v>73.239997863769531</v>
      </c>
      <c r="V16" s="11">
        <f t="shared" si="1"/>
        <v>438</v>
      </c>
      <c r="W16" s="11">
        <f t="shared" si="2"/>
        <v>481</v>
      </c>
      <c r="X16" t="str">
        <f t="shared" si="3"/>
        <v>新起里</v>
      </c>
      <c r="Y16" s="8" t="str">
        <f t="shared" si="4"/>
        <v/>
      </c>
      <c r="Z16" s="8" t="str">
        <f t="shared" si="5"/>
        <v/>
      </c>
      <c r="AA16" s="8" t="str">
        <f t="shared" si="6"/>
        <v/>
      </c>
    </row>
    <row r="17" spans="1:27" x14ac:dyDescent="0.25">
      <c r="A17" s="1" t="s">
        <v>2</v>
      </c>
      <c r="B17" s="1" t="s">
        <v>18</v>
      </c>
      <c r="C17" s="1" t="s">
        <v>19</v>
      </c>
      <c r="D17" s="2">
        <v>35</v>
      </c>
      <c r="E17" s="2">
        <v>2</v>
      </c>
      <c r="F17" s="2">
        <v>1</v>
      </c>
      <c r="G17" s="2">
        <v>142</v>
      </c>
      <c r="H17" s="2">
        <v>52</v>
      </c>
      <c r="I17" s="2">
        <v>146</v>
      </c>
      <c r="J17" s="2">
        <v>169</v>
      </c>
      <c r="K17" s="2">
        <v>95</v>
      </c>
      <c r="L17" s="2">
        <v>142</v>
      </c>
      <c r="M17" s="2">
        <v>51</v>
      </c>
      <c r="N17" s="2">
        <v>103</v>
      </c>
      <c r="O17" s="2">
        <v>80</v>
      </c>
      <c r="P17" s="2">
        <v>120</v>
      </c>
      <c r="Q17" s="2">
        <v>14</v>
      </c>
      <c r="R17" s="2">
        <v>16</v>
      </c>
      <c r="S17" s="2">
        <v>1191</v>
      </c>
      <c r="T17" s="2">
        <v>1713</v>
      </c>
      <c r="U17" s="3">
        <v>69.529998779296875</v>
      </c>
      <c r="V17" s="11">
        <f t="shared" si="1"/>
        <v>497</v>
      </c>
      <c r="W17" s="11">
        <f t="shared" si="2"/>
        <v>582</v>
      </c>
      <c r="X17" t="str">
        <f t="shared" si="3"/>
        <v>菜園里</v>
      </c>
      <c r="Y17" s="8">
        <f t="shared" si="4"/>
        <v>1382</v>
      </c>
      <c r="Z17" s="8">
        <f t="shared" si="5"/>
        <v>1970</v>
      </c>
      <c r="AA17" s="8">
        <f t="shared" si="6"/>
        <v>3695</v>
      </c>
    </row>
    <row r="18" spans="1:27" x14ac:dyDescent="0.25">
      <c r="A18" s="1" t="s">
        <v>2</v>
      </c>
      <c r="B18" s="1" t="s">
        <v>18</v>
      </c>
      <c r="C18" s="1" t="s">
        <v>20</v>
      </c>
      <c r="D18" s="2">
        <v>31</v>
      </c>
      <c r="E18" s="2">
        <v>1</v>
      </c>
      <c r="F18" s="2">
        <v>0</v>
      </c>
      <c r="G18" s="2">
        <v>133</v>
      </c>
      <c r="H18" s="2">
        <v>42</v>
      </c>
      <c r="I18" s="2">
        <v>166</v>
      </c>
      <c r="J18" s="2">
        <v>225</v>
      </c>
      <c r="K18" s="2">
        <v>132</v>
      </c>
      <c r="L18" s="2">
        <v>123</v>
      </c>
      <c r="M18" s="2">
        <v>43</v>
      </c>
      <c r="N18" s="2">
        <v>101</v>
      </c>
      <c r="O18" s="2">
        <v>49</v>
      </c>
      <c r="P18" s="2">
        <v>120</v>
      </c>
      <c r="Q18" s="2">
        <v>16</v>
      </c>
      <c r="R18" s="2">
        <v>32</v>
      </c>
      <c r="S18" s="2">
        <v>1249</v>
      </c>
      <c r="T18" s="2">
        <v>1676</v>
      </c>
      <c r="U18" s="3">
        <v>74.519996643066406</v>
      </c>
      <c r="V18" s="11">
        <f t="shared" si="1"/>
        <v>454</v>
      </c>
      <c r="W18" s="11">
        <f t="shared" si="2"/>
        <v>685</v>
      </c>
      <c r="X18" t="str">
        <f t="shared" si="3"/>
        <v>菜園里</v>
      </c>
      <c r="Y18" s="8" t="str">
        <f t="shared" si="4"/>
        <v/>
      </c>
      <c r="Z18" s="8" t="str">
        <f t="shared" si="5"/>
        <v/>
      </c>
      <c r="AA18" s="8" t="str">
        <f t="shared" si="6"/>
        <v/>
      </c>
    </row>
    <row r="19" spans="1:27" x14ac:dyDescent="0.25">
      <c r="A19" s="1" t="s">
        <v>2</v>
      </c>
      <c r="B19" s="1" t="s">
        <v>18</v>
      </c>
      <c r="C19" s="1" t="s">
        <v>21</v>
      </c>
      <c r="D19" s="2">
        <v>41</v>
      </c>
      <c r="E19" s="2">
        <v>0</v>
      </c>
      <c r="F19" s="2">
        <v>1</v>
      </c>
      <c r="G19" s="2">
        <v>97</v>
      </c>
      <c r="H19" s="2">
        <v>46</v>
      </c>
      <c r="I19" s="2">
        <v>162</v>
      </c>
      <c r="J19" s="2">
        <v>237</v>
      </c>
      <c r="K19" s="2">
        <v>118</v>
      </c>
      <c r="L19" s="2">
        <v>86</v>
      </c>
      <c r="M19" s="2">
        <v>53</v>
      </c>
      <c r="N19" s="2">
        <v>175</v>
      </c>
      <c r="O19" s="2">
        <v>44</v>
      </c>
      <c r="P19" s="2">
        <v>140</v>
      </c>
      <c r="Q19" s="2">
        <v>11</v>
      </c>
      <c r="R19" s="2">
        <v>18</v>
      </c>
      <c r="S19" s="2">
        <v>1255</v>
      </c>
      <c r="T19" s="2">
        <v>1746</v>
      </c>
      <c r="U19" s="3">
        <v>71.879997253417969</v>
      </c>
      <c r="V19" s="11">
        <f t="shared" si="1"/>
        <v>431</v>
      </c>
      <c r="W19" s="11">
        <f t="shared" si="2"/>
        <v>703</v>
      </c>
      <c r="X19" t="str">
        <f t="shared" si="3"/>
        <v>菜園里</v>
      </c>
      <c r="Y19" s="8" t="str">
        <f t="shared" si="4"/>
        <v/>
      </c>
      <c r="Z19" s="8" t="str">
        <f t="shared" si="5"/>
        <v/>
      </c>
      <c r="AA19" s="8" t="str">
        <f t="shared" si="6"/>
        <v/>
      </c>
    </row>
    <row r="20" spans="1:27" x14ac:dyDescent="0.25">
      <c r="A20" s="1" t="s">
        <v>2</v>
      </c>
      <c r="B20" s="1" t="s">
        <v>22</v>
      </c>
      <c r="C20" s="1" t="s">
        <v>23</v>
      </c>
      <c r="D20" s="2">
        <v>36</v>
      </c>
      <c r="E20" s="2">
        <v>1</v>
      </c>
      <c r="F20" s="2">
        <v>2</v>
      </c>
      <c r="G20" s="2">
        <v>143</v>
      </c>
      <c r="H20" s="2">
        <v>33</v>
      </c>
      <c r="I20" s="2">
        <v>164</v>
      </c>
      <c r="J20" s="2">
        <v>215</v>
      </c>
      <c r="K20" s="2">
        <v>105</v>
      </c>
      <c r="L20" s="2">
        <v>133</v>
      </c>
      <c r="M20" s="2">
        <v>63</v>
      </c>
      <c r="N20" s="2">
        <v>148</v>
      </c>
      <c r="O20" s="2">
        <v>40</v>
      </c>
      <c r="P20" s="2">
        <v>125</v>
      </c>
      <c r="Q20" s="2">
        <v>8</v>
      </c>
      <c r="R20" s="2">
        <v>37</v>
      </c>
      <c r="S20" s="2">
        <v>1277</v>
      </c>
      <c r="T20" s="2">
        <v>1939</v>
      </c>
      <c r="U20" s="3">
        <v>65.860000610351563</v>
      </c>
      <c r="V20" s="11">
        <f t="shared" si="1"/>
        <v>509</v>
      </c>
      <c r="W20" s="11">
        <f t="shared" si="2"/>
        <v>642</v>
      </c>
      <c r="X20" t="str">
        <f t="shared" si="3"/>
        <v>青山里</v>
      </c>
      <c r="Y20" s="8">
        <f t="shared" si="4"/>
        <v>1243</v>
      </c>
      <c r="Z20" s="8">
        <f t="shared" si="5"/>
        <v>1780</v>
      </c>
      <c r="AA20" s="8">
        <f t="shared" si="6"/>
        <v>3351</v>
      </c>
    </row>
    <row r="21" spans="1:27" x14ac:dyDescent="0.25">
      <c r="A21" s="1" t="s">
        <v>2</v>
      </c>
      <c r="B21" s="1" t="s">
        <v>22</v>
      </c>
      <c r="C21" s="1" t="s">
        <v>24</v>
      </c>
      <c r="D21" s="2">
        <v>44</v>
      </c>
      <c r="E21" s="2">
        <v>2</v>
      </c>
      <c r="F21" s="2">
        <v>0</v>
      </c>
      <c r="G21" s="2">
        <v>112</v>
      </c>
      <c r="H21" s="2">
        <v>36</v>
      </c>
      <c r="I21" s="2">
        <v>162</v>
      </c>
      <c r="J21" s="2">
        <v>158</v>
      </c>
      <c r="K21" s="2">
        <v>95</v>
      </c>
      <c r="L21" s="2">
        <v>104</v>
      </c>
      <c r="M21" s="2">
        <v>39</v>
      </c>
      <c r="N21" s="2">
        <v>108</v>
      </c>
      <c r="O21" s="2">
        <v>35</v>
      </c>
      <c r="P21" s="2">
        <v>164</v>
      </c>
      <c r="Q21" s="2">
        <v>8</v>
      </c>
      <c r="R21" s="2">
        <v>20</v>
      </c>
      <c r="S21" s="2">
        <v>1105</v>
      </c>
      <c r="T21" s="2">
        <v>1643</v>
      </c>
      <c r="U21" s="3">
        <v>67.260002136230469</v>
      </c>
      <c r="V21" s="11">
        <f t="shared" si="1"/>
        <v>387</v>
      </c>
      <c r="W21" s="11">
        <f t="shared" si="2"/>
        <v>615</v>
      </c>
      <c r="X21" t="str">
        <f t="shared" si="3"/>
        <v>青山里</v>
      </c>
      <c r="Y21" s="8" t="str">
        <f t="shared" si="4"/>
        <v/>
      </c>
      <c r="Z21" s="8" t="str">
        <f t="shared" si="5"/>
        <v/>
      </c>
      <c r="AA21" s="8" t="str">
        <f t="shared" si="6"/>
        <v/>
      </c>
    </row>
    <row r="22" spans="1:27" x14ac:dyDescent="0.25">
      <c r="A22" s="1" t="s">
        <v>2</v>
      </c>
      <c r="B22" s="1" t="s">
        <v>22</v>
      </c>
      <c r="C22" s="1" t="s">
        <v>25</v>
      </c>
      <c r="D22" s="2">
        <v>34</v>
      </c>
      <c r="E22" s="2">
        <v>0</v>
      </c>
      <c r="F22" s="2">
        <v>4</v>
      </c>
      <c r="G22" s="2">
        <v>78</v>
      </c>
      <c r="H22" s="2">
        <v>32</v>
      </c>
      <c r="I22" s="2">
        <v>135</v>
      </c>
      <c r="J22" s="2">
        <v>162</v>
      </c>
      <c r="K22" s="2">
        <v>92</v>
      </c>
      <c r="L22" s="2">
        <v>93</v>
      </c>
      <c r="M22" s="2">
        <v>42</v>
      </c>
      <c r="N22" s="2">
        <v>120</v>
      </c>
      <c r="O22" s="2">
        <v>25</v>
      </c>
      <c r="P22" s="2">
        <v>102</v>
      </c>
      <c r="Q22" s="2">
        <v>15</v>
      </c>
      <c r="R22" s="2">
        <v>16</v>
      </c>
      <c r="S22" s="2">
        <v>969</v>
      </c>
      <c r="T22" s="2">
        <v>1436</v>
      </c>
      <c r="U22" s="3">
        <v>67.480003356933594</v>
      </c>
      <c r="V22" s="11">
        <f t="shared" si="1"/>
        <v>347</v>
      </c>
      <c r="W22" s="11">
        <f t="shared" si="2"/>
        <v>523</v>
      </c>
      <c r="X22" t="str">
        <f t="shared" si="3"/>
        <v>青山里</v>
      </c>
      <c r="Y22" s="8" t="str">
        <f t="shared" si="4"/>
        <v/>
      </c>
      <c r="Z22" s="8" t="str">
        <f t="shared" si="5"/>
        <v/>
      </c>
      <c r="AA22" s="8" t="str">
        <f t="shared" si="6"/>
        <v/>
      </c>
    </row>
    <row r="23" spans="1:27" x14ac:dyDescent="0.25">
      <c r="A23" s="1" t="s">
        <v>2</v>
      </c>
      <c r="B23" s="1" t="s">
        <v>26</v>
      </c>
      <c r="C23" s="1" t="s">
        <v>27</v>
      </c>
      <c r="D23" s="2">
        <v>42</v>
      </c>
      <c r="E23" s="2">
        <v>1</v>
      </c>
      <c r="F23" s="2">
        <v>1</v>
      </c>
      <c r="G23" s="2">
        <v>112</v>
      </c>
      <c r="H23" s="2">
        <v>40</v>
      </c>
      <c r="I23" s="2">
        <v>172</v>
      </c>
      <c r="J23" s="2">
        <v>193</v>
      </c>
      <c r="K23" s="2">
        <v>103</v>
      </c>
      <c r="L23" s="2">
        <v>103</v>
      </c>
      <c r="M23" s="2">
        <v>44</v>
      </c>
      <c r="N23" s="2">
        <v>91</v>
      </c>
      <c r="O23" s="2">
        <v>29</v>
      </c>
      <c r="P23" s="2">
        <v>113</v>
      </c>
      <c r="Q23" s="2">
        <v>6</v>
      </c>
      <c r="R23" s="2">
        <v>19</v>
      </c>
      <c r="S23" s="2">
        <v>1096</v>
      </c>
      <c r="T23" s="2">
        <v>1566</v>
      </c>
      <c r="U23" s="3">
        <v>69.989997863769531</v>
      </c>
      <c r="V23" s="11">
        <f t="shared" si="1"/>
        <v>360</v>
      </c>
      <c r="W23" s="11">
        <f t="shared" si="2"/>
        <v>621</v>
      </c>
      <c r="X23" t="str">
        <f t="shared" si="3"/>
        <v>富民里</v>
      </c>
      <c r="Y23" s="8">
        <f t="shared" si="4"/>
        <v>1061</v>
      </c>
      <c r="Z23" s="8">
        <f t="shared" si="5"/>
        <v>1789</v>
      </c>
      <c r="AA23" s="8">
        <f t="shared" si="6"/>
        <v>3147</v>
      </c>
    </row>
    <row r="24" spans="1:27" x14ac:dyDescent="0.25">
      <c r="A24" s="1" t="s">
        <v>2</v>
      </c>
      <c r="B24" s="1" t="s">
        <v>26</v>
      </c>
      <c r="C24" s="1" t="s">
        <v>28</v>
      </c>
      <c r="D24" s="2">
        <v>41</v>
      </c>
      <c r="E24" s="2">
        <v>3</v>
      </c>
      <c r="F24" s="2">
        <v>3</v>
      </c>
      <c r="G24" s="2">
        <v>80</v>
      </c>
      <c r="H24" s="2">
        <v>27</v>
      </c>
      <c r="I24" s="2">
        <v>138</v>
      </c>
      <c r="J24" s="2">
        <v>177</v>
      </c>
      <c r="K24" s="2">
        <v>94</v>
      </c>
      <c r="L24" s="2">
        <v>101</v>
      </c>
      <c r="M24" s="2">
        <v>31</v>
      </c>
      <c r="N24" s="2">
        <v>108</v>
      </c>
      <c r="O24" s="2">
        <v>21</v>
      </c>
      <c r="P24" s="2">
        <v>108</v>
      </c>
      <c r="Q24" s="2">
        <v>6</v>
      </c>
      <c r="R24" s="2">
        <v>31</v>
      </c>
      <c r="S24" s="2">
        <v>993</v>
      </c>
      <c r="T24" s="2">
        <v>1425</v>
      </c>
      <c r="U24" s="3">
        <v>69.680000305175781</v>
      </c>
      <c r="V24" s="11">
        <f t="shared" si="1"/>
        <v>347</v>
      </c>
      <c r="W24" s="11">
        <f t="shared" si="2"/>
        <v>544</v>
      </c>
      <c r="X24" t="str">
        <f t="shared" si="3"/>
        <v>富民里</v>
      </c>
      <c r="Y24" s="8" t="str">
        <f t="shared" si="4"/>
        <v/>
      </c>
      <c r="Z24" s="8" t="str">
        <f t="shared" si="5"/>
        <v/>
      </c>
      <c r="AA24" s="8" t="str">
        <f t="shared" si="6"/>
        <v/>
      </c>
    </row>
    <row r="25" spans="1:27" x14ac:dyDescent="0.25">
      <c r="A25" s="1" t="s">
        <v>2</v>
      </c>
      <c r="B25" s="1" t="s">
        <v>26</v>
      </c>
      <c r="C25" s="1" t="s">
        <v>29</v>
      </c>
      <c r="D25" s="2">
        <v>26</v>
      </c>
      <c r="E25" s="2">
        <v>0</v>
      </c>
      <c r="F25" s="2">
        <v>1</v>
      </c>
      <c r="G25" s="2">
        <v>72</v>
      </c>
      <c r="H25" s="2">
        <v>14</v>
      </c>
      <c r="I25" s="2">
        <v>137</v>
      </c>
      <c r="J25" s="2">
        <v>211</v>
      </c>
      <c r="K25" s="2">
        <v>146</v>
      </c>
      <c r="L25" s="2">
        <v>117</v>
      </c>
      <c r="M25" s="2">
        <v>36</v>
      </c>
      <c r="N25" s="2">
        <v>107</v>
      </c>
      <c r="O25" s="2">
        <v>36</v>
      </c>
      <c r="P25" s="2">
        <v>116</v>
      </c>
      <c r="Q25" s="2">
        <v>8</v>
      </c>
      <c r="R25" s="2">
        <v>14</v>
      </c>
      <c r="S25" s="2">
        <v>1058</v>
      </c>
      <c r="T25" s="2">
        <v>1474</v>
      </c>
      <c r="U25" s="3">
        <v>71.779998779296875</v>
      </c>
      <c r="V25" s="11">
        <f t="shared" si="1"/>
        <v>354</v>
      </c>
      <c r="W25" s="11">
        <f t="shared" si="2"/>
        <v>624</v>
      </c>
      <c r="X25" t="str">
        <f t="shared" si="3"/>
        <v>富民里</v>
      </c>
      <c r="Y25" s="8" t="str">
        <f t="shared" si="4"/>
        <v/>
      </c>
      <c r="Z25" s="8" t="str">
        <f t="shared" si="5"/>
        <v/>
      </c>
      <c r="AA25" s="8" t="str">
        <f t="shared" si="6"/>
        <v/>
      </c>
    </row>
    <row r="26" spans="1:27" x14ac:dyDescent="0.25">
      <c r="A26" s="1" t="s">
        <v>2</v>
      </c>
      <c r="B26" s="1" t="s">
        <v>30</v>
      </c>
      <c r="C26" s="1" t="s">
        <v>31</v>
      </c>
      <c r="D26" s="2">
        <v>27</v>
      </c>
      <c r="E26" s="2">
        <v>0</v>
      </c>
      <c r="F26" s="2">
        <v>0</v>
      </c>
      <c r="G26" s="2">
        <v>149</v>
      </c>
      <c r="H26" s="2">
        <v>30</v>
      </c>
      <c r="I26" s="2">
        <v>138</v>
      </c>
      <c r="J26" s="2">
        <v>194</v>
      </c>
      <c r="K26" s="2">
        <v>124</v>
      </c>
      <c r="L26" s="2">
        <v>116</v>
      </c>
      <c r="M26" s="2">
        <v>56</v>
      </c>
      <c r="N26" s="2">
        <v>80</v>
      </c>
      <c r="O26" s="2">
        <v>41</v>
      </c>
      <c r="P26" s="2">
        <v>90</v>
      </c>
      <c r="Q26" s="2">
        <v>11</v>
      </c>
      <c r="R26" s="2">
        <v>39</v>
      </c>
      <c r="S26" s="2">
        <v>1131</v>
      </c>
      <c r="T26" s="2">
        <v>1553</v>
      </c>
      <c r="U26" s="3">
        <v>72.830001831054688</v>
      </c>
      <c r="V26" s="11">
        <f t="shared" si="1"/>
        <v>436</v>
      </c>
      <c r="W26" s="11">
        <f t="shared" si="2"/>
        <v>576</v>
      </c>
      <c r="X26" t="str">
        <f t="shared" si="3"/>
        <v>福音里</v>
      </c>
      <c r="Y26" s="8">
        <f t="shared" si="4"/>
        <v>813</v>
      </c>
      <c r="Z26" s="8">
        <f t="shared" si="5"/>
        <v>1149</v>
      </c>
      <c r="AA26" s="8">
        <f t="shared" si="6"/>
        <v>2193</v>
      </c>
    </row>
    <row r="27" spans="1:27" x14ac:dyDescent="0.25">
      <c r="A27" s="1" t="s">
        <v>2</v>
      </c>
      <c r="B27" s="1" t="s">
        <v>30</v>
      </c>
      <c r="C27" s="1" t="s">
        <v>32</v>
      </c>
      <c r="D27" s="2">
        <v>45</v>
      </c>
      <c r="E27" s="2">
        <v>0</v>
      </c>
      <c r="F27" s="2">
        <v>0</v>
      </c>
      <c r="G27" s="2">
        <v>138</v>
      </c>
      <c r="H27" s="2">
        <v>23</v>
      </c>
      <c r="I27" s="2">
        <v>136</v>
      </c>
      <c r="J27" s="2">
        <v>186</v>
      </c>
      <c r="K27" s="2">
        <v>101</v>
      </c>
      <c r="L27" s="2">
        <v>98</v>
      </c>
      <c r="M27" s="2">
        <v>37</v>
      </c>
      <c r="N27" s="2">
        <v>84</v>
      </c>
      <c r="O27" s="2">
        <v>30</v>
      </c>
      <c r="P27" s="2">
        <v>127</v>
      </c>
      <c r="Q27" s="2">
        <v>11</v>
      </c>
      <c r="R27" s="2">
        <v>16</v>
      </c>
      <c r="S27" s="2">
        <v>1062</v>
      </c>
      <c r="T27" s="2">
        <v>1465</v>
      </c>
      <c r="U27" s="3">
        <v>72.489997863769531</v>
      </c>
      <c r="V27" s="11">
        <f t="shared" si="1"/>
        <v>377</v>
      </c>
      <c r="W27" s="11">
        <f t="shared" si="2"/>
        <v>573</v>
      </c>
      <c r="X27" t="str">
        <f t="shared" si="3"/>
        <v>福音里</v>
      </c>
      <c r="Y27" s="8" t="str">
        <f t="shared" si="4"/>
        <v/>
      </c>
      <c r="Z27" s="8" t="str">
        <f t="shared" si="5"/>
        <v/>
      </c>
      <c r="AA27" s="8" t="str">
        <f t="shared" si="6"/>
        <v/>
      </c>
    </row>
    <row r="28" spans="1:27" x14ac:dyDescent="0.25">
      <c r="A28" s="1" t="s">
        <v>2</v>
      </c>
      <c r="B28" s="1" t="s">
        <v>33</v>
      </c>
      <c r="C28" s="1" t="s">
        <v>34</v>
      </c>
      <c r="D28" s="2">
        <v>35</v>
      </c>
      <c r="E28" s="2">
        <v>2</v>
      </c>
      <c r="F28" s="2">
        <v>1</v>
      </c>
      <c r="G28" s="2">
        <v>165</v>
      </c>
      <c r="H28" s="2">
        <v>17</v>
      </c>
      <c r="I28" s="2">
        <v>71</v>
      </c>
      <c r="J28" s="2">
        <v>288</v>
      </c>
      <c r="K28" s="2">
        <v>68</v>
      </c>
      <c r="L28" s="2">
        <v>123</v>
      </c>
      <c r="M28" s="2">
        <v>47</v>
      </c>
      <c r="N28" s="2">
        <v>61</v>
      </c>
      <c r="O28" s="2">
        <v>52</v>
      </c>
      <c r="P28" s="2">
        <v>90</v>
      </c>
      <c r="Q28" s="2">
        <v>17</v>
      </c>
      <c r="R28" s="2">
        <v>38</v>
      </c>
      <c r="S28" s="2">
        <v>1105</v>
      </c>
      <c r="T28" s="2">
        <v>1513</v>
      </c>
      <c r="U28" s="3">
        <v>73.029998779296875</v>
      </c>
      <c r="V28" s="11">
        <f t="shared" si="1"/>
        <v>456</v>
      </c>
      <c r="W28" s="11">
        <f t="shared" si="2"/>
        <v>534</v>
      </c>
      <c r="X28" t="str">
        <f t="shared" si="3"/>
        <v>仁德里</v>
      </c>
      <c r="Y28" s="8">
        <f t="shared" si="4"/>
        <v>1130</v>
      </c>
      <c r="Z28" s="8">
        <f t="shared" si="5"/>
        <v>1565</v>
      </c>
      <c r="AA28" s="8">
        <f t="shared" si="6"/>
        <v>3009</v>
      </c>
    </row>
    <row r="29" spans="1:27" x14ac:dyDescent="0.25">
      <c r="A29" s="1" t="s">
        <v>2</v>
      </c>
      <c r="B29" s="1" t="s">
        <v>33</v>
      </c>
      <c r="C29" s="1" t="s">
        <v>35</v>
      </c>
      <c r="D29" s="2">
        <v>38</v>
      </c>
      <c r="E29" s="2">
        <v>1</v>
      </c>
      <c r="F29" s="2">
        <v>2</v>
      </c>
      <c r="G29" s="2">
        <v>123</v>
      </c>
      <c r="H29" s="2">
        <v>28</v>
      </c>
      <c r="I29" s="2">
        <v>78</v>
      </c>
      <c r="J29" s="2">
        <v>269</v>
      </c>
      <c r="K29" s="2">
        <v>56</v>
      </c>
      <c r="L29" s="2">
        <v>77</v>
      </c>
      <c r="M29" s="2">
        <v>53</v>
      </c>
      <c r="N29" s="2">
        <v>81</v>
      </c>
      <c r="O29" s="2">
        <v>32</v>
      </c>
      <c r="P29" s="2">
        <v>91</v>
      </c>
      <c r="Q29" s="2">
        <v>9</v>
      </c>
      <c r="R29" s="2">
        <v>23</v>
      </c>
      <c r="S29" s="2">
        <v>981</v>
      </c>
      <c r="T29" s="2">
        <v>1274</v>
      </c>
      <c r="U29" s="3">
        <v>77</v>
      </c>
      <c r="V29" s="11">
        <f t="shared" si="1"/>
        <v>345</v>
      </c>
      <c r="W29" s="11">
        <f t="shared" si="2"/>
        <v>522</v>
      </c>
      <c r="X29" t="str">
        <f t="shared" si="3"/>
        <v>仁德里</v>
      </c>
      <c r="Y29" s="8" t="str">
        <f t="shared" si="4"/>
        <v/>
      </c>
      <c r="Z29" s="8" t="str">
        <f t="shared" si="5"/>
        <v/>
      </c>
      <c r="AA29" s="8" t="str">
        <f t="shared" si="6"/>
        <v/>
      </c>
    </row>
    <row r="30" spans="1:27" x14ac:dyDescent="0.25">
      <c r="A30" s="1" t="s">
        <v>2</v>
      </c>
      <c r="B30" s="1" t="s">
        <v>33</v>
      </c>
      <c r="C30" s="1" t="s">
        <v>36</v>
      </c>
      <c r="D30" s="2">
        <v>25</v>
      </c>
      <c r="E30" s="2">
        <v>0</v>
      </c>
      <c r="F30" s="2">
        <v>1</v>
      </c>
      <c r="G30" s="2">
        <v>81</v>
      </c>
      <c r="H30" s="2">
        <v>27</v>
      </c>
      <c r="I30" s="2">
        <v>59</v>
      </c>
      <c r="J30" s="2">
        <v>276</v>
      </c>
      <c r="K30" s="2">
        <v>73</v>
      </c>
      <c r="L30" s="2">
        <v>94</v>
      </c>
      <c r="M30" s="2">
        <v>37</v>
      </c>
      <c r="N30" s="2">
        <v>78</v>
      </c>
      <c r="O30" s="2">
        <v>44</v>
      </c>
      <c r="P30" s="2">
        <v>74</v>
      </c>
      <c r="Q30" s="2">
        <v>8</v>
      </c>
      <c r="R30" s="2">
        <v>24</v>
      </c>
      <c r="S30" s="2">
        <v>923</v>
      </c>
      <c r="T30" s="2">
        <v>1250</v>
      </c>
      <c r="U30" s="3">
        <v>73.839996337890625</v>
      </c>
      <c r="V30" s="11">
        <f t="shared" si="1"/>
        <v>329</v>
      </c>
      <c r="W30" s="11">
        <f t="shared" si="2"/>
        <v>509</v>
      </c>
      <c r="X30" t="str">
        <f t="shared" si="3"/>
        <v>仁德里</v>
      </c>
      <c r="Y30" s="8" t="str">
        <f t="shared" si="4"/>
        <v/>
      </c>
      <c r="Z30" s="8" t="str">
        <f t="shared" si="5"/>
        <v/>
      </c>
      <c r="AA30" s="8" t="str">
        <f t="shared" si="6"/>
        <v/>
      </c>
    </row>
    <row r="31" spans="1:27" x14ac:dyDescent="0.25">
      <c r="A31" s="1" t="s">
        <v>2</v>
      </c>
      <c r="B31" s="1" t="s">
        <v>37</v>
      </c>
      <c r="C31" s="1" t="s">
        <v>38</v>
      </c>
      <c r="D31" s="2">
        <v>39</v>
      </c>
      <c r="E31" s="2">
        <v>0</v>
      </c>
      <c r="F31" s="2">
        <v>1</v>
      </c>
      <c r="G31" s="2">
        <v>46</v>
      </c>
      <c r="H31" s="2">
        <v>20</v>
      </c>
      <c r="I31" s="2">
        <v>123</v>
      </c>
      <c r="J31" s="2">
        <v>107</v>
      </c>
      <c r="K31" s="2">
        <v>181</v>
      </c>
      <c r="L31" s="2">
        <v>86</v>
      </c>
      <c r="M31" s="2">
        <v>33</v>
      </c>
      <c r="N31" s="2">
        <v>90</v>
      </c>
      <c r="O31" s="2">
        <v>32</v>
      </c>
      <c r="P31" s="2">
        <v>91</v>
      </c>
      <c r="Q31" s="2">
        <v>9</v>
      </c>
      <c r="R31" s="2">
        <v>14</v>
      </c>
      <c r="S31" s="2">
        <v>889</v>
      </c>
      <c r="T31" s="2">
        <v>2590</v>
      </c>
      <c r="U31" s="3">
        <v>34.319999694824219</v>
      </c>
      <c r="V31" s="11">
        <f t="shared" si="1"/>
        <v>277</v>
      </c>
      <c r="W31" s="11">
        <f t="shared" si="2"/>
        <v>522</v>
      </c>
      <c r="X31" t="str">
        <f t="shared" si="3"/>
        <v>富福里</v>
      </c>
      <c r="Y31" s="8">
        <f t="shared" si="4"/>
        <v>1046</v>
      </c>
      <c r="Z31" s="8">
        <f t="shared" si="5"/>
        <v>1706</v>
      </c>
      <c r="AA31" s="8">
        <f t="shared" si="6"/>
        <v>3032</v>
      </c>
    </row>
    <row r="32" spans="1:27" x14ac:dyDescent="0.25">
      <c r="A32" s="1" t="s">
        <v>2</v>
      </c>
      <c r="B32" s="1" t="s">
        <v>37</v>
      </c>
      <c r="C32" s="1" t="s">
        <v>39</v>
      </c>
      <c r="D32" s="2">
        <v>33</v>
      </c>
      <c r="E32" s="2">
        <v>1</v>
      </c>
      <c r="F32" s="2">
        <v>1</v>
      </c>
      <c r="G32" s="2">
        <v>78</v>
      </c>
      <c r="H32" s="2">
        <v>16</v>
      </c>
      <c r="I32" s="2">
        <v>90</v>
      </c>
      <c r="J32" s="2">
        <v>255</v>
      </c>
      <c r="K32" s="2">
        <v>156</v>
      </c>
      <c r="L32" s="2">
        <v>109</v>
      </c>
      <c r="M32" s="2">
        <v>44</v>
      </c>
      <c r="N32" s="2">
        <v>154</v>
      </c>
      <c r="O32" s="2">
        <v>43</v>
      </c>
      <c r="P32" s="2">
        <v>88</v>
      </c>
      <c r="Q32" s="2">
        <v>11</v>
      </c>
      <c r="R32" s="2">
        <v>17</v>
      </c>
      <c r="S32" s="2">
        <v>1114</v>
      </c>
      <c r="T32" s="2">
        <v>1463</v>
      </c>
      <c r="U32" s="3">
        <v>76.139999389648438</v>
      </c>
      <c r="V32" s="11">
        <f t="shared" si="1"/>
        <v>412</v>
      </c>
      <c r="W32" s="11">
        <f t="shared" si="2"/>
        <v>605</v>
      </c>
      <c r="X32" t="str">
        <f t="shared" si="3"/>
        <v>富福里</v>
      </c>
      <c r="Y32" s="8" t="str">
        <f t="shared" si="4"/>
        <v/>
      </c>
      <c r="Z32" s="8" t="str">
        <f t="shared" si="5"/>
        <v/>
      </c>
      <c r="AA32" s="8" t="str">
        <f t="shared" si="6"/>
        <v/>
      </c>
    </row>
    <row r="33" spans="1:27" x14ac:dyDescent="0.25">
      <c r="A33" s="1" t="s">
        <v>2</v>
      </c>
      <c r="B33" s="1" t="s">
        <v>37</v>
      </c>
      <c r="C33" s="1" t="s">
        <v>40</v>
      </c>
      <c r="D33" s="2">
        <v>23</v>
      </c>
      <c r="E33" s="2">
        <v>0</v>
      </c>
      <c r="F33" s="2">
        <v>3</v>
      </c>
      <c r="G33" s="2">
        <v>86</v>
      </c>
      <c r="H33" s="2">
        <v>22</v>
      </c>
      <c r="I33" s="2">
        <v>85</v>
      </c>
      <c r="J33" s="2">
        <v>280</v>
      </c>
      <c r="K33" s="2">
        <v>94</v>
      </c>
      <c r="L33" s="2">
        <v>103</v>
      </c>
      <c r="M33" s="2">
        <v>48</v>
      </c>
      <c r="N33" s="2">
        <v>120</v>
      </c>
      <c r="O33" s="2">
        <v>35</v>
      </c>
      <c r="P33" s="2">
        <v>98</v>
      </c>
      <c r="Q33" s="2">
        <v>3</v>
      </c>
      <c r="R33" s="2">
        <v>10</v>
      </c>
      <c r="S33" s="2">
        <v>1029</v>
      </c>
      <c r="T33" s="2">
        <v>1391</v>
      </c>
      <c r="U33" s="3">
        <v>73.980003356933594</v>
      </c>
      <c r="V33" s="11">
        <f t="shared" si="1"/>
        <v>357</v>
      </c>
      <c r="W33" s="11">
        <f t="shared" si="2"/>
        <v>579</v>
      </c>
      <c r="X33" t="str">
        <f t="shared" si="3"/>
        <v>富福里</v>
      </c>
      <c r="Y33" s="8" t="str">
        <f t="shared" si="4"/>
        <v/>
      </c>
      <c r="Z33" s="8" t="str">
        <f t="shared" si="5"/>
        <v/>
      </c>
      <c r="AA33" s="8" t="str">
        <f t="shared" si="6"/>
        <v/>
      </c>
    </row>
    <row r="34" spans="1:27" x14ac:dyDescent="0.25">
      <c r="A34" s="1" t="s">
        <v>2</v>
      </c>
      <c r="B34" s="1" t="s">
        <v>41</v>
      </c>
      <c r="C34" s="1" t="s">
        <v>42</v>
      </c>
      <c r="D34" s="2">
        <v>36</v>
      </c>
      <c r="E34" s="2">
        <v>1</v>
      </c>
      <c r="F34" s="2">
        <v>2</v>
      </c>
      <c r="G34" s="2">
        <v>59</v>
      </c>
      <c r="H34" s="2">
        <v>35</v>
      </c>
      <c r="I34" s="2">
        <v>164</v>
      </c>
      <c r="J34" s="2">
        <v>142</v>
      </c>
      <c r="K34" s="2">
        <v>145</v>
      </c>
      <c r="L34" s="2">
        <v>117</v>
      </c>
      <c r="M34" s="2">
        <v>34</v>
      </c>
      <c r="N34" s="2">
        <v>133</v>
      </c>
      <c r="O34" s="2">
        <v>37</v>
      </c>
      <c r="P34" s="2">
        <v>225</v>
      </c>
      <c r="Q34" s="2">
        <v>11</v>
      </c>
      <c r="R34" s="2">
        <v>16</v>
      </c>
      <c r="S34" s="2">
        <v>1177</v>
      </c>
      <c r="T34" s="2">
        <v>1695</v>
      </c>
      <c r="U34" s="3">
        <v>69.44000244140625</v>
      </c>
      <c r="V34" s="11">
        <f t="shared" si="1"/>
        <v>373</v>
      </c>
      <c r="W34" s="11">
        <f t="shared" si="2"/>
        <v>711</v>
      </c>
      <c r="X34" t="str">
        <f t="shared" si="3"/>
        <v>柳鄉里</v>
      </c>
      <c r="Y34" s="8">
        <f t="shared" si="4"/>
        <v>1154</v>
      </c>
      <c r="Z34" s="8">
        <f t="shared" si="5"/>
        <v>1856</v>
      </c>
      <c r="AA34" s="8">
        <f t="shared" si="6"/>
        <v>3306</v>
      </c>
    </row>
    <row r="35" spans="1:27" x14ac:dyDescent="0.25">
      <c r="A35" s="1" t="s">
        <v>2</v>
      </c>
      <c r="B35" s="1" t="s">
        <v>41</v>
      </c>
      <c r="C35" s="1" t="s">
        <v>43</v>
      </c>
      <c r="D35" s="2">
        <v>37</v>
      </c>
      <c r="E35" s="2">
        <v>3</v>
      </c>
      <c r="F35" s="2">
        <v>3</v>
      </c>
      <c r="G35" s="2">
        <v>77</v>
      </c>
      <c r="H35" s="2">
        <v>18</v>
      </c>
      <c r="I35" s="2">
        <v>95</v>
      </c>
      <c r="J35" s="2">
        <v>133</v>
      </c>
      <c r="K35" s="2">
        <v>191</v>
      </c>
      <c r="L35" s="2">
        <v>104</v>
      </c>
      <c r="M35" s="2">
        <v>38</v>
      </c>
      <c r="N35" s="2">
        <v>119</v>
      </c>
      <c r="O35" s="2">
        <v>43</v>
      </c>
      <c r="P35" s="2">
        <v>167</v>
      </c>
      <c r="Q35" s="2">
        <v>4</v>
      </c>
      <c r="R35" s="2">
        <v>17</v>
      </c>
      <c r="S35" s="2">
        <v>1073</v>
      </c>
      <c r="T35" s="2">
        <v>1399</v>
      </c>
      <c r="U35" s="3">
        <v>76.699996948242188</v>
      </c>
      <c r="V35" s="11">
        <f t="shared" si="1"/>
        <v>364</v>
      </c>
      <c r="W35" s="11">
        <f t="shared" si="2"/>
        <v>604</v>
      </c>
      <c r="X35" t="str">
        <f t="shared" si="3"/>
        <v>柳鄉里</v>
      </c>
      <c r="Y35" s="8" t="str">
        <f t="shared" si="4"/>
        <v/>
      </c>
      <c r="Z35" s="8" t="str">
        <f t="shared" si="5"/>
        <v/>
      </c>
      <c r="AA35" s="8" t="str">
        <f t="shared" si="6"/>
        <v/>
      </c>
    </row>
    <row r="36" spans="1:27" x14ac:dyDescent="0.25">
      <c r="A36" s="1" t="s">
        <v>2</v>
      </c>
      <c r="B36" s="1" t="s">
        <v>41</v>
      </c>
      <c r="C36" s="1" t="s">
        <v>44</v>
      </c>
      <c r="D36" s="2">
        <v>25</v>
      </c>
      <c r="E36" s="2">
        <v>1</v>
      </c>
      <c r="F36" s="2">
        <v>9</v>
      </c>
      <c r="G36" s="2">
        <v>63</v>
      </c>
      <c r="H36" s="2">
        <v>32</v>
      </c>
      <c r="I36" s="2">
        <v>44</v>
      </c>
      <c r="J36" s="2">
        <v>167</v>
      </c>
      <c r="K36" s="2">
        <v>158</v>
      </c>
      <c r="L36" s="2">
        <v>120</v>
      </c>
      <c r="M36" s="2">
        <v>42</v>
      </c>
      <c r="N36" s="2">
        <v>122</v>
      </c>
      <c r="O36" s="2">
        <v>67</v>
      </c>
      <c r="P36" s="2">
        <v>140</v>
      </c>
      <c r="Q36" s="2">
        <v>17</v>
      </c>
      <c r="R36" s="2">
        <v>28</v>
      </c>
      <c r="S36" s="2">
        <v>1056</v>
      </c>
      <c r="T36" s="2">
        <v>1594</v>
      </c>
      <c r="U36" s="3">
        <v>66.25</v>
      </c>
      <c r="V36" s="11">
        <f t="shared" si="1"/>
        <v>417</v>
      </c>
      <c r="W36" s="11">
        <f t="shared" si="2"/>
        <v>541</v>
      </c>
      <c r="X36" t="str">
        <f t="shared" si="3"/>
        <v>柳鄉里</v>
      </c>
      <c r="Y36" s="8" t="str">
        <f t="shared" si="4"/>
        <v/>
      </c>
      <c r="Z36" s="8" t="str">
        <f t="shared" si="5"/>
        <v/>
      </c>
      <c r="AA36" s="8" t="str">
        <f t="shared" si="6"/>
        <v/>
      </c>
    </row>
    <row r="37" spans="1:27" x14ac:dyDescent="0.25">
      <c r="A37" s="1" t="s">
        <v>2</v>
      </c>
      <c r="B37" s="1" t="s">
        <v>45</v>
      </c>
      <c r="C37" s="1" t="s">
        <v>46</v>
      </c>
      <c r="D37" s="2">
        <v>37</v>
      </c>
      <c r="E37" s="2">
        <v>0</v>
      </c>
      <c r="F37" s="2">
        <v>0</v>
      </c>
      <c r="G37" s="2">
        <v>91</v>
      </c>
      <c r="H37" s="2">
        <v>21</v>
      </c>
      <c r="I37" s="2">
        <v>102</v>
      </c>
      <c r="J37" s="2">
        <v>123</v>
      </c>
      <c r="K37" s="2">
        <v>94</v>
      </c>
      <c r="L37" s="2">
        <v>99</v>
      </c>
      <c r="M37" s="2">
        <v>37</v>
      </c>
      <c r="N37" s="2">
        <v>146</v>
      </c>
      <c r="O37" s="2">
        <v>71</v>
      </c>
      <c r="P37" s="2">
        <v>125</v>
      </c>
      <c r="Q37" s="2">
        <v>13</v>
      </c>
      <c r="R37" s="2">
        <v>17</v>
      </c>
      <c r="S37" s="2">
        <v>1004</v>
      </c>
      <c r="T37" s="2">
        <v>1373</v>
      </c>
      <c r="U37" s="3">
        <v>73.120002746582031</v>
      </c>
      <c r="V37" s="11">
        <f t="shared" si="1"/>
        <v>437</v>
      </c>
      <c r="W37" s="11">
        <f t="shared" si="2"/>
        <v>465</v>
      </c>
      <c r="X37" t="str">
        <f t="shared" si="3"/>
        <v>華江里</v>
      </c>
      <c r="Y37" s="8">
        <f t="shared" si="4"/>
        <v>2174</v>
      </c>
      <c r="Z37" s="8">
        <f t="shared" si="5"/>
        <v>2538</v>
      </c>
      <c r="AA37" s="8">
        <f t="shared" si="6"/>
        <v>5245</v>
      </c>
    </row>
    <row r="38" spans="1:27" x14ac:dyDescent="0.25">
      <c r="A38" s="1" t="s">
        <v>2</v>
      </c>
      <c r="B38" s="1" t="s">
        <v>45</v>
      </c>
      <c r="C38" s="1" t="s">
        <v>47</v>
      </c>
      <c r="D38" s="2">
        <v>29</v>
      </c>
      <c r="E38" s="2">
        <v>1</v>
      </c>
      <c r="F38" s="2">
        <v>1</v>
      </c>
      <c r="G38" s="2">
        <v>117</v>
      </c>
      <c r="H38" s="2">
        <v>12</v>
      </c>
      <c r="I38" s="2">
        <v>106</v>
      </c>
      <c r="J38" s="2">
        <v>143</v>
      </c>
      <c r="K38" s="2">
        <v>115</v>
      </c>
      <c r="L38" s="2">
        <v>90</v>
      </c>
      <c r="M38" s="2">
        <v>41</v>
      </c>
      <c r="N38" s="2">
        <v>147</v>
      </c>
      <c r="O38" s="2">
        <v>62</v>
      </c>
      <c r="P38" s="2">
        <v>134</v>
      </c>
      <c r="Q38" s="2">
        <v>7</v>
      </c>
      <c r="R38" s="2">
        <v>13</v>
      </c>
      <c r="S38" s="2">
        <v>1043</v>
      </c>
      <c r="T38" s="2">
        <v>1402</v>
      </c>
      <c r="U38" s="3">
        <v>74.389999389648438</v>
      </c>
      <c r="V38" s="11">
        <f t="shared" si="1"/>
        <v>436</v>
      </c>
      <c r="W38" s="11">
        <f t="shared" si="2"/>
        <v>510</v>
      </c>
      <c r="X38" t="str">
        <f t="shared" si="3"/>
        <v>華江里</v>
      </c>
      <c r="Y38" s="8" t="str">
        <f t="shared" si="4"/>
        <v/>
      </c>
      <c r="Z38" s="8" t="str">
        <f t="shared" si="5"/>
        <v/>
      </c>
      <c r="AA38" s="8" t="str">
        <f t="shared" si="6"/>
        <v/>
      </c>
    </row>
    <row r="39" spans="1:27" x14ac:dyDescent="0.25">
      <c r="A39" s="1" t="s">
        <v>2</v>
      </c>
      <c r="B39" s="1" t="s">
        <v>45</v>
      </c>
      <c r="C39" s="1" t="s">
        <v>48</v>
      </c>
      <c r="D39" s="2">
        <v>39</v>
      </c>
      <c r="E39" s="2">
        <v>2</v>
      </c>
      <c r="F39" s="2">
        <v>1</v>
      </c>
      <c r="G39" s="2">
        <v>137</v>
      </c>
      <c r="H39" s="2">
        <v>21</v>
      </c>
      <c r="I39" s="2">
        <v>106</v>
      </c>
      <c r="J39" s="2">
        <v>115</v>
      </c>
      <c r="K39" s="2">
        <v>107</v>
      </c>
      <c r="L39" s="2">
        <v>103</v>
      </c>
      <c r="M39" s="2">
        <v>42</v>
      </c>
      <c r="N39" s="2">
        <v>95</v>
      </c>
      <c r="O39" s="2">
        <v>56</v>
      </c>
      <c r="P39" s="2">
        <v>137</v>
      </c>
      <c r="Q39" s="2">
        <v>10</v>
      </c>
      <c r="R39" s="2">
        <v>14</v>
      </c>
      <c r="S39" s="2">
        <v>1014</v>
      </c>
      <c r="T39" s="2">
        <v>1356</v>
      </c>
      <c r="U39" s="3">
        <v>74.779998779296875</v>
      </c>
      <c r="V39" s="11">
        <f t="shared" si="1"/>
        <v>415</v>
      </c>
      <c r="W39" s="11">
        <f t="shared" si="2"/>
        <v>486</v>
      </c>
      <c r="X39" t="str">
        <f t="shared" si="3"/>
        <v>華江里</v>
      </c>
      <c r="Y39" s="8" t="str">
        <f t="shared" si="4"/>
        <v/>
      </c>
      <c r="Z39" s="8" t="str">
        <f t="shared" si="5"/>
        <v/>
      </c>
      <c r="AA39" s="8" t="str">
        <f t="shared" si="6"/>
        <v/>
      </c>
    </row>
    <row r="40" spans="1:27" x14ac:dyDescent="0.25">
      <c r="A40" s="1" t="s">
        <v>2</v>
      </c>
      <c r="B40" s="1" t="s">
        <v>45</v>
      </c>
      <c r="C40" s="1" t="s">
        <v>49</v>
      </c>
      <c r="D40" s="2">
        <v>27</v>
      </c>
      <c r="E40" s="2">
        <v>1</v>
      </c>
      <c r="F40" s="2">
        <v>1</v>
      </c>
      <c r="G40" s="2">
        <v>145</v>
      </c>
      <c r="H40" s="2">
        <v>25</v>
      </c>
      <c r="I40" s="2">
        <v>124</v>
      </c>
      <c r="J40" s="2">
        <v>157</v>
      </c>
      <c r="K40" s="2">
        <v>94</v>
      </c>
      <c r="L40" s="2">
        <v>105</v>
      </c>
      <c r="M40" s="2">
        <v>62</v>
      </c>
      <c r="N40" s="2">
        <v>117</v>
      </c>
      <c r="O40" s="2">
        <v>69</v>
      </c>
      <c r="P40" s="2">
        <v>151</v>
      </c>
      <c r="Q40" s="2">
        <v>17</v>
      </c>
      <c r="R40" s="2">
        <v>28</v>
      </c>
      <c r="S40" s="2">
        <v>1145</v>
      </c>
      <c r="T40" s="2">
        <v>1566</v>
      </c>
      <c r="U40" s="3">
        <v>73.120002746582031</v>
      </c>
      <c r="V40" s="11">
        <f t="shared" si="1"/>
        <v>481</v>
      </c>
      <c r="W40" s="11">
        <f t="shared" si="2"/>
        <v>551</v>
      </c>
      <c r="X40" t="str">
        <f t="shared" si="3"/>
        <v>華江里</v>
      </c>
      <c r="Y40" s="8" t="str">
        <f t="shared" si="4"/>
        <v/>
      </c>
      <c r="Z40" s="8" t="str">
        <f t="shared" si="5"/>
        <v/>
      </c>
      <c r="AA40" s="8" t="str">
        <f t="shared" si="6"/>
        <v/>
      </c>
    </row>
    <row r="41" spans="1:27" x14ac:dyDescent="0.25">
      <c r="A41" s="1" t="s">
        <v>2</v>
      </c>
      <c r="B41" s="1" t="s">
        <v>45</v>
      </c>
      <c r="C41" s="1" t="s">
        <v>50</v>
      </c>
      <c r="D41" s="2">
        <v>31</v>
      </c>
      <c r="E41" s="2">
        <v>3</v>
      </c>
      <c r="F41" s="2">
        <v>1</v>
      </c>
      <c r="G41" s="2">
        <v>100</v>
      </c>
      <c r="H41" s="2">
        <v>18</v>
      </c>
      <c r="I41" s="2">
        <v>123</v>
      </c>
      <c r="J41" s="2">
        <v>113</v>
      </c>
      <c r="K41" s="2">
        <v>100</v>
      </c>
      <c r="L41" s="2">
        <v>118</v>
      </c>
      <c r="M41" s="2">
        <v>53</v>
      </c>
      <c r="N41" s="2">
        <v>117</v>
      </c>
      <c r="O41" s="2">
        <v>39</v>
      </c>
      <c r="P41" s="2">
        <v>172</v>
      </c>
      <c r="Q41" s="2">
        <v>12</v>
      </c>
      <c r="R41" s="2">
        <v>19</v>
      </c>
      <c r="S41" s="2">
        <v>1039</v>
      </c>
      <c r="T41" s="2">
        <v>1533</v>
      </c>
      <c r="U41" s="3">
        <v>67.779998779296875</v>
      </c>
      <c r="V41" s="11">
        <f t="shared" si="1"/>
        <v>405</v>
      </c>
      <c r="W41" s="11">
        <f t="shared" si="2"/>
        <v>526</v>
      </c>
      <c r="X41" t="str">
        <f t="shared" si="3"/>
        <v>華江里</v>
      </c>
      <c r="Y41" s="8" t="str">
        <f t="shared" si="4"/>
        <v/>
      </c>
      <c r="Z41" s="8" t="str">
        <f t="shared" si="5"/>
        <v/>
      </c>
      <c r="AA41" s="8" t="str">
        <f t="shared" si="6"/>
        <v/>
      </c>
    </row>
    <row r="42" spans="1:27" x14ac:dyDescent="0.25">
      <c r="A42" s="1" t="s">
        <v>2</v>
      </c>
      <c r="B42" t="s">
        <v>184</v>
      </c>
      <c r="C42" s="1" t="s">
        <v>51</v>
      </c>
      <c r="D42" s="2">
        <v>37</v>
      </c>
      <c r="E42" s="2">
        <v>0</v>
      </c>
      <c r="F42" s="2">
        <v>0</v>
      </c>
      <c r="G42" s="2">
        <v>71</v>
      </c>
      <c r="H42" s="2">
        <v>18</v>
      </c>
      <c r="I42" s="2">
        <v>156</v>
      </c>
      <c r="J42" s="2">
        <v>126</v>
      </c>
      <c r="K42" s="2">
        <v>161</v>
      </c>
      <c r="L42" s="2">
        <v>132</v>
      </c>
      <c r="M42" s="2">
        <v>68</v>
      </c>
      <c r="N42" s="2">
        <v>156</v>
      </c>
      <c r="O42" s="2">
        <v>48</v>
      </c>
      <c r="P42" s="2">
        <v>162</v>
      </c>
      <c r="Q42" s="2">
        <v>13</v>
      </c>
      <c r="R42" s="2">
        <v>15</v>
      </c>
      <c r="S42" s="2">
        <v>1192</v>
      </c>
      <c r="T42" s="2">
        <v>1674</v>
      </c>
      <c r="U42" s="3">
        <v>71.209999084472656</v>
      </c>
      <c r="V42" s="11">
        <f t="shared" si="1"/>
        <v>435</v>
      </c>
      <c r="W42" s="11">
        <f t="shared" si="2"/>
        <v>623</v>
      </c>
      <c r="X42" t="str">
        <f t="shared" si="3"/>
        <v>糖廍里</v>
      </c>
      <c r="Y42" s="8">
        <f t="shared" si="4"/>
        <v>1282</v>
      </c>
      <c r="Z42" s="8">
        <f t="shared" si="5"/>
        <v>1732</v>
      </c>
      <c r="AA42" s="8">
        <f t="shared" si="6"/>
        <v>3389</v>
      </c>
    </row>
    <row r="43" spans="1:27" x14ac:dyDescent="0.25">
      <c r="A43" s="1" t="s">
        <v>2</v>
      </c>
      <c r="B43" t="s">
        <v>184</v>
      </c>
      <c r="C43" s="1" t="s">
        <v>52</v>
      </c>
      <c r="D43" s="2">
        <v>48</v>
      </c>
      <c r="E43" s="2">
        <v>1</v>
      </c>
      <c r="F43" s="2">
        <v>3</v>
      </c>
      <c r="G43" s="2">
        <v>87</v>
      </c>
      <c r="H43" s="2">
        <v>18</v>
      </c>
      <c r="I43" s="2">
        <v>106</v>
      </c>
      <c r="J43" s="2">
        <v>179</v>
      </c>
      <c r="K43" s="2">
        <v>118</v>
      </c>
      <c r="L43" s="2">
        <v>86</v>
      </c>
      <c r="M43" s="2">
        <v>40</v>
      </c>
      <c r="N43" s="2">
        <v>167</v>
      </c>
      <c r="O43" s="2">
        <v>50</v>
      </c>
      <c r="P43" s="2">
        <v>103</v>
      </c>
      <c r="Q43" s="2">
        <v>5</v>
      </c>
      <c r="R43" s="2">
        <v>22</v>
      </c>
      <c r="S43" s="2">
        <v>1057</v>
      </c>
      <c r="T43" s="2">
        <v>1495</v>
      </c>
      <c r="U43" s="3">
        <v>70.699996948242188</v>
      </c>
      <c r="V43" s="11">
        <f t="shared" si="1"/>
        <v>417</v>
      </c>
      <c r="W43" s="11">
        <f t="shared" si="2"/>
        <v>524</v>
      </c>
      <c r="X43" t="str">
        <f t="shared" si="3"/>
        <v>糖廍里</v>
      </c>
      <c r="Y43" s="8" t="str">
        <f t="shared" si="4"/>
        <v/>
      </c>
      <c r="Z43" s="8" t="str">
        <f t="shared" si="5"/>
        <v/>
      </c>
      <c r="AA43" s="8" t="str">
        <f t="shared" si="6"/>
        <v/>
      </c>
    </row>
    <row r="44" spans="1:27" x14ac:dyDescent="0.25">
      <c r="A44" s="1" t="s">
        <v>2</v>
      </c>
      <c r="B44" t="s">
        <v>184</v>
      </c>
      <c r="C44" s="1" t="s">
        <v>53</v>
      </c>
      <c r="D44" s="2">
        <v>41</v>
      </c>
      <c r="E44" s="2">
        <v>0</v>
      </c>
      <c r="F44" s="2">
        <v>1</v>
      </c>
      <c r="G44" s="2">
        <v>64</v>
      </c>
      <c r="H44" s="2">
        <v>27</v>
      </c>
      <c r="I44" s="2">
        <v>112</v>
      </c>
      <c r="J44" s="2">
        <v>157</v>
      </c>
      <c r="K44" s="2">
        <v>154</v>
      </c>
      <c r="L44" s="2">
        <v>114</v>
      </c>
      <c r="M44" s="2">
        <v>59</v>
      </c>
      <c r="N44" s="2">
        <v>173</v>
      </c>
      <c r="O44" s="2">
        <v>48</v>
      </c>
      <c r="P44" s="2">
        <v>135</v>
      </c>
      <c r="Q44" s="2">
        <v>5</v>
      </c>
      <c r="R44" s="2">
        <v>26</v>
      </c>
      <c r="S44" s="2">
        <v>1140</v>
      </c>
      <c r="T44" s="2">
        <v>1613</v>
      </c>
      <c r="U44" s="3">
        <v>70.680000305175781</v>
      </c>
      <c r="V44" s="11">
        <f t="shared" si="1"/>
        <v>430</v>
      </c>
      <c r="W44" s="11">
        <f t="shared" si="2"/>
        <v>585</v>
      </c>
      <c r="X44" t="str">
        <f t="shared" si="3"/>
        <v>糖廍里</v>
      </c>
      <c r="Y44" s="8" t="str">
        <f t="shared" si="4"/>
        <v/>
      </c>
      <c r="Z44" s="8" t="str">
        <f t="shared" si="5"/>
        <v/>
      </c>
      <c r="AA44" s="8" t="str">
        <f t="shared" si="6"/>
        <v/>
      </c>
    </row>
    <row r="45" spans="1:27" x14ac:dyDescent="0.25">
      <c r="A45" s="1" t="s">
        <v>2</v>
      </c>
      <c r="B45" s="1" t="s">
        <v>54</v>
      </c>
      <c r="C45" s="1" t="s">
        <v>55</v>
      </c>
      <c r="D45" s="2">
        <v>36</v>
      </c>
      <c r="E45" s="2">
        <v>3</v>
      </c>
      <c r="F45" s="2">
        <v>1</v>
      </c>
      <c r="G45" s="2">
        <v>62</v>
      </c>
      <c r="H45" s="2">
        <v>9</v>
      </c>
      <c r="I45" s="2">
        <v>113</v>
      </c>
      <c r="J45" s="2">
        <v>114</v>
      </c>
      <c r="K45" s="2">
        <v>118</v>
      </c>
      <c r="L45" s="2">
        <v>100</v>
      </c>
      <c r="M45" s="2">
        <v>37</v>
      </c>
      <c r="N45" s="2">
        <v>98</v>
      </c>
      <c r="O45" s="2">
        <v>143</v>
      </c>
      <c r="P45" s="2">
        <v>133</v>
      </c>
      <c r="Q45" s="2">
        <v>10</v>
      </c>
      <c r="R45" s="2">
        <v>7</v>
      </c>
      <c r="S45" s="2">
        <v>1011</v>
      </c>
      <c r="T45" s="2">
        <v>1409</v>
      </c>
      <c r="U45" s="3">
        <v>71.75</v>
      </c>
      <c r="V45" s="11">
        <f t="shared" si="1"/>
        <v>420</v>
      </c>
      <c r="W45" s="11">
        <f t="shared" si="2"/>
        <v>487</v>
      </c>
      <c r="X45" t="str">
        <f t="shared" si="3"/>
        <v>綠堤里</v>
      </c>
      <c r="Y45" s="8">
        <f t="shared" si="4"/>
        <v>1191</v>
      </c>
      <c r="Z45" s="8">
        <f t="shared" si="5"/>
        <v>1085</v>
      </c>
      <c r="AA45" s="8">
        <f t="shared" si="6"/>
        <v>2556</v>
      </c>
    </row>
    <row r="46" spans="1:27" x14ac:dyDescent="0.25">
      <c r="A46" s="1" t="s">
        <v>2</v>
      </c>
      <c r="B46" s="1" t="s">
        <v>54</v>
      </c>
      <c r="C46" s="1" t="s">
        <v>56</v>
      </c>
      <c r="D46" s="2">
        <v>40</v>
      </c>
      <c r="E46" s="2">
        <v>0</v>
      </c>
      <c r="F46" s="2">
        <v>0</v>
      </c>
      <c r="G46" s="2">
        <v>80</v>
      </c>
      <c r="H46" s="2">
        <v>10</v>
      </c>
      <c r="I46" s="2">
        <v>68</v>
      </c>
      <c r="J46" s="2">
        <v>119</v>
      </c>
      <c r="K46" s="2">
        <v>51</v>
      </c>
      <c r="L46" s="2">
        <v>96</v>
      </c>
      <c r="M46" s="2">
        <v>37</v>
      </c>
      <c r="N46" s="2">
        <v>63</v>
      </c>
      <c r="O46" s="2">
        <v>132</v>
      </c>
      <c r="P46" s="2">
        <v>85</v>
      </c>
      <c r="Q46" s="2">
        <v>12</v>
      </c>
      <c r="R46" s="2">
        <v>15</v>
      </c>
      <c r="S46" s="2">
        <v>840</v>
      </c>
      <c r="T46" s="2">
        <v>1288</v>
      </c>
      <c r="U46" s="3">
        <v>65.220001220703125</v>
      </c>
      <c r="V46" s="11">
        <f t="shared" si="1"/>
        <v>398</v>
      </c>
      <c r="W46" s="11">
        <f t="shared" si="2"/>
        <v>333</v>
      </c>
      <c r="X46" t="str">
        <f t="shared" si="3"/>
        <v>綠堤里</v>
      </c>
      <c r="Y46" s="8" t="str">
        <f t="shared" si="4"/>
        <v/>
      </c>
      <c r="Z46" s="8" t="str">
        <f t="shared" si="5"/>
        <v/>
      </c>
      <c r="AA46" s="8" t="str">
        <f t="shared" si="6"/>
        <v/>
      </c>
    </row>
    <row r="47" spans="1:27" x14ac:dyDescent="0.25">
      <c r="A47" s="1" t="s">
        <v>2</v>
      </c>
      <c r="B47" s="1" t="s">
        <v>54</v>
      </c>
      <c r="C47" s="1" t="s">
        <v>57</v>
      </c>
      <c r="D47" s="2">
        <v>21</v>
      </c>
      <c r="E47" s="2">
        <v>0</v>
      </c>
      <c r="F47" s="2">
        <v>2</v>
      </c>
      <c r="G47" s="2">
        <v>56</v>
      </c>
      <c r="H47" s="2">
        <v>10</v>
      </c>
      <c r="I47" s="2">
        <v>47</v>
      </c>
      <c r="J47" s="2">
        <v>77</v>
      </c>
      <c r="K47" s="2">
        <v>59</v>
      </c>
      <c r="L47" s="2">
        <v>85</v>
      </c>
      <c r="M47" s="2">
        <v>17</v>
      </c>
      <c r="N47" s="2">
        <v>68</v>
      </c>
      <c r="O47" s="2">
        <v>131</v>
      </c>
      <c r="P47" s="2">
        <v>72</v>
      </c>
      <c r="Q47" s="2">
        <v>11</v>
      </c>
      <c r="R47" s="2">
        <v>22</v>
      </c>
      <c r="S47" s="2">
        <v>705</v>
      </c>
      <c r="T47" s="2">
        <v>1070</v>
      </c>
      <c r="U47" s="3">
        <v>65.889999389648438</v>
      </c>
      <c r="V47" s="11">
        <f t="shared" si="1"/>
        <v>373</v>
      </c>
      <c r="W47" s="11">
        <f t="shared" si="2"/>
        <v>265</v>
      </c>
      <c r="X47" t="str">
        <f t="shared" si="3"/>
        <v>綠堤里</v>
      </c>
      <c r="Y47" s="8" t="str">
        <f t="shared" si="4"/>
        <v/>
      </c>
      <c r="Z47" s="8" t="str">
        <f t="shared" si="5"/>
        <v/>
      </c>
      <c r="AA47" s="8" t="str">
        <f t="shared" si="6"/>
        <v/>
      </c>
    </row>
    <row r="48" spans="1:27" x14ac:dyDescent="0.25">
      <c r="A48" s="1" t="s">
        <v>2</v>
      </c>
      <c r="B48" s="1" t="s">
        <v>58</v>
      </c>
      <c r="C48" s="1" t="s">
        <v>59</v>
      </c>
      <c r="D48" s="2">
        <v>30</v>
      </c>
      <c r="E48" s="2">
        <v>0</v>
      </c>
      <c r="F48" s="2">
        <v>6</v>
      </c>
      <c r="G48" s="2">
        <v>51</v>
      </c>
      <c r="H48" s="2">
        <v>31</v>
      </c>
      <c r="I48" s="2">
        <v>90</v>
      </c>
      <c r="J48" s="2">
        <v>123</v>
      </c>
      <c r="K48" s="2">
        <v>154</v>
      </c>
      <c r="L48" s="2">
        <v>65</v>
      </c>
      <c r="M48" s="2">
        <v>53</v>
      </c>
      <c r="N48" s="2">
        <v>107</v>
      </c>
      <c r="O48" s="2">
        <v>31</v>
      </c>
      <c r="P48" s="2">
        <v>92</v>
      </c>
      <c r="Q48" s="2">
        <v>13</v>
      </c>
      <c r="R48" s="2">
        <v>15</v>
      </c>
      <c r="S48" s="2">
        <v>880</v>
      </c>
      <c r="T48" s="2">
        <v>1233</v>
      </c>
      <c r="U48" s="3">
        <v>71.370002746582031</v>
      </c>
      <c r="V48" s="11">
        <f t="shared" si="1"/>
        <v>282</v>
      </c>
      <c r="W48" s="11">
        <f t="shared" si="2"/>
        <v>490</v>
      </c>
      <c r="X48" t="str">
        <f t="shared" si="3"/>
        <v>頂碩里</v>
      </c>
      <c r="Y48" s="8">
        <f t="shared" si="4"/>
        <v>1457</v>
      </c>
      <c r="Z48" s="8">
        <f t="shared" si="5"/>
        <v>2540</v>
      </c>
      <c r="AA48" s="8">
        <f t="shared" si="6"/>
        <v>4583</v>
      </c>
    </row>
    <row r="49" spans="1:27" x14ac:dyDescent="0.25">
      <c r="A49" s="1" t="s">
        <v>2</v>
      </c>
      <c r="B49" s="1" t="s">
        <v>58</v>
      </c>
      <c r="C49" s="1" t="s">
        <v>60</v>
      </c>
      <c r="D49" s="2">
        <v>42</v>
      </c>
      <c r="E49" s="2">
        <v>0</v>
      </c>
      <c r="F49" s="2">
        <v>0</v>
      </c>
      <c r="G49" s="2">
        <v>34</v>
      </c>
      <c r="H49" s="2">
        <v>27</v>
      </c>
      <c r="I49" s="2">
        <v>58</v>
      </c>
      <c r="J49" s="2">
        <v>173</v>
      </c>
      <c r="K49" s="2">
        <v>188</v>
      </c>
      <c r="L49" s="2">
        <v>119</v>
      </c>
      <c r="M49" s="2">
        <v>41</v>
      </c>
      <c r="N49" s="2">
        <v>83</v>
      </c>
      <c r="O49" s="2">
        <v>27</v>
      </c>
      <c r="P49" s="2">
        <v>78</v>
      </c>
      <c r="Q49" s="2">
        <v>10</v>
      </c>
      <c r="R49" s="2">
        <v>23</v>
      </c>
      <c r="S49" s="2">
        <v>919</v>
      </c>
      <c r="T49" s="2">
        <v>1222</v>
      </c>
      <c r="U49" s="3">
        <v>75.199996948242188</v>
      </c>
      <c r="V49" s="11">
        <f t="shared" si="1"/>
        <v>296</v>
      </c>
      <c r="W49" s="11">
        <f t="shared" si="2"/>
        <v>524</v>
      </c>
      <c r="X49" t="str">
        <f t="shared" si="3"/>
        <v>頂碩里</v>
      </c>
      <c r="Y49" s="8" t="str">
        <f t="shared" si="4"/>
        <v/>
      </c>
      <c r="Z49" s="8" t="str">
        <f t="shared" si="5"/>
        <v/>
      </c>
      <c r="AA49" s="8" t="str">
        <f t="shared" si="6"/>
        <v/>
      </c>
    </row>
    <row r="50" spans="1:27" x14ac:dyDescent="0.25">
      <c r="A50" s="1" t="s">
        <v>2</v>
      </c>
      <c r="B50" s="1" t="s">
        <v>58</v>
      </c>
      <c r="C50" s="1" t="s">
        <v>61</v>
      </c>
      <c r="D50" s="2">
        <v>29</v>
      </c>
      <c r="E50" s="2">
        <v>1</v>
      </c>
      <c r="F50" s="2">
        <v>11</v>
      </c>
      <c r="G50" s="2">
        <v>29</v>
      </c>
      <c r="H50" s="2">
        <v>29</v>
      </c>
      <c r="I50" s="2">
        <v>54</v>
      </c>
      <c r="J50" s="2">
        <v>113</v>
      </c>
      <c r="K50" s="2">
        <v>159</v>
      </c>
      <c r="L50" s="2">
        <v>51</v>
      </c>
      <c r="M50" s="2">
        <v>28</v>
      </c>
      <c r="N50" s="2">
        <v>74</v>
      </c>
      <c r="O50" s="2">
        <v>26</v>
      </c>
      <c r="P50" s="2">
        <v>76</v>
      </c>
      <c r="Q50" s="2">
        <v>6</v>
      </c>
      <c r="R50" s="2">
        <v>11</v>
      </c>
      <c r="S50" s="2">
        <v>710</v>
      </c>
      <c r="T50" s="2">
        <v>996</v>
      </c>
      <c r="U50" s="3">
        <v>71.290000915527344</v>
      </c>
      <c r="V50" s="11">
        <f t="shared" si="1"/>
        <v>197</v>
      </c>
      <c r="W50" s="11">
        <f t="shared" si="2"/>
        <v>431</v>
      </c>
      <c r="X50" t="str">
        <f t="shared" si="3"/>
        <v>頂碩里</v>
      </c>
      <c r="Y50" s="8" t="str">
        <f t="shared" si="4"/>
        <v/>
      </c>
      <c r="Z50" s="8" t="str">
        <f t="shared" si="5"/>
        <v/>
      </c>
      <c r="AA50" s="8" t="str">
        <f t="shared" si="6"/>
        <v/>
      </c>
    </row>
    <row r="51" spans="1:27" x14ac:dyDescent="0.25">
      <c r="A51" s="1" t="s">
        <v>2</v>
      </c>
      <c r="B51" s="1" t="s">
        <v>58</v>
      </c>
      <c r="C51" s="1" t="s">
        <v>62</v>
      </c>
      <c r="D51" s="2">
        <v>84</v>
      </c>
      <c r="E51" s="2">
        <v>0</v>
      </c>
      <c r="F51" s="2">
        <v>5</v>
      </c>
      <c r="G51" s="2">
        <v>55</v>
      </c>
      <c r="H51" s="2">
        <v>20</v>
      </c>
      <c r="I51" s="2">
        <v>101</v>
      </c>
      <c r="J51" s="2">
        <v>138</v>
      </c>
      <c r="K51" s="2">
        <v>224</v>
      </c>
      <c r="L51" s="2">
        <v>77</v>
      </c>
      <c r="M51" s="2">
        <v>37</v>
      </c>
      <c r="N51" s="2">
        <v>114</v>
      </c>
      <c r="O51" s="2">
        <v>37</v>
      </c>
      <c r="P51" s="2">
        <v>121</v>
      </c>
      <c r="Q51" s="2">
        <v>13</v>
      </c>
      <c r="R51" s="2">
        <v>18</v>
      </c>
      <c r="S51" s="2">
        <v>1071</v>
      </c>
      <c r="T51" s="2">
        <v>1500</v>
      </c>
      <c r="U51" s="3">
        <v>71.400001525878906</v>
      </c>
      <c r="V51" s="11">
        <f t="shared" si="1"/>
        <v>314</v>
      </c>
      <c r="W51" s="11">
        <f t="shared" si="2"/>
        <v>604</v>
      </c>
      <c r="X51" t="str">
        <f t="shared" si="3"/>
        <v>頂碩里</v>
      </c>
      <c r="Y51" s="8" t="str">
        <f t="shared" si="4"/>
        <v/>
      </c>
      <c r="Z51" s="8" t="str">
        <f t="shared" si="5"/>
        <v/>
      </c>
      <c r="AA51" s="8" t="str">
        <f t="shared" si="6"/>
        <v/>
      </c>
    </row>
    <row r="52" spans="1:27" x14ac:dyDescent="0.25">
      <c r="A52" s="1" t="s">
        <v>2</v>
      </c>
      <c r="B52" s="1" t="s">
        <v>58</v>
      </c>
      <c r="C52" s="1" t="s">
        <v>63</v>
      </c>
      <c r="D52" s="2">
        <v>75</v>
      </c>
      <c r="E52" s="2">
        <v>1</v>
      </c>
      <c r="F52" s="2">
        <v>5</v>
      </c>
      <c r="G52" s="2">
        <v>82</v>
      </c>
      <c r="H52" s="2">
        <v>21</v>
      </c>
      <c r="I52" s="2">
        <v>88</v>
      </c>
      <c r="J52" s="2">
        <v>99</v>
      </c>
      <c r="K52" s="2">
        <v>168</v>
      </c>
      <c r="L52" s="2">
        <v>87</v>
      </c>
      <c r="M52" s="2">
        <v>41</v>
      </c>
      <c r="N52" s="2">
        <v>116</v>
      </c>
      <c r="O52" s="2">
        <v>45</v>
      </c>
      <c r="P52" s="2">
        <v>115</v>
      </c>
      <c r="Q52" s="2">
        <v>26</v>
      </c>
      <c r="R52" s="2">
        <v>12</v>
      </c>
      <c r="S52" s="2">
        <v>1003</v>
      </c>
      <c r="T52" s="2">
        <v>1401</v>
      </c>
      <c r="U52" s="3">
        <v>71.589996337890625</v>
      </c>
      <c r="V52" s="11">
        <f t="shared" si="1"/>
        <v>368</v>
      </c>
      <c r="W52" s="11">
        <f t="shared" si="2"/>
        <v>491</v>
      </c>
      <c r="X52" t="str">
        <f t="shared" si="3"/>
        <v>頂碩里</v>
      </c>
      <c r="Y52" s="8" t="str">
        <f t="shared" si="4"/>
        <v/>
      </c>
      <c r="Z52" s="8" t="str">
        <f t="shared" si="5"/>
        <v/>
      </c>
      <c r="AA52" s="8" t="str">
        <f t="shared" si="6"/>
        <v/>
      </c>
    </row>
    <row r="53" spans="1:27" x14ac:dyDescent="0.25">
      <c r="A53" s="1" t="s">
        <v>2</v>
      </c>
      <c r="B53" s="1" t="s">
        <v>64</v>
      </c>
      <c r="C53" s="1" t="s">
        <v>65</v>
      </c>
      <c r="D53" s="2">
        <v>53</v>
      </c>
      <c r="E53" s="2">
        <v>0</v>
      </c>
      <c r="F53" s="2">
        <v>2</v>
      </c>
      <c r="G53" s="2">
        <v>55</v>
      </c>
      <c r="H53" s="2">
        <v>25</v>
      </c>
      <c r="I53" s="2">
        <v>105</v>
      </c>
      <c r="J53" s="2">
        <v>174</v>
      </c>
      <c r="K53" s="2">
        <v>142</v>
      </c>
      <c r="L53" s="2">
        <v>99</v>
      </c>
      <c r="M53" s="2">
        <v>49</v>
      </c>
      <c r="N53" s="2">
        <v>113</v>
      </c>
      <c r="O53" s="2">
        <v>30</v>
      </c>
      <c r="P53" s="2">
        <v>96</v>
      </c>
      <c r="Q53" s="2">
        <v>14</v>
      </c>
      <c r="R53" s="2">
        <v>13</v>
      </c>
      <c r="S53" s="2">
        <v>999</v>
      </c>
      <c r="T53" s="2">
        <v>1418</v>
      </c>
      <c r="U53" s="3">
        <v>70.449996948242188</v>
      </c>
      <c r="V53" s="11">
        <f t="shared" si="1"/>
        <v>324</v>
      </c>
      <c r="W53" s="11">
        <f t="shared" si="2"/>
        <v>542</v>
      </c>
      <c r="X53" t="str">
        <f t="shared" si="3"/>
        <v>雙園里</v>
      </c>
      <c r="Y53" s="8">
        <f t="shared" si="4"/>
        <v>1002</v>
      </c>
      <c r="Z53" s="8">
        <f t="shared" si="5"/>
        <v>1457</v>
      </c>
      <c r="AA53" s="8">
        <f t="shared" si="6"/>
        <v>2802</v>
      </c>
    </row>
    <row r="54" spans="1:27" x14ac:dyDescent="0.25">
      <c r="A54" s="1" t="s">
        <v>2</v>
      </c>
      <c r="B54" s="1" t="s">
        <v>64</v>
      </c>
      <c r="C54" s="1" t="s">
        <v>66</v>
      </c>
      <c r="D54" s="2">
        <v>50</v>
      </c>
      <c r="E54" s="2">
        <v>0</v>
      </c>
      <c r="F54" s="2">
        <v>4</v>
      </c>
      <c r="G54" s="2">
        <v>67</v>
      </c>
      <c r="H54" s="2">
        <v>30</v>
      </c>
      <c r="I54" s="2">
        <v>105</v>
      </c>
      <c r="J54" s="2">
        <v>145</v>
      </c>
      <c r="K54" s="2">
        <v>130</v>
      </c>
      <c r="L54" s="2">
        <v>96</v>
      </c>
      <c r="M54" s="2">
        <v>32</v>
      </c>
      <c r="N54" s="2">
        <v>149</v>
      </c>
      <c r="O54" s="2">
        <v>26</v>
      </c>
      <c r="P54" s="2">
        <v>95</v>
      </c>
      <c r="Q54" s="2">
        <v>18</v>
      </c>
      <c r="R54" s="2">
        <v>11</v>
      </c>
      <c r="S54" s="2">
        <v>972</v>
      </c>
      <c r="T54" s="2">
        <v>1387</v>
      </c>
      <c r="U54" s="3">
        <v>70.080001831054688</v>
      </c>
      <c r="V54" s="11">
        <f t="shared" si="1"/>
        <v>367</v>
      </c>
      <c r="W54" s="11">
        <f t="shared" si="2"/>
        <v>505</v>
      </c>
      <c r="X54" t="str">
        <f t="shared" si="3"/>
        <v>雙園里</v>
      </c>
      <c r="Y54" s="8" t="str">
        <f t="shared" si="4"/>
        <v/>
      </c>
      <c r="Z54" s="8" t="str">
        <f t="shared" si="5"/>
        <v/>
      </c>
      <c r="AA54" s="8" t="str">
        <f t="shared" si="6"/>
        <v/>
      </c>
    </row>
    <row r="55" spans="1:27" x14ac:dyDescent="0.25">
      <c r="A55" s="1" t="s">
        <v>2</v>
      </c>
      <c r="B55" s="1" t="s">
        <v>64</v>
      </c>
      <c r="C55" s="1" t="s">
        <v>67</v>
      </c>
      <c r="D55" s="2">
        <v>50</v>
      </c>
      <c r="E55" s="2">
        <v>1</v>
      </c>
      <c r="F55" s="2">
        <v>0</v>
      </c>
      <c r="G55" s="2">
        <v>61</v>
      </c>
      <c r="H55" s="2">
        <v>18</v>
      </c>
      <c r="I55" s="2">
        <v>83</v>
      </c>
      <c r="J55" s="2">
        <v>98</v>
      </c>
      <c r="K55" s="2">
        <v>117</v>
      </c>
      <c r="L55" s="2">
        <v>66</v>
      </c>
      <c r="M55" s="2">
        <v>37</v>
      </c>
      <c r="N55" s="2">
        <v>120</v>
      </c>
      <c r="O55" s="2">
        <v>32</v>
      </c>
      <c r="P55" s="2">
        <v>94</v>
      </c>
      <c r="Q55" s="2">
        <v>17</v>
      </c>
      <c r="R55" s="2">
        <v>15</v>
      </c>
      <c r="S55" s="2">
        <v>831</v>
      </c>
      <c r="T55" s="2">
        <v>1168</v>
      </c>
      <c r="U55" s="3">
        <v>71.150001525878906</v>
      </c>
      <c r="V55" s="11">
        <f t="shared" si="1"/>
        <v>311</v>
      </c>
      <c r="W55" s="11">
        <f t="shared" si="2"/>
        <v>410</v>
      </c>
      <c r="X55" t="str">
        <f t="shared" si="3"/>
        <v>雙園里</v>
      </c>
      <c r="Y55" s="8" t="str">
        <f t="shared" si="4"/>
        <v/>
      </c>
      <c r="Z55" s="8" t="str">
        <f t="shared" si="5"/>
        <v/>
      </c>
      <c r="AA55" s="8" t="str">
        <f t="shared" si="6"/>
        <v/>
      </c>
    </row>
    <row r="56" spans="1:27" x14ac:dyDescent="0.25">
      <c r="A56" s="1" t="s">
        <v>2</v>
      </c>
      <c r="B56" s="1" t="s">
        <v>68</v>
      </c>
      <c r="C56" s="1" t="s">
        <v>69</v>
      </c>
      <c r="D56" s="2">
        <v>36</v>
      </c>
      <c r="E56" s="2">
        <v>1</v>
      </c>
      <c r="F56" s="2">
        <v>2</v>
      </c>
      <c r="G56" s="2">
        <v>50</v>
      </c>
      <c r="H56" s="2">
        <v>72</v>
      </c>
      <c r="I56" s="2">
        <v>126</v>
      </c>
      <c r="J56" s="2">
        <v>95</v>
      </c>
      <c r="K56" s="2">
        <v>261</v>
      </c>
      <c r="L56" s="2">
        <v>101</v>
      </c>
      <c r="M56" s="2">
        <v>43</v>
      </c>
      <c r="N56" s="2">
        <v>113</v>
      </c>
      <c r="O56" s="2">
        <v>39</v>
      </c>
      <c r="P56" s="2">
        <v>164</v>
      </c>
      <c r="Q56" s="2">
        <v>10</v>
      </c>
      <c r="R56" s="2">
        <v>8</v>
      </c>
      <c r="S56" s="2">
        <v>1141</v>
      </c>
      <c r="T56" s="2">
        <v>1554</v>
      </c>
      <c r="U56" s="3">
        <v>73.419998168945313</v>
      </c>
      <c r="V56" s="11">
        <f t="shared" si="1"/>
        <v>321</v>
      </c>
      <c r="W56" s="11">
        <f t="shared" si="2"/>
        <v>718</v>
      </c>
      <c r="X56" t="str">
        <f t="shared" si="3"/>
        <v>和平里</v>
      </c>
      <c r="Y56" s="8">
        <f t="shared" si="4"/>
        <v>1380</v>
      </c>
      <c r="Z56" s="8">
        <f t="shared" si="5"/>
        <v>2550</v>
      </c>
      <c r="AA56" s="8">
        <f t="shared" si="6"/>
        <v>4376</v>
      </c>
    </row>
    <row r="57" spans="1:27" x14ac:dyDescent="0.25">
      <c r="A57" s="1" t="s">
        <v>2</v>
      </c>
      <c r="B57" s="1" t="s">
        <v>68</v>
      </c>
      <c r="C57" s="1" t="s">
        <v>70</v>
      </c>
      <c r="D57" s="2">
        <v>50</v>
      </c>
      <c r="E57" s="2">
        <v>1</v>
      </c>
      <c r="F57" s="2">
        <v>0</v>
      </c>
      <c r="G57" s="2">
        <v>70</v>
      </c>
      <c r="H57" s="2">
        <v>53</v>
      </c>
      <c r="I57" s="2">
        <v>98</v>
      </c>
      <c r="J57" s="2">
        <v>132</v>
      </c>
      <c r="K57" s="2">
        <v>236</v>
      </c>
      <c r="L57" s="2">
        <v>118</v>
      </c>
      <c r="M57" s="2">
        <v>55</v>
      </c>
      <c r="N57" s="2">
        <v>134</v>
      </c>
      <c r="O57" s="2">
        <v>57</v>
      </c>
      <c r="P57" s="2">
        <v>158</v>
      </c>
      <c r="Q57" s="2">
        <v>8</v>
      </c>
      <c r="R57" s="2">
        <v>14</v>
      </c>
      <c r="S57" s="2">
        <v>1206</v>
      </c>
      <c r="T57" s="2">
        <v>1601</v>
      </c>
      <c r="U57" s="3">
        <v>75.330001831054688</v>
      </c>
      <c r="V57" s="11">
        <f t="shared" si="1"/>
        <v>401</v>
      </c>
      <c r="W57" s="11">
        <f t="shared" si="2"/>
        <v>677</v>
      </c>
      <c r="X57" t="str">
        <f t="shared" si="3"/>
        <v>和平里</v>
      </c>
      <c r="Y57" s="8" t="str">
        <f t="shared" si="4"/>
        <v/>
      </c>
      <c r="Z57" s="8" t="str">
        <f t="shared" si="5"/>
        <v/>
      </c>
      <c r="AA57" s="8" t="str">
        <f t="shared" si="6"/>
        <v/>
      </c>
    </row>
    <row r="58" spans="1:27" x14ac:dyDescent="0.25">
      <c r="A58" s="1" t="s">
        <v>2</v>
      </c>
      <c r="B58" s="1" t="s">
        <v>68</v>
      </c>
      <c r="C58" s="1" t="s">
        <v>71</v>
      </c>
      <c r="D58" s="2">
        <v>38</v>
      </c>
      <c r="E58" s="2">
        <v>1</v>
      </c>
      <c r="F58" s="2">
        <v>2</v>
      </c>
      <c r="G58" s="2">
        <v>51</v>
      </c>
      <c r="H58" s="2">
        <v>37</v>
      </c>
      <c r="I58" s="2">
        <v>89</v>
      </c>
      <c r="J58" s="2">
        <v>107</v>
      </c>
      <c r="K58" s="2">
        <v>174</v>
      </c>
      <c r="L58" s="2">
        <v>106</v>
      </c>
      <c r="M58" s="2">
        <v>20</v>
      </c>
      <c r="N58" s="2">
        <v>82</v>
      </c>
      <c r="O58" s="2">
        <v>31</v>
      </c>
      <c r="P58" s="2">
        <v>135</v>
      </c>
      <c r="Q58" s="2">
        <v>13</v>
      </c>
      <c r="R58" s="2">
        <v>16</v>
      </c>
      <c r="S58" s="2">
        <v>927</v>
      </c>
      <c r="T58" s="2">
        <v>1273</v>
      </c>
      <c r="U58" s="3">
        <v>72.819999694824219</v>
      </c>
      <c r="V58" s="11">
        <f t="shared" si="1"/>
        <v>299</v>
      </c>
      <c r="W58" s="11">
        <f t="shared" si="2"/>
        <v>542</v>
      </c>
      <c r="X58" t="str">
        <f t="shared" si="3"/>
        <v>和平里</v>
      </c>
      <c r="Y58" s="8" t="str">
        <f t="shared" si="4"/>
        <v/>
      </c>
      <c r="Z58" s="8" t="str">
        <f t="shared" si="5"/>
        <v/>
      </c>
      <c r="AA58" s="8" t="str">
        <f t="shared" si="6"/>
        <v/>
      </c>
    </row>
    <row r="59" spans="1:27" x14ac:dyDescent="0.25">
      <c r="A59" s="1" t="s">
        <v>2</v>
      </c>
      <c r="B59" s="1" t="s">
        <v>68</v>
      </c>
      <c r="C59" s="1" t="s">
        <v>72</v>
      </c>
      <c r="D59" s="2">
        <v>52</v>
      </c>
      <c r="E59" s="2">
        <v>0</v>
      </c>
      <c r="F59" s="2">
        <v>3</v>
      </c>
      <c r="G59" s="2">
        <v>65</v>
      </c>
      <c r="H59" s="2">
        <v>35</v>
      </c>
      <c r="I59" s="2">
        <v>117</v>
      </c>
      <c r="J59" s="2">
        <v>100</v>
      </c>
      <c r="K59" s="2">
        <v>225</v>
      </c>
      <c r="L59" s="2">
        <v>115</v>
      </c>
      <c r="M59" s="2">
        <v>45</v>
      </c>
      <c r="N59" s="2">
        <v>106</v>
      </c>
      <c r="O59" s="2">
        <v>42</v>
      </c>
      <c r="P59" s="2">
        <v>136</v>
      </c>
      <c r="Q59" s="2">
        <v>11</v>
      </c>
      <c r="R59" s="2">
        <v>20</v>
      </c>
      <c r="S59" s="2">
        <v>1102</v>
      </c>
      <c r="T59" s="2">
        <v>1576</v>
      </c>
      <c r="U59" s="3">
        <v>69.919998168945313</v>
      </c>
      <c r="V59" s="11">
        <f t="shared" si="1"/>
        <v>359</v>
      </c>
      <c r="W59" s="11">
        <f t="shared" si="2"/>
        <v>613</v>
      </c>
      <c r="X59" t="str">
        <f t="shared" si="3"/>
        <v>和平里</v>
      </c>
      <c r="Y59" s="8" t="str">
        <f t="shared" si="4"/>
        <v/>
      </c>
      <c r="Z59" s="8" t="str">
        <f t="shared" si="5"/>
        <v/>
      </c>
      <c r="AA59" s="8" t="str">
        <f t="shared" si="6"/>
        <v/>
      </c>
    </row>
    <row r="60" spans="1:27" x14ac:dyDescent="0.25">
      <c r="A60" s="1" t="s">
        <v>2</v>
      </c>
      <c r="B60" s="1" t="s">
        <v>73</v>
      </c>
      <c r="C60" s="1" t="s">
        <v>74</v>
      </c>
      <c r="D60" s="2">
        <v>29</v>
      </c>
      <c r="E60" s="2">
        <v>2</v>
      </c>
      <c r="F60" s="2">
        <v>1</v>
      </c>
      <c r="G60" s="2">
        <v>51</v>
      </c>
      <c r="H60" s="2">
        <v>29</v>
      </c>
      <c r="I60" s="2">
        <v>164</v>
      </c>
      <c r="J60" s="2">
        <v>144</v>
      </c>
      <c r="K60" s="2">
        <v>173</v>
      </c>
      <c r="L60" s="2">
        <v>97</v>
      </c>
      <c r="M60" s="2">
        <v>47</v>
      </c>
      <c r="N60" s="2">
        <v>187</v>
      </c>
      <c r="O60" s="2">
        <v>34</v>
      </c>
      <c r="P60" s="2">
        <v>197</v>
      </c>
      <c r="Q60" s="2">
        <v>12</v>
      </c>
      <c r="R60" s="2">
        <v>15</v>
      </c>
      <c r="S60" s="2">
        <v>1200</v>
      </c>
      <c r="T60" s="2">
        <v>1679</v>
      </c>
      <c r="U60" s="3">
        <v>71.470001220703125</v>
      </c>
      <c r="V60" s="11">
        <f t="shared" si="1"/>
        <v>396</v>
      </c>
      <c r="W60" s="11">
        <f t="shared" si="2"/>
        <v>707</v>
      </c>
      <c r="X60" t="str">
        <f t="shared" si="3"/>
        <v>和德里</v>
      </c>
      <c r="Y60" s="8">
        <f t="shared" si="4"/>
        <v>1607</v>
      </c>
      <c r="Z60" s="8">
        <f t="shared" si="5"/>
        <v>2124</v>
      </c>
      <c r="AA60" s="8">
        <f t="shared" si="6"/>
        <v>4147</v>
      </c>
    </row>
    <row r="61" spans="1:27" x14ac:dyDescent="0.25">
      <c r="A61" s="1" t="s">
        <v>2</v>
      </c>
      <c r="B61" s="1" t="s">
        <v>73</v>
      </c>
      <c r="C61" s="1" t="s">
        <v>75</v>
      </c>
      <c r="D61" s="2">
        <v>44</v>
      </c>
      <c r="E61" s="2">
        <v>0</v>
      </c>
      <c r="F61" s="2">
        <v>1</v>
      </c>
      <c r="G61" s="2">
        <v>41</v>
      </c>
      <c r="H61" s="2">
        <v>12</v>
      </c>
      <c r="I61" s="2">
        <v>92</v>
      </c>
      <c r="J61" s="2">
        <v>62</v>
      </c>
      <c r="K61" s="2">
        <v>89</v>
      </c>
      <c r="L61" s="2">
        <v>99</v>
      </c>
      <c r="M61" s="2">
        <v>32</v>
      </c>
      <c r="N61" s="2">
        <v>163</v>
      </c>
      <c r="O61" s="2">
        <v>29</v>
      </c>
      <c r="P61" s="2">
        <v>151</v>
      </c>
      <c r="Q61" s="2">
        <v>8</v>
      </c>
      <c r="R61" s="2">
        <v>7</v>
      </c>
      <c r="S61" s="2">
        <v>849</v>
      </c>
      <c r="T61" s="2">
        <v>1302</v>
      </c>
      <c r="U61" s="3">
        <v>65.209999084472656</v>
      </c>
      <c r="V61" s="11">
        <f t="shared" si="1"/>
        <v>347</v>
      </c>
      <c r="W61" s="11">
        <f t="shared" si="2"/>
        <v>406</v>
      </c>
      <c r="X61" t="str">
        <f t="shared" si="3"/>
        <v>和德里</v>
      </c>
      <c r="Y61" s="8" t="str">
        <f t="shared" si="4"/>
        <v/>
      </c>
      <c r="Z61" s="8" t="str">
        <f t="shared" si="5"/>
        <v/>
      </c>
      <c r="AA61" s="8" t="str">
        <f t="shared" si="6"/>
        <v/>
      </c>
    </row>
    <row r="62" spans="1:27" x14ac:dyDescent="0.25">
      <c r="A62" s="1" t="s">
        <v>2</v>
      </c>
      <c r="B62" s="1" t="s">
        <v>73</v>
      </c>
      <c r="C62" s="1" t="s">
        <v>76</v>
      </c>
      <c r="D62" s="2">
        <v>27</v>
      </c>
      <c r="E62" s="2">
        <v>0</v>
      </c>
      <c r="F62" s="2">
        <v>2</v>
      </c>
      <c r="G62" s="2">
        <v>60</v>
      </c>
      <c r="H62" s="2">
        <v>28</v>
      </c>
      <c r="I62" s="2">
        <v>102</v>
      </c>
      <c r="J62" s="2">
        <v>64</v>
      </c>
      <c r="K62" s="2">
        <v>99</v>
      </c>
      <c r="L62" s="2">
        <v>103</v>
      </c>
      <c r="M62" s="2">
        <v>35</v>
      </c>
      <c r="N62" s="2">
        <v>191</v>
      </c>
      <c r="O62" s="2">
        <v>37</v>
      </c>
      <c r="P62" s="2">
        <v>169</v>
      </c>
      <c r="Q62" s="2">
        <v>4</v>
      </c>
      <c r="R62" s="2">
        <v>18</v>
      </c>
      <c r="S62" s="2">
        <v>976</v>
      </c>
      <c r="T62" s="2">
        <v>1497</v>
      </c>
      <c r="U62" s="3">
        <v>65.199996948242188</v>
      </c>
      <c r="V62" s="11">
        <f t="shared" si="1"/>
        <v>413</v>
      </c>
      <c r="W62" s="11">
        <f t="shared" si="2"/>
        <v>462</v>
      </c>
      <c r="X62" t="str">
        <f t="shared" si="3"/>
        <v>和德里</v>
      </c>
      <c r="Y62" s="8" t="str">
        <f t="shared" si="4"/>
        <v/>
      </c>
      <c r="Z62" s="8" t="str">
        <f t="shared" si="5"/>
        <v/>
      </c>
      <c r="AA62" s="8" t="str">
        <f t="shared" si="6"/>
        <v/>
      </c>
    </row>
    <row r="63" spans="1:27" x14ac:dyDescent="0.25">
      <c r="A63" s="1" t="s">
        <v>2</v>
      </c>
      <c r="B63" s="1" t="s">
        <v>73</v>
      </c>
      <c r="C63" s="1" t="s">
        <v>77</v>
      </c>
      <c r="D63" s="2">
        <v>43</v>
      </c>
      <c r="E63" s="2">
        <v>1</v>
      </c>
      <c r="F63" s="2">
        <v>4</v>
      </c>
      <c r="G63" s="2">
        <v>51</v>
      </c>
      <c r="H63" s="2">
        <v>24</v>
      </c>
      <c r="I63" s="2">
        <v>135</v>
      </c>
      <c r="J63" s="2">
        <v>123</v>
      </c>
      <c r="K63" s="2">
        <v>106</v>
      </c>
      <c r="L63" s="2">
        <v>92</v>
      </c>
      <c r="M63" s="2">
        <v>44</v>
      </c>
      <c r="N63" s="2">
        <v>249</v>
      </c>
      <c r="O63" s="2">
        <v>33</v>
      </c>
      <c r="P63" s="2">
        <v>161</v>
      </c>
      <c r="Q63" s="2">
        <v>9</v>
      </c>
      <c r="R63" s="2">
        <v>17</v>
      </c>
      <c r="S63" s="2">
        <v>1122</v>
      </c>
      <c r="T63" s="2">
        <v>1560</v>
      </c>
      <c r="U63" s="3">
        <v>71.919998168945313</v>
      </c>
      <c r="V63" s="11">
        <f t="shared" si="1"/>
        <v>451</v>
      </c>
      <c r="W63" s="11">
        <f t="shared" si="2"/>
        <v>549</v>
      </c>
      <c r="X63" t="str">
        <f t="shared" si="3"/>
        <v>和德里</v>
      </c>
      <c r="Y63" s="8" t="str">
        <f t="shared" si="4"/>
        <v/>
      </c>
      <c r="Z63" s="8" t="str">
        <f t="shared" si="5"/>
        <v/>
      </c>
      <c r="AA63" s="8" t="str">
        <f t="shared" si="6"/>
        <v/>
      </c>
    </row>
    <row r="64" spans="1:27" x14ac:dyDescent="0.25">
      <c r="A64" s="1" t="s">
        <v>2</v>
      </c>
      <c r="B64" s="1" t="s">
        <v>78</v>
      </c>
      <c r="C64" s="1" t="s">
        <v>79</v>
      </c>
      <c r="D64" s="2">
        <v>59</v>
      </c>
      <c r="E64" s="2">
        <v>1</v>
      </c>
      <c r="F64" s="2">
        <v>1</v>
      </c>
      <c r="G64" s="2">
        <v>48</v>
      </c>
      <c r="H64" s="2">
        <v>9</v>
      </c>
      <c r="I64" s="2">
        <v>70</v>
      </c>
      <c r="J64" s="2">
        <v>99</v>
      </c>
      <c r="K64" s="2">
        <v>71</v>
      </c>
      <c r="L64" s="2">
        <v>68</v>
      </c>
      <c r="M64" s="2">
        <v>25</v>
      </c>
      <c r="N64" s="2">
        <v>127</v>
      </c>
      <c r="O64" s="2">
        <v>28</v>
      </c>
      <c r="P64" s="2">
        <v>106</v>
      </c>
      <c r="Q64" s="2">
        <v>15</v>
      </c>
      <c r="R64" s="2">
        <v>22</v>
      </c>
      <c r="S64" s="2">
        <v>765</v>
      </c>
      <c r="T64" s="2">
        <v>1057</v>
      </c>
      <c r="U64" s="3">
        <v>72.370002746582031</v>
      </c>
      <c r="V64" s="11">
        <f t="shared" si="1"/>
        <v>308</v>
      </c>
      <c r="W64" s="11">
        <f t="shared" si="2"/>
        <v>355</v>
      </c>
      <c r="X64" t="str">
        <f t="shared" si="3"/>
        <v>全德里</v>
      </c>
      <c r="Y64" s="8">
        <f t="shared" si="4"/>
        <v>1007</v>
      </c>
      <c r="Z64" s="8">
        <f t="shared" si="5"/>
        <v>1159</v>
      </c>
      <c r="AA64" s="8">
        <f t="shared" si="6"/>
        <v>2506</v>
      </c>
    </row>
    <row r="65" spans="1:27" x14ac:dyDescent="0.25">
      <c r="A65" s="1" t="s">
        <v>2</v>
      </c>
      <c r="B65" s="1" t="s">
        <v>78</v>
      </c>
      <c r="C65" s="1" t="s">
        <v>80</v>
      </c>
      <c r="D65" s="2">
        <v>51</v>
      </c>
      <c r="E65" s="2">
        <v>1</v>
      </c>
      <c r="F65" s="2">
        <v>1</v>
      </c>
      <c r="G65" s="2">
        <v>70</v>
      </c>
      <c r="H65" s="2">
        <v>29</v>
      </c>
      <c r="I65" s="2">
        <v>114</v>
      </c>
      <c r="J65" s="2">
        <v>135</v>
      </c>
      <c r="K65" s="2">
        <v>91</v>
      </c>
      <c r="L65" s="2">
        <v>62</v>
      </c>
      <c r="M65" s="2">
        <v>53</v>
      </c>
      <c r="N65" s="2">
        <v>97</v>
      </c>
      <c r="O65" s="2">
        <v>48</v>
      </c>
      <c r="P65" s="2">
        <v>127</v>
      </c>
      <c r="Q65" s="2">
        <v>7</v>
      </c>
      <c r="R65" s="2">
        <v>27</v>
      </c>
      <c r="S65" s="2">
        <v>925</v>
      </c>
      <c r="T65" s="2">
        <v>1309</v>
      </c>
      <c r="U65" s="3">
        <v>70.660003662109375</v>
      </c>
      <c r="V65" s="11">
        <f t="shared" si="1"/>
        <v>311</v>
      </c>
      <c r="W65" s="11">
        <f t="shared" si="2"/>
        <v>496</v>
      </c>
      <c r="X65" t="str">
        <f t="shared" si="3"/>
        <v>全德里</v>
      </c>
      <c r="Y65" s="8" t="str">
        <f t="shared" si="4"/>
        <v/>
      </c>
      <c r="Z65" s="8" t="str">
        <f t="shared" si="5"/>
        <v/>
      </c>
      <c r="AA65" s="8" t="str">
        <f t="shared" si="6"/>
        <v/>
      </c>
    </row>
    <row r="66" spans="1:27" x14ac:dyDescent="0.25">
      <c r="A66" s="1" t="s">
        <v>2</v>
      </c>
      <c r="B66" s="1" t="s">
        <v>78</v>
      </c>
      <c r="C66" s="1" t="s">
        <v>81</v>
      </c>
      <c r="D66" s="2">
        <v>58</v>
      </c>
      <c r="E66" s="2">
        <v>2</v>
      </c>
      <c r="F66" s="2">
        <v>0</v>
      </c>
      <c r="G66" s="2">
        <v>76</v>
      </c>
      <c r="H66" s="2">
        <v>16</v>
      </c>
      <c r="I66" s="2">
        <v>73</v>
      </c>
      <c r="J66" s="2">
        <v>78</v>
      </c>
      <c r="K66" s="2">
        <v>52</v>
      </c>
      <c r="L66" s="2">
        <v>71</v>
      </c>
      <c r="M66" s="2">
        <v>37</v>
      </c>
      <c r="N66" s="2">
        <v>114</v>
      </c>
      <c r="O66" s="2">
        <v>85</v>
      </c>
      <c r="P66" s="2">
        <v>89</v>
      </c>
      <c r="Q66" s="2">
        <v>10</v>
      </c>
      <c r="R66" s="2">
        <v>32</v>
      </c>
      <c r="S66" s="2">
        <v>816</v>
      </c>
      <c r="T66" s="2">
        <v>1110</v>
      </c>
      <c r="U66" s="3">
        <v>73.510002136230469</v>
      </c>
      <c r="V66" s="11">
        <f t="shared" si="1"/>
        <v>388</v>
      </c>
      <c r="W66" s="11">
        <f t="shared" si="2"/>
        <v>308</v>
      </c>
      <c r="X66" t="str">
        <f t="shared" si="3"/>
        <v>全德里</v>
      </c>
      <c r="Y66" s="8" t="str">
        <f t="shared" si="4"/>
        <v/>
      </c>
      <c r="Z66" s="8" t="str">
        <f t="shared" si="5"/>
        <v/>
      </c>
      <c r="AA66" s="8" t="str">
        <f t="shared" si="6"/>
        <v/>
      </c>
    </row>
    <row r="67" spans="1:27" x14ac:dyDescent="0.25">
      <c r="A67" s="1" t="s">
        <v>2</v>
      </c>
      <c r="B67" s="1" t="s">
        <v>82</v>
      </c>
      <c r="C67" s="1" t="s">
        <v>83</v>
      </c>
      <c r="D67" s="2">
        <v>76</v>
      </c>
      <c r="E67" s="2">
        <v>0</v>
      </c>
      <c r="F67" s="2">
        <v>1</v>
      </c>
      <c r="G67" s="2">
        <v>90</v>
      </c>
      <c r="H67" s="2">
        <v>34</v>
      </c>
      <c r="I67" s="2">
        <v>125</v>
      </c>
      <c r="J67" s="2">
        <v>166</v>
      </c>
      <c r="K67" s="2">
        <v>121</v>
      </c>
      <c r="L67" s="2">
        <v>105</v>
      </c>
      <c r="M67" s="2">
        <v>46</v>
      </c>
      <c r="N67" s="2">
        <v>158</v>
      </c>
      <c r="O67" s="2">
        <v>51</v>
      </c>
      <c r="P67" s="2">
        <v>137</v>
      </c>
      <c r="Q67" s="2">
        <v>10</v>
      </c>
      <c r="R67" s="2">
        <v>21</v>
      </c>
      <c r="S67" s="2">
        <v>1170</v>
      </c>
      <c r="T67" s="2">
        <v>1635</v>
      </c>
      <c r="U67" s="3">
        <v>71.55999755859375</v>
      </c>
      <c r="V67" s="11">
        <f t="shared" si="1"/>
        <v>435</v>
      </c>
      <c r="W67" s="11">
        <f t="shared" si="2"/>
        <v>583</v>
      </c>
      <c r="X67" t="str">
        <f t="shared" si="3"/>
        <v>日善里</v>
      </c>
      <c r="Y67" s="8">
        <f t="shared" si="4"/>
        <v>835</v>
      </c>
      <c r="Z67" s="8">
        <f t="shared" si="5"/>
        <v>1147</v>
      </c>
      <c r="AA67" s="8">
        <f t="shared" si="6"/>
        <v>2298</v>
      </c>
    </row>
    <row r="68" spans="1:27" x14ac:dyDescent="0.25">
      <c r="A68" s="1" t="s">
        <v>2</v>
      </c>
      <c r="B68" s="1" t="s">
        <v>82</v>
      </c>
      <c r="C68" s="1" t="s">
        <v>84</v>
      </c>
      <c r="D68" s="2">
        <v>73</v>
      </c>
      <c r="E68" s="2">
        <v>2</v>
      </c>
      <c r="F68" s="2">
        <v>1</v>
      </c>
      <c r="G68" s="2">
        <v>91</v>
      </c>
      <c r="H68" s="2">
        <v>24</v>
      </c>
      <c r="I68" s="2">
        <v>120</v>
      </c>
      <c r="J68" s="2">
        <v>183</v>
      </c>
      <c r="K68" s="2">
        <v>115</v>
      </c>
      <c r="L68" s="2">
        <v>104</v>
      </c>
      <c r="M68" s="2">
        <v>67</v>
      </c>
      <c r="N68" s="2">
        <v>124</v>
      </c>
      <c r="O68" s="2">
        <v>41</v>
      </c>
      <c r="P68" s="2">
        <v>122</v>
      </c>
      <c r="Q68" s="2">
        <v>15</v>
      </c>
      <c r="R68" s="2">
        <v>25</v>
      </c>
      <c r="S68" s="2">
        <v>1128</v>
      </c>
      <c r="T68" s="2">
        <v>1519</v>
      </c>
      <c r="U68" s="3">
        <v>74.260002136230469</v>
      </c>
      <c r="V68" s="11">
        <f t="shared" si="1"/>
        <v>400</v>
      </c>
      <c r="W68" s="11">
        <f t="shared" si="2"/>
        <v>564</v>
      </c>
      <c r="X68" t="str">
        <f t="shared" si="3"/>
        <v>日善里</v>
      </c>
      <c r="Y68" s="8" t="str">
        <f t="shared" si="4"/>
        <v/>
      </c>
      <c r="Z68" s="8" t="str">
        <f t="shared" si="5"/>
        <v/>
      </c>
      <c r="AA68" s="8" t="str">
        <f t="shared" si="6"/>
        <v/>
      </c>
    </row>
    <row r="69" spans="1:27" x14ac:dyDescent="0.25">
      <c r="A69" s="1" t="s">
        <v>2</v>
      </c>
      <c r="B69" s="1" t="s">
        <v>85</v>
      </c>
      <c r="C69" s="1" t="s">
        <v>86</v>
      </c>
      <c r="D69" s="2">
        <v>122</v>
      </c>
      <c r="E69" s="2">
        <v>1</v>
      </c>
      <c r="F69" s="2">
        <v>0</v>
      </c>
      <c r="G69" s="2">
        <v>84</v>
      </c>
      <c r="H69" s="2">
        <v>18</v>
      </c>
      <c r="I69" s="2">
        <v>107</v>
      </c>
      <c r="J69" s="2">
        <v>168</v>
      </c>
      <c r="K69" s="2">
        <v>104</v>
      </c>
      <c r="L69" s="2">
        <v>101</v>
      </c>
      <c r="M69" s="2">
        <v>42</v>
      </c>
      <c r="N69" s="2">
        <v>117</v>
      </c>
      <c r="O69" s="2">
        <v>65</v>
      </c>
      <c r="P69" s="2">
        <v>130</v>
      </c>
      <c r="Q69" s="2">
        <v>18</v>
      </c>
      <c r="R69" s="2">
        <v>36</v>
      </c>
      <c r="S69" s="2">
        <v>1136</v>
      </c>
      <c r="T69" s="2">
        <v>1525</v>
      </c>
      <c r="U69" s="3">
        <v>74.489997863769531</v>
      </c>
      <c r="V69" s="11">
        <f t="shared" si="1"/>
        <v>421</v>
      </c>
      <c r="W69" s="11">
        <f t="shared" si="2"/>
        <v>527</v>
      </c>
      <c r="X69" t="str">
        <f t="shared" si="3"/>
        <v>壽德里</v>
      </c>
      <c r="Y69" s="8">
        <f t="shared" si="4"/>
        <v>1314</v>
      </c>
      <c r="Z69" s="8">
        <f t="shared" si="5"/>
        <v>1489</v>
      </c>
      <c r="AA69" s="8">
        <f t="shared" si="6"/>
        <v>3299</v>
      </c>
    </row>
    <row r="70" spans="1:27" x14ac:dyDescent="0.25">
      <c r="A70" s="1" t="s">
        <v>2</v>
      </c>
      <c r="B70" s="1" t="s">
        <v>85</v>
      </c>
      <c r="C70" s="1" t="s">
        <v>87</v>
      </c>
      <c r="D70" s="2">
        <v>99</v>
      </c>
      <c r="E70" s="2">
        <v>0</v>
      </c>
      <c r="F70" s="2">
        <v>0</v>
      </c>
      <c r="G70" s="2">
        <v>74</v>
      </c>
      <c r="H70" s="2">
        <v>26</v>
      </c>
      <c r="I70" s="2">
        <v>116</v>
      </c>
      <c r="J70" s="2">
        <v>112</v>
      </c>
      <c r="K70" s="2">
        <v>77</v>
      </c>
      <c r="L70" s="2">
        <v>90</v>
      </c>
      <c r="M70" s="2">
        <v>43</v>
      </c>
      <c r="N70" s="2">
        <v>103</v>
      </c>
      <c r="O70" s="2">
        <v>79</v>
      </c>
      <c r="P70" s="2">
        <v>145</v>
      </c>
      <c r="Q70" s="2">
        <v>21</v>
      </c>
      <c r="R70" s="2">
        <v>45</v>
      </c>
      <c r="S70" s="2">
        <v>1048</v>
      </c>
      <c r="T70" s="2">
        <v>1484</v>
      </c>
      <c r="U70" s="3">
        <v>70.620002746582031</v>
      </c>
      <c r="V70" s="11">
        <f t="shared" si="1"/>
        <v>412</v>
      </c>
      <c r="W70" s="11">
        <f t="shared" si="2"/>
        <v>476</v>
      </c>
      <c r="X70" t="str">
        <f t="shared" si="3"/>
        <v>壽德里</v>
      </c>
      <c r="Y70" s="8" t="str">
        <f t="shared" si="4"/>
        <v/>
      </c>
      <c r="Z70" s="8" t="str">
        <f t="shared" si="5"/>
        <v/>
      </c>
      <c r="AA70" s="8" t="str">
        <f t="shared" si="6"/>
        <v/>
      </c>
    </row>
    <row r="71" spans="1:27" x14ac:dyDescent="0.25">
      <c r="A71" s="1" t="s">
        <v>2</v>
      </c>
      <c r="B71" s="1" t="s">
        <v>85</v>
      </c>
      <c r="C71" s="1" t="s">
        <v>88</v>
      </c>
      <c r="D71" s="2">
        <v>89</v>
      </c>
      <c r="E71" s="2">
        <v>1</v>
      </c>
      <c r="F71" s="2">
        <v>3</v>
      </c>
      <c r="G71" s="2">
        <v>94</v>
      </c>
      <c r="H71" s="2">
        <v>19</v>
      </c>
      <c r="I71" s="2">
        <v>78</v>
      </c>
      <c r="J71" s="2">
        <v>130</v>
      </c>
      <c r="K71" s="2">
        <v>146</v>
      </c>
      <c r="L71" s="2">
        <v>102</v>
      </c>
      <c r="M71" s="2">
        <v>36</v>
      </c>
      <c r="N71" s="2">
        <v>142</v>
      </c>
      <c r="O71" s="2">
        <v>98</v>
      </c>
      <c r="P71" s="2">
        <v>113</v>
      </c>
      <c r="Q71" s="2">
        <v>13</v>
      </c>
      <c r="R71" s="2">
        <v>32</v>
      </c>
      <c r="S71" s="2">
        <v>1115</v>
      </c>
      <c r="T71" s="2">
        <v>1452</v>
      </c>
      <c r="U71" s="3">
        <v>76.790000915527344</v>
      </c>
      <c r="V71" s="11">
        <f t="shared" ref="V71:V115" si="7">SUM(G71,L71,N71,O71,Q71,R71)</f>
        <v>481</v>
      </c>
      <c r="W71" s="11">
        <f t="shared" ref="W71:W115" si="8">SUM(H71,I71,J71,K71,P71)</f>
        <v>486</v>
      </c>
      <c r="X71" t="str">
        <f t="shared" ref="X71:X115" si="9">$B71</f>
        <v>壽德里</v>
      </c>
      <c r="Y71" s="8" t="str">
        <f t="shared" ref="Y71:Y115" si="10">IF($B71=$B70,"",SUMPRODUCT(($B$6:$B$168=$B71)*V$6:V$168))</f>
        <v/>
      </c>
      <c r="Z71" s="8" t="str">
        <f t="shared" ref="Z71:Z115" si="11">IF($B71=$B70,"",SUMPRODUCT(($B$6:$B$168=$B71)*W$6:W$168))</f>
        <v/>
      </c>
      <c r="AA71" s="8" t="str">
        <f t="shared" ref="AA71:AA115" si="12">IF($B71=$B70,"",SUMPRODUCT(($B$6:$B$168=$B71)*S$6:S$168))</f>
        <v/>
      </c>
    </row>
    <row r="72" spans="1:27" x14ac:dyDescent="0.25">
      <c r="A72" s="1" t="s">
        <v>2</v>
      </c>
      <c r="B72" s="1" t="s">
        <v>89</v>
      </c>
      <c r="C72" s="1" t="s">
        <v>90</v>
      </c>
      <c r="D72" s="2">
        <v>48</v>
      </c>
      <c r="E72" s="2">
        <v>2</v>
      </c>
      <c r="F72" s="2">
        <v>0</v>
      </c>
      <c r="G72" s="2">
        <v>50</v>
      </c>
      <c r="H72" s="2">
        <v>31</v>
      </c>
      <c r="I72" s="2">
        <v>129</v>
      </c>
      <c r="J72" s="2">
        <v>130</v>
      </c>
      <c r="K72" s="2">
        <v>120</v>
      </c>
      <c r="L72" s="2">
        <v>87</v>
      </c>
      <c r="M72" s="2">
        <v>40</v>
      </c>
      <c r="N72" s="2">
        <v>112</v>
      </c>
      <c r="O72" s="2">
        <v>35</v>
      </c>
      <c r="P72" s="2">
        <v>109</v>
      </c>
      <c r="Q72" s="2">
        <v>12</v>
      </c>
      <c r="R72" s="2">
        <v>8</v>
      </c>
      <c r="S72" s="2">
        <v>933</v>
      </c>
      <c r="T72" s="2">
        <v>1400</v>
      </c>
      <c r="U72" s="3">
        <v>66.639999389648438</v>
      </c>
      <c r="V72" s="11">
        <f t="shared" si="7"/>
        <v>304</v>
      </c>
      <c r="W72" s="11">
        <f t="shared" si="8"/>
        <v>519</v>
      </c>
      <c r="X72" t="str">
        <f t="shared" si="9"/>
        <v>忠德里</v>
      </c>
      <c r="Y72" s="8">
        <f t="shared" si="10"/>
        <v>868</v>
      </c>
      <c r="Z72" s="8">
        <f t="shared" si="11"/>
        <v>1439</v>
      </c>
      <c r="AA72" s="8">
        <f t="shared" si="12"/>
        <v>2605</v>
      </c>
    </row>
    <row r="73" spans="1:27" x14ac:dyDescent="0.25">
      <c r="A73" s="1" t="s">
        <v>2</v>
      </c>
      <c r="B73" s="1" t="s">
        <v>89</v>
      </c>
      <c r="C73" s="1" t="s">
        <v>91</v>
      </c>
      <c r="D73" s="2">
        <v>40</v>
      </c>
      <c r="E73" s="2">
        <v>0</v>
      </c>
      <c r="F73" s="2">
        <v>5</v>
      </c>
      <c r="G73" s="2">
        <v>43</v>
      </c>
      <c r="H73" s="2">
        <v>32</v>
      </c>
      <c r="I73" s="2">
        <v>106</v>
      </c>
      <c r="J73" s="2">
        <v>143</v>
      </c>
      <c r="K73" s="2">
        <v>119</v>
      </c>
      <c r="L73" s="2">
        <v>67</v>
      </c>
      <c r="M73" s="2">
        <v>41</v>
      </c>
      <c r="N73" s="2">
        <v>122</v>
      </c>
      <c r="O73" s="2">
        <v>28</v>
      </c>
      <c r="P73" s="2">
        <v>111</v>
      </c>
      <c r="Q73" s="2">
        <v>8</v>
      </c>
      <c r="R73" s="2">
        <v>14</v>
      </c>
      <c r="S73" s="2">
        <v>898</v>
      </c>
      <c r="T73" s="2">
        <v>1254</v>
      </c>
      <c r="U73" s="3">
        <v>71.610000610351563</v>
      </c>
      <c r="V73" s="11">
        <f t="shared" si="7"/>
        <v>282</v>
      </c>
      <c r="W73" s="11">
        <f t="shared" si="8"/>
        <v>511</v>
      </c>
      <c r="X73" t="str">
        <f t="shared" si="9"/>
        <v>忠德里</v>
      </c>
      <c r="Y73" s="8" t="str">
        <f t="shared" si="10"/>
        <v/>
      </c>
      <c r="Z73" s="8" t="str">
        <f t="shared" si="11"/>
        <v/>
      </c>
      <c r="AA73" s="8" t="str">
        <f t="shared" si="12"/>
        <v/>
      </c>
    </row>
    <row r="74" spans="1:27" x14ac:dyDescent="0.25">
      <c r="A74" s="1" t="s">
        <v>2</v>
      </c>
      <c r="B74" s="1" t="s">
        <v>89</v>
      </c>
      <c r="C74" s="1" t="s">
        <v>92</v>
      </c>
      <c r="D74" s="2">
        <v>39</v>
      </c>
      <c r="E74" s="2">
        <v>1</v>
      </c>
      <c r="F74" s="2">
        <v>1</v>
      </c>
      <c r="G74" s="2">
        <v>51</v>
      </c>
      <c r="H74" s="2">
        <v>22</v>
      </c>
      <c r="I74" s="2">
        <v>82</v>
      </c>
      <c r="J74" s="2">
        <v>89</v>
      </c>
      <c r="K74" s="2">
        <v>122</v>
      </c>
      <c r="L74" s="2">
        <v>69</v>
      </c>
      <c r="M74" s="2">
        <v>30</v>
      </c>
      <c r="N74" s="2">
        <v>99</v>
      </c>
      <c r="O74" s="2">
        <v>36</v>
      </c>
      <c r="P74" s="2">
        <v>94</v>
      </c>
      <c r="Q74" s="2">
        <v>9</v>
      </c>
      <c r="R74" s="2">
        <v>18</v>
      </c>
      <c r="S74" s="2">
        <v>774</v>
      </c>
      <c r="T74" s="2">
        <v>1079</v>
      </c>
      <c r="U74" s="3">
        <v>71.730003356933594</v>
      </c>
      <c r="V74" s="11">
        <f t="shared" si="7"/>
        <v>282</v>
      </c>
      <c r="W74" s="11">
        <f t="shared" si="8"/>
        <v>409</v>
      </c>
      <c r="X74" t="str">
        <f t="shared" si="9"/>
        <v>忠德里</v>
      </c>
      <c r="Y74" s="8" t="str">
        <f t="shared" si="10"/>
        <v/>
      </c>
      <c r="Z74" s="8" t="str">
        <f t="shared" si="11"/>
        <v/>
      </c>
      <c r="AA74" s="8" t="str">
        <f t="shared" si="12"/>
        <v/>
      </c>
    </row>
    <row r="75" spans="1:27" x14ac:dyDescent="0.25">
      <c r="A75" s="1" t="s">
        <v>2</v>
      </c>
      <c r="B75" s="1" t="s">
        <v>93</v>
      </c>
      <c r="C75" s="1" t="s">
        <v>94</v>
      </c>
      <c r="D75" s="2">
        <v>54</v>
      </c>
      <c r="E75" s="2">
        <v>2</v>
      </c>
      <c r="F75" s="2">
        <v>1</v>
      </c>
      <c r="G75" s="2">
        <v>68</v>
      </c>
      <c r="H75" s="2">
        <v>17</v>
      </c>
      <c r="I75" s="2">
        <v>130</v>
      </c>
      <c r="J75" s="2">
        <v>163</v>
      </c>
      <c r="K75" s="2">
        <v>156</v>
      </c>
      <c r="L75" s="2">
        <v>98</v>
      </c>
      <c r="M75" s="2">
        <v>61</v>
      </c>
      <c r="N75" s="2">
        <v>186</v>
      </c>
      <c r="O75" s="2">
        <v>49</v>
      </c>
      <c r="P75" s="2">
        <v>171</v>
      </c>
      <c r="Q75" s="2">
        <v>5</v>
      </c>
      <c r="R75" s="2">
        <v>25</v>
      </c>
      <c r="S75" s="2">
        <v>1204</v>
      </c>
      <c r="T75" s="2">
        <v>1638</v>
      </c>
      <c r="U75" s="3">
        <v>73.5</v>
      </c>
      <c r="V75" s="11">
        <f t="shared" si="7"/>
        <v>431</v>
      </c>
      <c r="W75" s="11">
        <f t="shared" si="8"/>
        <v>637</v>
      </c>
      <c r="X75" t="str">
        <f t="shared" si="9"/>
        <v>錦德里</v>
      </c>
      <c r="Y75" s="8">
        <f t="shared" si="10"/>
        <v>1263</v>
      </c>
      <c r="Z75" s="8">
        <f t="shared" si="11"/>
        <v>1814</v>
      </c>
      <c r="AA75" s="8">
        <f t="shared" si="12"/>
        <v>3480</v>
      </c>
    </row>
    <row r="76" spans="1:27" x14ac:dyDescent="0.25">
      <c r="A76" s="1" t="s">
        <v>2</v>
      </c>
      <c r="B76" s="1" t="s">
        <v>93</v>
      </c>
      <c r="C76" s="1" t="s">
        <v>95</v>
      </c>
      <c r="D76" s="2">
        <v>66</v>
      </c>
      <c r="E76" s="2">
        <v>1</v>
      </c>
      <c r="F76" s="2">
        <v>1</v>
      </c>
      <c r="G76" s="2">
        <v>85</v>
      </c>
      <c r="H76" s="2">
        <v>36</v>
      </c>
      <c r="I76" s="2">
        <v>135</v>
      </c>
      <c r="J76" s="2">
        <v>136</v>
      </c>
      <c r="K76" s="2">
        <v>194</v>
      </c>
      <c r="L76" s="2">
        <v>114</v>
      </c>
      <c r="M76" s="2">
        <v>55</v>
      </c>
      <c r="N76" s="2">
        <v>184</v>
      </c>
      <c r="O76" s="2">
        <v>59</v>
      </c>
      <c r="P76" s="2">
        <v>128</v>
      </c>
      <c r="Q76" s="2">
        <v>19</v>
      </c>
      <c r="R76" s="2">
        <v>26</v>
      </c>
      <c r="S76" s="2">
        <v>1267</v>
      </c>
      <c r="T76" s="2">
        <v>1778</v>
      </c>
      <c r="U76" s="3">
        <v>71.260002136230469</v>
      </c>
      <c r="V76" s="11">
        <f t="shared" si="7"/>
        <v>487</v>
      </c>
      <c r="W76" s="11">
        <f t="shared" si="8"/>
        <v>629</v>
      </c>
      <c r="X76" t="str">
        <f t="shared" si="9"/>
        <v>錦德里</v>
      </c>
      <c r="Y76" s="8" t="str">
        <f t="shared" si="10"/>
        <v/>
      </c>
      <c r="Z76" s="8" t="str">
        <f t="shared" si="11"/>
        <v/>
      </c>
      <c r="AA76" s="8" t="str">
        <f t="shared" si="12"/>
        <v/>
      </c>
    </row>
    <row r="77" spans="1:27" x14ac:dyDescent="0.25">
      <c r="A77" s="1" t="s">
        <v>2</v>
      </c>
      <c r="B77" s="1" t="s">
        <v>93</v>
      </c>
      <c r="C77" s="1" t="s">
        <v>96</v>
      </c>
      <c r="D77" s="2">
        <v>58</v>
      </c>
      <c r="E77" s="2">
        <v>3</v>
      </c>
      <c r="F77" s="2">
        <v>4</v>
      </c>
      <c r="G77" s="2">
        <v>79</v>
      </c>
      <c r="H77" s="2">
        <v>27</v>
      </c>
      <c r="I77" s="2">
        <v>96</v>
      </c>
      <c r="J77" s="2">
        <v>126</v>
      </c>
      <c r="K77" s="2">
        <v>166</v>
      </c>
      <c r="L77" s="2">
        <v>88</v>
      </c>
      <c r="M77" s="2">
        <v>27</v>
      </c>
      <c r="N77" s="2">
        <v>128</v>
      </c>
      <c r="O77" s="2">
        <v>29</v>
      </c>
      <c r="P77" s="2">
        <v>133</v>
      </c>
      <c r="Q77" s="2">
        <v>18</v>
      </c>
      <c r="R77" s="2">
        <v>3</v>
      </c>
      <c r="S77" s="2">
        <v>1009</v>
      </c>
      <c r="T77" s="2">
        <v>1363</v>
      </c>
      <c r="U77" s="3">
        <v>74.029998779296875</v>
      </c>
      <c r="V77" s="11">
        <f t="shared" si="7"/>
        <v>345</v>
      </c>
      <c r="W77" s="11">
        <f t="shared" si="8"/>
        <v>548</v>
      </c>
      <c r="X77" t="str">
        <f t="shared" si="9"/>
        <v>錦德里</v>
      </c>
      <c r="Y77" s="8" t="str">
        <f t="shared" si="10"/>
        <v/>
      </c>
      <c r="Z77" s="8" t="str">
        <f t="shared" si="11"/>
        <v/>
      </c>
      <c r="AA77" s="8" t="str">
        <f t="shared" si="12"/>
        <v/>
      </c>
    </row>
    <row r="78" spans="1:27" x14ac:dyDescent="0.25">
      <c r="A78" s="1" t="s">
        <v>2</v>
      </c>
      <c r="B78" s="1" t="s">
        <v>97</v>
      </c>
      <c r="C78" s="1" t="s">
        <v>98</v>
      </c>
      <c r="D78" s="2">
        <v>65</v>
      </c>
      <c r="E78" s="2">
        <v>1</v>
      </c>
      <c r="F78" s="2">
        <v>2</v>
      </c>
      <c r="G78" s="2">
        <v>67</v>
      </c>
      <c r="H78" s="2">
        <v>19</v>
      </c>
      <c r="I78" s="2">
        <v>119</v>
      </c>
      <c r="J78" s="2">
        <v>125</v>
      </c>
      <c r="K78" s="2">
        <v>113</v>
      </c>
      <c r="L78" s="2">
        <v>71</v>
      </c>
      <c r="M78" s="2">
        <v>37</v>
      </c>
      <c r="N78" s="2">
        <v>140</v>
      </c>
      <c r="O78" s="2">
        <v>57</v>
      </c>
      <c r="P78" s="2">
        <v>100</v>
      </c>
      <c r="Q78" s="2">
        <v>7</v>
      </c>
      <c r="R78" s="2">
        <v>29</v>
      </c>
      <c r="S78" s="2">
        <v>969</v>
      </c>
      <c r="T78" s="2">
        <v>1318</v>
      </c>
      <c r="U78" s="3">
        <v>73.519996643066406</v>
      </c>
      <c r="V78" s="11">
        <f t="shared" si="7"/>
        <v>371</v>
      </c>
      <c r="W78" s="11">
        <f t="shared" si="8"/>
        <v>476</v>
      </c>
      <c r="X78" t="str">
        <f t="shared" si="9"/>
        <v>銘德里</v>
      </c>
      <c r="Y78" s="8">
        <f t="shared" si="10"/>
        <v>1098</v>
      </c>
      <c r="Z78" s="8">
        <f t="shared" si="11"/>
        <v>1438</v>
      </c>
      <c r="AA78" s="8">
        <f t="shared" si="12"/>
        <v>2896</v>
      </c>
    </row>
    <row r="79" spans="1:27" x14ac:dyDescent="0.25">
      <c r="A79" s="1" t="s">
        <v>2</v>
      </c>
      <c r="B79" s="1" t="s">
        <v>97</v>
      </c>
      <c r="C79" s="1" t="s">
        <v>99</v>
      </c>
      <c r="D79" s="2">
        <v>55</v>
      </c>
      <c r="E79" s="2">
        <v>0</v>
      </c>
      <c r="F79" s="2">
        <v>1</v>
      </c>
      <c r="G79" s="2">
        <v>76</v>
      </c>
      <c r="H79" s="2">
        <v>15</v>
      </c>
      <c r="I79" s="2">
        <v>114</v>
      </c>
      <c r="J79" s="2">
        <v>150</v>
      </c>
      <c r="K79" s="2">
        <v>99</v>
      </c>
      <c r="L79" s="2">
        <v>93</v>
      </c>
      <c r="M79" s="2">
        <v>31</v>
      </c>
      <c r="N79" s="2">
        <v>142</v>
      </c>
      <c r="O79" s="2">
        <v>46</v>
      </c>
      <c r="P79" s="2">
        <v>127</v>
      </c>
      <c r="Q79" s="2">
        <v>6</v>
      </c>
      <c r="R79" s="2">
        <v>25</v>
      </c>
      <c r="S79" s="2">
        <v>1005</v>
      </c>
      <c r="T79" s="2">
        <v>1403</v>
      </c>
      <c r="U79" s="3">
        <v>71.629997253417969</v>
      </c>
      <c r="V79" s="11">
        <f t="shared" si="7"/>
        <v>388</v>
      </c>
      <c r="W79" s="11">
        <f t="shared" si="8"/>
        <v>505</v>
      </c>
      <c r="X79" t="str">
        <f t="shared" si="9"/>
        <v>銘德里</v>
      </c>
      <c r="Y79" s="8" t="str">
        <f t="shared" si="10"/>
        <v/>
      </c>
      <c r="Z79" s="8" t="str">
        <f t="shared" si="11"/>
        <v/>
      </c>
      <c r="AA79" s="8" t="str">
        <f t="shared" si="12"/>
        <v/>
      </c>
    </row>
    <row r="80" spans="1:27" x14ac:dyDescent="0.25">
      <c r="A80" s="1" t="s">
        <v>2</v>
      </c>
      <c r="B80" s="1" t="s">
        <v>97</v>
      </c>
      <c r="C80" s="1" t="s">
        <v>100</v>
      </c>
      <c r="D80" s="2">
        <v>60</v>
      </c>
      <c r="E80" s="2">
        <v>0</v>
      </c>
      <c r="F80" s="2">
        <v>5</v>
      </c>
      <c r="G80" s="2">
        <v>48</v>
      </c>
      <c r="H80" s="2">
        <v>16</v>
      </c>
      <c r="I80" s="2">
        <v>99</v>
      </c>
      <c r="J80" s="2">
        <v>130</v>
      </c>
      <c r="K80" s="2">
        <v>105</v>
      </c>
      <c r="L80" s="2">
        <v>91</v>
      </c>
      <c r="M80" s="2">
        <v>44</v>
      </c>
      <c r="N80" s="2">
        <v>122</v>
      </c>
      <c r="O80" s="2">
        <v>49</v>
      </c>
      <c r="P80" s="2">
        <v>107</v>
      </c>
      <c r="Q80" s="2">
        <v>8</v>
      </c>
      <c r="R80" s="2">
        <v>21</v>
      </c>
      <c r="S80" s="2">
        <v>922</v>
      </c>
      <c r="T80" s="2">
        <v>1307</v>
      </c>
      <c r="U80" s="3">
        <v>70.540000915527344</v>
      </c>
      <c r="V80" s="11">
        <f t="shared" si="7"/>
        <v>339</v>
      </c>
      <c r="W80" s="11">
        <f t="shared" si="8"/>
        <v>457</v>
      </c>
      <c r="X80" t="str">
        <f t="shared" si="9"/>
        <v>銘德里</v>
      </c>
      <c r="Y80" s="8" t="str">
        <f t="shared" si="10"/>
        <v/>
      </c>
      <c r="Z80" s="8" t="str">
        <f t="shared" si="11"/>
        <v/>
      </c>
      <c r="AA80" s="8" t="str">
        <f t="shared" si="12"/>
        <v/>
      </c>
    </row>
    <row r="81" spans="1:27" x14ac:dyDescent="0.25">
      <c r="A81" s="1" t="s">
        <v>2</v>
      </c>
      <c r="B81" s="1" t="s">
        <v>101</v>
      </c>
      <c r="C81" s="1" t="s">
        <v>102</v>
      </c>
      <c r="D81" s="2">
        <v>50</v>
      </c>
      <c r="E81" s="2">
        <v>2</v>
      </c>
      <c r="F81" s="2">
        <v>4</v>
      </c>
      <c r="G81" s="2">
        <v>92</v>
      </c>
      <c r="H81" s="2">
        <v>33</v>
      </c>
      <c r="I81" s="2">
        <v>140</v>
      </c>
      <c r="J81" s="2">
        <v>137</v>
      </c>
      <c r="K81" s="2">
        <v>166</v>
      </c>
      <c r="L81" s="2">
        <v>77</v>
      </c>
      <c r="M81" s="2">
        <v>48</v>
      </c>
      <c r="N81" s="2">
        <v>123</v>
      </c>
      <c r="O81" s="2">
        <v>49</v>
      </c>
      <c r="P81" s="2">
        <v>168</v>
      </c>
      <c r="Q81" s="2">
        <v>15</v>
      </c>
      <c r="R81" s="2">
        <v>17</v>
      </c>
      <c r="S81" s="2">
        <v>1149</v>
      </c>
      <c r="T81" s="2">
        <v>1592</v>
      </c>
      <c r="U81" s="3">
        <v>72.169998168945313</v>
      </c>
      <c r="V81" s="11">
        <f t="shared" si="7"/>
        <v>373</v>
      </c>
      <c r="W81" s="11">
        <f t="shared" si="8"/>
        <v>644</v>
      </c>
      <c r="X81" t="str">
        <f t="shared" si="9"/>
        <v>孝德里</v>
      </c>
      <c r="Y81" s="8">
        <f t="shared" si="10"/>
        <v>730</v>
      </c>
      <c r="Z81" s="8">
        <f t="shared" si="11"/>
        <v>1181</v>
      </c>
      <c r="AA81" s="8">
        <f t="shared" si="12"/>
        <v>2149</v>
      </c>
    </row>
    <row r="82" spans="1:27" x14ac:dyDescent="0.25">
      <c r="A82" s="1" t="s">
        <v>2</v>
      </c>
      <c r="B82" s="1" t="s">
        <v>101</v>
      </c>
      <c r="C82" s="1" t="s">
        <v>103</v>
      </c>
      <c r="D82" s="2">
        <v>47</v>
      </c>
      <c r="E82" s="2">
        <v>1</v>
      </c>
      <c r="F82" s="2">
        <v>4</v>
      </c>
      <c r="G82" s="2">
        <v>96</v>
      </c>
      <c r="H82" s="2">
        <v>22</v>
      </c>
      <c r="I82" s="2">
        <v>134</v>
      </c>
      <c r="J82" s="2">
        <v>126</v>
      </c>
      <c r="K82" s="2">
        <v>119</v>
      </c>
      <c r="L82" s="2">
        <v>82</v>
      </c>
      <c r="M82" s="2">
        <v>35</v>
      </c>
      <c r="N82" s="2">
        <v>113</v>
      </c>
      <c r="O82" s="2">
        <v>48</v>
      </c>
      <c r="P82" s="2">
        <v>136</v>
      </c>
      <c r="Q82" s="2">
        <v>10</v>
      </c>
      <c r="R82" s="2">
        <v>8</v>
      </c>
      <c r="S82" s="2">
        <v>1000</v>
      </c>
      <c r="T82" s="2">
        <v>1301</v>
      </c>
      <c r="U82" s="3">
        <v>76.860000610351563</v>
      </c>
      <c r="V82" s="11">
        <f t="shared" si="7"/>
        <v>357</v>
      </c>
      <c r="W82" s="11">
        <f t="shared" si="8"/>
        <v>537</v>
      </c>
      <c r="X82" t="str">
        <f t="shared" si="9"/>
        <v>孝德里</v>
      </c>
      <c r="Y82" s="8" t="str">
        <f t="shared" si="10"/>
        <v/>
      </c>
      <c r="Z82" s="8" t="str">
        <f t="shared" si="11"/>
        <v/>
      </c>
      <c r="AA82" s="8" t="str">
        <f t="shared" si="12"/>
        <v/>
      </c>
    </row>
    <row r="83" spans="1:27" x14ac:dyDescent="0.25">
      <c r="A83" s="1" t="s">
        <v>2</v>
      </c>
      <c r="B83" s="1" t="s">
        <v>104</v>
      </c>
      <c r="C83" s="1" t="s">
        <v>105</v>
      </c>
      <c r="D83" s="2">
        <v>55</v>
      </c>
      <c r="E83" s="2">
        <v>0</v>
      </c>
      <c r="F83" s="2">
        <v>0</v>
      </c>
      <c r="G83" s="2">
        <v>71</v>
      </c>
      <c r="H83" s="2">
        <v>20</v>
      </c>
      <c r="I83" s="2">
        <v>118</v>
      </c>
      <c r="J83" s="2">
        <v>104</v>
      </c>
      <c r="K83" s="2">
        <v>83</v>
      </c>
      <c r="L83" s="2">
        <v>84</v>
      </c>
      <c r="M83" s="2">
        <v>30</v>
      </c>
      <c r="N83" s="2">
        <v>191</v>
      </c>
      <c r="O83" s="2">
        <v>34</v>
      </c>
      <c r="P83" s="2">
        <v>108</v>
      </c>
      <c r="Q83" s="2">
        <v>10</v>
      </c>
      <c r="R83" s="2">
        <v>22</v>
      </c>
      <c r="S83" s="2">
        <v>956</v>
      </c>
      <c r="T83" s="2">
        <v>1262</v>
      </c>
      <c r="U83" s="3">
        <v>75.75</v>
      </c>
      <c r="V83" s="11">
        <f t="shared" si="7"/>
        <v>412</v>
      </c>
      <c r="W83" s="11">
        <f t="shared" si="8"/>
        <v>433</v>
      </c>
      <c r="X83" t="str">
        <f t="shared" si="9"/>
        <v>保德里</v>
      </c>
      <c r="Y83" s="8">
        <f t="shared" si="10"/>
        <v>893</v>
      </c>
      <c r="Z83" s="8">
        <f t="shared" si="11"/>
        <v>949</v>
      </c>
      <c r="AA83" s="8">
        <f t="shared" si="12"/>
        <v>2082</v>
      </c>
    </row>
    <row r="84" spans="1:27" x14ac:dyDescent="0.25">
      <c r="A84" s="1" t="s">
        <v>2</v>
      </c>
      <c r="B84" s="1" t="s">
        <v>104</v>
      </c>
      <c r="C84" s="1" t="s">
        <v>106</v>
      </c>
      <c r="D84" s="2">
        <v>43</v>
      </c>
      <c r="E84" s="2">
        <v>3</v>
      </c>
      <c r="F84" s="2">
        <v>0</v>
      </c>
      <c r="G84" s="2">
        <v>75</v>
      </c>
      <c r="H84" s="2">
        <v>21</v>
      </c>
      <c r="I84" s="2">
        <v>140</v>
      </c>
      <c r="J84" s="2">
        <v>96</v>
      </c>
      <c r="K84" s="2">
        <v>110</v>
      </c>
      <c r="L84" s="2">
        <v>102</v>
      </c>
      <c r="M84" s="2">
        <v>49</v>
      </c>
      <c r="N84" s="2">
        <v>189</v>
      </c>
      <c r="O84" s="2">
        <v>54</v>
      </c>
      <c r="P84" s="2">
        <v>149</v>
      </c>
      <c r="Q84" s="2">
        <v>17</v>
      </c>
      <c r="R84" s="2">
        <v>44</v>
      </c>
      <c r="S84" s="2">
        <v>1126</v>
      </c>
      <c r="T84" s="2">
        <v>1552</v>
      </c>
      <c r="U84" s="3">
        <v>72.550003051757813</v>
      </c>
      <c r="V84" s="11">
        <f t="shared" si="7"/>
        <v>481</v>
      </c>
      <c r="W84" s="11">
        <f t="shared" si="8"/>
        <v>516</v>
      </c>
      <c r="X84" t="str">
        <f t="shared" si="9"/>
        <v>保德里</v>
      </c>
      <c r="Y84" s="8" t="str">
        <f t="shared" si="10"/>
        <v/>
      </c>
      <c r="Z84" s="8" t="str">
        <f t="shared" si="11"/>
        <v/>
      </c>
      <c r="AA84" s="8" t="str">
        <f t="shared" si="12"/>
        <v/>
      </c>
    </row>
    <row r="85" spans="1:27" x14ac:dyDescent="0.25">
      <c r="A85" s="1" t="s">
        <v>2</v>
      </c>
      <c r="B85" s="1" t="s">
        <v>107</v>
      </c>
      <c r="C85" s="1" t="s">
        <v>108</v>
      </c>
      <c r="D85" s="2">
        <v>36</v>
      </c>
      <c r="E85" s="2">
        <v>1</v>
      </c>
      <c r="F85" s="2">
        <v>2</v>
      </c>
      <c r="G85" s="2">
        <v>75</v>
      </c>
      <c r="H85" s="2">
        <v>24</v>
      </c>
      <c r="I85" s="2">
        <v>137</v>
      </c>
      <c r="J85" s="2">
        <v>130</v>
      </c>
      <c r="K85" s="2">
        <v>130</v>
      </c>
      <c r="L85" s="2">
        <v>75</v>
      </c>
      <c r="M85" s="2">
        <v>42</v>
      </c>
      <c r="N85" s="2">
        <v>176</v>
      </c>
      <c r="O85" s="2">
        <v>53</v>
      </c>
      <c r="P85" s="2">
        <v>167</v>
      </c>
      <c r="Q85" s="2">
        <v>6</v>
      </c>
      <c r="R85" s="2">
        <v>20</v>
      </c>
      <c r="S85" s="2">
        <v>1110</v>
      </c>
      <c r="T85" s="2">
        <v>1493</v>
      </c>
      <c r="U85" s="3">
        <v>74.349998474121094</v>
      </c>
      <c r="V85" s="11">
        <f t="shared" si="7"/>
        <v>405</v>
      </c>
      <c r="W85" s="11">
        <f t="shared" si="8"/>
        <v>588</v>
      </c>
      <c r="X85" t="str">
        <f t="shared" si="9"/>
        <v>榮德里</v>
      </c>
      <c r="Y85" s="8">
        <f t="shared" si="10"/>
        <v>882</v>
      </c>
      <c r="Z85" s="8">
        <f t="shared" si="11"/>
        <v>1213</v>
      </c>
      <c r="AA85" s="8">
        <f t="shared" si="12"/>
        <v>2335</v>
      </c>
    </row>
    <row r="86" spans="1:27" x14ac:dyDescent="0.25">
      <c r="A86" s="1" t="s">
        <v>2</v>
      </c>
      <c r="B86" s="1" t="s">
        <v>107</v>
      </c>
      <c r="C86" s="1" t="s">
        <v>109</v>
      </c>
      <c r="D86" s="2">
        <v>67</v>
      </c>
      <c r="E86" s="2">
        <v>1</v>
      </c>
      <c r="F86" s="2">
        <v>0</v>
      </c>
      <c r="G86" s="2">
        <v>63</v>
      </c>
      <c r="H86" s="2">
        <v>23</v>
      </c>
      <c r="I86" s="2">
        <v>137</v>
      </c>
      <c r="J86" s="2">
        <v>156</v>
      </c>
      <c r="K86" s="2">
        <v>121</v>
      </c>
      <c r="L86" s="2">
        <v>90</v>
      </c>
      <c r="M86" s="2">
        <v>29</v>
      </c>
      <c r="N86" s="2">
        <v>219</v>
      </c>
      <c r="O86" s="2">
        <v>52</v>
      </c>
      <c r="P86" s="2">
        <v>188</v>
      </c>
      <c r="Q86" s="2">
        <v>16</v>
      </c>
      <c r="R86" s="2">
        <v>37</v>
      </c>
      <c r="S86" s="2">
        <v>1225</v>
      </c>
      <c r="T86" s="2">
        <v>1683</v>
      </c>
      <c r="U86" s="3">
        <v>72.790000915527344</v>
      </c>
      <c r="V86" s="11">
        <f t="shared" si="7"/>
        <v>477</v>
      </c>
      <c r="W86" s="11">
        <f t="shared" si="8"/>
        <v>625</v>
      </c>
      <c r="X86" t="str">
        <f t="shared" si="9"/>
        <v>榮德里</v>
      </c>
      <c r="Y86" s="8" t="str">
        <f t="shared" si="10"/>
        <v/>
      </c>
      <c r="Z86" s="8" t="str">
        <f t="shared" si="11"/>
        <v/>
      </c>
      <c r="AA86" s="8" t="str">
        <f t="shared" si="12"/>
        <v/>
      </c>
    </row>
    <row r="87" spans="1:27" x14ac:dyDescent="0.25">
      <c r="A87" s="1" t="s">
        <v>2</v>
      </c>
      <c r="B87" s="1" t="s">
        <v>110</v>
      </c>
      <c r="C87" s="1" t="s">
        <v>111</v>
      </c>
      <c r="D87" s="2">
        <v>45</v>
      </c>
      <c r="E87" s="2">
        <v>0</v>
      </c>
      <c r="F87" s="2">
        <v>2</v>
      </c>
      <c r="G87" s="2">
        <v>52</v>
      </c>
      <c r="H87" s="2">
        <v>35</v>
      </c>
      <c r="I87" s="2">
        <v>121</v>
      </c>
      <c r="J87" s="2">
        <v>90</v>
      </c>
      <c r="K87" s="2">
        <v>103</v>
      </c>
      <c r="L87" s="2">
        <v>76</v>
      </c>
      <c r="M87" s="2">
        <v>62</v>
      </c>
      <c r="N87" s="2">
        <v>158</v>
      </c>
      <c r="O87" s="2">
        <v>46</v>
      </c>
      <c r="P87" s="2">
        <v>163</v>
      </c>
      <c r="Q87" s="2">
        <v>12</v>
      </c>
      <c r="R87" s="2">
        <v>30</v>
      </c>
      <c r="S87" s="2">
        <v>1017</v>
      </c>
      <c r="T87" s="2">
        <v>1385</v>
      </c>
      <c r="U87" s="3">
        <v>73.430000305175781</v>
      </c>
      <c r="V87" s="11">
        <f t="shared" si="7"/>
        <v>374</v>
      </c>
      <c r="W87" s="11">
        <f t="shared" si="8"/>
        <v>512</v>
      </c>
      <c r="X87" t="str">
        <f t="shared" si="9"/>
        <v>華中里</v>
      </c>
      <c r="Y87" s="8">
        <f t="shared" si="10"/>
        <v>1357</v>
      </c>
      <c r="Z87" s="8">
        <f t="shared" si="11"/>
        <v>2093</v>
      </c>
      <c r="AA87" s="8">
        <f t="shared" si="12"/>
        <v>3925</v>
      </c>
    </row>
    <row r="88" spans="1:27" x14ac:dyDescent="0.25">
      <c r="A88" s="1" t="s">
        <v>2</v>
      </c>
      <c r="B88" s="1" t="s">
        <v>110</v>
      </c>
      <c r="C88" s="1" t="s">
        <v>112</v>
      </c>
      <c r="D88" s="2">
        <v>67</v>
      </c>
      <c r="E88" s="2">
        <v>1</v>
      </c>
      <c r="F88" s="2">
        <v>1</v>
      </c>
      <c r="G88" s="2">
        <v>75</v>
      </c>
      <c r="H88" s="2">
        <v>14</v>
      </c>
      <c r="I88" s="2">
        <v>123</v>
      </c>
      <c r="J88" s="2">
        <v>84</v>
      </c>
      <c r="K88" s="2">
        <v>71</v>
      </c>
      <c r="L88" s="2">
        <v>66</v>
      </c>
      <c r="M88" s="2">
        <v>30</v>
      </c>
      <c r="N88" s="2">
        <v>106</v>
      </c>
      <c r="O88" s="2">
        <v>19</v>
      </c>
      <c r="P88" s="2">
        <v>176</v>
      </c>
      <c r="Q88" s="2">
        <v>9</v>
      </c>
      <c r="R88" s="2">
        <v>18</v>
      </c>
      <c r="S88" s="2">
        <v>876</v>
      </c>
      <c r="T88" s="2">
        <v>1230</v>
      </c>
      <c r="U88" s="3">
        <v>71.220001220703125</v>
      </c>
      <c r="V88" s="11">
        <f t="shared" si="7"/>
        <v>293</v>
      </c>
      <c r="W88" s="11">
        <f t="shared" si="8"/>
        <v>468</v>
      </c>
      <c r="X88" t="str">
        <f t="shared" si="9"/>
        <v>華中里</v>
      </c>
      <c r="Y88" s="8" t="str">
        <f t="shared" si="10"/>
        <v/>
      </c>
      <c r="Z88" s="8" t="str">
        <f t="shared" si="11"/>
        <v/>
      </c>
      <c r="AA88" s="8" t="str">
        <f t="shared" si="12"/>
        <v/>
      </c>
    </row>
    <row r="89" spans="1:27" x14ac:dyDescent="0.25">
      <c r="A89" s="1" t="s">
        <v>2</v>
      </c>
      <c r="B89" s="1" t="s">
        <v>110</v>
      </c>
      <c r="C89" s="1" t="s">
        <v>113</v>
      </c>
      <c r="D89" s="2">
        <v>57</v>
      </c>
      <c r="E89" s="2">
        <v>1</v>
      </c>
      <c r="F89" s="2">
        <v>0</v>
      </c>
      <c r="G89" s="2">
        <v>65</v>
      </c>
      <c r="H89" s="2">
        <v>25</v>
      </c>
      <c r="I89" s="2">
        <v>110</v>
      </c>
      <c r="J89" s="2">
        <v>89</v>
      </c>
      <c r="K89" s="2">
        <v>86</v>
      </c>
      <c r="L89" s="2">
        <v>86</v>
      </c>
      <c r="M89" s="2">
        <v>30</v>
      </c>
      <c r="N89" s="2">
        <v>106</v>
      </c>
      <c r="O89" s="2">
        <v>45</v>
      </c>
      <c r="P89" s="2">
        <v>236</v>
      </c>
      <c r="Q89" s="2">
        <v>9</v>
      </c>
      <c r="R89" s="2">
        <v>23</v>
      </c>
      <c r="S89" s="2">
        <v>987</v>
      </c>
      <c r="T89" s="2">
        <v>1292</v>
      </c>
      <c r="U89" s="3">
        <v>76.389999389648438</v>
      </c>
      <c r="V89" s="11">
        <f t="shared" si="7"/>
        <v>334</v>
      </c>
      <c r="W89" s="11">
        <f t="shared" si="8"/>
        <v>546</v>
      </c>
      <c r="X89" t="str">
        <f t="shared" si="9"/>
        <v>華中里</v>
      </c>
      <c r="Y89" s="8" t="str">
        <f t="shared" si="10"/>
        <v/>
      </c>
      <c r="Z89" s="8" t="str">
        <f t="shared" si="11"/>
        <v/>
      </c>
      <c r="AA89" s="8" t="str">
        <f t="shared" si="12"/>
        <v/>
      </c>
    </row>
    <row r="90" spans="1:27" x14ac:dyDescent="0.25">
      <c r="A90" s="1" t="s">
        <v>2</v>
      </c>
      <c r="B90" s="1" t="s">
        <v>110</v>
      </c>
      <c r="C90" s="1" t="s">
        <v>114</v>
      </c>
      <c r="D90" s="2">
        <v>55</v>
      </c>
      <c r="E90" s="2">
        <v>1</v>
      </c>
      <c r="F90" s="2">
        <v>1</v>
      </c>
      <c r="G90" s="2">
        <v>63</v>
      </c>
      <c r="H90" s="2">
        <v>23</v>
      </c>
      <c r="I90" s="2">
        <v>129</v>
      </c>
      <c r="J90" s="2">
        <v>104</v>
      </c>
      <c r="K90" s="2">
        <v>77</v>
      </c>
      <c r="L90" s="2">
        <v>84</v>
      </c>
      <c r="M90" s="2">
        <v>47</v>
      </c>
      <c r="N90" s="2">
        <v>124</v>
      </c>
      <c r="O90" s="2">
        <v>49</v>
      </c>
      <c r="P90" s="2">
        <v>234</v>
      </c>
      <c r="Q90" s="2">
        <v>10</v>
      </c>
      <c r="R90" s="2">
        <v>26</v>
      </c>
      <c r="S90" s="2">
        <v>1045</v>
      </c>
      <c r="T90" s="2">
        <v>1407</v>
      </c>
      <c r="U90" s="3">
        <v>74.269996643066406</v>
      </c>
      <c r="V90" s="11">
        <f t="shared" si="7"/>
        <v>356</v>
      </c>
      <c r="W90" s="11">
        <f t="shared" si="8"/>
        <v>567</v>
      </c>
      <c r="X90" t="str">
        <f t="shared" si="9"/>
        <v>華中里</v>
      </c>
      <c r="Y90" s="8" t="str">
        <f t="shared" si="10"/>
        <v/>
      </c>
      <c r="Z90" s="8" t="str">
        <f t="shared" si="11"/>
        <v/>
      </c>
      <c r="AA90" s="8" t="str">
        <f t="shared" si="12"/>
        <v/>
      </c>
    </row>
    <row r="91" spans="1:27" x14ac:dyDescent="0.25">
      <c r="A91" s="1" t="s">
        <v>2</v>
      </c>
      <c r="B91" s="1" t="s">
        <v>115</v>
      </c>
      <c r="C91" s="1" t="s">
        <v>116</v>
      </c>
      <c r="D91" s="2">
        <v>79</v>
      </c>
      <c r="E91" s="2">
        <v>1</v>
      </c>
      <c r="F91" s="2">
        <v>2</v>
      </c>
      <c r="G91" s="2">
        <v>48</v>
      </c>
      <c r="H91" s="2">
        <v>14</v>
      </c>
      <c r="I91" s="2">
        <v>110</v>
      </c>
      <c r="J91" s="2">
        <v>105</v>
      </c>
      <c r="K91" s="2">
        <v>100</v>
      </c>
      <c r="L91" s="2">
        <v>65</v>
      </c>
      <c r="M91" s="2">
        <v>44</v>
      </c>
      <c r="N91" s="2">
        <v>150</v>
      </c>
      <c r="O91" s="2">
        <v>27</v>
      </c>
      <c r="P91" s="2">
        <v>161</v>
      </c>
      <c r="Q91" s="2">
        <v>9</v>
      </c>
      <c r="R91" s="2">
        <v>25</v>
      </c>
      <c r="S91" s="2">
        <v>960</v>
      </c>
      <c r="T91" s="2">
        <v>1317</v>
      </c>
      <c r="U91" s="3">
        <v>72.889999389648438</v>
      </c>
      <c r="V91" s="11">
        <f t="shared" si="7"/>
        <v>324</v>
      </c>
      <c r="W91" s="11">
        <f t="shared" si="8"/>
        <v>490</v>
      </c>
      <c r="X91" t="str">
        <f t="shared" si="9"/>
        <v>興德里</v>
      </c>
      <c r="Y91" s="8">
        <f t="shared" si="10"/>
        <v>1082</v>
      </c>
      <c r="Z91" s="8">
        <f t="shared" si="11"/>
        <v>1513</v>
      </c>
      <c r="AA91" s="8">
        <f t="shared" si="12"/>
        <v>3049</v>
      </c>
    </row>
    <row r="92" spans="1:27" x14ac:dyDescent="0.25">
      <c r="A92" s="1" t="s">
        <v>2</v>
      </c>
      <c r="B92" s="1" t="s">
        <v>115</v>
      </c>
      <c r="C92" s="1" t="s">
        <v>117</v>
      </c>
      <c r="D92" s="2">
        <v>89</v>
      </c>
      <c r="E92" s="2">
        <v>0</v>
      </c>
      <c r="F92" s="2">
        <v>0</v>
      </c>
      <c r="G92" s="2">
        <v>81</v>
      </c>
      <c r="H92" s="2">
        <v>18</v>
      </c>
      <c r="I92" s="2">
        <v>141</v>
      </c>
      <c r="J92" s="2">
        <v>82</v>
      </c>
      <c r="K92" s="2">
        <v>112</v>
      </c>
      <c r="L92" s="2">
        <v>86</v>
      </c>
      <c r="M92" s="2">
        <v>37</v>
      </c>
      <c r="N92" s="2">
        <v>123</v>
      </c>
      <c r="O92" s="2">
        <v>52</v>
      </c>
      <c r="P92" s="2">
        <v>155</v>
      </c>
      <c r="Q92" s="2">
        <v>12</v>
      </c>
      <c r="R92" s="2">
        <v>31</v>
      </c>
      <c r="S92" s="2">
        <v>1043</v>
      </c>
      <c r="T92" s="2">
        <v>1372</v>
      </c>
      <c r="U92" s="3">
        <v>76.019996643066406</v>
      </c>
      <c r="V92" s="11">
        <f t="shared" si="7"/>
        <v>385</v>
      </c>
      <c r="W92" s="11">
        <f t="shared" si="8"/>
        <v>508</v>
      </c>
      <c r="X92" t="str">
        <f t="shared" si="9"/>
        <v>興德里</v>
      </c>
      <c r="Y92" s="8" t="str">
        <f t="shared" si="10"/>
        <v/>
      </c>
      <c r="Z92" s="8" t="str">
        <f t="shared" si="11"/>
        <v/>
      </c>
      <c r="AA92" s="8" t="str">
        <f t="shared" si="12"/>
        <v/>
      </c>
    </row>
    <row r="93" spans="1:27" x14ac:dyDescent="0.25">
      <c r="A93" s="1" t="s">
        <v>2</v>
      </c>
      <c r="B93" s="1" t="s">
        <v>115</v>
      </c>
      <c r="C93" s="1" t="s">
        <v>118</v>
      </c>
      <c r="D93" s="2">
        <v>88</v>
      </c>
      <c r="E93" s="2">
        <v>1</v>
      </c>
      <c r="F93" s="2">
        <v>2</v>
      </c>
      <c r="G93" s="2">
        <v>70</v>
      </c>
      <c r="H93" s="2">
        <v>10</v>
      </c>
      <c r="I93" s="2">
        <v>109</v>
      </c>
      <c r="J93" s="2">
        <v>107</v>
      </c>
      <c r="K93" s="2">
        <v>124</v>
      </c>
      <c r="L93" s="2">
        <v>84</v>
      </c>
      <c r="M93" s="2">
        <v>45</v>
      </c>
      <c r="N93" s="2">
        <v>160</v>
      </c>
      <c r="O93" s="2">
        <v>33</v>
      </c>
      <c r="P93" s="2">
        <v>165</v>
      </c>
      <c r="Q93" s="2">
        <v>9</v>
      </c>
      <c r="R93" s="2">
        <v>17</v>
      </c>
      <c r="S93" s="2">
        <v>1046</v>
      </c>
      <c r="T93" s="2">
        <v>1416</v>
      </c>
      <c r="U93" s="3">
        <v>73.870002746582031</v>
      </c>
      <c r="V93" s="11">
        <f t="shared" si="7"/>
        <v>373</v>
      </c>
      <c r="W93" s="11">
        <f t="shared" si="8"/>
        <v>515</v>
      </c>
      <c r="X93" t="str">
        <f t="shared" si="9"/>
        <v>興德里</v>
      </c>
      <c r="Y93" s="8" t="str">
        <f t="shared" si="10"/>
        <v/>
      </c>
      <c r="Z93" s="8" t="str">
        <f t="shared" si="11"/>
        <v/>
      </c>
      <c r="AA93" s="8" t="str">
        <f t="shared" si="12"/>
        <v/>
      </c>
    </row>
    <row r="94" spans="1:27" x14ac:dyDescent="0.25">
      <c r="A94" s="1" t="s">
        <v>2</v>
      </c>
      <c r="B94" s="1" t="s">
        <v>119</v>
      </c>
      <c r="C94" s="1" t="s">
        <v>120</v>
      </c>
      <c r="D94" s="2">
        <v>45</v>
      </c>
      <c r="E94" s="2">
        <v>0</v>
      </c>
      <c r="F94" s="2">
        <v>0</v>
      </c>
      <c r="G94" s="2">
        <v>74</v>
      </c>
      <c r="H94" s="2">
        <v>7</v>
      </c>
      <c r="I94" s="2">
        <v>41</v>
      </c>
      <c r="J94" s="2">
        <v>55</v>
      </c>
      <c r="K94" s="2">
        <v>71</v>
      </c>
      <c r="L94" s="2">
        <v>122</v>
      </c>
      <c r="M94" s="2">
        <v>32</v>
      </c>
      <c r="N94" s="2">
        <v>87</v>
      </c>
      <c r="O94" s="2">
        <v>40</v>
      </c>
      <c r="P94" s="2">
        <v>67</v>
      </c>
      <c r="Q94" s="2">
        <v>12</v>
      </c>
      <c r="R94" s="2">
        <v>28</v>
      </c>
      <c r="S94" s="2">
        <v>711</v>
      </c>
      <c r="T94" s="2">
        <v>964</v>
      </c>
      <c r="U94" s="3">
        <v>73.760002136230469</v>
      </c>
      <c r="V94" s="11">
        <f t="shared" si="7"/>
        <v>363</v>
      </c>
      <c r="W94" s="11">
        <f t="shared" si="8"/>
        <v>241</v>
      </c>
      <c r="X94" t="str">
        <f t="shared" si="9"/>
        <v>日祥里</v>
      </c>
      <c r="Y94" s="8">
        <f t="shared" si="10"/>
        <v>1935</v>
      </c>
      <c r="Z94" s="8">
        <f t="shared" si="11"/>
        <v>1061</v>
      </c>
      <c r="AA94" s="8">
        <f t="shared" si="12"/>
        <v>3486</v>
      </c>
    </row>
    <row r="95" spans="1:27" x14ac:dyDescent="0.25">
      <c r="A95" s="1" t="s">
        <v>2</v>
      </c>
      <c r="B95" s="1" t="s">
        <v>119</v>
      </c>
      <c r="C95" s="1" t="s">
        <v>121</v>
      </c>
      <c r="D95" s="2">
        <v>64</v>
      </c>
      <c r="E95" s="2">
        <v>2</v>
      </c>
      <c r="F95" s="2">
        <v>0</v>
      </c>
      <c r="G95" s="2">
        <v>70</v>
      </c>
      <c r="H95" s="2">
        <v>20</v>
      </c>
      <c r="I95" s="2">
        <v>53</v>
      </c>
      <c r="J95" s="2">
        <v>64</v>
      </c>
      <c r="K95" s="2">
        <v>115</v>
      </c>
      <c r="L95" s="2">
        <v>131</v>
      </c>
      <c r="M95" s="2">
        <v>40</v>
      </c>
      <c r="N95" s="2">
        <v>151</v>
      </c>
      <c r="O95" s="2">
        <v>64</v>
      </c>
      <c r="P95" s="2">
        <v>102</v>
      </c>
      <c r="Q95" s="2">
        <v>14</v>
      </c>
      <c r="R95" s="2">
        <v>54</v>
      </c>
      <c r="S95" s="2">
        <v>964</v>
      </c>
      <c r="T95" s="2">
        <v>1336</v>
      </c>
      <c r="U95" s="3">
        <v>72.160003662109375</v>
      </c>
      <c r="V95" s="11">
        <f t="shared" si="7"/>
        <v>484</v>
      </c>
      <c r="W95" s="11">
        <f t="shared" si="8"/>
        <v>354</v>
      </c>
      <c r="X95" t="str">
        <f t="shared" si="9"/>
        <v>日祥里</v>
      </c>
      <c r="Y95" s="8" t="str">
        <f t="shared" si="10"/>
        <v/>
      </c>
      <c r="Z95" s="8" t="str">
        <f t="shared" si="11"/>
        <v/>
      </c>
      <c r="AA95" s="8" t="str">
        <f t="shared" si="12"/>
        <v/>
      </c>
    </row>
    <row r="96" spans="1:27" x14ac:dyDescent="0.25">
      <c r="A96" s="1" t="s">
        <v>2</v>
      </c>
      <c r="B96" s="1" t="s">
        <v>119</v>
      </c>
      <c r="C96" s="1" t="s">
        <v>122</v>
      </c>
      <c r="D96" s="2">
        <v>91</v>
      </c>
      <c r="E96" s="2">
        <v>0</v>
      </c>
      <c r="F96" s="2">
        <v>3</v>
      </c>
      <c r="G96" s="2">
        <v>90</v>
      </c>
      <c r="H96" s="2">
        <v>11</v>
      </c>
      <c r="I96" s="2">
        <v>80</v>
      </c>
      <c r="J96" s="2">
        <v>53</v>
      </c>
      <c r="K96" s="2">
        <v>79</v>
      </c>
      <c r="L96" s="2">
        <v>128</v>
      </c>
      <c r="M96" s="2">
        <v>33</v>
      </c>
      <c r="N96" s="2">
        <v>127</v>
      </c>
      <c r="O96" s="2">
        <v>75</v>
      </c>
      <c r="P96" s="2">
        <v>95</v>
      </c>
      <c r="Q96" s="2">
        <v>15</v>
      </c>
      <c r="R96" s="2">
        <v>66</v>
      </c>
      <c r="S96" s="2">
        <v>963</v>
      </c>
      <c r="T96" s="2">
        <v>1307</v>
      </c>
      <c r="U96" s="3">
        <v>73.680000305175781</v>
      </c>
      <c r="V96" s="11">
        <f t="shared" si="7"/>
        <v>501</v>
      </c>
      <c r="W96" s="11">
        <f t="shared" si="8"/>
        <v>318</v>
      </c>
      <c r="X96" t="str">
        <f t="shared" si="9"/>
        <v>日祥里</v>
      </c>
      <c r="Y96" s="8" t="str">
        <f t="shared" si="10"/>
        <v/>
      </c>
      <c r="Z96" s="8" t="str">
        <f t="shared" si="11"/>
        <v/>
      </c>
      <c r="AA96" s="8" t="str">
        <f t="shared" si="12"/>
        <v/>
      </c>
    </row>
    <row r="97" spans="1:27" x14ac:dyDescent="0.25">
      <c r="A97" s="1" t="s">
        <v>2</v>
      </c>
      <c r="B97" s="1" t="s">
        <v>119</v>
      </c>
      <c r="C97" s="1" t="s">
        <v>123</v>
      </c>
      <c r="D97" s="2">
        <v>61</v>
      </c>
      <c r="E97" s="2">
        <v>2</v>
      </c>
      <c r="F97" s="2">
        <v>0</v>
      </c>
      <c r="G97" s="2">
        <v>92</v>
      </c>
      <c r="H97" s="2">
        <v>6</v>
      </c>
      <c r="I97" s="2">
        <v>29</v>
      </c>
      <c r="J97" s="2">
        <v>18</v>
      </c>
      <c r="K97" s="2">
        <v>46</v>
      </c>
      <c r="L97" s="2">
        <v>278</v>
      </c>
      <c r="M97" s="2">
        <v>25</v>
      </c>
      <c r="N97" s="2">
        <v>86</v>
      </c>
      <c r="O97" s="2">
        <v>78</v>
      </c>
      <c r="P97" s="2">
        <v>49</v>
      </c>
      <c r="Q97" s="2">
        <v>4</v>
      </c>
      <c r="R97" s="2">
        <v>49</v>
      </c>
      <c r="S97" s="2">
        <v>848</v>
      </c>
      <c r="T97" s="2">
        <v>1168</v>
      </c>
      <c r="U97" s="3">
        <v>72.599998474121094</v>
      </c>
      <c r="V97" s="11">
        <f t="shared" si="7"/>
        <v>587</v>
      </c>
      <c r="W97" s="11">
        <f t="shared" si="8"/>
        <v>148</v>
      </c>
      <c r="X97" t="str">
        <f t="shared" si="9"/>
        <v>日祥里</v>
      </c>
      <c r="Y97" s="8" t="str">
        <f t="shared" si="10"/>
        <v/>
      </c>
      <c r="Z97" s="8" t="str">
        <f t="shared" si="11"/>
        <v/>
      </c>
      <c r="AA97" s="8" t="str">
        <f t="shared" si="12"/>
        <v/>
      </c>
    </row>
    <row r="98" spans="1:27" x14ac:dyDescent="0.25">
      <c r="A98" s="1" t="s">
        <v>2</v>
      </c>
      <c r="B98" s="1" t="s">
        <v>124</v>
      </c>
      <c r="C98" s="1" t="s">
        <v>125</v>
      </c>
      <c r="D98" s="2">
        <v>63</v>
      </c>
      <c r="E98" s="2">
        <v>1</v>
      </c>
      <c r="F98" s="2">
        <v>1</v>
      </c>
      <c r="G98" s="2">
        <v>95</v>
      </c>
      <c r="H98" s="2">
        <v>11</v>
      </c>
      <c r="I98" s="2">
        <v>50</v>
      </c>
      <c r="J98" s="2">
        <v>36</v>
      </c>
      <c r="K98" s="2">
        <v>26</v>
      </c>
      <c r="L98" s="2">
        <v>271</v>
      </c>
      <c r="M98" s="2">
        <v>26</v>
      </c>
      <c r="N98" s="2">
        <v>130</v>
      </c>
      <c r="O98" s="2">
        <v>156</v>
      </c>
      <c r="P98" s="2">
        <v>49</v>
      </c>
      <c r="Q98" s="2">
        <v>22</v>
      </c>
      <c r="R98" s="2">
        <v>94</v>
      </c>
      <c r="S98" s="2">
        <v>1057</v>
      </c>
      <c r="T98" s="2">
        <v>1372</v>
      </c>
      <c r="U98" s="3">
        <v>77.040000915527344</v>
      </c>
      <c r="V98" s="11">
        <f t="shared" si="7"/>
        <v>768</v>
      </c>
      <c r="W98" s="11">
        <f t="shared" si="8"/>
        <v>172</v>
      </c>
      <c r="X98" t="str">
        <f t="shared" si="9"/>
        <v>忠貞里</v>
      </c>
      <c r="Y98" s="8">
        <f t="shared" si="10"/>
        <v>1982</v>
      </c>
      <c r="Z98" s="8">
        <f t="shared" si="11"/>
        <v>747</v>
      </c>
      <c r="AA98" s="8">
        <f t="shared" si="12"/>
        <v>3172</v>
      </c>
    </row>
    <row r="99" spans="1:27" x14ac:dyDescent="0.25">
      <c r="A99" s="1" t="s">
        <v>2</v>
      </c>
      <c r="B99" s="1" t="s">
        <v>124</v>
      </c>
      <c r="C99" s="1" t="s">
        <v>126</v>
      </c>
      <c r="D99" s="2">
        <v>83</v>
      </c>
      <c r="E99" s="2">
        <v>1</v>
      </c>
      <c r="F99" s="2">
        <v>0</v>
      </c>
      <c r="G99" s="2">
        <v>121</v>
      </c>
      <c r="H99" s="2">
        <v>10</v>
      </c>
      <c r="I99" s="2">
        <v>44</v>
      </c>
      <c r="J99" s="2">
        <v>62</v>
      </c>
      <c r="K99" s="2">
        <v>43</v>
      </c>
      <c r="L99" s="2">
        <v>181</v>
      </c>
      <c r="M99" s="2">
        <v>43</v>
      </c>
      <c r="N99" s="2">
        <v>121</v>
      </c>
      <c r="O99" s="2">
        <v>163</v>
      </c>
      <c r="P99" s="2">
        <v>76</v>
      </c>
      <c r="Q99" s="2">
        <v>19</v>
      </c>
      <c r="R99" s="2">
        <v>105</v>
      </c>
      <c r="S99" s="2">
        <v>1098</v>
      </c>
      <c r="T99" s="2">
        <v>1517</v>
      </c>
      <c r="U99" s="3">
        <v>72.379997253417969</v>
      </c>
      <c r="V99" s="11">
        <f t="shared" si="7"/>
        <v>710</v>
      </c>
      <c r="W99" s="11">
        <f t="shared" si="8"/>
        <v>235</v>
      </c>
      <c r="X99" t="str">
        <f t="shared" si="9"/>
        <v>忠貞里</v>
      </c>
      <c r="Y99" s="8" t="str">
        <f t="shared" si="10"/>
        <v/>
      </c>
      <c r="Z99" s="8" t="str">
        <f t="shared" si="11"/>
        <v/>
      </c>
      <c r="AA99" s="8" t="str">
        <f t="shared" si="12"/>
        <v/>
      </c>
    </row>
    <row r="100" spans="1:27" x14ac:dyDescent="0.25">
      <c r="A100" s="1" t="s">
        <v>2</v>
      </c>
      <c r="B100" s="1" t="s">
        <v>124</v>
      </c>
      <c r="C100" s="1" t="s">
        <v>127</v>
      </c>
      <c r="D100" s="2">
        <v>98</v>
      </c>
      <c r="E100" s="2">
        <v>2</v>
      </c>
      <c r="F100" s="2">
        <v>1</v>
      </c>
      <c r="G100" s="2">
        <v>72</v>
      </c>
      <c r="H100" s="2">
        <v>14</v>
      </c>
      <c r="I100" s="2">
        <v>75</v>
      </c>
      <c r="J100" s="2">
        <v>55</v>
      </c>
      <c r="K100" s="2">
        <v>57</v>
      </c>
      <c r="L100" s="2">
        <v>145</v>
      </c>
      <c r="M100" s="2">
        <v>46</v>
      </c>
      <c r="N100" s="2">
        <v>106</v>
      </c>
      <c r="O100" s="2">
        <v>130</v>
      </c>
      <c r="P100" s="2">
        <v>139</v>
      </c>
      <c r="Q100" s="2">
        <v>17</v>
      </c>
      <c r="R100" s="2">
        <v>34</v>
      </c>
      <c r="S100" s="2">
        <v>1017</v>
      </c>
      <c r="T100" s="2">
        <v>1392</v>
      </c>
      <c r="U100" s="3">
        <v>73.05999755859375</v>
      </c>
      <c r="V100" s="11">
        <f t="shared" si="7"/>
        <v>504</v>
      </c>
      <c r="W100" s="11">
        <f t="shared" si="8"/>
        <v>340</v>
      </c>
      <c r="X100" t="str">
        <f t="shared" si="9"/>
        <v>忠貞里</v>
      </c>
      <c r="Y100" s="8" t="str">
        <f t="shared" si="10"/>
        <v/>
      </c>
      <c r="Z100" s="8" t="str">
        <f t="shared" si="11"/>
        <v/>
      </c>
      <c r="AA100" s="8" t="str">
        <f t="shared" si="12"/>
        <v/>
      </c>
    </row>
    <row r="101" spans="1:27" x14ac:dyDescent="0.25">
      <c r="A101" s="1" t="s">
        <v>2</v>
      </c>
      <c r="B101" s="1" t="s">
        <v>128</v>
      </c>
      <c r="C101" s="1" t="s">
        <v>129</v>
      </c>
      <c r="D101" s="2">
        <v>75</v>
      </c>
      <c r="E101" s="2">
        <v>0</v>
      </c>
      <c r="F101" s="2">
        <v>1</v>
      </c>
      <c r="G101" s="2">
        <v>110</v>
      </c>
      <c r="H101" s="2">
        <v>7</v>
      </c>
      <c r="I101" s="2">
        <v>49</v>
      </c>
      <c r="J101" s="2">
        <v>56</v>
      </c>
      <c r="K101" s="2">
        <v>38</v>
      </c>
      <c r="L101" s="2">
        <v>120</v>
      </c>
      <c r="M101" s="2">
        <v>42</v>
      </c>
      <c r="N101" s="2">
        <v>103</v>
      </c>
      <c r="O101" s="2">
        <v>179</v>
      </c>
      <c r="P101" s="2">
        <v>68</v>
      </c>
      <c r="Q101" s="2">
        <v>26</v>
      </c>
      <c r="R101" s="2">
        <v>41</v>
      </c>
      <c r="S101" s="2">
        <v>949</v>
      </c>
      <c r="T101" s="2">
        <v>1437</v>
      </c>
      <c r="U101" s="3">
        <v>66.040000915527344</v>
      </c>
      <c r="V101" s="11">
        <f t="shared" si="7"/>
        <v>579</v>
      </c>
      <c r="W101" s="11">
        <f t="shared" si="8"/>
        <v>218</v>
      </c>
      <c r="X101" t="str">
        <f t="shared" si="9"/>
        <v>新忠里</v>
      </c>
      <c r="Y101" s="8">
        <f t="shared" si="10"/>
        <v>1477</v>
      </c>
      <c r="Z101" s="8">
        <f t="shared" si="11"/>
        <v>338</v>
      </c>
      <c r="AA101" s="8">
        <f t="shared" si="12"/>
        <v>2114</v>
      </c>
    </row>
    <row r="102" spans="1:27" x14ac:dyDescent="0.25">
      <c r="A102" s="1" t="s">
        <v>2</v>
      </c>
      <c r="B102" s="1" t="s">
        <v>128</v>
      </c>
      <c r="C102" s="1" t="s">
        <v>130</v>
      </c>
      <c r="D102" s="2">
        <v>93</v>
      </c>
      <c r="E102" s="2">
        <v>0</v>
      </c>
      <c r="F102" s="2">
        <v>1</v>
      </c>
      <c r="G102" s="2">
        <v>134</v>
      </c>
      <c r="H102" s="2">
        <v>8</v>
      </c>
      <c r="I102" s="2">
        <v>26</v>
      </c>
      <c r="J102" s="2">
        <v>24</v>
      </c>
      <c r="K102" s="2">
        <v>19</v>
      </c>
      <c r="L102" s="2">
        <v>264</v>
      </c>
      <c r="M102" s="2">
        <v>38</v>
      </c>
      <c r="N102" s="2">
        <v>91</v>
      </c>
      <c r="O102" s="2">
        <v>300</v>
      </c>
      <c r="P102" s="2">
        <v>43</v>
      </c>
      <c r="Q102" s="2">
        <v>18</v>
      </c>
      <c r="R102" s="2">
        <v>91</v>
      </c>
      <c r="S102" s="2">
        <v>1165</v>
      </c>
      <c r="T102" s="2">
        <v>1607</v>
      </c>
      <c r="U102" s="3">
        <v>72.5</v>
      </c>
      <c r="V102" s="11">
        <f t="shared" si="7"/>
        <v>898</v>
      </c>
      <c r="W102" s="11">
        <f t="shared" si="8"/>
        <v>120</v>
      </c>
      <c r="X102" t="str">
        <f t="shared" si="9"/>
        <v>新忠里</v>
      </c>
      <c r="Y102" s="8" t="str">
        <f t="shared" si="10"/>
        <v/>
      </c>
      <c r="Z102" s="8" t="str">
        <f t="shared" si="11"/>
        <v/>
      </c>
      <c r="AA102" s="8" t="str">
        <f t="shared" si="12"/>
        <v/>
      </c>
    </row>
    <row r="103" spans="1:27" x14ac:dyDescent="0.25">
      <c r="A103" s="1" t="s">
        <v>2</v>
      </c>
      <c r="B103" s="1" t="s">
        <v>131</v>
      </c>
      <c r="C103" s="1" t="s">
        <v>132</v>
      </c>
      <c r="D103" s="2">
        <v>76</v>
      </c>
      <c r="E103" s="2">
        <v>2</v>
      </c>
      <c r="F103" s="2">
        <v>1</v>
      </c>
      <c r="G103" s="2">
        <v>77</v>
      </c>
      <c r="H103" s="2">
        <v>6</v>
      </c>
      <c r="I103" s="2">
        <v>34</v>
      </c>
      <c r="J103" s="2">
        <v>34</v>
      </c>
      <c r="K103" s="2">
        <v>21</v>
      </c>
      <c r="L103" s="2">
        <v>249</v>
      </c>
      <c r="M103" s="2">
        <v>39</v>
      </c>
      <c r="N103" s="2">
        <v>179</v>
      </c>
      <c r="O103" s="2">
        <v>164</v>
      </c>
      <c r="P103" s="2">
        <v>41</v>
      </c>
      <c r="Q103" s="2">
        <v>18</v>
      </c>
      <c r="R103" s="2">
        <v>130</v>
      </c>
      <c r="S103" s="2">
        <v>1099</v>
      </c>
      <c r="T103" s="2">
        <v>1485</v>
      </c>
      <c r="U103" s="3">
        <v>74.010002136230469</v>
      </c>
      <c r="V103" s="11">
        <f t="shared" si="7"/>
        <v>817</v>
      </c>
      <c r="W103" s="11">
        <f t="shared" si="8"/>
        <v>136</v>
      </c>
      <c r="X103" t="str">
        <f t="shared" si="9"/>
        <v>新和里</v>
      </c>
      <c r="Y103" s="8">
        <f t="shared" si="10"/>
        <v>3403</v>
      </c>
      <c r="Z103" s="8">
        <f t="shared" si="11"/>
        <v>1039</v>
      </c>
      <c r="AA103" s="8">
        <f t="shared" si="12"/>
        <v>5251</v>
      </c>
    </row>
    <row r="104" spans="1:27" x14ac:dyDescent="0.25">
      <c r="A104" s="1" t="s">
        <v>2</v>
      </c>
      <c r="B104" s="1" t="s">
        <v>131</v>
      </c>
      <c r="C104" s="1" t="s">
        <v>133</v>
      </c>
      <c r="D104" s="2">
        <v>100</v>
      </c>
      <c r="E104" s="2">
        <v>3</v>
      </c>
      <c r="F104" s="2">
        <v>0</v>
      </c>
      <c r="G104" s="2">
        <v>93</v>
      </c>
      <c r="H104" s="2">
        <v>13</v>
      </c>
      <c r="I104" s="2">
        <v>53</v>
      </c>
      <c r="J104" s="2">
        <v>38</v>
      </c>
      <c r="K104" s="2">
        <v>44</v>
      </c>
      <c r="L104" s="2">
        <v>177</v>
      </c>
      <c r="M104" s="2">
        <v>39</v>
      </c>
      <c r="N104" s="2">
        <v>137</v>
      </c>
      <c r="O104" s="2">
        <v>169</v>
      </c>
      <c r="P104" s="2">
        <v>63</v>
      </c>
      <c r="Q104" s="2">
        <v>22</v>
      </c>
      <c r="R104" s="2">
        <v>92</v>
      </c>
      <c r="S104" s="2">
        <v>1064</v>
      </c>
      <c r="T104" s="2">
        <v>1468</v>
      </c>
      <c r="U104" s="3">
        <v>72.480003356933594</v>
      </c>
      <c r="V104" s="11">
        <f t="shared" si="7"/>
        <v>690</v>
      </c>
      <c r="W104" s="11">
        <f t="shared" si="8"/>
        <v>211</v>
      </c>
      <c r="X104" t="str">
        <f t="shared" si="9"/>
        <v>新和里</v>
      </c>
      <c r="Y104" s="8" t="str">
        <f t="shared" si="10"/>
        <v/>
      </c>
      <c r="Z104" s="8" t="str">
        <f t="shared" si="11"/>
        <v/>
      </c>
      <c r="AA104" s="8" t="str">
        <f t="shared" si="12"/>
        <v/>
      </c>
    </row>
    <row r="105" spans="1:27" x14ac:dyDescent="0.25">
      <c r="A105" s="1" t="s">
        <v>2</v>
      </c>
      <c r="B105" s="1" t="s">
        <v>131</v>
      </c>
      <c r="C105" s="1" t="s">
        <v>134</v>
      </c>
      <c r="D105" s="2">
        <v>97</v>
      </c>
      <c r="E105" s="2">
        <v>0</v>
      </c>
      <c r="F105" s="2">
        <v>1</v>
      </c>
      <c r="G105" s="2">
        <v>112</v>
      </c>
      <c r="H105" s="2">
        <v>9</v>
      </c>
      <c r="I105" s="2">
        <v>73</v>
      </c>
      <c r="J105" s="2">
        <v>63</v>
      </c>
      <c r="K105" s="2">
        <v>53</v>
      </c>
      <c r="L105" s="2">
        <v>150</v>
      </c>
      <c r="M105" s="2">
        <v>58</v>
      </c>
      <c r="N105" s="2">
        <v>147</v>
      </c>
      <c r="O105" s="2">
        <v>142</v>
      </c>
      <c r="P105" s="2">
        <v>66</v>
      </c>
      <c r="Q105" s="2">
        <v>11</v>
      </c>
      <c r="R105" s="2">
        <v>73</v>
      </c>
      <c r="S105" s="2">
        <v>1077</v>
      </c>
      <c r="T105" s="2">
        <v>1517</v>
      </c>
      <c r="U105" s="3">
        <v>71</v>
      </c>
      <c r="V105" s="11">
        <f t="shared" si="7"/>
        <v>635</v>
      </c>
      <c r="W105" s="11">
        <f t="shared" si="8"/>
        <v>264</v>
      </c>
      <c r="X105" t="str">
        <f t="shared" si="9"/>
        <v>新和里</v>
      </c>
      <c r="Y105" s="8" t="str">
        <f t="shared" si="10"/>
        <v/>
      </c>
      <c r="Z105" s="8" t="str">
        <f t="shared" si="11"/>
        <v/>
      </c>
      <c r="AA105" s="8" t="str">
        <f t="shared" si="12"/>
        <v/>
      </c>
    </row>
    <row r="106" spans="1:27" x14ac:dyDescent="0.25">
      <c r="A106" s="1" t="s">
        <v>2</v>
      </c>
      <c r="B106" s="1" t="s">
        <v>131</v>
      </c>
      <c r="C106" s="1" t="s">
        <v>135</v>
      </c>
      <c r="D106" s="2">
        <v>100</v>
      </c>
      <c r="E106" s="2">
        <v>4</v>
      </c>
      <c r="F106" s="2">
        <v>4</v>
      </c>
      <c r="G106" s="2">
        <v>89</v>
      </c>
      <c r="H106" s="2">
        <v>8</v>
      </c>
      <c r="I106" s="2">
        <v>44</v>
      </c>
      <c r="J106" s="2">
        <v>28</v>
      </c>
      <c r="K106" s="2">
        <v>20</v>
      </c>
      <c r="L106" s="2">
        <v>164</v>
      </c>
      <c r="M106" s="2">
        <v>33</v>
      </c>
      <c r="N106" s="2">
        <v>160</v>
      </c>
      <c r="O106" s="2">
        <v>138</v>
      </c>
      <c r="P106" s="2">
        <v>58</v>
      </c>
      <c r="Q106" s="2">
        <v>12</v>
      </c>
      <c r="R106" s="2">
        <v>152</v>
      </c>
      <c r="S106" s="2">
        <v>1026</v>
      </c>
      <c r="T106" s="2">
        <v>1463</v>
      </c>
      <c r="U106" s="3">
        <v>70.129997253417969</v>
      </c>
      <c r="V106" s="11">
        <f t="shared" si="7"/>
        <v>715</v>
      </c>
      <c r="W106" s="11">
        <f t="shared" si="8"/>
        <v>158</v>
      </c>
      <c r="X106" t="str">
        <f t="shared" si="9"/>
        <v>新和里</v>
      </c>
      <c r="Y106" s="8" t="str">
        <f t="shared" si="10"/>
        <v/>
      </c>
      <c r="Z106" s="8" t="str">
        <f t="shared" si="11"/>
        <v/>
      </c>
      <c r="AA106" s="8" t="str">
        <f t="shared" si="12"/>
        <v/>
      </c>
    </row>
    <row r="107" spans="1:27" x14ac:dyDescent="0.25">
      <c r="A107" s="1" t="s">
        <v>2</v>
      </c>
      <c r="B107" s="1" t="s">
        <v>131</v>
      </c>
      <c r="C107" s="1" t="s">
        <v>136</v>
      </c>
      <c r="D107" s="2">
        <v>100</v>
      </c>
      <c r="E107" s="2">
        <v>1</v>
      </c>
      <c r="F107" s="2">
        <v>10</v>
      </c>
      <c r="G107" s="2">
        <v>112</v>
      </c>
      <c r="H107" s="2">
        <v>12</v>
      </c>
      <c r="I107" s="2">
        <v>74</v>
      </c>
      <c r="J107" s="2">
        <v>63</v>
      </c>
      <c r="K107" s="2">
        <v>39</v>
      </c>
      <c r="L107" s="2">
        <v>94</v>
      </c>
      <c r="M107" s="2">
        <v>40</v>
      </c>
      <c r="N107" s="2">
        <v>120</v>
      </c>
      <c r="O107" s="2">
        <v>125</v>
      </c>
      <c r="P107" s="2">
        <v>82</v>
      </c>
      <c r="Q107" s="2">
        <v>16</v>
      </c>
      <c r="R107" s="2">
        <v>79</v>
      </c>
      <c r="S107" s="2">
        <v>985</v>
      </c>
      <c r="T107" s="2">
        <v>1318</v>
      </c>
      <c r="U107" s="3">
        <v>74.730003356933594</v>
      </c>
      <c r="V107" s="11">
        <f t="shared" si="7"/>
        <v>546</v>
      </c>
      <c r="W107" s="11">
        <f t="shared" si="8"/>
        <v>270</v>
      </c>
      <c r="X107" t="str">
        <f t="shared" si="9"/>
        <v>新和里</v>
      </c>
      <c r="Y107" s="8" t="str">
        <f t="shared" si="10"/>
        <v/>
      </c>
      <c r="Z107" s="8" t="str">
        <f t="shared" si="11"/>
        <v/>
      </c>
      <c r="AA107" s="8" t="str">
        <f t="shared" si="12"/>
        <v/>
      </c>
    </row>
    <row r="108" spans="1:27" x14ac:dyDescent="0.25">
      <c r="A108" s="1" t="s">
        <v>2</v>
      </c>
      <c r="B108" s="1" t="s">
        <v>137</v>
      </c>
      <c r="C108" s="1" t="s">
        <v>138</v>
      </c>
      <c r="D108" s="2">
        <v>98</v>
      </c>
      <c r="E108" s="2">
        <v>2</v>
      </c>
      <c r="F108" s="2">
        <v>1</v>
      </c>
      <c r="G108" s="2">
        <v>147</v>
      </c>
      <c r="H108" s="2">
        <v>16</v>
      </c>
      <c r="I108" s="2">
        <v>100</v>
      </c>
      <c r="J108" s="2">
        <v>73</v>
      </c>
      <c r="K108" s="2">
        <v>82</v>
      </c>
      <c r="L108" s="2">
        <v>119</v>
      </c>
      <c r="M108" s="2">
        <v>35</v>
      </c>
      <c r="N108" s="2">
        <v>86</v>
      </c>
      <c r="O108" s="2">
        <v>62</v>
      </c>
      <c r="P108" s="2">
        <v>128</v>
      </c>
      <c r="Q108" s="2">
        <v>20</v>
      </c>
      <c r="R108" s="2">
        <v>27</v>
      </c>
      <c r="S108" s="2">
        <v>1020</v>
      </c>
      <c r="T108" s="2">
        <v>1473</v>
      </c>
      <c r="U108" s="3">
        <v>69.25</v>
      </c>
      <c r="V108" s="11">
        <f t="shared" si="7"/>
        <v>461</v>
      </c>
      <c r="W108" s="11">
        <f t="shared" si="8"/>
        <v>399</v>
      </c>
      <c r="X108" t="str">
        <f t="shared" si="9"/>
        <v>新安里</v>
      </c>
      <c r="Y108" s="8">
        <f t="shared" si="10"/>
        <v>1913</v>
      </c>
      <c r="Z108" s="8">
        <f t="shared" si="11"/>
        <v>1255</v>
      </c>
      <c r="AA108" s="8">
        <f t="shared" si="12"/>
        <v>3779</v>
      </c>
    </row>
    <row r="109" spans="1:27" x14ac:dyDescent="0.25">
      <c r="A109" s="1" t="s">
        <v>2</v>
      </c>
      <c r="B109" s="1" t="s">
        <v>137</v>
      </c>
      <c r="C109" s="1" t="s">
        <v>139</v>
      </c>
      <c r="D109" s="2">
        <v>128</v>
      </c>
      <c r="E109" s="2">
        <v>2</v>
      </c>
      <c r="F109" s="2">
        <v>0</v>
      </c>
      <c r="G109" s="2">
        <v>173</v>
      </c>
      <c r="H109" s="2">
        <v>16</v>
      </c>
      <c r="I109" s="2">
        <v>77</v>
      </c>
      <c r="J109" s="2">
        <v>63</v>
      </c>
      <c r="K109" s="2">
        <v>96</v>
      </c>
      <c r="L109" s="2">
        <v>108</v>
      </c>
      <c r="M109" s="2">
        <v>25</v>
      </c>
      <c r="N109" s="2">
        <v>58</v>
      </c>
      <c r="O109" s="2">
        <v>50</v>
      </c>
      <c r="P109" s="2">
        <v>115</v>
      </c>
      <c r="Q109" s="2">
        <v>18</v>
      </c>
      <c r="R109" s="2">
        <v>26</v>
      </c>
      <c r="S109" s="2">
        <v>993</v>
      </c>
      <c r="T109" s="2">
        <v>1405</v>
      </c>
      <c r="U109" s="3">
        <v>70.680000305175781</v>
      </c>
      <c r="V109" s="11">
        <f t="shared" si="7"/>
        <v>433</v>
      </c>
      <c r="W109" s="11">
        <f t="shared" si="8"/>
        <v>367</v>
      </c>
      <c r="X109" t="str">
        <f t="shared" si="9"/>
        <v>新安里</v>
      </c>
      <c r="Y109" s="8" t="str">
        <f t="shared" si="10"/>
        <v/>
      </c>
      <c r="Z109" s="8" t="str">
        <f t="shared" si="11"/>
        <v/>
      </c>
      <c r="AA109" s="8" t="str">
        <f t="shared" si="12"/>
        <v/>
      </c>
    </row>
    <row r="110" spans="1:27" x14ac:dyDescent="0.25">
      <c r="A110" s="1" t="s">
        <v>2</v>
      </c>
      <c r="B110" s="1" t="s">
        <v>137</v>
      </c>
      <c r="C110" s="1" t="s">
        <v>140</v>
      </c>
      <c r="D110" s="2">
        <v>67</v>
      </c>
      <c r="E110" s="2">
        <v>0</v>
      </c>
      <c r="F110" s="2">
        <v>2</v>
      </c>
      <c r="G110" s="2">
        <v>126</v>
      </c>
      <c r="H110" s="2">
        <v>18</v>
      </c>
      <c r="I110" s="2">
        <v>48</v>
      </c>
      <c r="J110" s="2">
        <v>50</v>
      </c>
      <c r="K110" s="2">
        <v>67</v>
      </c>
      <c r="L110" s="2">
        <v>92</v>
      </c>
      <c r="M110" s="2">
        <v>34</v>
      </c>
      <c r="N110" s="2">
        <v>104</v>
      </c>
      <c r="O110" s="2">
        <v>50</v>
      </c>
      <c r="P110" s="2">
        <v>73</v>
      </c>
      <c r="Q110" s="2">
        <v>14</v>
      </c>
      <c r="R110" s="2">
        <v>30</v>
      </c>
      <c r="S110" s="2">
        <v>790</v>
      </c>
      <c r="T110" s="2">
        <v>1158</v>
      </c>
      <c r="U110" s="3">
        <v>68.220001220703125</v>
      </c>
      <c r="V110" s="11">
        <f t="shared" si="7"/>
        <v>416</v>
      </c>
      <c r="W110" s="11">
        <f t="shared" si="8"/>
        <v>256</v>
      </c>
      <c r="X110" t="str">
        <f t="shared" si="9"/>
        <v>新安里</v>
      </c>
      <c r="Y110" s="8" t="str">
        <f t="shared" si="10"/>
        <v/>
      </c>
      <c r="Z110" s="8" t="str">
        <f t="shared" si="11"/>
        <v/>
      </c>
      <c r="AA110" s="8" t="str">
        <f t="shared" si="12"/>
        <v/>
      </c>
    </row>
    <row r="111" spans="1:27" x14ac:dyDescent="0.25">
      <c r="A111" s="1" t="s">
        <v>2</v>
      </c>
      <c r="B111" s="1" t="s">
        <v>137</v>
      </c>
      <c r="C111" s="1" t="s">
        <v>141</v>
      </c>
      <c r="D111" s="2">
        <v>74</v>
      </c>
      <c r="E111" s="2">
        <v>1</v>
      </c>
      <c r="F111" s="2">
        <v>1</v>
      </c>
      <c r="G111" s="2">
        <v>169</v>
      </c>
      <c r="H111" s="2">
        <v>12</v>
      </c>
      <c r="I111" s="2">
        <v>70</v>
      </c>
      <c r="J111" s="2">
        <v>35</v>
      </c>
      <c r="K111" s="2">
        <v>49</v>
      </c>
      <c r="L111" s="2">
        <v>164</v>
      </c>
      <c r="M111" s="2">
        <v>38</v>
      </c>
      <c r="N111" s="2">
        <v>103</v>
      </c>
      <c r="O111" s="2">
        <v>79</v>
      </c>
      <c r="P111" s="2">
        <v>67</v>
      </c>
      <c r="Q111" s="2">
        <v>22</v>
      </c>
      <c r="R111" s="2">
        <v>66</v>
      </c>
      <c r="S111" s="2">
        <v>976</v>
      </c>
      <c r="T111" s="2">
        <v>1350</v>
      </c>
      <c r="U111" s="3">
        <v>72.300003051757813</v>
      </c>
      <c r="V111" s="11">
        <f t="shared" si="7"/>
        <v>603</v>
      </c>
      <c r="W111" s="11">
        <f t="shared" si="8"/>
        <v>233</v>
      </c>
      <c r="X111" t="str">
        <f t="shared" si="9"/>
        <v>新安里</v>
      </c>
      <c r="Y111" s="8" t="str">
        <f t="shared" si="10"/>
        <v/>
      </c>
      <c r="Z111" s="8" t="str">
        <f t="shared" si="11"/>
        <v/>
      </c>
      <c r="AA111" s="8" t="str">
        <f t="shared" si="12"/>
        <v/>
      </c>
    </row>
    <row r="112" spans="1:27" x14ac:dyDescent="0.25">
      <c r="A112" s="1" t="s">
        <v>2</v>
      </c>
      <c r="B112" s="1" t="s">
        <v>142</v>
      </c>
      <c r="C112" s="1" t="s">
        <v>143</v>
      </c>
      <c r="D112" s="2">
        <v>103</v>
      </c>
      <c r="E112" s="2">
        <v>1</v>
      </c>
      <c r="F112" s="2">
        <v>1</v>
      </c>
      <c r="G112" s="2">
        <v>121</v>
      </c>
      <c r="H112" s="2">
        <v>10</v>
      </c>
      <c r="I112" s="2">
        <v>88</v>
      </c>
      <c r="J112" s="2">
        <v>122</v>
      </c>
      <c r="K112" s="2">
        <v>68</v>
      </c>
      <c r="L112" s="2">
        <v>209</v>
      </c>
      <c r="M112" s="2">
        <v>60</v>
      </c>
      <c r="N112" s="2">
        <v>148</v>
      </c>
      <c r="O112" s="2">
        <v>93</v>
      </c>
      <c r="P112" s="2">
        <v>144</v>
      </c>
      <c r="Q112" s="2">
        <v>17</v>
      </c>
      <c r="R112" s="2">
        <v>66</v>
      </c>
      <c r="S112" s="2">
        <v>1287</v>
      </c>
      <c r="T112" s="2">
        <v>1727</v>
      </c>
      <c r="U112" s="3">
        <v>74.519996643066406</v>
      </c>
      <c r="V112" s="11">
        <f t="shared" si="7"/>
        <v>654</v>
      </c>
      <c r="W112" s="11">
        <f t="shared" si="8"/>
        <v>432</v>
      </c>
      <c r="X112" t="str">
        <f t="shared" si="9"/>
        <v>凌霄里</v>
      </c>
      <c r="Y112" s="8">
        <f t="shared" si="10"/>
        <v>1336</v>
      </c>
      <c r="Z112" s="8">
        <f t="shared" si="11"/>
        <v>728</v>
      </c>
      <c r="AA112" s="8">
        <f t="shared" si="12"/>
        <v>2427</v>
      </c>
    </row>
    <row r="113" spans="1:27" x14ac:dyDescent="0.25">
      <c r="A113" s="1" t="s">
        <v>2</v>
      </c>
      <c r="B113" s="1" t="s">
        <v>142</v>
      </c>
      <c r="C113" s="1" t="s">
        <v>144</v>
      </c>
      <c r="D113" s="2">
        <v>84</v>
      </c>
      <c r="E113" s="2">
        <v>2</v>
      </c>
      <c r="F113" s="2">
        <v>1</v>
      </c>
      <c r="G113" s="2">
        <v>144</v>
      </c>
      <c r="H113" s="2">
        <v>10</v>
      </c>
      <c r="I113" s="2">
        <v>65</v>
      </c>
      <c r="J113" s="2">
        <v>65</v>
      </c>
      <c r="K113" s="2">
        <v>39</v>
      </c>
      <c r="L113" s="2">
        <v>252</v>
      </c>
      <c r="M113" s="2">
        <v>39</v>
      </c>
      <c r="N113" s="2">
        <v>111</v>
      </c>
      <c r="O113" s="2">
        <v>90</v>
      </c>
      <c r="P113" s="2">
        <v>117</v>
      </c>
      <c r="Q113" s="2">
        <v>23</v>
      </c>
      <c r="R113" s="2">
        <v>62</v>
      </c>
      <c r="S113" s="2">
        <v>1140</v>
      </c>
      <c r="T113" s="2">
        <v>1578</v>
      </c>
      <c r="U113" s="3">
        <v>72.239997863769531</v>
      </c>
      <c r="V113" s="11">
        <f t="shared" si="7"/>
        <v>682</v>
      </c>
      <c r="W113" s="11">
        <f t="shared" si="8"/>
        <v>296</v>
      </c>
      <c r="X113" t="str">
        <f t="shared" si="9"/>
        <v>凌霄里</v>
      </c>
      <c r="Y113" s="8" t="str">
        <f t="shared" si="10"/>
        <v/>
      </c>
      <c r="Z113" s="8" t="str">
        <f t="shared" si="11"/>
        <v/>
      </c>
      <c r="AA113" s="8" t="str">
        <f t="shared" si="12"/>
        <v/>
      </c>
    </row>
    <row r="114" spans="1:27" x14ac:dyDescent="0.25">
      <c r="A114" s="1" t="s">
        <v>2</v>
      </c>
      <c r="B114" s="1" t="s">
        <v>145</v>
      </c>
      <c r="C114" s="1" t="s">
        <v>146</v>
      </c>
      <c r="D114" s="2">
        <v>55</v>
      </c>
      <c r="E114" s="2">
        <v>3</v>
      </c>
      <c r="F114" s="2">
        <v>4</v>
      </c>
      <c r="G114" s="2">
        <v>133</v>
      </c>
      <c r="H114" s="2">
        <v>11</v>
      </c>
      <c r="I114" s="2">
        <v>75</v>
      </c>
      <c r="J114" s="2">
        <v>48</v>
      </c>
      <c r="K114" s="2">
        <v>59</v>
      </c>
      <c r="L114" s="2">
        <v>115</v>
      </c>
      <c r="M114" s="2">
        <v>35</v>
      </c>
      <c r="N114" s="2">
        <v>115</v>
      </c>
      <c r="O114" s="2">
        <v>108</v>
      </c>
      <c r="P114" s="2">
        <v>77</v>
      </c>
      <c r="Q114" s="2">
        <v>14</v>
      </c>
      <c r="R114" s="2">
        <v>58</v>
      </c>
      <c r="S114" s="2">
        <v>933</v>
      </c>
      <c r="T114" s="2">
        <v>1291</v>
      </c>
      <c r="U114" s="3">
        <v>72.269996643066406</v>
      </c>
      <c r="V114" s="11">
        <f t="shared" si="7"/>
        <v>543</v>
      </c>
      <c r="W114" s="11">
        <f t="shared" si="8"/>
        <v>270</v>
      </c>
      <c r="X114" t="str">
        <f t="shared" si="9"/>
        <v>騰雲里</v>
      </c>
      <c r="Y114" s="8">
        <f t="shared" si="10"/>
        <v>1069</v>
      </c>
      <c r="Z114" s="8">
        <f t="shared" si="11"/>
        <v>578</v>
      </c>
      <c r="AA114" s="8">
        <f t="shared" si="12"/>
        <v>1924</v>
      </c>
    </row>
    <row r="115" spans="1:27" x14ac:dyDescent="0.25">
      <c r="A115" s="1" t="s">
        <v>2</v>
      </c>
      <c r="B115" s="1" t="s">
        <v>145</v>
      </c>
      <c r="C115" s="1" t="s">
        <v>147</v>
      </c>
      <c r="D115" s="2">
        <v>97</v>
      </c>
      <c r="E115" s="2">
        <v>2</v>
      </c>
      <c r="F115" s="2">
        <v>1</v>
      </c>
      <c r="G115" s="2">
        <v>89</v>
      </c>
      <c r="H115" s="2">
        <v>15</v>
      </c>
      <c r="I115" s="2">
        <v>77</v>
      </c>
      <c r="J115" s="2">
        <v>74</v>
      </c>
      <c r="K115" s="2">
        <v>65</v>
      </c>
      <c r="L115" s="2">
        <v>140</v>
      </c>
      <c r="M115" s="2">
        <v>32</v>
      </c>
      <c r="N115" s="2">
        <v>121</v>
      </c>
      <c r="O115" s="2">
        <v>104</v>
      </c>
      <c r="P115" s="2">
        <v>77</v>
      </c>
      <c r="Q115" s="2">
        <v>11</v>
      </c>
      <c r="R115" s="2">
        <v>61</v>
      </c>
      <c r="S115" s="2">
        <v>991</v>
      </c>
      <c r="T115" s="2">
        <v>1316</v>
      </c>
      <c r="U115" s="3">
        <v>75.300003051757813</v>
      </c>
      <c r="V115" s="11">
        <f t="shared" si="7"/>
        <v>526</v>
      </c>
      <c r="W115" s="11">
        <f t="shared" si="8"/>
        <v>308</v>
      </c>
      <c r="X115" t="str">
        <f t="shared" si="9"/>
        <v>騰雲里</v>
      </c>
      <c r="Y115" s="8" t="str">
        <f t="shared" si="10"/>
        <v/>
      </c>
      <c r="Z115" s="8" t="str">
        <f t="shared" si="11"/>
        <v/>
      </c>
      <c r="AA115" s="8" t="str">
        <f t="shared" si="12"/>
        <v/>
      </c>
    </row>
  </sheetData>
  <mergeCells count="22">
    <mergeCell ref="Q2:Q4"/>
    <mergeCell ref="R2:R4"/>
    <mergeCell ref="T1:T4"/>
    <mergeCell ref="U1:U4"/>
    <mergeCell ref="S1:S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A1:A4"/>
    <mergeCell ref="B1:B4"/>
    <mergeCell ref="C1:C4"/>
    <mergeCell ref="D1:R1"/>
    <mergeCell ref="M2:M4"/>
    <mergeCell ref="N2:N4"/>
    <mergeCell ref="O2:O4"/>
    <mergeCell ref="P2:P4"/>
  </mergeCells>
  <phoneticPr fontId="2" type="noConversion"/>
  <conditionalFormatting sqref="B42">
    <cfRule type="duplicateValues" dxfId="2" priority="3"/>
  </conditionalFormatting>
  <conditionalFormatting sqref="B43">
    <cfRule type="duplicateValues" dxfId="1" priority="2"/>
  </conditionalFormatting>
  <conditionalFormatting sqref="B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萬華區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2016-07-19T08:05:11Z</dcterms:created>
  <dcterms:modified xsi:type="dcterms:W3CDTF">2016-07-19T08:31:05Z</dcterms:modified>
</cp:coreProperties>
</file>