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persons/person.xml" ContentType="application/vnd.ms-excel.person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olle\Documents\gitti\Labrat\rotating\"/>
    </mc:Choice>
  </mc:AlternateContent>
  <xr:revisionPtr revIDLastSave="0" documentId="8_{DF769F75-F893-47F4-93E8-C92E25E7A77E}" xr6:coauthVersionLast="47" xr6:coauthVersionMax="47" xr10:uidLastSave="{00000000-0000-0000-0000-000000000000}"/>
  <bookViews>
    <workbookView xWindow="-120" yWindow="-120" windowWidth="29040" windowHeight="15840" xr2:uid="{5E9F790A-0FB4-49B1-A2B9-71BD45A102FD}"/>
  </bookViews>
  <sheets>
    <sheet name="Measurements-May-2025" sheetId="3" r:id="rId1"/>
    <sheet name="Sheet1" sheetId="1" r:id="rId2"/>
    <sheet name="Measurements-May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37" i="3" l="1"/>
  <c r="I36" i="3"/>
  <c r="I35" i="3"/>
  <c r="H37" i="3"/>
  <c r="H36" i="3"/>
  <c r="H35" i="3"/>
  <c r="Q30" i="3"/>
  <c r="M30" i="3"/>
  <c r="I30" i="3"/>
  <c r="E30" i="3"/>
  <c r="S29" i="3"/>
  <c r="S30" i="3" s="1"/>
  <c r="O29" i="3"/>
  <c r="O30" i="3" s="1"/>
  <c r="K29" i="3"/>
  <c r="K30" i="3" s="1"/>
  <c r="G29" i="3"/>
  <c r="G30" i="3" s="1"/>
  <c r="C29" i="3"/>
  <c r="C30" i="3" s="1"/>
  <c r="S28" i="3"/>
  <c r="O28" i="3"/>
  <c r="K28" i="3"/>
  <c r="G28" i="3"/>
  <c r="C28" i="3"/>
  <c r="T20" i="3"/>
  <c r="P20" i="3"/>
  <c r="L20" i="3"/>
  <c r="H20" i="3"/>
  <c r="D20" i="3"/>
  <c r="T19" i="3"/>
  <c r="P19" i="3"/>
  <c r="L19" i="3"/>
  <c r="H19" i="3"/>
  <c r="D19" i="3"/>
  <c r="T18" i="3"/>
  <c r="P18" i="3"/>
  <c r="L18" i="3"/>
  <c r="H18" i="3"/>
  <c r="D18" i="3"/>
  <c r="T17" i="3"/>
  <c r="P17" i="3"/>
  <c r="L17" i="3"/>
  <c r="H17" i="3"/>
  <c r="D17" i="3"/>
  <c r="T16" i="3"/>
  <c r="P16" i="3"/>
  <c r="L16" i="3"/>
  <c r="H16" i="3"/>
  <c r="D16" i="3"/>
  <c r="T15" i="3"/>
  <c r="P15" i="3"/>
  <c r="L15" i="3"/>
  <c r="H15" i="3"/>
  <c r="D15" i="3"/>
  <c r="T14" i="3"/>
  <c r="P14" i="3"/>
  <c r="L14" i="3"/>
  <c r="H14" i="3"/>
  <c r="D14" i="3"/>
  <c r="T13" i="3"/>
  <c r="P13" i="3"/>
  <c r="L13" i="3"/>
  <c r="H13" i="3"/>
  <c r="D13" i="3"/>
  <c r="T12" i="3"/>
  <c r="P12" i="3"/>
  <c r="L12" i="3"/>
  <c r="H12" i="3"/>
  <c r="D12" i="3"/>
  <c r="T11" i="3"/>
  <c r="P11" i="3"/>
  <c r="L11" i="3"/>
  <c r="H11" i="3"/>
  <c r="D11" i="3"/>
  <c r="T10" i="3"/>
  <c r="P10" i="3"/>
  <c r="L10" i="3"/>
  <c r="H10" i="3"/>
  <c r="D10" i="3"/>
  <c r="T9" i="3"/>
  <c r="P9" i="3"/>
  <c r="L9" i="3"/>
  <c r="H9" i="3"/>
  <c r="D9" i="3"/>
  <c r="T8" i="3"/>
  <c r="P8" i="3"/>
  <c r="L8" i="3"/>
  <c r="H8" i="3"/>
  <c r="D8" i="3"/>
  <c r="T7" i="3"/>
  <c r="P7" i="3"/>
  <c r="L7" i="3"/>
  <c r="H7" i="3"/>
  <c r="D7" i="3"/>
  <c r="T6" i="3"/>
  <c r="T28" i="3" s="1"/>
  <c r="U28" i="3" s="1"/>
  <c r="P6" i="3"/>
  <c r="P29" i="3" s="1"/>
  <c r="P30" i="3" s="1"/>
  <c r="L6" i="3"/>
  <c r="H6" i="3"/>
  <c r="D6" i="3"/>
  <c r="D30" i="2"/>
  <c r="C30" i="2"/>
  <c r="C29" i="2"/>
  <c r="D29" i="2"/>
  <c r="H30" i="2"/>
  <c r="G30" i="2"/>
  <c r="G29" i="2"/>
  <c r="H29" i="2"/>
  <c r="L29" i="2"/>
  <c r="L30" i="2" s="1"/>
  <c r="K29" i="2"/>
  <c r="K30" i="2" s="1"/>
  <c r="O30" i="2"/>
  <c r="P30" i="2"/>
  <c r="P29" i="2"/>
  <c r="O29" i="2"/>
  <c r="O28" i="2"/>
  <c r="P25" i="2"/>
  <c r="P28" i="2"/>
  <c r="P24" i="2"/>
  <c r="P23" i="2"/>
  <c r="P22" i="2"/>
  <c r="P21" i="2"/>
  <c r="K28" i="2"/>
  <c r="L25" i="2"/>
  <c r="L28" i="2"/>
  <c r="L24" i="2"/>
  <c r="L23" i="2"/>
  <c r="L22" i="2"/>
  <c r="L21" i="2"/>
  <c r="G28" i="2"/>
  <c r="H25" i="2"/>
  <c r="H28" i="2"/>
  <c r="H24" i="2"/>
  <c r="H23" i="2"/>
  <c r="H22" i="2"/>
  <c r="H21" i="2"/>
  <c r="C28" i="2"/>
  <c r="D25" i="2"/>
  <c r="D28" i="2"/>
  <c r="D24" i="2"/>
  <c r="D23" i="2"/>
  <c r="D22" i="2"/>
  <c r="D21" i="2"/>
  <c r="S29" i="2"/>
  <c r="S30" i="2" s="1"/>
  <c r="S28" i="2"/>
  <c r="T20" i="2"/>
  <c r="P20" i="2"/>
  <c r="L20" i="2"/>
  <c r="H20" i="2"/>
  <c r="D20" i="2"/>
  <c r="T19" i="2"/>
  <c r="P19" i="2"/>
  <c r="L19" i="2"/>
  <c r="H19" i="2"/>
  <c r="D19" i="2"/>
  <c r="T18" i="2"/>
  <c r="P18" i="2"/>
  <c r="L18" i="2"/>
  <c r="H18" i="2"/>
  <c r="D18" i="2"/>
  <c r="T17" i="2"/>
  <c r="P17" i="2"/>
  <c r="L17" i="2"/>
  <c r="H17" i="2"/>
  <c r="D17" i="2"/>
  <c r="T16" i="2"/>
  <c r="P16" i="2"/>
  <c r="L16" i="2"/>
  <c r="H16" i="2"/>
  <c r="D16" i="2"/>
  <c r="T15" i="2"/>
  <c r="P15" i="2"/>
  <c r="L15" i="2"/>
  <c r="H15" i="2"/>
  <c r="D15" i="2"/>
  <c r="T14" i="2"/>
  <c r="P14" i="2"/>
  <c r="L14" i="2"/>
  <c r="H14" i="2"/>
  <c r="D14" i="2"/>
  <c r="T13" i="2"/>
  <c r="P13" i="2"/>
  <c r="L13" i="2"/>
  <c r="H13" i="2"/>
  <c r="D13" i="2"/>
  <c r="T12" i="2"/>
  <c r="P12" i="2"/>
  <c r="L12" i="2"/>
  <c r="H12" i="2"/>
  <c r="D12" i="2"/>
  <c r="T11" i="2"/>
  <c r="P11" i="2"/>
  <c r="L11" i="2"/>
  <c r="H11" i="2"/>
  <c r="D11" i="2"/>
  <c r="T10" i="2"/>
  <c r="P10" i="2"/>
  <c r="L10" i="2"/>
  <c r="H10" i="2"/>
  <c r="D10" i="2"/>
  <c r="T9" i="2"/>
  <c r="P9" i="2"/>
  <c r="L9" i="2"/>
  <c r="H9" i="2"/>
  <c r="D9" i="2"/>
  <c r="T8" i="2"/>
  <c r="P8" i="2"/>
  <c r="L8" i="2"/>
  <c r="H8" i="2"/>
  <c r="D8" i="2"/>
  <c r="T7" i="2"/>
  <c r="P7" i="2"/>
  <c r="L7" i="2"/>
  <c r="H7" i="2"/>
  <c r="D7" i="2"/>
  <c r="T6" i="2"/>
  <c r="P6" i="2"/>
  <c r="L6" i="2"/>
  <c r="H6" i="2"/>
  <c r="D6" i="2"/>
  <c r="S23" i="1"/>
  <c r="S24" i="1" s="1"/>
  <c r="S22" i="1"/>
  <c r="T20" i="1"/>
  <c r="T19" i="1"/>
  <c r="T18" i="1"/>
  <c r="T17" i="1"/>
  <c r="T16" i="1"/>
  <c r="T15" i="1"/>
  <c r="T14" i="1"/>
  <c r="T13" i="1"/>
  <c r="T12" i="1"/>
  <c r="T11" i="1"/>
  <c r="T10" i="1"/>
  <c r="T9" i="1"/>
  <c r="T8" i="1"/>
  <c r="T7" i="1"/>
  <c r="T6" i="1"/>
  <c r="E22" i="1"/>
  <c r="G22" i="1"/>
  <c r="H22" i="1"/>
  <c r="I22" i="1" s="1"/>
  <c r="Q22" i="1"/>
  <c r="M22" i="1"/>
  <c r="D24" i="1"/>
  <c r="G24" i="1"/>
  <c r="H24" i="1"/>
  <c r="K24" i="1"/>
  <c r="L24" i="1"/>
  <c r="O24" i="1"/>
  <c r="P24" i="1"/>
  <c r="C24" i="1"/>
  <c r="O23" i="1"/>
  <c r="P23" i="1"/>
  <c r="G23" i="1"/>
  <c r="H23" i="1"/>
  <c r="K23" i="1"/>
  <c r="L23" i="1"/>
  <c r="D23" i="1"/>
  <c r="C23" i="1"/>
  <c r="C22" i="1"/>
  <c r="O22" i="1"/>
  <c r="P22" i="1"/>
  <c r="K22" i="1"/>
  <c r="L22" i="1"/>
  <c r="D22" i="1"/>
  <c r="P7" i="1"/>
  <c r="P8" i="1"/>
  <c r="P9" i="1"/>
  <c r="P10" i="1"/>
  <c r="P11" i="1"/>
  <c r="P12" i="1"/>
  <c r="P13" i="1"/>
  <c r="P14" i="1"/>
  <c r="P15" i="1"/>
  <c r="P16" i="1"/>
  <c r="P17" i="1"/>
  <c r="P18" i="1"/>
  <c r="P19" i="1"/>
  <c r="P20" i="1"/>
  <c r="P6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6" i="1"/>
  <c r="D28" i="3" l="1"/>
  <c r="E28" i="3" s="1"/>
  <c r="L29" i="3"/>
  <c r="L30" i="3" s="1"/>
  <c r="H29" i="3"/>
  <c r="H30" i="3" s="1"/>
  <c r="L28" i="3"/>
  <c r="M28" i="3" s="1"/>
  <c r="H28" i="3"/>
  <c r="I28" i="3" s="1"/>
  <c r="D29" i="3"/>
  <c r="D30" i="3" s="1"/>
  <c r="T29" i="3"/>
  <c r="T30" i="3" s="1"/>
  <c r="P28" i="3"/>
  <c r="Q28" i="3" s="1"/>
  <c r="T28" i="2"/>
  <c r="U28" i="2" s="1"/>
  <c r="E28" i="2"/>
  <c r="M28" i="2"/>
  <c r="I28" i="2"/>
  <c r="T29" i="2"/>
  <c r="T30" i="2" s="1"/>
  <c r="Q28" i="2"/>
  <c r="T22" i="1"/>
  <c r="U22" i="1" s="1"/>
  <c r="T23" i="1"/>
  <c r="T24" i="1" s="1"/>
</calcChain>
</file>

<file path=xl/sharedStrings.xml><?xml version="1.0" encoding="utf-8"?>
<sst xmlns="http://schemas.openxmlformats.org/spreadsheetml/2006/main" count="72" uniqueCount="17">
  <si>
    <t>T [s] 10</t>
  </si>
  <si>
    <t>T [s] 1</t>
  </si>
  <si>
    <t>n=3</t>
  </si>
  <si>
    <t>T_10</t>
  </si>
  <si>
    <t>T_1</t>
  </si>
  <si>
    <t>n=4</t>
  </si>
  <si>
    <t>n=1</t>
  </si>
  <si>
    <t>AVG</t>
  </si>
  <si>
    <t>STDEV</t>
  </si>
  <si>
    <t>err</t>
  </si>
  <si>
    <t>ω</t>
  </si>
  <si>
    <t>n=3 TAKE TWO</t>
  </si>
  <si>
    <t>#</t>
  </si>
  <si>
    <t>tätä ei tehty uudelleen</t>
  </si>
  <si>
    <t>Mittaukset 9.5.2025</t>
  </si>
  <si>
    <t>omega</t>
  </si>
  <si>
    <t>ANALYTICAL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</si>
</sst>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rgb="FF9C0006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7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2" borderId="0" applyNumberFormat="0" applyBorder="0" applyAlignment="0" applyProtection="0"/>
  </cellStyleXfs>
  <cellXfs count="4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0" fontId="2" fillId="2" borderId="0" xfId="1"/>
  </cellXfs>
  <cellStyles count="2">
    <cellStyle name="Bad" xfId="1" builtinId="2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11" Type="http://schemas.openxmlformats.org/officeDocument/2006/relationships/customXml" Target="../customXml/item3.xml"/><Relationship Id="rId5" Type="http://schemas.openxmlformats.org/officeDocument/2006/relationships/styles" Target="styles.xml"/><Relationship Id="rId10" Type="http://schemas.openxmlformats.org/officeDocument/2006/relationships/customXml" Target="../customXml/item2.xml"/><Relationship Id="rId4" Type="http://schemas.openxmlformats.org/officeDocument/2006/relationships/theme" Target="theme/theme1.xml"/><Relationship Id="rId9" Type="http://schemas.openxmlformats.org/officeDocument/2006/relationships/customXml" Target="../customXml/item1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22</xdr:col>
      <xdr:colOff>571500</xdr:colOff>
      <xdr:row>6</xdr:row>
      <xdr:rowOff>100012</xdr:rowOff>
    </xdr:from>
    <xdr:ext cx="1466850" cy="404726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" name="TextBox 1">
              <a:extLst>
                <a:ext uri="{FF2B5EF4-FFF2-40B4-BE49-F238E27FC236}">
                  <a16:creationId xmlns:a16="http://schemas.microsoft.com/office/drawing/2014/main" id="{D9D50333-91D2-4D9D-B3D1-8BB8781B42B9}"/>
                </a:ext>
              </a:extLst>
            </xdr:cNvPr>
            <xdr:cNvSpPr txBox="1"/>
          </xdr:nvSpPr>
          <xdr:spPr>
            <a:xfrm>
              <a:off x="13982700" y="1243012"/>
              <a:ext cx="1466850" cy="40472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m:rPr>
                        <m:sty m:val="p"/>
                      </m:rPr>
                      <a:rPr lang="el-GR" sz="1400" i="1">
                        <a:latin typeface="Cambria Math" panose="02040503050406030204" pitchFamily="18" charset="0"/>
                      </a:rPr>
                      <m:t>β</m:t>
                    </m:r>
                    <m:r>
                      <a:rPr lang="en-US" sz="1400" b="0" i="1">
                        <a:latin typeface="Cambria Math" panose="02040503050406030204" pitchFamily="18" charset="0"/>
                      </a:rPr>
                      <m:t>=</m:t>
                    </m:r>
                    <m:f>
                      <m:fPr>
                        <m:ctrlPr>
                          <a:rPr lang="en-US" sz="1400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en-US" sz="1400" b="0" i="1">
                            <a:latin typeface="Cambria Math" panose="02040503050406030204" pitchFamily="18" charset="0"/>
                          </a:rPr>
                          <m:t>2</m:t>
                        </m:r>
                        <m:r>
                          <m:rPr>
                            <m:sty m:val="p"/>
                          </m:rPr>
                          <a:rPr lang="el-GR" sz="14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π</m:t>
                        </m:r>
                      </m:num>
                      <m:den>
                        <m:r>
                          <a:rPr lang="en-US" sz="1400" b="0" i="1">
                            <a:latin typeface="Cambria Math" panose="02040503050406030204" pitchFamily="18" charset="0"/>
                          </a:rPr>
                          <m:t>𝑛</m:t>
                        </m:r>
                      </m:den>
                    </m:f>
                  </m:oMath>
                </m:oMathPara>
              </a14:m>
              <a:endParaRPr lang="LID4096" sz="1400"/>
            </a:p>
          </xdr:txBody>
        </xdr:sp>
      </mc:Choice>
      <mc:Fallback xmlns="">
        <xdr:sp macro="" textlink="">
          <xdr:nvSpPr>
            <xdr:cNvPr id="2" name="TextBox 1">
              <a:extLst>
                <a:ext uri="{FF2B5EF4-FFF2-40B4-BE49-F238E27FC236}">
                  <a16:creationId xmlns:a16="http://schemas.microsoft.com/office/drawing/2014/main" id="{D9D50333-91D2-4D9D-B3D1-8BB8781B42B9}"/>
                </a:ext>
              </a:extLst>
            </xdr:cNvPr>
            <xdr:cNvSpPr txBox="1"/>
          </xdr:nvSpPr>
          <xdr:spPr>
            <a:xfrm>
              <a:off x="13982700" y="1243012"/>
              <a:ext cx="1466850" cy="40472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el-GR" sz="1400" i="0">
                  <a:latin typeface="Cambria Math" panose="02040503050406030204" pitchFamily="18" charset="0"/>
                </a:rPr>
                <a:t>β</a:t>
              </a:r>
              <a:r>
                <a:rPr lang="en-US" sz="1400" b="0" i="0">
                  <a:latin typeface="Cambria Math" panose="02040503050406030204" pitchFamily="18" charset="0"/>
                </a:rPr>
                <a:t>=2</a:t>
              </a:r>
              <a:r>
                <a:rPr lang="el-GR" sz="14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π</a:t>
              </a:r>
              <a:r>
                <a:rPr lang="en-US" sz="14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/</a:t>
              </a:r>
              <a:r>
                <a:rPr lang="en-US" sz="1400" b="0" i="0">
                  <a:latin typeface="Cambria Math" panose="02040503050406030204" pitchFamily="18" charset="0"/>
                </a:rPr>
                <a:t>𝑛</a:t>
              </a:r>
              <a:endParaRPr lang="LID4096" sz="1400"/>
            </a:p>
          </xdr:txBody>
        </xdr:sp>
      </mc:Fallback>
    </mc:AlternateContent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22</xdr:col>
      <xdr:colOff>571500</xdr:colOff>
      <xdr:row>6</xdr:row>
      <xdr:rowOff>100012</xdr:rowOff>
    </xdr:from>
    <xdr:ext cx="1466850" cy="404726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" name="TextBox 1">
              <a:extLst>
                <a:ext uri="{FF2B5EF4-FFF2-40B4-BE49-F238E27FC236}">
                  <a16:creationId xmlns:a16="http://schemas.microsoft.com/office/drawing/2014/main" id="{9F104B06-0FC5-3DAC-21E3-2F7A9C311B86}"/>
                </a:ext>
              </a:extLst>
            </xdr:cNvPr>
            <xdr:cNvSpPr txBox="1"/>
          </xdr:nvSpPr>
          <xdr:spPr>
            <a:xfrm>
              <a:off x="13982700" y="1243012"/>
              <a:ext cx="1466850" cy="40472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m:rPr>
                        <m:sty m:val="p"/>
                      </m:rPr>
                      <a:rPr lang="el-GR" sz="1400" i="1">
                        <a:latin typeface="Cambria Math" panose="02040503050406030204" pitchFamily="18" charset="0"/>
                      </a:rPr>
                      <m:t>β</m:t>
                    </m:r>
                    <m:r>
                      <a:rPr lang="en-US" sz="1400" b="0" i="1">
                        <a:latin typeface="Cambria Math" panose="02040503050406030204" pitchFamily="18" charset="0"/>
                      </a:rPr>
                      <m:t>=</m:t>
                    </m:r>
                    <m:f>
                      <m:fPr>
                        <m:ctrlPr>
                          <a:rPr lang="en-US" sz="1400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en-US" sz="1400" b="0" i="1">
                            <a:latin typeface="Cambria Math" panose="02040503050406030204" pitchFamily="18" charset="0"/>
                          </a:rPr>
                          <m:t>2</m:t>
                        </m:r>
                        <m:r>
                          <m:rPr>
                            <m:sty m:val="p"/>
                          </m:rPr>
                          <a:rPr lang="el-GR" sz="14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π</m:t>
                        </m:r>
                      </m:num>
                      <m:den>
                        <m:r>
                          <a:rPr lang="en-US" sz="1400" b="0" i="1">
                            <a:latin typeface="Cambria Math" panose="02040503050406030204" pitchFamily="18" charset="0"/>
                          </a:rPr>
                          <m:t>𝑛</m:t>
                        </m:r>
                      </m:den>
                    </m:f>
                  </m:oMath>
                </m:oMathPara>
              </a14:m>
              <a:endParaRPr lang="LID4096" sz="1400"/>
            </a:p>
          </xdr:txBody>
        </xdr:sp>
      </mc:Choice>
      <mc:Fallback xmlns="">
        <xdr:sp macro="" textlink="">
          <xdr:nvSpPr>
            <xdr:cNvPr id="2" name="TextBox 1">
              <a:extLst>
                <a:ext uri="{FF2B5EF4-FFF2-40B4-BE49-F238E27FC236}">
                  <a16:creationId xmlns:a16="http://schemas.microsoft.com/office/drawing/2014/main" id="{9F104B06-0FC5-3DAC-21E3-2F7A9C311B86}"/>
                </a:ext>
              </a:extLst>
            </xdr:cNvPr>
            <xdr:cNvSpPr txBox="1"/>
          </xdr:nvSpPr>
          <xdr:spPr>
            <a:xfrm>
              <a:off x="13982700" y="1243012"/>
              <a:ext cx="1466850" cy="40472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r>
                <a:rPr lang="el-GR" sz="1400" i="0">
                  <a:latin typeface="Cambria Math" panose="02040503050406030204" pitchFamily="18" charset="0"/>
                </a:rPr>
                <a:t>β</a:t>
              </a:r>
              <a:r>
                <a:rPr lang="en-US" sz="1400" b="0" i="0">
                  <a:latin typeface="Cambria Math" panose="02040503050406030204" pitchFamily="18" charset="0"/>
                </a:rPr>
                <a:t>=2</a:t>
              </a:r>
              <a:r>
                <a:rPr lang="el-GR" sz="14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π</a:t>
              </a:r>
              <a:r>
                <a:rPr lang="en-US" sz="14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/</a:t>
              </a:r>
              <a:r>
                <a:rPr lang="en-US" sz="1400" b="0" i="0">
                  <a:latin typeface="Cambria Math" panose="02040503050406030204" pitchFamily="18" charset="0"/>
                </a:rPr>
                <a:t>𝑛</a:t>
              </a:r>
              <a:endParaRPr lang="LID4096" sz="1400"/>
            </a:p>
          </xdr:txBody>
        </xdr:sp>
      </mc:Fallback>
    </mc:AlternateContent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22</xdr:col>
      <xdr:colOff>571500</xdr:colOff>
      <xdr:row>6</xdr:row>
      <xdr:rowOff>100012</xdr:rowOff>
    </xdr:from>
    <xdr:ext cx="1466850" cy="404726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" name="TextBox 1">
              <a:extLst>
                <a:ext uri="{FF2B5EF4-FFF2-40B4-BE49-F238E27FC236}">
                  <a16:creationId xmlns:a16="http://schemas.microsoft.com/office/drawing/2014/main" id="{A9E3F036-E41F-44C6-8495-81AB3E9C769E}"/>
                </a:ext>
              </a:extLst>
            </xdr:cNvPr>
            <xdr:cNvSpPr txBox="1"/>
          </xdr:nvSpPr>
          <xdr:spPr>
            <a:xfrm>
              <a:off x="13982700" y="1243012"/>
              <a:ext cx="1466850" cy="40472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m:rPr>
                        <m:sty m:val="p"/>
                      </m:rPr>
                      <a:rPr lang="el-GR" sz="1400" i="1">
                        <a:latin typeface="Cambria Math" panose="02040503050406030204" pitchFamily="18" charset="0"/>
                      </a:rPr>
                      <m:t>β</m:t>
                    </m:r>
                    <m:r>
                      <a:rPr lang="en-US" sz="1400" b="0" i="1">
                        <a:latin typeface="Cambria Math" panose="02040503050406030204" pitchFamily="18" charset="0"/>
                      </a:rPr>
                      <m:t>=</m:t>
                    </m:r>
                    <m:f>
                      <m:fPr>
                        <m:ctrlPr>
                          <a:rPr lang="en-US" sz="1400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en-US" sz="1400" b="0" i="1">
                            <a:latin typeface="Cambria Math" panose="02040503050406030204" pitchFamily="18" charset="0"/>
                          </a:rPr>
                          <m:t>2</m:t>
                        </m:r>
                        <m:r>
                          <m:rPr>
                            <m:sty m:val="p"/>
                          </m:rPr>
                          <a:rPr lang="el-GR" sz="14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π</m:t>
                        </m:r>
                      </m:num>
                      <m:den>
                        <m:r>
                          <a:rPr lang="en-US" sz="1400" b="0" i="1">
                            <a:latin typeface="Cambria Math" panose="02040503050406030204" pitchFamily="18" charset="0"/>
                          </a:rPr>
                          <m:t>𝑛</m:t>
                        </m:r>
                      </m:den>
                    </m:f>
                  </m:oMath>
                </m:oMathPara>
              </a14:m>
              <a:endParaRPr lang="LID4096" sz="1400"/>
            </a:p>
          </xdr:txBody>
        </xdr:sp>
      </mc:Choice>
      <mc:Fallback xmlns="">
        <xdr:sp macro="" textlink="">
          <xdr:nvSpPr>
            <xdr:cNvPr id="2" name="TextBox 1">
              <a:extLst>
                <a:ext uri="{FF2B5EF4-FFF2-40B4-BE49-F238E27FC236}">
                  <a16:creationId xmlns:a16="http://schemas.microsoft.com/office/drawing/2014/main" id="{A9E3F036-E41F-44C6-8495-81AB3E9C769E}"/>
                </a:ext>
              </a:extLst>
            </xdr:cNvPr>
            <xdr:cNvSpPr txBox="1"/>
          </xdr:nvSpPr>
          <xdr:spPr>
            <a:xfrm>
              <a:off x="13982700" y="1243012"/>
              <a:ext cx="1466850" cy="40472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el-GR" sz="1400" i="0">
                  <a:latin typeface="Cambria Math" panose="02040503050406030204" pitchFamily="18" charset="0"/>
                </a:rPr>
                <a:t>β</a:t>
              </a:r>
              <a:r>
                <a:rPr lang="en-US" sz="1400" b="0" i="0">
                  <a:latin typeface="Cambria Math" panose="02040503050406030204" pitchFamily="18" charset="0"/>
                </a:rPr>
                <a:t>=2</a:t>
              </a:r>
              <a:r>
                <a:rPr lang="el-GR" sz="14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π</a:t>
              </a:r>
              <a:r>
                <a:rPr lang="en-US" sz="14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/</a:t>
              </a:r>
              <a:r>
                <a:rPr lang="en-US" sz="1400" b="0" i="0">
                  <a:latin typeface="Cambria Math" panose="02040503050406030204" pitchFamily="18" charset="0"/>
                </a:rPr>
                <a:t>𝑛</a:t>
              </a:r>
              <a:endParaRPr lang="LID4096" sz="1400"/>
            </a:p>
          </xdr:txBody>
        </xdr:sp>
      </mc:Fallback>
    </mc:AlternateContent>
    <xdr:clientData/>
  </xdr:one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130415-1F9A-4D9C-BFB2-B4D404CC54D5}">
  <dimension ref="B1:U37"/>
  <sheetViews>
    <sheetView tabSelected="1" topLeftCell="A2" workbookViewId="0">
      <selection activeCell="H37" sqref="H37:I37"/>
    </sheetView>
  </sheetViews>
  <sheetFormatPr defaultRowHeight="15" x14ac:dyDescent="0.25"/>
  <sheetData>
    <row r="1" spans="2:21" x14ac:dyDescent="0.25">
      <c r="B1" t="s">
        <v>14</v>
      </c>
    </row>
    <row r="3" spans="2:21" x14ac:dyDescent="0.25">
      <c r="S3" t="s">
        <v>13</v>
      </c>
    </row>
    <row r="4" spans="2:21" x14ac:dyDescent="0.25">
      <c r="G4" t="s">
        <v>2</v>
      </c>
      <c r="K4" t="s">
        <v>5</v>
      </c>
      <c r="O4" t="s">
        <v>6</v>
      </c>
      <c r="S4" s="3" t="s">
        <v>11</v>
      </c>
      <c r="T4" s="3"/>
      <c r="U4" s="3"/>
    </row>
    <row r="5" spans="2:21" x14ac:dyDescent="0.25">
      <c r="B5" t="s">
        <v>12</v>
      </c>
      <c r="C5" t="s">
        <v>0</v>
      </c>
      <c r="D5" t="s">
        <v>1</v>
      </c>
      <c r="G5" t="s">
        <v>3</v>
      </c>
      <c r="H5" t="s">
        <v>4</v>
      </c>
      <c r="K5" t="s">
        <v>3</v>
      </c>
      <c r="L5" t="s">
        <v>4</v>
      </c>
      <c r="O5" t="s">
        <v>3</v>
      </c>
      <c r="P5" t="s">
        <v>4</v>
      </c>
      <c r="S5" s="3" t="s">
        <v>3</v>
      </c>
      <c r="T5" s="3" t="s">
        <v>4</v>
      </c>
      <c r="U5" s="3"/>
    </row>
    <row r="6" spans="2:21" x14ac:dyDescent="0.25">
      <c r="B6" s="2">
        <v>1</v>
      </c>
      <c r="C6">
        <v>14.82</v>
      </c>
      <c r="D6">
        <f>C6*0.1</f>
        <v>1.4820000000000002</v>
      </c>
      <c r="G6">
        <v>43.63</v>
      </c>
      <c r="H6">
        <f>G6*0.1</f>
        <v>4.3630000000000004</v>
      </c>
      <c r="K6">
        <v>29.15</v>
      </c>
      <c r="L6">
        <f>K6*0.1</f>
        <v>2.915</v>
      </c>
      <c r="O6">
        <v>14.69</v>
      </c>
      <c r="P6">
        <f>O6*0.1</f>
        <v>1.4690000000000001</v>
      </c>
      <c r="S6" s="3">
        <v>43.63</v>
      </c>
      <c r="T6" s="3">
        <f>S6*0.1</f>
        <v>4.3630000000000004</v>
      </c>
      <c r="U6" s="3"/>
    </row>
    <row r="7" spans="2:21" x14ac:dyDescent="0.25">
      <c r="B7" s="2">
        <v>2</v>
      </c>
      <c r="C7">
        <v>14.97</v>
      </c>
      <c r="D7">
        <f t="shared" ref="D7:D20" si="0">C7*0.1</f>
        <v>1.4970000000000001</v>
      </c>
      <c r="G7">
        <v>43.75</v>
      </c>
      <c r="H7">
        <f t="shared" ref="H7:H20" si="1">G7*0.1</f>
        <v>4.375</v>
      </c>
      <c r="K7">
        <v>29.28</v>
      </c>
      <c r="L7">
        <f t="shared" ref="L7:L20" si="2">K7*0.1</f>
        <v>2.9280000000000004</v>
      </c>
      <c r="O7">
        <v>14.87</v>
      </c>
      <c r="P7">
        <f t="shared" ref="P7:P20" si="3">O7*0.1</f>
        <v>1.4870000000000001</v>
      </c>
      <c r="S7" s="3">
        <v>43.48</v>
      </c>
      <c r="T7" s="3">
        <f t="shared" ref="T7:T20" si="4">S7*0.1</f>
        <v>4.3479999999999999</v>
      </c>
      <c r="U7" s="3"/>
    </row>
    <row r="8" spans="2:21" x14ac:dyDescent="0.25">
      <c r="B8" s="2">
        <v>3</v>
      </c>
      <c r="C8">
        <v>14.75</v>
      </c>
      <c r="D8">
        <f t="shared" si="0"/>
        <v>1.4750000000000001</v>
      </c>
      <c r="G8">
        <v>43.56</v>
      </c>
      <c r="H8">
        <f t="shared" si="1"/>
        <v>4.3560000000000008</v>
      </c>
      <c r="K8">
        <v>29.22</v>
      </c>
      <c r="L8">
        <f t="shared" si="2"/>
        <v>2.9220000000000002</v>
      </c>
      <c r="O8">
        <v>14.69</v>
      </c>
      <c r="P8">
        <f t="shared" si="3"/>
        <v>1.4690000000000001</v>
      </c>
      <c r="S8" s="3">
        <v>43.7</v>
      </c>
      <c r="T8" s="3">
        <f t="shared" si="4"/>
        <v>4.37</v>
      </c>
      <c r="U8" s="3"/>
    </row>
    <row r="9" spans="2:21" x14ac:dyDescent="0.25">
      <c r="B9" s="2">
        <v>4</v>
      </c>
      <c r="C9">
        <v>14.57</v>
      </c>
      <c r="D9">
        <f t="shared" si="0"/>
        <v>1.4570000000000001</v>
      </c>
      <c r="G9">
        <v>43.53</v>
      </c>
      <c r="H9">
        <f t="shared" si="1"/>
        <v>4.3530000000000006</v>
      </c>
      <c r="K9">
        <v>29.37</v>
      </c>
      <c r="L9">
        <f t="shared" si="2"/>
        <v>2.9370000000000003</v>
      </c>
      <c r="O9">
        <v>14.75</v>
      </c>
      <c r="P9">
        <f t="shared" si="3"/>
        <v>1.4750000000000001</v>
      </c>
      <c r="S9" s="3">
        <v>43.79</v>
      </c>
      <c r="T9" s="3">
        <f t="shared" si="4"/>
        <v>4.3790000000000004</v>
      </c>
      <c r="U9" s="3"/>
    </row>
    <row r="10" spans="2:21" x14ac:dyDescent="0.25">
      <c r="B10" s="2">
        <v>5</v>
      </c>
      <c r="C10">
        <v>14.65</v>
      </c>
      <c r="D10">
        <f t="shared" si="0"/>
        <v>1.4650000000000001</v>
      </c>
      <c r="G10">
        <v>43.56</v>
      </c>
      <c r="H10">
        <f t="shared" si="1"/>
        <v>4.3560000000000008</v>
      </c>
      <c r="K10">
        <v>29.34</v>
      </c>
      <c r="L10">
        <f t="shared" si="2"/>
        <v>2.9340000000000002</v>
      </c>
      <c r="O10">
        <v>14.72</v>
      </c>
      <c r="P10">
        <f t="shared" si="3"/>
        <v>1.4720000000000002</v>
      </c>
      <c r="S10" s="3">
        <v>43.85</v>
      </c>
      <c r="T10" s="3">
        <f t="shared" si="4"/>
        <v>4.3850000000000007</v>
      </c>
      <c r="U10" s="3"/>
    </row>
    <row r="11" spans="2:21" x14ac:dyDescent="0.25">
      <c r="B11" s="2">
        <v>6</v>
      </c>
      <c r="C11">
        <v>14.75</v>
      </c>
      <c r="D11">
        <f t="shared" si="0"/>
        <v>1.4750000000000001</v>
      </c>
      <c r="G11">
        <v>43.65</v>
      </c>
      <c r="H11">
        <f t="shared" si="1"/>
        <v>4.3650000000000002</v>
      </c>
      <c r="K11">
        <v>29.28</v>
      </c>
      <c r="L11">
        <f t="shared" si="2"/>
        <v>2.9280000000000004</v>
      </c>
      <c r="O11">
        <v>14.75</v>
      </c>
      <c r="P11">
        <f t="shared" si="3"/>
        <v>1.4750000000000001</v>
      </c>
      <c r="S11" s="3">
        <v>43.6</v>
      </c>
      <c r="T11" s="3">
        <f t="shared" si="4"/>
        <v>4.3600000000000003</v>
      </c>
      <c r="U11" s="3"/>
    </row>
    <row r="12" spans="2:21" x14ac:dyDescent="0.25">
      <c r="B12" s="2">
        <v>7</v>
      </c>
      <c r="C12">
        <v>14.47</v>
      </c>
      <c r="D12">
        <f t="shared" si="0"/>
        <v>1.4470000000000001</v>
      </c>
      <c r="G12">
        <v>43.47</v>
      </c>
      <c r="H12">
        <f t="shared" si="1"/>
        <v>4.3470000000000004</v>
      </c>
      <c r="K12">
        <v>29.15</v>
      </c>
      <c r="L12">
        <f t="shared" si="2"/>
        <v>2.915</v>
      </c>
      <c r="O12">
        <v>14.69</v>
      </c>
      <c r="P12">
        <f t="shared" si="3"/>
        <v>1.4690000000000001</v>
      </c>
      <c r="S12" s="3">
        <v>43.46</v>
      </c>
      <c r="T12" s="3">
        <f t="shared" si="4"/>
        <v>4.3460000000000001</v>
      </c>
      <c r="U12" s="3"/>
    </row>
    <row r="13" spans="2:21" x14ac:dyDescent="0.25">
      <c r="B13" s="2">
        <v>8</v>
      </c>
      <c r="C13">
        <v>14.4</v>
      </c>
      <c r="D13">
        <f t="shared" si="0"/>
        <v>1.4400000000000002</v>
      </c>
      <c r="G13">
        <v>43.44</v>
      </c>
      <c r="H13">
        <f t="shared" si="1"/>
        <v>4.3440000000000003</v>
      </c>
      <c r="K13">
        <v>29.28</v>
      </c>
      <c r="L13">
        <f t="shared" si="2"/>
        <v>2.9280000000000004</v>
      </c>
      <c r="O13">
        <v>14.66</v>
      </c>
      <c r="P13">
        <f t="shared" si="3"/>
        <v>1.4660000000000002</v>
      </c>
      <c r="S13" s="3">
        <v>43.42</v>
      </c>
      <c r="T13" s="3">
        <f t="shared" si="4"/>
        <v>4.3420000000000005</v>
      </c>
      <c r="U13" s="3"/>
    </row>
    <row r="14" spans="2:21" x14ac:dyDescent="0.25">
      <c r="B14" s="2">
        <v>9</v>
      </c>
      <c r="C14">
        <v>14.54</v>
      </c>
      <c r="D14">
        <f t="shared" si="0"/>
        <v>1.454</v>
      </c>
      <c r="G14">
        <v>43.35</v>
      </c>
      <c r="H14">
        <f t="shared" si="1"/>
        <v>4.335</v>
      </c>
      <c r="K14">
        <v>29.28</v>
      </c>
      <c r="L14">
        <f t="shared" si="2"/>
        <v>2.9280000000000004</v>
      </c>
      <c r="O14">
        <v>14.75</v>
      </c>
      <c r="P14">
        <f t="shared" si="3"/>
        <v>1.4750000000000001</v>
      </c>
      <c r="S14" s="3">
        <v>43.57</v>
      </c>
      <c r="T14" s="3">
        <f t="shared" si="4"/>
        <v>4.3570000000000002</v>
      </c>
      <c r="U14" s="3"/>
    </row>
    <row r="15" spans="2:21" x14ac:dyDescent="0.25">
      <c r="B15" s="2">
        <v>10</v>
      </c>
      <c r="C15">
        <v>14.37</v>
      </c>
      <c r="D15">
        <f t="shared" si="0"/>
        <v>1.4370000000000001</v>
      </c>
      <c r="G15">
        <v>43.4</v>
      </c>
      <c r="H15">
        <f t="shared" si="1"/>
        <v>4.34</v>
      </c>
      <c r="K15">
        <v>29.25</v>
      </c>
      <c r="L15">
        <f t="shared" si="2"/>
        <v>2.9250000000000003</v>
      </c>
      <c r="O15">
        <v>14.72</v>
      </c>
      <c r="P15">
        <f t="shared" si="3"/>
        <v>1.4720000000000002</v>
      </c>
      <c r="S15" s="3">
        <v>43.63</v>
      </c>
      <c r="T15" s="3">
        <f t="shared" si="4"/>
        <v>4.3630000000000004</v>
      </c>
      <c r="U15" s="3"/>
    </row>
    <row r="16" spans="2:21" x14ac:dyDescent="0.25">
      <c r="B16" s="2">
        <v>11</v>
      </c>
      <c r="C16">
        <v>14.53</v>
      </c>
      <c r="D16">
        <f t="shared" si="0"/>
        <v>1.4530000000000001</v>
      </c>
      <c r="G16">
        <v>43.41</v>
      </c>
      <c r="H16">
        <f t="shared" si="1"/>
        <v>4.3410000000000002</v>
      </c>
      <c r="K16">
        <v>29.28</v>
      </c>
      <c r="L16">
        <f t="shared" si="2"/>
        <v>2.9280000000000004</v>
      </c>
      <c r="O16">
        <v>14.84</v>
      </c>
      <c r="P16">
        <f t="shared" si="3"/>
        <v>1.484</v>
      </c>
      <c r="S16" s="3">
        <v>43.68</v>
      </c>
      <c r="T16" s="3">
        <f t="shared" si="4"/>
        <v>4.3680000000000003</v>
      </c>
      <c r="U16" s="3"/>
    </row>
    <row r="17" spans="2:21" x14ac:dyDescent="0.25">
      <c r="B17" s="2">
        <v>12</v>
      </c>
      <c r="C17">
        <v>14.41</v>
      </c>
      <c r="D17">
        <f t="shared" si="0"/>
        <v>1.4410000000000001</v>
      </c>
      <c r="G17">
        <v>43.44</v>
      </c>
      <c r="H17">
        <f t="shared" si="1"/>
        <v>4.3440000000000003</v>
      </c>
      <c r="K17">
        <v>29.07</v>
      </c>
      <c r="L17">
        <f t="shared" si="2"/>
        <v>2.907</v>
      </c>
      <c r="O17">
        <v>14.69</v>
      </c>
      <c r="P17">
        <f t="shared" si="3"/>
        <v>1.4690000000000001</v>
      </c>
      <c r="S17" s="3">
        <v>43.87</v>
      </c>
      <c r="T17" s="3">
        <f t="shared" si="4"/>
        <v>4.3869999999999996</v>
      </c>
      <c r="U17" s="3"/>
    </row>
    <row r="18" spans="2:21" x14ac:dyDescent="0.25">
      <c r="B18" s="2">
        <v>13</v>
      </c>
      <c r="C18">
        <v>14.28</v>
      </c>
      <c r="D18">
        <f t="shared" si="0"/>
        <v>1.4279999999999999</v>
      </c>
      <c r="G18">
        <v>43.72</v>
      </c>
      <c r="H18">
        <f t="shared" si="1"/>
        <v>4.3719999999999999</v>
      </c>
      <c r="K18">
        <v>29.03</v>
      </c>
      <c r="L18">
        <f t="shared" si="2"/>
        <v>2.9030000000000005</v>
      </c>
      <c r="O18">
        <v>14.69</v>
      </c>
      <c r="P18">
        <f t="shared" si="3"/>
        <v>1.4690000000000001</v>
      </c>
      <c r="S18" s="3">
        <v>43.94</v>
      </c>
      <c r="T18" s="3">
        <f t="shared" si="4"/>
        <v>4.3940000000000001</v>
      </c>
      <c r="U18" s="3"/>
    </row>
    <row r="19" spans="2:21" x14ac:dyDescent="0.25">
      <c r="B19" s="2">
        <v>14</v>
      </c>
      <c r="C19">
        <v>14.66</v>
      </c>
      <c r="D19">
        <f t="shared" si="0"/>
        <v>1.4660000000000002</v>
      </c>
      <c r="G19">
        <v>43.09</v>
      </c>
      <c r="H19">
        <f t="shared" si="1"/>
        <v>4.3090000000000002</v>
      </c>
      <c r="K19">
        <v>29.09</v>
      </c>
      <c r="L19">
        <f t="shared" si="2"/>
        <v>2.9090000000000003</v>
      </c>
      <c r="O19">
        <v>14.68</v>
      </c>
      <c r="P19">
        <f t="shared" si="3"/>
        <v>1.468</v>
      </c>
      <c r="S19" s="3">
        <v>43.42</v>
      </c>
      <c r="T19" s="3">
        <f t="shared" si="4"/>
        <v>4.3420000000000005</v>
      </c>
      <c r="U19" s="3"/>
    </row>
    <row r="20" spans="2:21" x14ac:dyDescent="0.25">
      <c r="B20" s="2">
        <v>15</v>
      </c>
      <c r="C20">
        <v>14.34</v>
      </c>
      <c r="D20">
        <f t="shared" si="0"/>
        <v>1.4340000000000002</v>
      </c>
      <c r="G20">
        <v>43.69</v>
      </c>
      <c r="H20">
        <f t="shared" si="1"/>
        <v>4.3689999999999998</v>
      </c>
      <c r="K20">
        <v>29.12</v>
      </c>
      <c r="L20">
        <f t="shared" si="2"/>
        <v>2.9120000000000004</v>
      </c>
      <c r="O20">
        <v>14.65</v>
      </c>
      <c r="P20">
        <f t="shared" si="3"/>
        <v>1.4650000000000001</v>
      </c>
      <c r="S20" s="3">
        <v>43.77</v>
      </c>
      <c r="T20" s="3">
        <f t="shared" si="4"/>
        <v>4.3770000000000007</v>
      </c>
      <c r="U20" s="3"/>
    </row>
    <row r="21" spans="2:21" x14ac:dyDescent="0.25">
      <c r="B21" s="2">
        <v>16</v>
      </c>
      <c r="S21" s="3"/>
      <c r="T21" s="3"/>
      <c r="U21" s="3"/>
    </row>
    <row r="22" spans="2:21" x14ac:dyDescent="0.25">
      <c r="B22" s="2">
        <v>17</v>
      </c>
      <c r="S22" s="3"/>
      <c r="T22" s="3"/>
      <c r="U22" s="3"/>
    </row>
    <row r="23" spans="2:21" x14ac:dyDescent="0.25">
      <c r="B23" s="2">
        <v>18</v>
      </c>
      <c r="S23" s="3"/>
      <c r="T23" s="3"/>
      <c r="U23" s="3"/>
    </row>
    <row r="24" spans="2:21" x14ac:dyDescent="0.25">
      <c r="B24" s="2">
        <v>19</v>
      </c>
      <c r="S24" s="3"/>
      <c r="T24" s="3"/>
      <c r="U24" s="3"/>
    </row>
    <row r="25" spans="2:21" x14ac:dyDescent="0.25">
      <c r="B25" s="2">
        <v>20</v>
      </c>
      <c r="S25" s="3"/>
      <c r="T25" s="3"/>
      <c r="U25" s="3"/>
    </row>
    <row r="26" spans="2:21" x14ac:dyDescent="0.25">
      <c r="S26" s="3"/>
      <c r="T26" s="3"/>
      <c r="U26" s="3"/>
    </row>
    <row r="27" spans="2:21" x14ac:dyDescent="0.25">
      <c r="E27" s="1" t="s">
        <v>10</v>
      </c>
      <c r="I27" s="1" t="s">
        <v>10</v>
      </c>
      <c r="M27" s="1" t="s">
        <v>10</v>
      </c>
      <c r="Q27" s="1" t="s">
        <v>10</v>
      </c>
      <c r="S27" s="3"/>
      <c r="T27" s="3"/>
      <c r="U27" s="3" t="s">
        <v>10</v>
      </c>
    </row>
    <row r="28" spans="2:21" x14ac:dyDescent="0.25">
      <c r="B28" t="s">
        <v>7</v>
      </c>
      <c r="C28">
        <f>AVERAGE(C6:C25)</f>
        <v>14.567333333333334</v>
      </c>
      <c r="D28">
        <f>AVERAGE(D6:D25)</f>
        <v>1.4567333333333334</v>
      </c>
      <c r="E28">
        <f>2*PI()/D28</f>
        <v>4.3132021238247118</v>
      </c>
      <c r="G28">
        <f>AVERAGE(G6:G25)</f>
        <v>43.512666666666668</v>
      </c>
      <c r="H28">
        <f>AVERAGE(H6:H25)</f>
        <v>4.3512666666666666</v>
      </c>
      <c r="I28">
        <f>2*PI()/H28</f>
        <v>1.4439899432761922</v>
      </c>
      <c r="K28">
        <f>AVERAGE(K6:K25)</f>
        <v>29.212666666666667</v>
      </c>
      <c r="L28">
        <f>AVERAGE(L6:L25)</f>
        <v>2.9212666666666665</v>
      </c>
      <c r="M28">
        <f>2*PI()/L28</f>
        <v>2.1508427761403457</v>
      </c>
      <c r="O28">
        <f>AVERAGE(O6:O25)</f>
        <v>14.722666666666667</v>
      </c>
      <c r="P28">
        <f>AVERAGE(P6:P25)</f>
        <v>1.4722666666666668</v>
      </c>
      <c r="Q28">
        <f>2*PI()/P28</f>
        <v>4.2676951461553063</v>
      </c>
      <c r="S28" s="3">
        <f>AVERAGE(S6:S20)</f>
        <v>43.653999999999989</v>
      </c>
      <c r="T28" s="3">
        <f>AVERAGE(T6:T20)</f>
        <v>4.3653999999999993</v>
      </c>
      <c r="U28" s="3">
        <f>2*PI()/T28</f>
        <v>1.4393149097859503</v>
      </c>
    </row>
    <row r="29" spans="2:21" x14ac:dyDescent="0.25">
      <c r="B29" t="s">
        <v>8</v>
      </c>
      <c r="C29">
        <f>_xlfn.STDEV.P(C6:C25)</f>
        <v>0.19073425375520686</v>
      </c>
      <c r="D29">
        <f>_xlfn.STDEV.P(D6:D25)</f>
        <v>1.9073425375520689E-2</v>
      </c>
      <c r="G29">
        <f>_xlfn.STDEV.P(G6:G25)</f>
        <v>0.16510468059856878</v>
      </c>
      <c r="H29">
        <f>_xlfn.STDEV.P(H6:H25)</f>
        <v>1.6510468059856908E-2</v>
      </c>
      <c r="K29">
        <f>_xlfn.STDEV.P(K6:K25)</f>
        <v>0.10009773002199204</v>
      </c>
      <c r="L29">
        <f>_xlfn.STDEV.P(L6:L25)</f>
        <v>1.0009773002199209E-2</v>
      </c>
      <c r="O29">
        <f>_xlfn.STDEV.P(O6:O25)</f>
        <v>6.0051829466072154E-2</v>
      </c>
      <c r="P29">
        <f>_xlfn.STDEV.P(P6:P25)</f>
        <v>6.0051829466072123E-3</v>
      </c>
      <c r="S29" s="3">
        <f>_xlfn.STDEV.P(S6:S20)</f>
        <v>0.161278227503487</v>
      </c>
      <c r="T29" s="3">
        <f>_xlfn.STDEV.P(T6:T20)</f>
        <v>1.6127822750348721E-2</v>
      </c>
      <c r="U29" s="3"/>
    </row>
    <row r="30" spans="2:21" x14ac:dyDescent="0.25">
      <c r="B30" t="s">
        <v>9</v>
      </c>
      <c r="C30">
        <f>C29/(SQRT(COUNT(C6:C25)))</f>
        <v>4.9247372556347709E-2</v>
      </c>
      <c r="D30">
        <f>D29/(SQRT(COUNT(D6:D25)))</f>
        <v>4.9247372556347714E-3</v>
      </c>
      <c r="E30">
        <f>SQRT((-(2*PI()/(D28^2))*D30)^2)</f>
        <v>1.4581520655999209E-2</v>
      </c>
      <c r="G30">
        <f>G29/(SQRT(COUNT(G6:G25)))</f>
        <v>4.262984522261011E-2</v>
      </c>
      <c r="H30">
        <f>H29/(SQRT(COUNT(H6:H25)))</f>
        <v>4.2629845222610192E-3</v>
      </c>
      <c r="I30">
        <f>SQRT((-(2*PI()/(H28^2))*H30)^2)</f>
        <v>1.4146930652730182E-3</v>
      </c>
      <c r="K30">
        <f>K29/(SQRT(COUNT(K6:K25)))</f>
        <v>2.5845122757889423E-2</v>
      </c>
      <c r="L30">
        <f>L29/(SQRT(COUNT(L6:L25)))</f>
        <v>2.5845122757889435E-3</v>
      </c>
      <c r="M30">
        <f>SQRT((-(2*PI()/(L28^2))*L30)^2)</f>
        <v>1.9029004170200237E-3</v>
      </c>
      <c r="O30">
        <f>O29/(SQRT(COUNT(O6:O25)))</f>
        <v>1.5505315695425686E-2</v>
      </c>
      <c r="P30">
        <f>P29/(SQRT(COUNT(P6:P25)))</f>
        <v>1.5505315695425678E-3</v>
      </c>
      <c r="Q30">
        <f>SQRT((-(2*PI()/(P28^2))*P30)^2)</f>
        <v>4.4945635210768319E-3</v>
      </c>
      <c r="S30" s="3">
        <f>S29/(SQRT(COUNT(S6:S20)))</f>
        <v>4.1641859281790407E-2</v>
      </c>
      <c r="T30" s="3">
        <f>T29/(SQRT(COUNT(T6:T20)))</f>
        <v>4.1641859281790457E-3</v>
      </c>
      <c r="U30" s="3"/>
    </row>
    <row r="33" spans="7:9" x14ac:dyDescent="0.25">
      <c r="G33" t="s">
        <v>16</v>
      </c>
    </row>
    <row r="34" spans="7:9" x14ac:dyDescent="0.25">
      <c r="G34" t="s">
        <v>15</v>
      </c>
      <c r="I34" t="s">
        <v>9</v>
      </c>
    </row>
    <row r="35" spans="7:9" x14ac:dyDescent="0.25">
      <c r="G35">
        <v>3</v>
      </c>
      <c r="H35">
        <f>(4*PI()/$D$28)*(1/2-1/G35)</f>
        <v>1.437734041274904</v>
      </c>
      <c r="I35">
        <f>(4*PI()*(1/2-1/G35)/($D$28^2)*$D$30)</f>
        <v>4.8605068853330704E-3</v>
      </c>
    </row>
    <row r="36" spans="7:9" x14ac:dyDescent="0.25">
      <c r="G36">
        <v>4</v>
      </c>
      <c r="H36">
        <f>(4*PI()/$D$28)*(1/2-1/G36)</f>
        <v>2.1566010619123559</v>
      </c>
      <c r="I36">
        <f>(4*PI()*(1/2-1/G36)/($D$28^2)*$D$30)</f>
        <v>7.2907603279996043E-3</v>
      </c>
    </row>
    <row r="37" spans="7:9" x14ac:dyDescent="0.25">
      <c r="G37">
        <v>1</v>
      </c>
      <c r="H37">
        <f>2*PI()/D28</f>
        <v>4.3132021238247118</v>
      </c>
      <c r="I37">
        <f>(2*PI()/($D$28^2)*$D$30)</f>
        <v>1.4581520655999209E-2</v>
      </c>
    </row>
  </sheetData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447C4E-6581-4276-93BF-EB9D77102E27}">
  <dimension ref="B4:U24"/>
  <sheetViews>
    <sheetView workbookViewId="0">
      <selection activeCell="T20" sqref="T20"/>
    </sheetView>
  </sheetViews>
  <sheetFormatPr defaultRowHeight="15" x14ac:dyDescent="0.25"/>
  <sheetData>
    <row r="4" spans="3:20" x14ac:dyDescent="0.25">
      <c r="G4" t="s">
        <v>2</v>
      </c>
      <c r="K4" t="s">
        <v>5</v>
      </c>
      <c r="O4" t="s">
        <v>6</v>
      </c>
      <c r="S4" t="s">
        <v>11</v>
      </c>
    </row>
    <row r="5" spans="3:20" x14ac:dyDescent="0.25">
      <c r="C5" t="s">
        <v>0</v>
      </c>
      <c r="D5" t="s">
        <v>1</v>
      </c>
      <c r="G5" t="s">
        <v>3</v>
      </c>
      <c r="H5" t="s">
        <v>4</v>
      </c>
      <c r="K5" t="s">
        <v>3</v>
      </c>
      <c r="L5" t="s">
        <v>4</v>
      </c>
      <c r="O5" t="s">
        <v>3</v>
      </c>
      <c r="P5" t="s">
        <v>4</v>
      </c>
      <c r="S5" t="s">
        <v>3</v>
      </c>
      <c r="T5" t="s">
        <v>4</v>
      </c>
    </row>
    <row r="6" spans="3:20" x14ac:dyDescent="0.25">
      <c r="C6">
        <v>14.57</v>
      </c>
      <c r="D6">
        <f>C6*0.1</f>
        <v>1.4570000000000001</v>
      </c>
      <c r="G6">
        <v>47.54</v>
      </c>
      <c r="H6">
        <f>G6*0.1</f>
        <v>4.7540000000000004</v>
      </c>
      <c r="K6">
        <v>29.29</v>
      </c>
      <c r="L6">
        <f>K6*0.1</f>
        <v>2.9290000000000003</v>
      </c>
      <c r="O6">
        <v>14.48</v>
      </c>
      <c r="P6">
        <f>O6*0.1</f>
        <v>1.4480000000000002</v>
      </c>
      <c r="S6">
        <v>43.63</v>
      </c>
      <c r="T6">
        <f>S6*0.1</f>
        <v>4.3630000000000004</v>
      </c>
    </row>
    <row r="7" spans="3:20" x14ac:dyDescent="0.25">
      <c r="C7">
        <v>14.66</v>
      </c>
      <c r="D7">
        <f t="shared" ref="D7:D20" si="0">C7*0.1</f>
        <v>1.4660000000000002</v>
      </c>
      <c r="G7">
        <v>47.63</v>
      </c>
      <c r="H7">
        <f t="shared" ref="H7:H20" si="1">G7*0.1</f>
        <v>4.7630000000000008</v>
      </c>
      <c r="K7">
        <v>29.18</v>
      </c>
      <c r="L7">
        <f t="shared" ref="L7:L20" si="2">K7*0.1</f>
        <v>2.9180000000000001</v>
      </c>
      <c r="O7">
        <v>14.49</v>
      </c>
      <c r="P7">
        <f t="shared" ref="P7:P20" si="3">O7*0.1</f>
        <v>1.4490000000000001</v>
      </c>
      <c r="S7">
        <v>43.48</v>
      </c>
      <c r="T7">
        <f t="shared" ref="T7:T20" si="4">S7*0.1</f>
        <v>4.3479999999999999</v>
      </c>
    </row>
    <row r="8" spans="3:20" x14ac:dyDescent="0.25">
      <c r="C8">
        <v>14.56</v>
      </c>
      <c r="D8">
        <f t="shared" si="0"/>
        <v>1.4560000000000002</v>
      </c>
      <c r="G8">
        <v>47.76</v>
      </c>
      <c r="H8">
        <f t="shared" si="1"/>
        <v>4.7759999999999998</v>
      </c>
      <c r="K8">
        <v>29.09</v>
      </c>
      <c r="L8">
        <f t="shared" si="2"/>
        <v>2.9090000000000003</v>
      </c>
      <c r="O8">
        <v>14.5</v>
      </c>
      <c r="P8">
        <f t="shared" si="3"/>
        <v>1.4500000000000002</v>
      </c>
      <c r="S8">
        <v>43.7</v>
      </c>
      <c r="T8">
        <f t="shared" si="4"/>
        <v>4.37</v>
      </c>
    </row>
    <row r="9" spans="3:20" x14ac:dyDescent="0.25">
      <c r="C9">
        <v>14.59</v>
      </c>
      <c r="D9">
        <f t="shared" si="0"/>
        <v>1.4590000000000001</v>
      </c>
      <c r="G9">
        <v>47.77</v>
      </c>
      <c r="H9">
        <f t="shared" si="1"/>
        <v>4.7770000000000001</v>
      </c>
      <c r="K9">
        <v>29.43</v>
      </c>
      <c r="L9">
        <f t="shared" si="2"/>
        <v>2.9430000000000001</v>
      </c>
      <c r="O9">
        <v>14.49</v>
      </c>
      <c r="P9">
        <f t="shared" si="3"/>
        <v>1.4490000000000001</v>
      </c>
      <c r="S9">
        <v>43.79</v>
      </c>
      <c r="T9">
        <f t="shared" si="4"/>
        <v>4.3790000000000004</v>
      </c>
    </row>
    <row r="10" spans="3:20" x14ac:dyDescent="0.25">
      <c r="C10">
        <v>14.64</v>
      </c>
      <c r="D10">
        <f t="shared" si="0"/>
        <v>1.4640000000000002</v>
      </c>
      <c r="G10">
        <v>48.09</v>
      </c>
      <c r="H10">
        <f t="shared" si="1"/>
        <v>4.8090000000000011</v>
      </c>
      <c r="K10">
        <v>29.17</v>
      </c>
      <c r="L10">
        <f t="shared" si="2"/>
        <v>2.9170000000000003</v>
      </c>
      <c r="O10">
        <v>14.34</v>
      </c>
      <c r="P10">
        <f t="shared" si="3"/>
        <v>1.4340000000000002</v>
      </c>
      <c r="S10">
        <v>43.85</v>
      </c>
      <c r="T10">
        <f t="shared" si="4"/>
        <v>4.3850000000000007</v>
      </c>
    </row>
    <row r="11" spans="3:20" x14ac:dyDescent="0.25">
      <c r="C11">
        <v>14.46</v>
      </c>
      <c r="D11">
        <f t="shared" si="0"/>
        <v>1.4460000000000002</v>
      </c>
      <c r="G11">
        <v>47.98</v>
      </c>
      <c r="H11">
        <f t="shared" si="1"/>
        <v>4.798</v>
      </c>
      <c r="K11">
        <v>29.11</v>
      </c>
      <c r="L11">
        <f t="shared" si="2"/>
        <v>2.911</v>
      </c>
      <c r="O11">
        <v>14.51</v>
      </c>
      <c r="P11">
        <f t="shared" si="3"/>
        <v>1.4510000000000001</v>
      </c>
      <c r="S11">
        <v>43.6</v>
      </c>
      <c r="T11">
        <f t="shared" si="4"/>
        <v>4.3600000000000003</v>
      </c>
    </row>
    <row r="12" spans="3:20" x14ac:dyDescent="0.25">
      <c r="C12">
        <v>14.81</v>
      </c>
      <c r="D12">
        <f t="shared" si="0"/>
        <v>1.4810000000000001</v>
      </c>
      <c r="G12">
        <v>47.85</v>
      </c>
      <c r="H12">
        <f t="shared" si="1"/>
        <v>4.7850000000000001</v>
      </c>
      <c r="K12">
        <v>29.21</v>
      </c>
      <c r="L12">
        <f t="shared" si="2"/>
        <v>2.9210000000000003</v>
      </c>
      <c r="O12">
        <v>14.49</v>
      </c>
      <c r="P12">
        <f t="shared" si="3"/>
        <v>1.4490000000000001</v>
      </c>
      <c r="S12">
        <v>43.46</v>
      </c>
      <c r="T12">
        <f t="shared" si="4"/>
        <v>4.3460000000000001</v>
      </c>
    </row>
    <row r="13" spans="3:20" x14ac:dyDescent="0.25">
      <c r="C13">
        <v>14.58</v>
      </c>
      <c r="D13">
        <f t="shared" si="0"/>
        <v>1.4580000000000002</v>
      </c>
      <c r="G13">
        <v>47.4</v>
      </c>
      <c r="H13">
        <f t="shared" si="1"/>
        <v>4.74</v>
      </c>
      <c r="K13">
        <v>29.18</v>
      </c>
      <c r="L13">
        <f t="shared" si="2"/>
        <v>2.9180000000000001</v>
      </c>
      <c r="O13">
        <v>14.41</v>
      </c>
      <c r="P13">
        <f t="shared" si="3"/>
        <v>1.4410000000000001</v>
      </c>
      <c r="S13">
        <v>43.42</v>
      </c>
      <c r="T13">
        <f t="shared" si="4"/>
        <v>4.3420000000000005</v>
      </c>
    </row>
    <row r="14" spans="3:20" x14ac:dyDescent="0.25">
      <c r="C14">
        <v>14.66</v>
      </c>
      <c r="D14">
        <f t="shared" si="0"/>
        <v>1.4660000000000002</v>
      </c>
      <c r="G14">
        <v>47.86</v>
      </c>
      <c r="H14">
        <f t="shared" si="1"/>
        <v>4.7860000000000005</v>
      </c>
      <c r="K14">
        <v>29.15</v>
      </c>
      <c r="L14">
        <f t="shared" si="2"/>
        <v>2.915</v>
      </c>
      <c r="O14">
        <v>14.42</v>
      </c>
      <c r="P14">
        <f t="shared" si="3"/>
        <v>1.4420000000000002</v>
      </c>
      <c r="S14">
        <v>43.57</v>
      </c>
      <c r="T14">
        <f t="shared" si="4"/>
        <v>4.3570000000000002</v>
      </c>
    </row>
    <row r="15" spans="3:20" x14ac:dyDescent="0.25">
      <c r="C15">
        <v>14.62</v>
      </c>
      <c r="D15">
        <f t="shared" si="0"/>
        <v>1.462</v>
      </c>
      <c r="G15">
        <v>47.49</v>
      </c>
      <c r="H15">
        <f t="shared" si="1"/>
        <v>4.7490000000000006</v>
      </c>
      <c r="K15">
        <v>29.21</v>
      </c>
      <c r="L15">
        <f t="shared" si="2"/>
        <v>2.9210000000000003</v>
      </c>
      <c r="O15">
        <v>14.63</v>
      </c>
      <c r="P15">
        <f t="shared" si="3"/>
        <v>1.4630000000000001</v>
      </c>
      <c r="S15">
        <v>43.63</v>
      </c>
      <c r="T15">
        <f t="shared" si="4"/>
        <v>4.3630000000000004</v>
      </c>
    </row>
    <row r="16" spans="3:20" x14ac:dyDescent="0.25">
      <c r="C16">
        <v>14.76</v>
      </c>
      <c r="D16">
        <f t="shared" si="0"/>
        <v>1.476</v>
      </c>
      <c r="G16">
        <v>47.66</v>
      </c>
      <c r="H16">
        <f t="shared" si="1"/>
        <v>4.766</v>
      </c>
      <c r="K16">
        <v>29.3</v>
      </c>
      <c r="L16">
        <f t="shared" si="2"/>
        <v>2.93</v>
      </c>
      <c r="O16">
        <v>14.53</v>
      </c>
      <c r="P16">
        <f t="shared" si="3"/>
        <v>1.4530000000000001</v>
      </c>
      <c r="S16">
        <v>43.68</v>
      </c>
      <c r="T16">
        <f t="shared" si="4"/>
        <v>4.3680000000000003</v>
      </c>
    </row>
    <row r="17" spans="2:21" x14ac:dyDescent="0.25">
      <c r="C17">
        <v>14.62</v>
      </c>
      <c r="D17">
        <f t="shared" si="0"/>
        <v>1.462</v>
      </c>
      <c r="G17">
        <v>47.96</v>
      </c>
      <c r="H17">
        <f t="shared" si="1"/>
        <v>4.7960000000000003</v>
      </c>
      <c r="K17">
        <v>29.51</v>
      </c>
      <c r="L17">
        <f t="shared" si="2"/>
        <v>2.9510000000000005</v>
      </c>
      <c r="O17">
        <v>14.38</v>
      </c>
      <c r="P17">
        <f t="shared" si="3"/>
        <v>1.4380000000000002</v>
      </c>
      <c r="S17">
        <v>43.87</v>
      </c>
      <c r="T17">
        <f t="shared" si="4"/>
        <v>4.3869999999999996</v>
      </c>
    </row>
    <row r="18" spans="2:21" x14ac:dyDescent="0.25">
      <c r="C18">
        <v>14.8</v>
      </c>
      <c r="D18">
        <f t="shared" si="0"/>
        <v>1.4800000000000002</v>
      </c>
      <c r="G18">
        <v>48.12</v>
      </c>
      <c r="H18">
        <f t="shared" si="1"/>
        <v>4.8120000000000003</v>
      </c>
      <c r="K18">
        <v>29.52</v>
      </c>
      <c r="L18">
        <f t="shared" si="2"/>
        <v>2.952</v>
      </c>
      <c r="O18">
        <v>14.49</v>
      </c>
      <c r="P18">
        <f t="shared" si="3"/>
        <v>1.4490000000000001</v>
      </c>
      <c r="S18">
        <v>43.94</v>
      </c>
      <c r="T18">
        <f t="shared" si="4"/>
        <v>4.3940000000000001</v>
      </c>
    </row>
    <row r="19" spans="2:21" x14ac:dyDescent="0.25">
      <c r="C19">
        <v>14.71</v>
      </c>
      <c r="D19">
        <f t="shared" si="0"/>
        <v>1.4710000000000001</v>
      </c>
      <c r="G19">
        <v>48.05</v>
      </c>
      <c r="H19">
        <f t="shared" si="1"/>
        <v>4.8049999999999997</v>
      </c>
      <c r="K19">
        <v>29.32</v>
      </c>
      <c r="L19">
        <f t="shared" si="2"/>
        <v>2.9320000000000004</v>
      </c>
      <c r="O19">
        <v>14.42</v>
      </c>
      <c r="P19">
        <f t="shared" si="3"/>
        <v>1.4420000000000002</v>
      </c>
      <c r="S19">
        <v>43.42</v>
      </c>
      <c r="T19">
        <f t="shared" si="4"/>
        <v>4.3420000000000005</v>
      </c>
    </row>
    <row r="20" spans="2:21" x14ac:dyDescent="0.25">
      <c r="C20">
        <v>14.77</v>
      </c>
      <c r="D20">
        <f t="shared" si="0"/>
        <v>1.4770000000000001</v>
      </c>
      <c r="G20">
        <v>48.02</v>
      </c>
      <c r="H20">
        <f t="shared" si="1"/>
        <v>4.8020000000000005</v>
      </c>
      <c r="K20">
        <v>29.41</v>
      </c>
      <c r="L20">
        <f t="shared" si="2"/>
        <v>2.9410000000000003</v>
      </c>
      <c r="O20">
        <v>14.43</v>
      </c>
      <c r="P20">
        <f t="shared" si="3"/>
        <v>1.4430000000000001</v>
      </c>
      <c r="S20">
        <v>43.77</v>
      </c>
      <c r="T20">
        <f t="shared" si="4"/>
        <v>4.3770000000000007</v>
      </c>
    </row>
    <row r="21" spans="2:21" x14ac:dyDescent="0.25">
      <c r="I21" s="1" t="s">
        <v>10</v>
      </c>
      <c r="M21" s="1" t="s">
        <v>10</v>
      </c>
      <c r="Q21" s="1" t="s">
        <v>10</v>
      </c>
      <c r="U21" s="1" t="s">
        <v>10</v>
      </c>
    </row>
    <row r="22" spans="2:21" x14ac:dyDescent="0.25">
      <c r="B22" t="s">
        <v>7</v>
      </c>
      <c r="C22">
        <f>AVERAGE(C6:C20)</f>
        <v>14.654000000000002</v>
      </c>
      <c r="D22">
        <f>AVERAGE(D6:D20)</f>
        <v>1.4654</v>
      </c>
      <c r="E22">
        <f>2*PI()/D22</f>
        <v>4.2876929897499565</v>
      </c>
      <c r="G22">
        <f t="shared" ref="G22:P22" si="5">AVERAGE(G6:G20)</f>
        <v>47.812000000000005</v>
      </c>
      <c r="H22">
        <f t="shared" si="5"/>
        <v>4.7812000000000001</v>
      </c>
      <c r="I22">
        <f>2*PI()/H22</f>
        <v>1.3141440030075267</v>
      </c>
      <c r="K22">
        <f t="shared" si="5"/>
        <v>29.272000000000002</v>
      </c>
      <c r="L22">
        <f t="shared" si="5"/>
        <v>2.9272</v>
      </c>
      <c r="M22">
        <f>2*PI()/L22</f>
        <v>2.1464830920946931</v>
      </c>
      <c r="O22">
        <f>AVERAGE(O6:O20)</f>
        <v>14.467333333333332</v>
      </c>
      <c r="P22">
        <f t="shared" si="5"/>
        <v>1.4467333333333336</v>
      </c>
      <c r="Q22">
        <f>2*PI()/P22</f>
        <v>4.3430155111604893</v>
      </c>
      <c r="S22">
        <f t="shared" ref="S22:T22" si="6">AVERAGE(S6:S20)</f>
        <v>43.653999999999989</v>
      </c>
      <c r="T22">
        <f t="shared" si="6"/>
        <v>4.3653999999999993</v>
      </c>
      <c r="U22">
        <f>2*PI()/T22</f>
        <v>1.4393149097859503</v>
      </c>
    </row>
    <row r="23" spans="2:21" x14ac:dyDescent="0.25">
      <c r="B23" t="s">
        <v>8</v>
      </c>
      <c r="C23">
        <f>_xlfn.STDEV.P(C6:C20)</f>
        <v>9.6318914722568011E-2</v>
      </c>
      <c r="D23">
        <f>_xlfn.STDEV.P(D6:D20)</f>
        <v>9.6318914722567928E-3</v>
      </c>
      <c r="G23">
        <f t="shared" ref="G23:L23" si="7">_xlfn.STDEV.P(G6:G20)</f>
        <v>0.22121482771279141</v>
      </c>
      <c r="H23">
        <f t="shared" si="7"/>
        <v>2.2121482771279132E-2</v>
      </c>
      <c r="K23">
        <f t="shared" si="7"/>
        <v>0.13536124506913605</v>
      </c>
      <c r="L23">
        <f t="shared" si="7"/>
        <v>1.353612450691361E-2</v>
      </c>
      <c r="O23">
        <f>_xlfn.STDEV.P(O6:O20)</f>
        <v>6.7573827938205711E-2</v>
      </c>
      <c r="P23">
        <f t="shared" ref="P23" si="8">_xlfn.STDEV.P(P6:P20)</f>
        <v>6.7573827938205416E-3</v>
      </c>
      <c r="S23">
        <f t="shared" ref="S23:T23" si="9">_xlfn.STDEV.P(S6:S20)</f>
        <v>0.161278227503487</v>
      </c>
      <c r="T23">
        <f t="shared" si="9"/>
        <v>1.6127822750348721E-2</v>
      </c>
    </row>
    <row r="24" spans="2:21" x14ac:dyDescent="0.25">
      <c r="B24" t="s">
        <v>9</v>
      </c>
      <c r="C24">
        <f>C23/(SQRT(COUNT(C6:C20)))</f>
        <v>2.4869436843018553E-2</v>
      </c>
      <c r="D24">
        <f t="shared" ref="D24:P24" si="10">D23/(SQRT(COUNT(D6:D20)))</f>
        <v>2.4869436843018532E-3</v>
      </c>
      <c r="G24">
        <f t="shared" si="10"/>
        <v>5.7117422911052269E-2</v>
      </c>
      <c r="H24">
        <f t="shared" si="10"/>
        <v>5.7117422911052247E-3</v>
      </c>
      <c r="K24">
        <f t="shared" si="10"/>
        <v>3.4950123191644318E-2</v>
      </c>
      <c r="L24">
        <f t="shared" si="10"/>
        <v>3.4950123191644328E-3</v>
      </c>
      <c r="O24">
        <f t="shared" si="10"/>
        <v>1.7447487349610411E-2</v>
      </c>
      <c r="P24">
        <f t="shared" si="10"/>
        <v>1.7447487349610336E-3</v>
      </c>
      <c r="S24">
        <f t="shared" ref="S24" si="11">S23/(SQRT(COUNT(S6:S20)))</f>
        <v>4.1641859281790407E-2</v>
      </c>
      <c r="T24">
        <f t="shared" ref="T24" si="12">T23/(SQRT(COUNT(T6:T20)))</f>
        <v>4.1641859281790457E-3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D593C4-F037-4F21-B9E9-2E24B4782574}">
  <dimension ref="B4:U30"/>
  <sheetViews>
    <sheetView topLeftCell="A17" workbookViewId="0">
      <selection activeCell="D31" sqref="D31"/>
    </sheetView>
  </sheetViews>
  <sheetFormatPr defaultRowHeight="15" x14ac:dyDescent="0.25"/>
  <sheetData>
    <row r="4" spans="2:20" x14ac:dyDescent="0.25">
      <c r="G4" t="s">
        <v>2</v>
      </c>
      <c r="K4" t="s">
        <v>5</v>
      </c>
      <c r="O4" t="s">
        <v>6</v>
      </c>
      <c r="S4" t="s">
        <v>11</v>
      </c>
    </row>
    <row r="5" spans="2:20" x14ac:dyDescent="0.25">
      <c r="B5" t="s">
        <v>12</v>
      </c>
      <c r="C5" t="s">
        <v>0</v>
      </c>
      <c r="D5" t="s">
        <v>1</v>
      </c>
      <c r="G5" t="s">
        <v>3</v>
      </c>
      <c r="H5" t="s">
        <v>4</v>
      </c>
      <c r="K5" t="s">
        <v>3</v>
      </c>
      <c r="L5" t="s">
        <v>4</v>
      </c>
      <c r="O5" t="s">
        <v>3</v>
      </c>
      <c r="P5" t="s">
        <v>4</v>
      </c>
      <c r="S5" t="s">
        <v>3</v>
      </c>
      <c r="T5" t="s">
        <v>4</v>
      </c>
    </row>
    <row r="6" spans="2:20" x14ac:dyDescent="0.25">
      <c r="B6" s="2">
        <v>1</v>
      </c>
      <c r="C6">
        <v>14.64</v>
      </c>
      <c r="D6">
        <f>C6*0.1</f>
        <v>1.4640000000000002</v>
      </c>
      <c r="G6">
        <v>43.67</v>
      </c>
      <c r="H6">
        <f>G6*0.1</f>
        <v>4.367</v>
      </c>
      <c r="K6">
        <v>29.79</v>
      </c>
      <c r="L6">
        <f>K6*0.1</f>
        <v>2.9790000000000001</v>
      </c>
      <c r="O6">
        <v>14.97</v>
      </c>
      <c r="P6">
        <f>O6*0.1</f>
        <v>1.4970000000000001</v>
      </c>
      <c r="S6">
        <v>43.63</v>
      </c>
      <c r="T6">
        <f>S6*0.1</f>
        <v>4.3630000000000004</v>
      </c>
    </row>
    <row r="7" spans="2:20" x14ac:dyDescent="0.25">
      <c r="B7" s="2">
        <v>2</v>
      </c>
      <c r="C7">
        <v>14.8</v>
      </c>
      <c r="D7">
        <f t="shared" ref="D7:D25" si="0">C7*0.1</f>
        <v>1.4800000000000002</v>
      </c>
      <c r="G7">
        <v>43.72</v>
      </c>
      <c r="H7">
        <f t="shared" ref="H7:H25" si="1">G7*0.1</f>
        <v>4.3719999999999999</v>
      </c>
      <c r="K7">
        <v>29.84</v>
      </c>
      <c r="L7">
        <f t="shared" ref="L7:L25" si="2">K7*0.1</f>
        <v>2.984</v>
      </c>
      <c r="O7">
        <v>14.94</v>
      </c>
      <c r="P7">
        <f t="shared" ref="P7:P25" si="3">O7*0.1</f>
        <v>1.494</v>
      </c>
      <c r="S7">
        <v>43.48</v>
      </c>
      <c r="T7">
        <f t="shared" ref="T7:T20" si="4">S7*0.1</f>
        <v>4.3479999999999999</v>
      </c>
    </row>
    <row r="8" spans="2:20" x14ac:dyDescent="0.25">
      <c r="B8" s="2">
        <v>3</v>
      </c>
      <c r="C8">
        <v>14.67</v>
      </c>
      <c r="D8">
        <f t="shared" si="0"/>
        <v>1.4670000000000001</v>
      </c>
      <c r="G8">
        <v>43.82</v>
      </c>
      <c r="H8">
        <f t="shared" si="1"/>
        <v>4.3820000000000006</v>
      </c>
      <c r="K8">
        <v>29.73</v>
      </c>
      <c r="L8">
        <f t="shared" si="2"/>
        <v>2.9730000000000003</v>
      </c>
      <c r="O8">
        <v>14.93</v>
      </c>
      <c r="P8">
        <f t="shared" si="3"/>
        <v>1.4930000000000001</v>
      </c>
      <c r="S8">
        <v>43.7</v>
      </c>
      <c r="T8">
        <f t="shared" si="4"/>
        <v>4.37</v>
      </c>
    </row>
    <row r="9" spans="2:20" x14ac:dyDescent="0.25">
      <c r="B9" s="2">
        <v>4</v>
      </c>
      <c r="C9">
        <v>14.6</v>
      </c>
      <c r="D9">
        <f t="shared" si="0"/>
        <v>1.46</v>
      </c>
      <c r="G9">
        <v>43.88</v>
      </c>
      <c r="H9">
        <f t="shared" si="1"/>
        <v>4.3880000000000008</v>
      </c>
      <c r="K9">
        <v>29.7</v>
      </c>
      <c r="L9">
        <f t="shared" si="2"/>
        <v>2.97</v>
      </c>
      <c r="O9">
        <v>14.93</v>
      </c>
      <c r="P9">
        <f t="shared" si="3"/>
        <v>1.4930000000000001</v>
      </c>
      <c r="S9">
        <v>43.79</v>
      </c>
      <c r="T9">
        <f t="shared" si="4"/>
        <v>4.3790000000000004</v>
      </c>
    </row>
    <row r="10" spans="2:20" x14ac:dyDescent="0.25">
      <c r="B10" s="2">
        <v>5</v>
      </c>
      <c r="C10">
        <v>14.62</v>
      </c>
      <c r="D10">
        <f t="shared" si="0"/>
        <v>1.462</v>
      </c>
      <c r="G10">
        <v>43.53</v>
      </c>
      <c r="H10">
        <f t="shared" si="1"/>
        <v>4.3530000000000006</v>
      </c>
      <c r="K10">
        <v>29.8</v>
      </c>
      <c r="L10">
        <f t="shared" si="2"/>
        <v>2.9800000000000004</v>
      </c>
      <c r="O10">
        <v>14.88</v>
      </c>
      <c r="P10">
        <f t="shared" si="3"/>
        <v>1.4880000000000002</v>
      </c>
      <c r="S10">
        <v>43.85</v>
      </c>
      <c r="T10">
        <f t="shared" si="4"/>
        <v>4.3850000000000007</v>
      </c>
    </row>
    <row r="11" spans="2:20" x14ac:dyDescent="0.25">
      <c r="B11" s="2">
        <v>6</v>
      </c>
      <c r="C11">
        <v>14.68</v>
      </c>
      <c r="D11">
        <f t="shared" si="0"/>
        <v>1.468</v>
      </c>
      <c r="G11">
        <v>43.78</v>
      </c>
      <c r="H11">
        <f t="shared" si="1"/>
        <v>4.3780000000000001</v>
      </c>
      <c r="K11">
        <v>29.65</v>
      </c>
      <c r="L11">
        <f t="shared" si="2"/>
        <v>2.9649999999999999</v>
      </c>
      <c r="O11">
        <v>14.91</v>
      </c>
      <c r="P11">
        <f t="shared" si="3"/>
        <v>1.4910000000000001</v>
      </c>
      <c r="S11">
        <v>43.6</v>
      </c>
      <c r="T11">
        <f t="shared" si="4"/>
        <v>4.3600000000000003</v>
      </c>
    </row>
    <row r="12" spans="2:20" x14ac:dyDescent="0.25">
      <c r="B12" s="2">
        <v>7</v>
      </c>
      <c r="C12">
        <v>14.77</v>
      </c>
      <c r="D12">
        <f t="shared" si="0"/>
        <v>1.4770000000000001</v>
      </c>
      <c r="G12">
        <v>43.65</v>
      </c>
      <c r="H12">
        <f t="shared" si="1"/>
        <v>4.3650000000000002</v>
      </c>
      <c r="K12">
        <v>29.4</v>
      </c>
      <c r="L12">
        <f t="shared" si="2"/>
        <v>2.94</v>
      </c>
      <c r="O12">
        <v>14.97</v>
      </c>
      <c r="P12">
        <f t="shared" si="3"/>
        <v>1.4970000000000001</v>
      </c>
      <c r="S12">
        <v>43.46</v>
      </c>
      <c r="T12">
        <f t="shared" si="4"/>
        <v>4.3460000000000001</v>
      </c>
    </row>
    <row r="13" spans="2:20" x14ac:dyDescent="0.25">
      <c r="B13" s="2">
        <v>8</v>
      </c>
      <c r="C13">
        <v>14.77</v>
      </c>
      <c r="D13">
        <f t="shared" si="0"/>
        <v>1.4770000000000001</v>
      </c>
      <c r="G13">
        <v>43.8</v>
      </c>
      <c r="H13">
        <f t="shared" si="1"/>
        <v>4.38</v>
      </c>
      <c r="K13">
        <v>29.46</v>
      </c>
      <c r="L13">
        <f t="shared" si="2"/>
        <v>2.9460000000000002</v>
      </c>
      <c r="O13">
        <v>14.87</v>
      </c>
      <c r="P13">
        <f t="shared" si="3"/>
        <v>1.4870000000000001</v>
      </c>
      <c r="S13">
        <v>43.42</v>
      </c>
      <c r="T13">
        <f t="shared" si="4"/>
        <v>4.3420000000000005</v>
      </c>
    </row>
    <row r="14" spans="2:20" x14ac:dyDescent="0.25">
      <c r="B14" s="2">
        <v>9</v>
      </c>
      <c r="C14">
        <v>14.66</v>
      </c>
      <c r="D14">
        <f t="shared" si="0"/>
        <v>1.4660000000000002</v>
      </c>
      <c r="G14">
        <v>43.8</v>
      </c>
      <c r="H14">
        <f t="shared" si="1"/>
        <v>4.38</v>
      </c>
      <c r="K14">
        <v>29.47</v>
      </c>
      <c r="L14">
        <f t="shared" si="2"/>
        <v>2.9470000000000001</v>
      </c>
      <c r="O14">
        <v>14.78</v>
      </c>
      <c r="P14">
        <f t="shared" si="3"/>
        <v>1.478</v>
      </c>
      <c r="S14">
        <v>43.57</v>
      </c>
      <c r="T14">
        <f t="shared" si="4"/>
        <v>4.3570000000000002</v>
      </c>
    </row>
    <row r="15" spans="2:20" x14ac:dyDescent="0.25">
      <c r="B15" s="2">
        <v>10</v>
      </c>
      <c r="C15">
        <v>14.59</v>
      </c>
      <c r="D15">
        <f t="shared" si="0"/>
        <v>1.4590000000000001</v>
      </c>
      <c r="G15">
        <v>43.85</v>
      </c>
      <c r="H15">
        <f t="shared" si="1"/>
        <v>4.3850000000000007</v>
      </c>
      <c r="K15">
        <v>29.69</v>
      </c>
      <c r="L15">
        <f t="shared" si="2"/>
        <v>2.9690000000000003</v>
      </c>
      <c r="O15">
        <v>14.92</v>
      </c>
      <c r="P15">
        <f t="shared" si="3"/>
        <v>1.492</v>
      </c>
      <c r="S15">
        <v>43.63</v>
      </c>
      <c r="T15">
        <f t="shared" si="4"/>
        <v>4.3630000000000004</v>
      </c>
    </row>
    <row r="16" spans="2:20" x14ac:dyDescent="0.25">
      <c r="B16" s="2">
        <v>11</v>
      </c>
      <c r="C16">
        <v>14.82</v>
      </c>
      <c r="D16">
        <f t="shared" si="0"/>
        <v>1.4820000000000002</v>
      </c>
      <c r="G16">
        <v>43.82</v>
      </c>
      <c r="H16">
        <f t="shared" si="1"/>
        <v>4.3820000000000006</v>
      </c>
      <c r="K16">
        <v>29.73</v>
      </c>
      <c r="L16">
        <f t="shared" si="2"/>
        <v>2.9730000000000003</v>
      </c>
      <c r="O16">
        <v>14.93</v>
      </c>
      <c r="P16">
        <f t="shared" si="3"/>
        <v>1.4930000000000001</v>
      </c>
      <c r="S16">
        <v>43.68</v>
      </c>
      <c r="T16">
        <f t="shared" si="4"/>
        <v>4.3680000000000003</v>
      </c>
    </row>
    <row r="17" spans="2:21" x14ac:dyDescent="0.25">
      <c r="B17" s="2">
        <v>12</v>
      </c>
      <c r="C17">
        <v>14.55</v>
      </c>
      <c r="D17">
        <f t="shared" si="0"/>
        <v>1.4550000000000001</v>
      </c>
      <c r="G17">
        <v>43.62</v>
      </c>
      <c r="H17">
        <f t="shared" si="1"/>
        <v>4.3620000000000001</v>
      </c>
      <c r="K17">
        <v>30.01</v>
      </c>
      <c r="L17">
        <f t="shared" si="2"/>
        <v>3.0010000000000003</v>
      </c>
      <c r="O17">
        <v>14.82</v>
      </c>
      <c r="P17">
        <f t="shared" si="3"/>
        <v>1.4820000000000002</v>
      </c>
      <c r="S17">
        <v>43.87</v>
      </c>
      <c r="T17">
        <f t="shared" si="4"/>
        <v>4.3869999999999996</v>
      </c>
    </row>
    <row r="18" spans="2:21" x14ac:dyDescent="0.25">
      <c r="B18" s="2">
        <v>13</v>
      </c>
      <c r="C18">
        <v>14.64</v>
      </c>
      <c r="D18">
        <f t="shared" si="0"/>
        <v>1.4640000000000002</v>
      </c>
      <c r="G18">
        <v>43.66</v>
      </c>
      <c r="H18">
        <f t="shared" si="1"/>
        <v>4.3659999999999997</v>
      </c>
      <c r="K18">
        <v>29.79</v>
      </c>
      <c r="L18">
        <f t="shared" si="2"/>
        <v>2.9790000000000001</v>
      </c>
      <c r="O18">
        <v>14.67</v>
      </c>
      <c r="P18">
        <f t="shared" si="3"/>
        <v>1.4670000000000001</v>
      </c>
      <c r="S18">
        <v>43.94</v>
      </c>
      <c r="T18">
        <f t="shared" si="4"/>
        <v>4.3940000000000001</v>
      </c>
    </row>
    <row r="19" spans="2:21" x14ac:dyDescent="0.25">
      <c r="B19" s="2">
        <v>14</v>
      </c>
      <c r="C19">
        <v>14.83</v>
      </c>
      <c r="D19">
        <f t="shared" si="0"/>
        <v>1.4830000000000001</v>
      </c>
      <c r="G19">
        <v>43.49</v>
      </c>
      <c r="H19">
        <f t="shared" si="1"/>
        <v>4.3490000000000002</v>
      </c>
      <c r="K19">
        <v>29.95</v>
      </c>
      <c r="L19">
        <f t="shared" si="2"/>
        <v>2.9950000000000001</v>
      </c>
      <c r="O19">
        <v>14.94</v>
      </c>
      <c r="P19">
        <f t="shared" si="3"/>
        <v>1.494</v>
      </c>
      <c r="S19">
        <v>43.42</v>
      </c>
      <c r="T19">
        <f t="shared" si="4"/>
        <v>4.3420000000000005</v>
      </c>
    </row>
    <row r="20" spans="2:21" x14ac:dyDescent="0.25">
      <c r="B20" s="2">
        <v>15</v>
      </c>
      <c r="C20">
        <v>14.88</v>
      </c>
      <c r="D20">
        <f t="shared" si="0"/>
        <v>1.4880000000000002</v>
      </c>
      <c r="G20">
        <v>43.73</v>
      </c>
      <c r="H20">
        <f t="shared" si="1"/>
        <v>4.3730000000000002</v>
      </c>
      <c r="K20">
        <v>29.77</v>
      </c>
      <c r="L20">
        <f t="shared" si="2"/>
        <v>2.9770000000000003</v>
      </c>
      <c r="O20">
        <v>14.94</v>
      </c>
      <c r="P20">
        <f t="shared" si="3"/>
        <v>1.494</v>
      </c>
      <c r="S20">
        <v>43.77</v>
      </c>
      <c r="T20">
        <f t="shared" si="4"/>
        <v>4.3770000000000007</v>
      </c>
    </row>
    <row r="21" spans="2:21" x14ac:dyDescent="0.25">
      <c r="B21" s="2">
        <v>16</v>
      </c>
      <c r="C21">
        <v>14.62</v>
      </c>
      <c r="D21">
        <f t="shared" si="0"/>
        <v>1.462</v>
      </c>
      <c r="G21">
        <v>43.81</v>
      </c>
      <c r="H21">
        <f t="shared" si="1"/>
        <v>4.3810000000000002</v>
      </c>
      <c r="K21">
        <v>29.75</v>
      </c>
      <c r="L21">
        <f t="shared" si="2"/>
        <v>2.9750000000000001</v>
      </c>
      <c r="O21">
        <v>14.92</v>
      </c>
      <c r="P21">
        <f t="shared" si="3"/>
        <v>1.492</v>
      </c>
    </row>
    <row r="22" spans="2:21" x14ac:dyDescent="0.25">
      <c r="B22" s="2">
        <v>17</v>
      </c>
      <c r="C22">
        <v>14.53</v>
      </c>
      <c r="D22">
        <f t="shared" si="0"/>
        <v>1.4530000000000001</v>
      </c>
      <c r="G22">
        <v>43.44</v>
      </c>
      <c r="H22">
        <f t="shared" si="1"/>
        <v>4.3440000000000003</v>
      </c>
      <c r="K22">
        <v>29.73</v>
      </c>
      <c r="L22">
        <f t="shared" si="2"/>
        <v>2.9730000000000003</v>
      </c>
      <c r="O22">
        <v>14.83</v>
      </c>
      <c r="P22">
        <f t="shared" si="3"/>
        <v>1.4830000000000001</v>
      </c>
    </row>
    <row r="23" spans="2:21" x14ac:dyDescent="0.25">
      <c r="B23" s="2">
        <v>18</v>
      </c>
      <c r="C23">
        <v>14.64</v>
      </c>
      <c r="D23">
        <f t="shared" si="0"/>
        <v>1.4640000000000002</v>
      </c>
      <c r="G23">
        <v>43.29</v>
      </c>
      <c r="H23">
        <f t="shared" si="1"/>
        <v>4.3289999999999997</v>
      </c>
      <c r="K23">
        <v>29.55</v>
      </c>
      <c r="L23">
        <f t="shared" si="2"/>
        <v>2.9550000000000001</v>
      </c>
      <c r="O23">
        <v>14.9</v>
      </c>
      <c r="P23">
        <f t="shared" si="3"/>
        <v>1.4900000000000002</v>
      </c>
    </row>
    <row r="24" spans="2:21" x14ac:dyDescent="0.25">
      <c r="B24" s="2">
        <v>19</v>
      </c>
      <c r="C24">
        <v>14.45</v>
      </c>
      <c r="D24">
        <f t="shared" si="0"/>
        <v>1.4450000000000001</v>
      </c>
      <c r="G24">
        <v>43.76</v>
      </c>
      <c r="H24">
        <f t="shared" si="1"/>
        <v>4.3760000000000003</v>
      </c>
      <c r="K24">
        <v>29.52</v>
      </c>
      <c r="L24">
        <f t="shared" si="2"/>
        <v>2.952</v>
      </c>
      <c r="O24">
        <v>14.96</v>
      </c>
      <c r="P24">
        <f t="shared" si="3"/>
        <v>1.4960000000000002</v>
      </c>
    </row>
    <row r="25" spans="2:21" x14ac:dyDescent="0.25">
      <c r="B25" s="2">
        <v>20</v>
      </c>
      <c r="C25">
        <v>14.79</v>
      </c>
      <c r="D25">
        <f t="shared" si="0"/>
        <v>1.4790000000000001</v>
      </c>
      <c r="G25">
        <v>43.7</v>
      </c>
      <c r="H25">
        <f t="shared" si="1"/>
        <v>4.37</v>
      </c>
      <c r="K25">
        <v>29.51</v>
      </c>
      <c r="L25">
        <f t="shared" si="2"/>
        <v>2.9510000000000005</v>
      </c>
      <c r="O25">
        <v>14.86</v>
      </c>
      <c r="P25">
        <f t="shared" si="3"/>
        <v>1.486</v>
      </c>
    </row>
    <row r="27" spans="2:21" x14ac:dyDescent="0.25">
      <c r="E27" s="1" t="s">
        <v>10</v>
      </c>
      <c r="I27" s="1" t="s">
        <v>10</v>
      </c>
      <c r="M27" s="1" t="s">
        <v>10</v>
      </c>
      <c r="Q27" s="1" t="s">
        <v>10</v>
      </c>
      <c r="U27" s="1" t="s">
        <v>10</v>
      </c>
    </row>
    <row r="28" spans="2:21" x14ac:dyDescent="0.25">
      <c r="B28" t="s">
        <v>7</v>
      </c>
      <c r="C28">
        <f>AVERAGE(C6:C25)</f>
        <v>14.6775</v>
      </c>
      <c r="D28">
        <f>AVERAGE(D6:D25)</f>
        <v>1.4677499999999997</v>
      </c>
      <c r="E28">
        <f>2*PI()/D28</f>
        <v>4.2808280069355051</v>
      </c>
      <c r="G28">
        <f>AVERAGE(G6:G25)</f>
        <v>43.690999999999995</v>
      </c>
      <c r="H28">
        <f>AVERAGE(H6:H25)</f>
        <v>4.3691000000000004</v>
      </c>
      <c r="I28">
        <f>2*PI()/H28</f>
        <v>1.438096016840902</v>
      </c>
      <c r="K28">
        <f>AVERAGE(K6:K25)</f>
        <v>29.692</v>
      </c>
      <c r="L28">
        <f>AVERAGE(L6:L25)</f>
        <v>2.9691999999999998</v>
      </c>
      <c r="M28">
        <f>2*PI()/L28</f>
        <v>2.1161206072947549</v>
      </c>
      <c r="O28">
        <f>AVERAGE(O6:O25)</f>
        <v>14.893499999999998</v>
      </c>
      <c r="P28">
        <f>AVERAGE(P6:P25)</f>
        <v>1.48935</v>
      </c>
      <c r="Q28">
        <f>2*PI()/P28</f>
        <v>4.2187432820892248</v>
      </c>
      <c r="S28">
        <f>AVERAGE(S6:S20)</f>
        <v>43.653999999999989</v>
      </c>
      <c r="T28">
        <f>AVERAGE(T6:T20)</f>
        <v>4.3653999999999993</v>
      </c>
      <c r="U28">
        <f>2*PI()/T28</f>
        <v>1.4393149097859503</v>
      </c>
    </row>
    <row r="29" spans="2:21" x14ac:dyDescent="0.25">
      <c r="B29" t="s">
        <v>8</v>
      </c>
      <c r="C29">
        <f>_xlfn.STDEV.P(C6:C25)</f>
        <v>0.110447951542797</v>
      </c>
      <c r="D29">
        <f>_xlfn.STDEV.P(D6:D25)</f>
        <v>1.1044795154279721E-2</v>
      </c>
      <c r="G29">
        <f>_xlfn.STDEV.P(G6:G25)</f>
        <v>0.14926151546865687</v>
      </c>
      <c r="H29">
        <f>_xlfn.STDEV.P(H6:H25)</f>
        <v>1.4926151546865763E-2</v>
      </c>
      <c r="K29">
        <f>_xlfn.STDEV.P(K6:K25)</f>
        <v>0.15926707129849549</v>
      </c>
      <c r="L29">
        <f>_xlfn.STDEV.P(L6:L25)</f>
        <v>1.5926707129849577E-2</v>
      </c>
      <c r="O29">
        <f>_xlfn.STDEV.P(O6:O25)</f>
        <v>7.1573388909566216E-2</v>
      </c>
      <c r="P29">
        <f>_xlfn.STDEV.P(P6:P25)</f>
        <v>7.1573388909566115E-3</v>
      </c>
      <c r="S29">
        <f>_xlfn.STDEV.P(S6:S20)</f>
        <v>0.161278227503487</v>
      </c>
      <c r="T29">
        <f>_xlfn.STDEV.P(T6:T20)</f>
        <v>1.6127822750348721E-2</v>
      </c>
    </row>
    <row r="30" spans="2:21" x14ac:dyDescent="0.25">
      <c r="B30" t="s">
        <v>9</v>
      </c>
      <c r="C30">
        <f>C29/(SQRT(COUNT(C6:C25)))</f>
        <v>2.4696912762529687E-2</v>
      </c>
      <c r="D30">
        <f>D29/(SQRT(COUNT(D6:D25)))</f>
        <v>2.4696912762529732E-3</v>
      </c>
      <c r="G30">
        <f>G29/(SQRT(COUNT(G6:G25)))</f>
        <v>3.3375889501255314E-2</v>
      </c>
      <c r="H30">
        <f>H29/(SQRT(COUNT(H6:H25)))</f>
        <v>3.3375889501255484E-3</v>
      </c>
      <c r="K30">
        <f>K29/(SQRT(COUNT(K6:K25)))</f>
        <v>3.5613199800074158E-2</v>
      </c>
      <c r="L30">
        <f>L29/(SQRT(COUNT(L6:L25)))</f>
        <v>3.5613199800074223E-3</v>
      </c>
      <c r="O30">
        <f>O29/(SQRT(COUNT(O6:O25)))</f>
        <v>1.6004296298181959E-2</v>
      </c>
      <c r="P30">
        <f>P29/(SQRT(COUNT(P6:P25)))</f>
        <v>1.6004296298181937E-3</v>
      </c>
      <c r="S30">
        <f>S29/(SQRT(COUNT(S6:S20)))</f>
        <v>4.1641859281790407E-2</v>
      </c>
      <c r="T30">
        <f>T29/(SQRT(COUNT(T6:T20)))</f>
        <v>4.1641859281790457E-3</v>
      </c>
    </row>
  </sheetData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Asiakirja" ma:contentTypeID="0x010100037BF81C8A1D1547B12D0830A4E2F68D" ma:contentTypeVersion="17" ma:contentTypeDescription="Luo uusi asiakirja." ma:contentTypeScope="" ma:versionID="2a287bb68b77d6240dda774b1ee6bf04">
  <xsd:schema xmlns:xsd="http://www.w3.org/2001/XMLSchema" xmlns:xs="http://www.w3.org/2001/XMLSchema" xmlns:p="http://schemas.microsoft.com/office/2006/metadata/properties" xmlns:ns3="6e97b83c-3422-4b2a-8344-b05cd374bb92" xmlns:ns4="07d742ff-2160-4197-9a3e-69d7d0f0d25f" targetNamespace="http://schemas.microsoft.com/office/2006/metadata/properties" ma:root="true" ma:fieldsID="b9f0c8411d5c9d4d9026269ddd12d358" ns3:_="" ns4:_="">
    <xsd:import namespace="6e97b83c-3422-4b2a-8344-b05cd374bb92"/>
    <xsd:import namespace="07d742ff-2160-4197-9a3e-69d7d0f0d25f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KeyPoints" minOccurs="0"/>
                <xsd:element ref="ns3:MediaServiceKeyPoints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3:MediaServiceDateTaken" minOccurs="0"/>
                <xsd:element ref="ns3:MediaLengthInSeconds" minOccurs="0"/>
                <xsd:element ref="ns3:MediaServiceObjectDetectorVersions" minOccurs="0"/>
                <xsd:element ref="ns3:MediaServiceSystemTags" minOccurs="0"/>
                <xsd:element ref="ns3:_activity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e97b83c-3422-4b2a-8344-b05cd374bb9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9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bjectDetectorVersions" ma:index="2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ystemTags" ma:index="22" nillable="true" ma:displayName="MediaServiceSystemTags" ma:hidden="true" ma:internalName="MediaServiceSystemTags" ma:readOnly="true">
      <xsd:simpleType>
        <xsd:restriction base="dms:Note"/>
      </xsd:simpleType>
    </xsd:element>
    <xsd:element name="_activity" ma:index="23" nillable="true" ma:displayName="_activity" ma:hidden="true" ma:internalName="_activity">
      <xsd:simpleType>
        <xsd:restriction base="dms:Note"/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7d742ff-2160-4197-9a3e-69d7d0f0d25f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Jaettu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Jakamisen tiedot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Jakamisvihjeen hajautus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Sisältölaji"/>
        <xsd:element ref="dc:title" minOccurs="0" maxOccurs="1" ma:index="4" ma:displayName="Otsikk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6e97b83c-3422-4b2a-8344-b05cd374bb92" xsi:nil="true"/>
  </documentManagement>
</p:properties>
</file>

<file path=customXml/itemProps1.xml><?xml version="1.0" encoding="utf-8"?>
<ds:datastoreItem xmlns:ds="http://schemas.openxmlformats.org/officeDocument/2006/customXml" ds:itemID="{7AE78D46-270D-49EF-B5E2-2D4F605C1C1D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84D3D8A2-20F2-4976-AAF5-F22B6EE0F04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e97b83c-3422-4b2a-8344-b05cd374bb92"/>
    <ds:schemaRef ds:uri="07d742ff-2160-4197-9a3e-69d7d0f0d25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BECC4BF6-E07B-4057-9522-0C76BE0E334A}">
  <ds:schemaRefs>
    <ds:schemaRef ds:uri="http://purl.org/dc/elements/1.1/"/>
    <ds:schemaRef ds:uri="6e97b83c-3422-4b2a-8344-b05cd374bb92"/>
    <ds:schemaRef ds:uri="http://schemas.openxmlformats.org/package/2006/metadata/core-properties"/>
    <ds:schemaRef ds:uri="http://purl.org/dc/terms/"/>
    <ds:schemaRef ds:uri="http://schemas.microsoft.com/office/2006/documentManagement/types"/>
    <ds:schemaRef ds:uri="http://schemas.microsoft.com/office/2006/metadata/properties"/>
    <ds:schemaRef ds:uri="http://schemas.microsoft.com/office/infopath/2007/PartnerControls"/>
    <ds:schemaRef ds:uri="07d742ff-2160-4197-9a3e-69d7d0f0d25f"/>
    <ds:schemaRef ds:uri="http://www.w3.org/XML/1998/namespace"/>
    <ds:schemaRef ds:uri="http://purl.org/dc/dcmitype/"/>
  </ds:schemaRefs>
</ds:datastoreItem>
</file>

<file path=docMetadata/LabelInfo.xml><?xml version="1.0" encoding="utf-8"?>
<clbl:labelList xmlns:clbl="http://schemas.microsoft.com/office/2020/mipLabelMetadata">
  <clbl:label id="{e9662d58-caa4-4bc1-b138-c8b1acab5a11}" enabled="0" method="" siteId="{e9662d58-caa4-4bc1-b138-c8b1acab5a11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Measurements-May-2025</vt:lpstr>
      <vt:lpstr>Sheet1</vt:lpstr>
      <vt:lpstr>Measurements-May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Niinimäki, Laura</dc:creator>
  <cp:lastModifiedBy>Niinimäki, Laura</cp:lastModifiedBy>
  <dcterms:created xsi:type="dcterms:W3CDTF">2024-01-26T12:30:31Z</dcterms:created>
  <dcterms:modified xsi:type="dcterms:W3CDTF">2025-05-16T15:18:49Z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0x010100037BF81C8A1D1547B12D0830A4E2F68D</vt:lpwstr>
  </property>
</Properties>
</file>