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cm-topsis-buku\database\"/>
    </mc:Choice>
  </mc:AlternateContent>
  <bookViews>
    <workbookView xWindow="0" yWindow="0" windowWidth="23040" windowHeight="918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E60" i="1"/>
  <c r="E58" i="1"/>
  <c r="D58" i="1"/>
  <c r="C58" i="1"/>
  <c r="C55" i="1"/>
  <c r="D55" i="1"/>
  <c r="J47" i="1" s="1"/>
  <c r="E55" i="1"/>
  <c r="C56" i="1"/>
  <c r="I46" i="1" s="1"/>
  <c r="D56" i="1"/>
  <c r="E56" i="1"/>
  <c r="C57" i="1"/>
  <c r="D57" i="1"/>
  <c r="E57" i="1"/>
  <c r="C59" i="1"/>
  <c r="D59" i="1"/>
  <c r="E59" i="1"/>
  <c r="C60" i="1"/>
  <c r="D60" i="1"/>
  <c r="B56" i="1"/>
  <c r="B57" i="1"/>
  <c r="B58" i="1"/>
  <c r="B59" i="1"/>
  <c r="B60" i="1"/>
  <c r="B55" i="1"/>
  <c r="H47" i="1" s="1"/>
  <c r="I47" i="1" l="1"/>
  <c r="K47" i="1"/>
  <c r="O49" i="1"/>
  <c r="O48" i="1"/>
  <c r="O47" i="1"/>
  <c r="O50" i="1"/>
  <c r="O46" i="1"/>
  <c r="O45" i="1"/>
  <c r="J46" i="1"/>
  <c r="K46" i="1"/>
  <c r="H46" i="1"/>
  <c r="N49" i="1" l="1"/>
  <c r="P49" i="1" s="1"/>
  <c r="N48" i="1"/>
  <c r="P48" i="1" s="1"/>
  <c r="N45" i="1"/>
  <c r="P45" i="1" s="1"/>
  <c r="N47" i="1"/>
  <c r="P47" i="1" s="1"/>
  <c r="N50" i="1"/>
  <c r="P50" i="1" s="1"/>
  <c r="N46" i="1"/>
  <c r="P46" i="1" s="1"/>
  <c r="M16" i="1" l="1"/>
  <c r="L16" i="1"/>
  <c r="H16" i="1"/>
  <c r="I16" i="1" s="1"/>
  <c r="Q15" i="1"/>
  <c r="N15" i="1"/>
  <c r="M15" i="1"/>
  <c r="H15" i="1"/>
  <c r="L15" i="1" s="1"/>
  <c r="M14" i="1"/>
  <c r="Q14" i="1" s="1"/>
  <c r="K14" i="1"/>
  <c r="H14" i="1"/>
  <c r="L14" i="1" s="1"/>
  <c r="P13" i="1"/>
  <c r="M13" i="1"/>
  <c r="Q13" i="1" s="1"/>
  <c r="H13" i="1"/>
  <c r="M12" i="1"/>
  <c r="H12" i="1"/>
  <c r="L12" i="1" s="1"/>
  <c r="M11" i="1"/>
  <c r="Q11" i="1" s="1"/>
  <c r="J11" i="1"/>
  <c r="H11" i="1"/>
  <c r="L11" i="1" s="1"/>
  <c r="O10" i="1"/>
  <c r="N10" i="1"/>
  <c r="M10" i="1"/>
  <c r="Q10" i="1" s="1"/>
  <c r="J10" i="1"/>
  <c r="I10" i="1"/>
  <c r="H10" i="1"/>
  <c r="L10" i="1" s="1"/>
  <c r="O9" i="1"/>
  <c r="N9" i="1"/>
  <c r="M9" i="1"/>
  <c r="Q9" i="1" s="1"/>
  <c r="H9" i="1"/>
  <c r="M8" i="1"/>
  <c r="L8" i="1"/>
  <c r="H8" i="1"/>
  <c r="Q7" i="1"/>
  <c r="N7" i="1"/>
  <c r="M7" i="1"/>
  <c r="L7" i="1"/>
  <c r="I12" i="1" l="1"/>
  <c r="I15" i="1"/>
  <c r="H17" i="1"/>
  <c r="P9" i="1"/>
  <c r="K10" i="1"/>
  <c r="N11" i="1"/>
  <c r="N13" i="1"/>
  <c r="I14" i="1"/>
  <c r="N14" i="1"/>
  <c r="J15" i="1"/>
  <c r="I7" i="1"/>
  <c r="J7" i="1"/>
  <c r="I8" i="1"/>
  <c r="I11" i="1"/>
  <c r="O13" i="1"/>
  <c r="J14" i="1"/>
  <c r="O14" i="1"/>
  <c r="O8" i="1"/>
  <c r="N8" i="1"/>
  <c r="N17" i="1" s="1"/>
  <c r="J9" i="1"/>
  <c r="I9" i="1"/>
  <c r="O12" i="1"/>
  <c r="N12" i="1"/>
  <c r="J13" i="1"/>
  <c r="I13" i="1"/>
  <c r="O16" i="1"/>
  <c r="N16" i="1"/>
  <c r="P7" i="1"/>
  <c r="M17" i="1"/>
  <c r="O7" i="1"/>
  <c r="K8" i="1"/>
  <c r="J8" i="1"/>
  <c r="P8" i="1"/>
  <c r="K9" i="1"/>
  <c r="P11" i="1"/>
  <c r="O11" i="1"/>
  <c r="K12" i="1"/>
  <c r="J12" i="1"/>
  <c r="P12" i="1"/>
  <c r="K13" i="1"/>
  <c r="P15" i="1"/>
  <c r="O15" i="1"/>
  <c r="K16" i="1"/>
  <c r="J16" i="1"/>
  <c r="P16" i="1"/>
  <c r="Q8" i="1"/>
  <c r="Q17" i="1" s="1"/>
  <c r="E21" i="1" s="1"/>
  <c r="L9" i="1"/>
  <c r="L17" i="1" s="1"/>
  <c r="E20" i="1" s="1"/>
  <c r="Q12" i="1"/>
  <c r="L13" i="1"/>
  <c r="Q16" i="1"/>
  <c r="K7" i="1"/>
  <c r="P10" i="1"/>
  <c r="K11" i="1"/>
  <c r="P14" i="1"/>
  <c r="K15" i="1"/>
  <c r="J17" i="1" l="1"/>
  <c r="C20" i="1" s="1"/>
  <c r="I17" i="1"/>
  <c r="B20" i="1" s="1"/>
  <c r="R12" i="1"/>
  <c r="R14" i="1"/>
  <c r="K17" i="1"/>
  <c r="D20" i="1" s="1"/>
  <c r="R13" i="1" s="1"/>
  <c r="P17" i="1"/>
  <c r="D21" i="1" s="1"/>
  <c r="B21" i="1"/>
  <c r="O17" i="1"/>
  <c r="C21" i="1" s="1"/>
  <c r="F30" i="1" l="1"/>
  <c r="F31" i="1"/>
  <c r="F29" i="1"/>
  <c r="R15" i="1"/>
  <c r="R9" i="1"/>
  <c r="R16" i="1"/>
  <c r="R10" i="1"/>
  <c r="R7" i="1"/>
  <c r="S16" i="1"/>
  <c r="G33" i="1" s="1"/>
  <c r="S12" i="1"/>
  <c r="G29" i="1" s="1"/>
  <c r="S8" i="1"/>
  <c r="G25" i="1" s="1"/>
  <c r="S15" i="1"/>
  <c r="G32" i="1" s="1"/>
  <c r="S11" i="1"/>
  <c r="G28" i="1" s="1"/>
  <c r="S7" i="1"/>
  <c r="G24" i="1" s="1"/>
  <c r="S14" i="1"/>
  <c r="G31" i="1" s="1"/>
  <c r="S10" i="1"/>
  <c r="G27" i="1" s="1"/>
  <c r="S13" i="1"/>
  <c r="G30" i="1" s="1"/>
  <c r="S9" i="1"/>
  <c r="G26" i="1" s="1"/>
  <c r="R11" i="1"/>
  <c r="R8" i="1"/>
  <c r="F26" i="1" l="1"/>
  <c r="T9" i="1"/>
  <c r="F25" i="1"/>
  <c r="T8" i="1"/>
  <c r="F24" i="1"/>
  <c r="T7" i="1"/>
  <c r="F32" i="1"/>
  <c r="T15" i="1"/>
  <c r="T14" i="1"/>
  <c r="H31" i="1"/>
  <c r="I31" i="1"/>
  <c r="K31" i="1" s="1"/>
  <c r="F28" i="1"/>
  <c r="T11" i="1"/>
  <c r="J31" i="1"/>
  <c r="P31" i="1" s="1"/>
  <c r="T10" i="1"/>
  <c r="F27" i="1"/>
  <c r="T12" i="1"/>
  <c r="T13" i="1"/>
  <c r="F33" i="1"/>
  <c r="T16" i="1"/>
  <c r="H29" i="1"/>
  <c r="J29" i="1" s="1"/>
  <c r="P29" i="1" s="1"/>
  <c r="I29" i="1"/>
  <c r="K29" i="1" s="1"/>
  <c r="I30" i="1"/>
  <c r="K30" i="1" s="1"/>
  <c r="H30" i="1"/>
  <c r="J30" i="1" s="1"/>
  <c r="P30" i="1" s="1"/>
  <c r="R30" i="1" l="1"/>
  <c r="Q30" i="1"/>
  <c r="T30" i="1"/>
  <c r="S30" i="1"/>
  <c r="H33" i="1"/>
  <c r="J33" i="1" s="1"/>
  <c r="P33" i="1" s="1"/>
  <c r="H24" i="1"/>
  <c r="J24" i="1" s="1"/>
  <c r="P24" i="1" s="1"/>
  <c r="L29" i="1"/>
  <c r="O29" i="1"/>
  <c r="N29" i="1"/>
  <c r="M29" i="1"/>
  <c r="T29" i="1"/>
  <c r="S29" i="1"/>
  <c r="Q29" i="1"/>
  <c r="R29" i="1"/>
  <c r="L31" i="1"/>
  <c r="O31" i="1"/>
  <c r="N31" i="1"/>
  <c r="M31" i="1"/>
  <c r="N30" i="1"/>
  <c r="M30" i="1"/>
  <c r="L30" i="1"/>
  <c r="O30" i="1"/>
  <c r="H25" i="1"/>
  <c r="J25" i="1" s="1"/>
  <c r="P25" i="1" s="1"/>
  <c r="T31" i="1"/>
  <c r="S31" i="1"/>
  <c r="R31" i="1"/>
  <c r="Q31" i="1"/>
  <c r="H32" i="1"/>
  <c r="J32" i="1" s="1"/>
  <c r="P32" i="1" s="1"/>
  <c r="H26" i="1"/>
  <c r="J26" i="1" s="1"/>
  <c r="P26" i="1" s="1"/>
  <c r="H28" i="1"/>
  <c r="J28" i="1" s="1"/>
  <c r="P28" i="1" s="1"/>
  <c r="H27" i="1"/>
  <c r="J27" i="1" s="1"/>
  <c r="P27" i="1" s="1"/>
  <c r="I26" i="1" l="1"/>
  <c r="K26" i="1" s="1"/>
  <c r="R24" i="1"/>
  <c r="Q24" i="1"/>
  <c r="P34" i="1"/>
  <c r="T24" i="1"/>
  <c r="S24" i="1"/>
  <c r="I32" i="1"/>
  <c r="K32" i="1" s="1"/>
  <c r="I24" i="1"/>
  <c r="K24" i="1" s="1"/>
  <c r="R32" i="1"/>
  <c r="Q32" i="1"/>
  <c r="S32" i="1"/>
  <c r="T32" i="1"/>
  <c r="I28" i="1"/>
  <c r="K28" i="1" s="1"/>
  <c r="I27" i="1"/>
  <c r="K27" i="1" s="1"/>
  <c r="R26" i="1"/>
  <c r="Q26" i="1"/>
  <c r="T26" i="1"/>
  <c r="S26" i="1"/>
  <c r="I25" i="1"/>
  <c r="K25" i="1" s="1"/>
  <c r="I33" i="1"/>
  <c r="K33" i="1" s="1"/>
  <c r="R28" i="1"/>
  <c r="Q28" i="1"/>
  <c r="T28" i="1"/>
  <c r="S28" i="1"/>
  <c r="T27" i="1"/>
  <c r="S27" i="1"/>
  <c r="R27" i="1"/>
  <c r="Q27" i="1"/>
  <c r="N26" i="1"/>
  <c r="M26" i="1"/>
  <c r="L26" i="1"/>
  <c r="O26" i="1"/>
  <c r="T25" i="1"/>
  <c r="S25" i="1"/>
  <c r="R25" i="1"/>
  <c r="Q25" i="1"/>
  <c r="T33" i="1"/>
  <c r="R33" i="1"/>
  <c r="S33" i="1"/>
  <c r="Q33" i="1"/>
  <c r="N28" i="1" l="1"/>
  <c r="M28" i="1"/>
  <c r="O28" i="1"/>
  <c r="L28" i="1"/>
  <c r="L33" i="1"/>
  <c r="O33" i="1"/>
  <c r="N33" i="1"/>
  <c r="M33" i="1"/>
  <c r="K34" i="1"/>
  <c r="N24" i="1"/>
  <c r="M24" i="1"/>
  <c r="O24" i="1"/>
  <c r="L24" i="1"/>
  <c r="T34" i="1"/>
  <c r="E37" i="1" s="1"/>
  <c r="L25" i="1"/>
  <c r="O25" i="1"/>
  <c r="N25" i="1"/>
  <c r="M25" i="1"/>
  <c r="N32" i="1"/>
  <c r="M32" i="1"/>
  <c r="O32" i="1"/>
  <c r="L32" i="1"/>
  <c r="Q34" i="1"/>
  <c r="B37" i="1" s="1"/>
  <c r="L27" i="1"/>
  <c r="O27" i="1"/>
  <c r="M27" i="1"/>
  <c r="N27" i="1"/>
  <c r="S34" i="1"/>
  <c r="D37" i="1" s="1"/>
  <c r="R34" i="1"/>
  <c r="C37" i="1" s="1"/>
  <c r="V32" i="1" l="1"/>
  <c r="V30" i="1"/>
  <c r="V28" i="1"/>
  <c r="V26" i="1"/>
  <c r="V24" i="1"/>
  <c r="F41" i="1"/>
  <c r="V29" i="1"/>
  <c r="V25" i="1"/>
  <c r="V33" i="1"/>
  <c r="V31" i="1"/>
  <c r="V27" i="1"/>
  <c r="M34" i="1"/>
  <c r="C36" i="1" s="1"/>
  <c r="O34" i="1"/>
  <c r="E36" i="1" s="1"/>
  <c r="N34" i="1"/>
  <c r="D36" i="1" s="1"/>
  <c r="L34" i="1"/>
  <c r="B36" i="1" s="1"/>
  <c r="U32" i="1" l="1"/>
  <c r="W32" i="1" s="1"/>
  <c r="U30" i="1"/>
  <c r="W30" i="1" s="1"/>
  <c r="U28" i="1"/>
  <c r="W28" i="1" s="1"/>
  <c r="U26" i="1"/>
  <c r="W26" i="1" s="1"/>
  <c r="U24" i="1"/>
  <c r="W24" i="1" s="1"/>
  <c r="E41" i="1"/>
  <c r="G41" i="1" s="1"/>
  <c r="U29" i="1"/>
  <c r="W29" i="1" s="1"/>
  <c r="U25" i="1"/>
  <c r="W25" i="1" s="1"/>
  <c r="U31" i="1"/>
  <c r="W31" i="1" s="1"/>
  <c r="U33" i="1"/>
  <c r="W33" i="1" s="1"/>
  <c r="U27" i="1"/>
  <c r="W27" i="1" s="1"/>
</calcChain>
</file>

<file path=xl/sharedStrings.xml><?xml version="1.0" encoding="utf-8"?>
<sst xmlns="http://schemas.openxmlformats.org/spreadsheetml/2006/main" count="242" uniqueCount="172">
  <si>
    <t>Alternatif</t>
  </si>
  <si>
    <t>kriteria 1</t>
  </si>
  <si>
    <t>kriteria 2</t>
  </si>
  <si>
    <t>kriteria 3</t>
  </si>
  <si>
    <t>kriteria 4</t>
  </si>
  <si>
    <t>C1</t>
  </si>
  <si>
    <t>C2</t>
  </si>
  <si>
    <t>C1(W)</t>
  </si>
  <si>
    <t>C1(X)</t>
  </si>
  <si>
    <t>C1(Y)</t>
  </si>
  <si>
    <t>C1(Z)</t>
  </si>
  <si>
    <t>C2(W)</t>
  </si>
  <si>
    <t>C2(X)</t>
  </si>
  <si>
    <t>C2(Y)</t>
  </si>
  <si>
    <t>C2(Z)</t>
  </si>
  <si>
    <t>D1</t>
  </si>
  <si>
    <t>D2</t>
  </si>
  <si>
    <t>Cluster</t>
  </si>
  <si>
    <t>*sudah tidak berubah</t>
  </si>
  <si>
    <t>centroid1</t>
  </si>
  <si>
    <t>centroid2</t>
  </si>
  <si>
    <t>INPUTAN KRITERIA DARI USER</t>
  </si>
  <si>
    <t>d2</t>
  </si>
  <si>
    <t>cluster</t>
  </si>
  <si>
    <t>TOPSIS</t>
  </si>
  <si>
    <t>FUZZY C MEANS</t>
  </si>
  <si>
    <t>m</t>
  </si>
  <si>
    <t>W</t>
  </si>
  <si>
    <t>+</t>
  </si>
  <si>
    <t>-</t>
  </si>
  <si>
    <t>A</t>
  </si>
  <si>
    <t>Kriteria</t>
  </si>
  <si>
    <t>C3</t>
  </si>
  <si>
    <t>C4</t>
  </si>
  <si>
    <t>A+</t>
  </si>
  <si>
    <t>A-</t>
  </si>
  <si>
    <t>V</t>
  </si>
  <si>
    <t>D-</t>
  </si>
  <si>
    <t>D+</t>
  </si>
  <si>
    <t>D</t>
  </si>
  <si>
    <t>HASIL AKHIR</t>
  </si>
  <si>
    <t>User terlebih dahulu input keinginannya sesuai kriteria yang ada</t>
  </si>
  <si>
    <t>Pada database sudah tersedia 10 alternatif untuk di proses clusering setelah user memasukkan inputan pada kriteria yang ada</t>
  </si>
  <si>
    <t>Hasil berupa tampilan urutan hasil perhitungan dari cluster terpilih.</t>
  </si>
  <si>
    <t xml:space="preserve"> maka seluruh cluster 1 terpilih untuk digunakan untuk perhitungan TOPSIS</t>
  </si>
  <si>
    <t>pembobot</t>
  </si>
  <si>
    <t>C1^pembobot</t>
  </si>
  <si>
    <t>C2^pembobot</t>
  </si>
  <si>
    <t>PENERBIT</t>
  </si>
  <si>
    <t>TAHUN</t>
  </si>
  <si>
    <t>JUMLAH</t>
  </si>
  <si>
    <t>HARGA SATUAN</t>
  </si>
  <si>
    <t>my carieer is multi carer</t>
  </si>
  <si>
    <t>Lestari Nurhajati</t>
  </si>
  <si>
    <t xml:space="preserve"> Tiga Serangkai</t>
  </si>
  <si>
    <t>my hoby bisnis may fashion</t>
  </si>
  <si>
    <t>Gunawan Ardianto</t>
  </si>
  <si>
    <t>METAGRAF</t>
  </si>
  <si>
    <t>bisnis toko kado cantik dan unik</t>
  </si>
  <si>
    <t>val Clark</t>
  </si>
  <si>
    <t>Tiga Kelana</t>
  </si>
  <si>
    <t>tanaman hias</t>
  </si>
  <si>
    <t>iin hasim</t>
  </si>
  <si>
    <t>penebar swadaya</t>
  </si>
  <si>
    <t>may hoby my bisnis otomotif</t>
  </si>
  <si>
    <t>gunawan adriyanto</t>
  </si>
  <si>
    <t>tiga serangkai</t>
  </si>
  <si>
    <t>101 strategi bisnis kuliner</t>
  </si>
  <si>
    <t>Qalbinur Nawawi</t>
  </si>
  <si>
    <t>metagraf</t>
  </si>
  <si>
    <t>Bisnis internet</t>
  </si>
  <si>
    <t>rahmat makmur</t>
  </si>
  <si>
    <t>informatika</t>
  </si>
  <si>
    <t>bisnis cleaning cervise</t>
  </si>
  <si>
    <t>Robert Gordon</t>
  </si>
  <si>
    <t>Tiga Kelana </t>
  </si>
  <si>
    <t>bisnis kedai dan chip</t>
  </si>
  <si>
    <t>James Kayui Li</t>
  </si>
  <si>
    <t>tiga kelana</t>
  </si>
  <si>
    <t>Cafe Buku</t>
  </si>
  <si>
    <t>Gunawan Ardiyanto</t>
  </si>
  <si>
    <t>Metagraf Tiga Serangkai</t>
  </si>
  <si>
    <t>Pemrograman Web Dinamis Menggunakan PHP dan MySql</t>
  </si>
  <si>
    <t>M. Rudyanto Arief (STIMIK AMIKOM)</t>
  </si>
  <si>
    <t>ANDI</t>
  </si>
  <si>
    <t>Aplikasi Web Database dengan Dreamweaver dan PHP-MySql</t>
  </si>
  <si>
    <t>MADCOMS</t>
  </si>
  <si>
    <t>Adobe Dreamweaver CS5 dengan Pemrograman PHP &amp; MySql</t>
  </si>
  <si>
    <t>Mastering CMS Programming With PHP &amp; MySql</t>
  </si>
  <si>
    <t>Wahana Komputer</t>
  </si>
  <si>
    <t>Pemrograman SQL Dan Database Server MYSQL</t>
  </si>
  <si>
    <t>Iman Suja</t>
  </si>
  <si>
    <t>Database Processing: Dasar-dasar, Desain dan Implementasi (Jilid 1) (Edisi 9)</t>
  </si>
  <si>
    <t>David M. Kroenke</t>
  </si>
  <si>
    <t>ERLANGGA</t>
  </si>
  <si>
    <t>Database Processing: Dasar-dasar, Desain dan Implementasi (Jilid 2) (Edisi 9)</t>
  </si>
  <si>
    <t>Pemrograman Database Menggunakan Delphi; Delphi Win32 dan MySQL 5.0 dengan Optimalisasi Komponen Zeos DBO</t>
  </si>
  <si>
    <t>Kani</t>
  </si>
  <si>
    <t>GRAHA ILMU</t>
  </si>
  <si>
    <t>Tutorial Praktis Membangun Website Interaktif Sekolah </t>
  </si>
  <si>
    <t>MT. Heru Purwanto</t>
  </si>
  <si>
    <t>Algoritma &amp; Pemrograman dengan Borland C++</t>
  </si>
  <si>
    <t>DIDIT N UTAMA</t>
  </si>
  <si>
    <t xml:space="preserve">Pengolahan Sinyal digital dan sistem pemrosesan sinyal </t>
  </si>
  <si>
    <t>Harlianto Tanudjaja,Ir.,M.Kom</t>
  </si>
  <si>
    <t>Medan Elektromagnetika terapan</t>
  </si>
  <si>
    <t>Rustam Effendi</t>
  </si>
  <si>
    <t>Intrumentasi dan kontrol proses</t>
  </si>
  <si>
    <t>RADITA ARINDYA, ST, MT</t>
  </si>
  <si>
    <t>Operasi Sistem Tenaga Listrik</t>
  </si>
  <si>
    <t>Djiteng Marsudi</t>
  </si>
  <si>
    <t>Elektromagnetika</t>
  </si>
  <si>
    <t>William  H. Hyat JR</t>
  </si>
  <si>
    <t>Konsep dan Aplikasi Statika</t>
  </si>
  <si>
    <t>E. Sutarman</t>
  </si>
  <si>
    <t>Pengetahuan Bahan Teknik</t>
  </si>
  <si>
    <t>Prof. Dr. Tata Surdia MS</t>
  </si>
  <si>
    <t>BP</t>
  </si>
  <si>
    <t>Rangkaian Listrik</t>
  </si>
  <si>
    <t>Cekmas Cekdin</t>
  </si>
  <si>
    <t>Praktik - praktik proteksi sistem tenaga listrik</t>
  </si>
  <si>
    <t>Bonar Pandjaitan</t>
  </si>
  <si>
    <t>Pemrosesan sinyal digital</t>
  </si>
  <si>
    <t>R.H. Sianipar, I.K.Wiryajati</t>
  </si>
  <si>
    <t>Teknik Rancang Bangun Robot Tingkat Dasar</t>
  </si>
  <si>
    <t>Andi Nalwan</t>
  </si>
  <si>
    <t>Teori dan Aplikasi Sistem Digital</t>
  </si>
  <si>
    <t>EKO BUDI PURWANTO</t>
  </si>
  <si>
    <t xml:space="preserve">Pembangkit Tenaga Listrik </t>
  </si>
  <si>
    <t>JITENG MARSUDI</t>
  </si>
  <si>
    <t>Dasar - Dasar Sinyal dan Sistem</t>
  </si>
  <si>
    <t>Hany Ferdinando</t>
  </si>
  <si>
    <t>Eletronika Digital + Mikroprosessor</t>
  </si>
  <si>
    <t>Widodo Budiharto &amp; Sigit Firmansyah</t>
  </si>
  <si>
    <t>kode_buku</t>
  </si>
  <si>
    <t>judul_buku</t>
  </si>
  <si>
    <t>penulis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</si>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</sst>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0" fillId="4" borderId="1" xfId="0" applyFill="1" applyBorder="1"/>
    <xf numFmtId="0" fontId="0" fillId="3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19" sqref="B19"/>
    </sheetView>
  </sheetViews>
  <sheetFormatPr defaultRowHeight="14.4" x14ac:dyDescent="0.3"/>
  <cols>
    <col min="1" max="1" width="9.88671875" bestFit="1" customWidth="1"/>
    <col min="2" max="2" width="98.77734375" bestFit="1" customWidth="1"/>
    <col min="3" max="3" width="31.6640625" bestFit="1" customWidth="1"/>
    <col min="4" max="4" width="20.77734375" bestFit="1" customWidth="1"/>
    <col min="5" max="5" width="7" bestFit="1" customWidth="1"/>
    <col min="6" max="6" width="7.88671875" bestFit="1" customWidth="1"/>
    <col min="7" max="7" width="14.109375" bestFit="1" customWidth="1"/>
  </cols>
  <sheetData>
    <row r="1" spans="1:7" x14ac:dyDescent="0.3">
      <c r="A1" t="s">
        <v>134</v>
      </c>
      <c r="B1" t="s">
        <v>135</v>
      </c>
      <c r="C1" t="s">
        <v>136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3">
      <c r="A2" t="s">
        <v>171</v>
      </c>
      <c r="B2" t="s">
        <v>52</v>
      </c>
      <c r="C2" t="s">
        <v>53</v>
      </c>
      <c r="D2" t="s">
        <v>54</v>
      </c>
      <c r="E2">
        <v>2015</v>
      </c>
      <c r="F2">
        <v>40</v>
      </c>
      <c r="G2">
        <v>128</v>
      </c>
    </row>
    <row r="3" spans="1:7" x14ac:dyDescent="0.3">
      <c r="A3" t="s">
        <v>137</v>
      </c>
      <c r="B3" t="s">
        <v>55</v>
      </c>
      <c r="C3" t="s">
        <v>56</v>
      </c>
      <c r="D3" t="s">
        <v>57</v>
      </c>
      <c r="E3">
        <v>2014</v>
      </c>
      <c r="F3">
        <v>38</v>
      </c>
      <c r="G3">
        <v>40</v>
      </c>
    </row>
    <row r="4" spans="1:7" x14ac:dyDescent="0.3">
      <c r="A4" t="s">
        <v>138</v>
      </c>
      <c r="B4" t="s">
        <v>58</v>
      </c>
      <c r="C4" t="s">
        <v>59</v>
      </c>
      <c r="D4" t="s">
        <v>60</v>
      </c>
      <c r="E4">
        <v>2014</v>
      </c>
      <c r="F4">
        <v>36</v>
      </c>
      <c r="G4">
        <v>19</v>
      </c>
    </row>
    <row r="5" spans="1:7" x14ac:dyDescent="0.3">
      <c r="A5" t="s">
        <v>139</v>
      </c>
      <c r="B5" t="s">
        <v>61</v>
      </c>
      <c r="C5" t="s">
        <v>62</v>
      </c>
      <c r="D5" t="s">
        <v>63</v>
      </c>
      <c r="E5">
        <v>2009</v>
      </c>
      <c r="F5">
        <v>23</v>
      </c>
      <c r="G5">
        <v>119</v>
      </c>
    </row>
    <row r="6" spans="1:7" x14ac:dyDescent="0.3">
      <c r="A6" t="s">
        <v>140</v>
      </c>
      <c r="B6" t="s">
        <v>64</v>
      </c>
      <c r="C6" t="s">
        <v>65</v>
      </c>
      <c r="D6" t="s">
        <v>66</v>
      </c>
      <c r="E6">
        <v>2012</v>
      </c>
      <c r="F6">
        <v>51</v>
      </c>
      <c r="G6">
        <v>40</v>
      </c>
    </row>
    <row r="7" spans="1:7" x14ac:dyDescent="0.3">
      <c r="A7" t="s">
        <v>141</v>
      </c>
      <c r="B7" t="s">
        <v>67</v>
      </c>
      <c r="C7" t="s">
        <v>68</v>
      </c>
      <c r="D7" t="s">
        <v>69</v>
      </c>
      <c r="E7">
        <v>2016</v>
      </c>
      <c r="F7">
        <v>31</v>
      </c>
      <c r="G7">
        <v>44.3</v>
      </c>
    </row>
    <row r="8" spans="1:7" x14ac:dyDescent="0.3">
      <c r="A8" t="s">
        <v>142</v>
      </c>
      <c r="B8" t="s">
        <v>70</v>
      </c>
      <c r="C8" t="s">
        <v>71</v>
      </c>
      <c r="D8" t="s">
        <v>72</v>
      </c>
      <c r="E8">
        <v>2018</v>
      </c>
      <c r="F8">
        <v>35</v>
      </c>
      <c r="G8">
        <v>60</v>
      </c>
    </row>
    <row r="9" spans="1:7" x14ac:dyDescent="0.3">
      <c r="A9" t="s">
        <v>143</v>
      </c>
      <c r="B9" t="s">
        <v>73</v>
      </c>
      <c r="C9" t="s">
        <v>74</v>
      </c>
      <c r="D9" t="s">
        <v>75</v>
      </c>
      <c r="E9">
        <v>2010</v>
      </c>
      <c r="F9">
        <v>51</v>
      </c>
      <c r="G9">
        <v>55</v>
      </c>
    </row>
    <row r="10" spans="1:7" x14ac:dyDescent="0.3">
      <c r="A10" t="s">
        <v>144</v>
      </c>
      <c r="B10" t="s">
        <v>76</v>
      </c>
      <c r="C10" t="s">
        <v>77</v>
      </c>
      <c r="D10" t="s">
        <v>78</v>
      </c>
      <c r="E10">
        <v>2010</v>
      </c>
      <c r="F10">
        <v>21</v>
      </c>
      <c r="G10">
        <v>30</v>
      </c>
    </row>
    <row r="11" spans="1:7" x14ac:dyDescent="0.3">
      <c r="A11" t="s">
        <v>145</v>
      </c>
      <c r="B11" t="s">
        <v>79</v>
      </c>
      <c r="C11" t="s">
        <v>80</v>
      </c>
      <c r="D11" t="s">
        <v>81</v>
      </c>
      <c r="E11">
        <v>2014</v>
      </c>
      <c r="F11">
        <v>45</v>
      </c>
      <c r="G11">
        <v>55</v>
      </c>
    </row>
    <row r="12" spans="1:7" x14ac:dyDescent="0.3">
      <c r="A12" t="s">
        <v>146</v>
      </c>
      <c r="B12" t="s">
        <v>82</v>
      </c>
      <c r="C12" t="s">
        <v>83</v>
      </c>
      <c r="D12" t="s">
        <v>84</v>
      </c>
      <c r="E12">
        <v>2012</v>
      </c>
      <c r="F12">
        <v>15</v>
      </c>
      <c r="G12">
        <v>93</v>
      </c>
    </row>
    <row r="13" spans="1:7" x14ac:dyDescent="0.3">
      <c r="A13" t="s">
        <v>147</v>
      </c>
      <c r="B13" t="s">
        <v>85</v>
      </c>
      <c r="C13" t="s">
        <v>86</v>
      </c>
      <c r="D13" t="s">
        <v>84</v>
      </c>
      <c r="E13">
        <v>2011</v>
      </c>
      <c r="F13">
        <v>15</v>
      </c>
      <c r="G13">
        <v>52.9</v>
      </c>
    </row>
    <row r="14" spans="1:7" x14ac:dyDescent="0.3">
      <c r="A14" t="s">
        <v>148</v>
      </c>
      <c r="B14" t="s">
        <v>87</v>
      </c>
      <c r="C14" t="s">
        <v>86</v>
      </c>
      <c r="D14" t="s">
        <v>84</v>
      </c>
      <c r="E14">
        <v>2011</v>
      </c>
      <c r="F14">
        <v>15</v>
      </c>
      <c r="G14">
        <v>68.099999999999994</v>
      </c>
    </row>
    <row r="15" spans="1:7" x14ac:dyDescent="0.3">
      <c r="A15" t="s">
        <v>149</v>
      </c>
      <c r="B15" t="s">
        <v>88</v>
      </c>
      <c r="C15" t="s">
        <v>89</v>
      </c>
      <c r="D15" t="s">
        <v>84</v>
      </c>
      <c r="E15">
        <v>2011</v>
      </c>
      <c r="F15">
        <v>15</v>
      </c>
      <c r="G15">
        <v>43.1</v>
      </c>
    </row>
    <row r="16" spans="1:7" x14ac:dyDescent="0.3">
      <c r="A16" t="s">
        <v>150</v>
      </c>
      <c r="B16" t="s">
        <v>90</v>
      </c>
      <c r="C16" t="s">
        <v>91</v>
      </c>
      <c r="D16" t="s">
        <v>84</v>
      </c>
      <c r="E16">
        <v>2007</v>
      </c>
      <c r="F16">
        <v>15</v>
      </c>
      <c r="G16">
        <v>43.6</v>
      </c>
    </row>
    <row r="17" spans="1:7" x14ac:dyDescent="0.3">
      <c r="A17" t="s">
        <v>151</v>
      </c>
      <c r="B17" t="s">
        <v>92</v>
      </c>
      <c r="C17" t="s">
        <v>93</v>
      </c>
      <c r="D17" t="s">
        <v>94</v>
      </c>
      <c r="E17">
        <v>2005</v>
      </c>
      <c r="F17">
        <v>15</v>
      </c>
      <c r="G17">
        <v>206.7</v>
      </c>
    </row>
    <row r="18" spans="1:7" x14ac:dyDescent="0.3">
      <c r="A18" t="s">
        <v>152</v>
      </c>
      <c r="B18" t="s">
        <v>95</v>
      </c>
      <c r="C18" t="s">
        <v>93</v>
      </c>
      <c r="D18" t="s">
        <v>94</v>
      </c>
      <c r="E18">
        <v>2005</v>
      </c>
      <c r="F18">
        <v>15</v>
      </c>
      <c r="G18">
        <v>148.9</v>
      </c>
    </row>
    <row r="19" spans="1:7" x14ac:dyDescent="0.3">
      <c r="A19" t="s">
        <v>153</v>
      </c>
      <c r="B19" t="s">
        <v>96</v>
      </c>
      <c r="C19" t="s">
        <v>97</v>
      </c>
      <c r="D19" t="s">
        <v>98</v>
      </c>
      <c r="E19">
        <v>2010</v>
      </c>
      <c r="F19">
        <v>15</v>
      </c>
      <c r="G19">
        <v>126.2</v>
      </c>
    </row>
    <row r="20" spans="1:7" x14ac:dyDescent="0.3">
      <c r="A20" t="s">
        <v>154</v>
      </c>
      <c r="B20" t="s">
        <v>99</v>
      </c>
      <c r="C20" t="s">
        <v>100</v>
      </c>
      <c r="D20" t="s">
        <v>84</v>
      </c>
      <c r="E20">
        <v>2007</v>
      </c>
      <c r="F20">
        <v>15</v>
      </c>
      <c r="G20">
        <v>77.900000000000006</v>
      </c>
    </row>
    <row r="21" spans="1:7" x14ac:dyDescent="0.3">
      <c r="A21" t="s">
        <v>155</v>
      </c>
      <c r="B21" t="s">
        <v>101</v>
      </c>
      <c r="C21" t="s">
        <v>102</v>
      </c>
      <c r="D21" t="s">
        <v>98</v>
      </c>
      <c r="E21">
        <v>2005</v>
      </c>
      <c r="F21">
        <v>15</v>
      </c>
      <c r="G21">
        <v>58.6</v>
      </c>
    </row>
    <row r="22" spans="1:7" x14ac:dyDescent="0.3">
      <c r="A22" t="s">
        <v>156</v>
      </c>
      <c r="B22" t="s">
        <v>103</v>
      </c>
      <c r="C22" t="s">
        <v>104</v>
      </c>
      <c r="D22" t="s">
        <v>84</v>
      </c>
      <c r="E22">
        <v>2008</v>
      </c>
      <c r="F22">
        <v>15</v>
      </c>
      <c r="G22">
        <v>39.200000000000003</v>
      </c>
    </row>
    <row r="23" spans="1:7" x14ac:dyDescent="0.3">
      <c r="A23" t="s">
        <v>157</v>
      </c>
      <c r="B23" t="s">
        <v>105</v>
      </c>
      <c r="C23" t="s">
        <v>106</v>
      </c>
      <c r="D23" t="s">
        <v>94</v>
      </c>
      <c r="E23">
        <v>2007</v>
      </c>
      <c r="F23">
        <v>15</v>
      </c>
      <c r="G23">
        <v>102.9</v>
      </c>
    </row>
    <row r="24" spans="1:7" x14ac:dyDescent="0.3">
      <c r="A24" t="s">
        <v>158</v>
      </c>
      <c r="B24" t="s">
        <v>107</v>
      </c>
      <c r="C24" t="s">
        <v>108</v>
      </c>
      <c r="D24" t="s">
        <v>98</v>
      </c>
      <c r="E24">
        <v>2014</v>
      </c>
      <c r="F24">
        <v>15</v>
      </c>
      <c r="G24">
        <v>117.4</v>
      </c>
    </row>
    <row r="25" spans="1:7" x14ac:dyDescent="0.3">
      <c r="A25" t="s">
        <v>159</v>
      </c>
      <c r="B25" t="s">
        <v>109</v>
      </c>
      <c r="C25" t="s">
        <v>110</v>
      </c>
      <c r="D25" t="s">
        <v>98</v>
      </c>
      <c r="E25">
        <v>2006</v>
      </c>
      <c r="F25">
        <v>15</v>
      </c>
      <c r="G25">
        <v>171.3</v>
      </c>
    </row>
    <row r="26" spans="1:7" x14ac:dyDescent="0.3">
      <c r="A26" t="s">
        <v>160</v>
      </c>
      <c r="B26" t="s">
        <v>111</v>
      </c>
      <c r="C26" t="s">
        <v>112</v>
      </c>
      <c r="D26" t="s">
        <v>94</v>
      </c>
      <c r="E26">
        <v>2006</v>
      </c>
      <c r="F26">
        <v>15</v>
      </c>
      <c r="G26">
        <v>359.6</v>
      </c>
    </row>
    <row r="27" spans="1:7" x14ac:dyDescent="0.3">
      <c r="A27" t="s">
        <v>161</v>
      </c>
      <c r="B27" t="s">
        <v>113</v>
      </c>
      <c r="C27" t="s">
        <v>114</v>
      </c>
      <c r="D27" t="s">
        <v>84</v>
      </c>
      <c r="E27">
        <v>2013</v>
      </c>
      <c r="F27">
        <v>15</v>
      </c>
      <c r="G27">
        <v>48</v>
      </c>
    </row>
    <row r="28" spans="1:7" x14ac:dyDescent="0.3">
      <c r="A28" t="s">
        <v>162</v>
      </c>
      <c r="B28" t="s">
        <v>115</v>
      </c>
      <c r="C28" t="s">
        <v>116</v>
      </c>
      <c r="D28" t="s">
        <v>117</v>
      </c>
      <c r="E28">
        <v>2013</v>
      </c>
      <c r="F28">
        <v>15</v>
      </c>
      <c r="G28">
        <v>92.1</v>
      </c>
    </row>
    <row r="29" spans="1:7" x14ac:dyDescent="0.3">
      <c r="A29" t="s">
        <v>163</v>
      </c>
      <c r="B29" t="s">
        <v>118</v>
      </c>
      <c r="C29" t="s">
        <v>119</v>
      </c>
      <c r="D29" t="s">
        <v>84</v>
      </c>
      <c r="E29">
        <v>2013</v>
      </c>
      <c r="F29">
        <v>15</v>
      </c>
      <c r="G29">
        <v>74.400000000000006</v>
      </c>
    </row>
    <row r="30" spans="1:7" x14ac:dyDescent="0.3">
      <c r="A30" t="s">
        <v>164</v>
      </c>
      <c r="B30" t="s">
        <v>120</v>
      </c>
      <c r="C30" t="s">
        <v>121</v>
      </c>
      <c r="D30" t="s">
        <v>84</v>
      </c>
      <c r="E30">
        <v>2012</v>
      </c>
      <c r="F30">
        <v>15</v>
      </c>
      <c r="G30">
        <v>88.2</v>
      </c>
    </row>
    <row r="31" spans="1:7" x14ac:dyDescent="0.3">
      <c r="A31" t="s">
        <v>165</v>
      </c>
      <c r="B31" t="s">
        <v>122</v>
      </c>
      <c r="C31" t="s">
        <v>123</v>
      </c>
      <c r="D31" t="s">
        <v>84</v>
      </c>
      <c r="E31">
        <v>2012</v>
      </c>
      <c r="F31">
        <v>15</v>
      </c>
      <c r="G31">
        <v>93.1</v>
      </c>
    </row>
    <row r="32" spans="1:7" x14ac:dyDescent="0.3">
      <c r="A32" t="s">
        <v>166</v>
      </c>
      <c r="B32" t="s">
        <v>124</v>
      </c>
      <c r="C32" t="s">
        <v>125</v>
      </c>
      <c r="D32" t="s">
        <v>84</v>
      </c>
      <c r="E32">
        <v>2012</v>
      </c>
      <c r="F32">
        <v>15</v>
      </c>
      <c r="G32">
        <v>42.1</v>
      </c>
    </row>
    <row r="33" spans="1:7" x14ac:dyDescent="0.3">
      <c r="A33" t="s">
        <v>167</v>
      </c>
      <c r="B33" t="s">
        <v>126</v>
      </c>
      <c r="C33" t="s">
        <v>127</v>
      </c>
      <c r="D33" t="s">
        <v>98</v>
      </c>
      <c r="E33">
        <v>2011</v>
      </c>
      <c r="F33">
        <v>15</v>
      </c>
      <c r="G33">
        <v>78.2</v>
      </c>
    </row>
    <row r="34" spans="1:7" x14ac:dyDescent="0.3">
      <c r="A34" t="s">
        <v>168</v>
      </c>
      <c r="B34" t="s">
        <v>128</v>
      </c>
      <c r="C34" t="s">
        <v>129</v>
      </c>
      <c r="D34" t="s">
        <v>94</v>
      </c>
      <c r="E34">
        <v>2011</v>
      </c>
      <c r="F34">
        <v>15</v>
      </c>
      <c r="G34">
        <v>155.80000000000001</v>
      </c>
    </row>
    <row r="35" spans="1:7" x14ac:dyDescent="0.3">
      <c r="A35" t="s">
        <v>169</v>
      </c>
      <c r="B35" t="s">
        <v>130</v>
      </c>
      <c r="C35" t="s">
        <v>131</v>
      </c>
      <c r="D35" t="s">
        <v>84</v>
      </c>
      <c r="E35">
        <v>2010</v>
      </c>
      <c r="F35">
        <v>15</v>
      </c>
      <c r="G35">
        <v>67.599999999999994</v>
      </c>
    </row>
    <row r="36" spans="1:7" x14ac:dyDescent="0.3">
      <c r="A36" t="s">
        <v>170</v>
      </c>
      <c r="B36" t="s">
        <v>132</v>
      </c>
      <c r="C36" t="s">
        <v>133</v>
      </c>
      <c r="D36" t="s">
        <v>84</v>
      </c>
      <c r="E36">
        <v>2005</v>
      </c>
      <c r="F36">
        <v>15</v>
      </c>
      <c r="G36">
        <v>50.9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3" workbookViewId="0">
      <selection activeCell="P24" sqref="P24"/>
    </sheetView>
  </sheetViews>
  <sheetFormatPr defaultRowHeight="14.4" x14ac:dyDescent="0.3"/>
  <sheetData>
    <row r="1" spans="1:20" x14ac:dyDescent="0.3">
      <c r="A1" t="s">
        <v>25</v>
      </c>
    </row>
    <row r="2" spans="1:20" x14ac:dyDescent="0.3">
      <c r="A2" t="s">
        <v>41</v>
      </c>
      <c r="H2" t="s">
        <v>42</v>
      </c>
    </row>
    <row r="3" spans="1:20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20" x14ac:dyDescent="0.3">
      <c r="A4" s="1">
        <v>3</v>
      </c>
      <c r="B4" s="1">
        <v>3</v>
      </c>
      <c r="C4" s="1">
        <v>2</v>
      </c>
      <c r="D4" s="1">
        <v>4</v>
      </c>
    </row>
    <row r="5" spans="1:20" x14ac:dyDescent="0.3">
      <c r="A5" s="8"/>
      <c r="B5" s="8"/>
      <c r="C5" s="8"/>
      <c r="D5" s="8"/>
    </row>
    <row r="6" spans="1:20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2" t="s">
        <v>46</v>
      </c>
      <c r="I6" s="2" t="s">
        <v>7</v>
      </c>
      <c r="J6" s="2" t="s">
        <v>8</v>
      </c>
      <c r="K6" s="2" t="s">
        <v>9</v>
      </c>
      <c r="L6" s="2" t="s">
        <v>10</v>
      </c>
      <c r="M6" s="3" t="s">
        <v>47</v>
      </c>
      <c r="N6" s="3" t="s">
        <v>11</v>
      </c>
      <c r="O6" s="3" t="s">
        <v>12</v>
      </c>
      <c r="P6" s="3" t="s">
        <v>13</v>
      </c>
      <c r="Q6" s="4" t="s">
        <v>14</v>
      </c>
      <c r="R6" s="3" t="s">
        <v>15</v>
      </c>
      <c r="S6" s="3" t="s">
        <v>16</v>
      </c>
      <c r="T6" s="3" t="s">
        <v>17</v>
      </c>
    </row>
    <row r="7" spans="1:20" x14ac:dyDescent="0.3">
      <c r="A7" s="1">
        <v>1</v>
      </c>
      <c r="B7" s="5">
        <v>2</v>
      </c>
      <c r="C7" s="5">
        <v>5</v>
      </c>
      <c r="D7" s="1">
        <v>2</v>
      </c>
      <c r="E7" s="1">
        <v>2</v>
      </c>
      <c r="F7" s="5">
        <v>0.3</v>
      </c>
      <c r="G7" s="5">
        <v>0.7</v>
      </c>
      <c r="H7" s="2">
        <f>F7^$B$19</f>
        <v>0.09</v>
      </c>
      <c r="I7" s="2">
        <f t="shared" ref="I7:I16" si="0">H7*B7</f>
        <v>0.18</v>
      </c>
      <c r="J7" s="2">
        <f t="shared" ref="J7:J16" si="1">H7*C7</f>
        <v>0.44999999999999996</v>
      </c>
      <c r="K7" s="2">
        <f t="shared" ref="K7:K16" si="2">H7*D7</f>
        <v>0.18</v>
      </c>
      <c r="L7" s="2">
        <f t="shared" ref="L7:L16" si="3">H7*E7</f>
        <v>0.18</v>
      </c>
      <c r="M7" s="3">
        <f t="shared" ref="M7:M16" si="4">G7^$B$19</f>
        <v>0.48999999999999994</v>
      </c>
      <c r="N7" s="3">
        <f t="shared" ref="N7:N16" si="5">M7*B7</f>
        <v>0.97999999999999987</v>
      </c>
      <c r="O7" s="3">
        <f t="shared" ref="O7:O16" si="6">M7*C7</f>
        <v>2.4499999999999997</v>
      </c>
      <c r="P7" s="3">
        <f t="shared" ref="P7:P16" si="7">M7*D7</f>
        <v>0.97999999999999987</v>
      </c>
      <c r="Q7" s="4">
        <f t="shared" ref="Q7:Q16" si="8">M7*E7</f>
        <v>0.97999999999999987</v>
      </c>
      <c r="R7" s="1">
        <f>SQRT(((B7-$B$20)^2)+((C7-$C$20)^2)+((D7-$D$20)^2)+((E7-$E$20)^2))</f>
        <v>2.9495380199519503</v>
      </c>
      <c r="S7" s="1">
        <f>SQRT(((B7-$B$21)^2)+((C7-$C$21)^2)+((D7-$D$21)^2)+((E7-$E$21)^2))</f>
        <v>1.5329482310969302</v>
      </c>
      <c r="T7" s="1">
        <f>IF(R7&lt;S7,1,2)</f>
        <v>2</v>
      </c>
    </row>
    <row r="8" spans="1:20" x14ac:dyDescent="0.3">
      <c r="A8" s="1">
        <v>2</v>
      </c>
      <c r="B8" s="5">
        <v>3</v>
      </c>
      <c r="C8" s="5">
        <v>4</v>
      </c>
      <c r="D8" s="1">
        <v>5</v>
      </c>
      <c r="E8" s="1">
        <v>4</v>
      </c>
      <c r="F8" s="5">
        <v>0.4</v>
      </c>
      <c r="G8" s="5">
        <v>0.6</v>
      </c>
      <c r="H8" s="2">
        <f t="shared" ref="H8:H16" si="9">F8^$B$19</f>
        <v>0.16000000000000003</v>
      </c>
      <c r="I8" s="2">
        <f t="shared" si="0"/>
        <v>0.48000000000000009</v>
      </c>
      <c r="J8" s="2">
        <f t="shared" si="1"/>
        <v>0.64000000000000012</v>
      </c>
      <c r="K8" s="2">
        <f t="shared" si="2"/>
        <v>0.80000000000000016</v>
      </c>
      <c r="L8" s="2">
        <f t="shared" si="3"/>
        <v>0.64000000000000012</v>
      </c>
      <c r="M8" s="3">
        <f t="shared" si="4"/>
        <v>0.36</v>
      </c>
      <c r="N8" s="3">
        <f t="shared" si="5"/>
        <v>1.08</v>
      </c>
      <c r="O8" s="3">
        <f t="shared" si="6"/>
        <v>1.44</v>
      </c>
      <c r="P8" s="3">
        <f t="shared" si="7"/>
        <v>1.7999999999999998</v>
      </c>
      <c r="Q8" s="4">
        <f t="shared" si="8"/>
        <v>1.44</v>
      </c>
      <c r="R8" s="1">
        <f t="shared" ref="R8:R16" si="10">SQRT(((B8-$B$20)^2)+((C8-$C$20)^2)+((D8-$D$20)^2)+((E8-$E$20)^2))</f>
        <v>1.9328413318673012</v>
      </c>
      <c r="S8" s="1">
        <f t="shared" ref="S8:S16" si="11">SQRT(((B8-$B$21)^2)+((C8-$C$21)^2)+((D8-$D$21)^2)+((E8-$E$21)^2))</f>
        <v>2.635505620404329</v>
      </c>
      <c r="T8" s="1">
        <f t="shared" ref="T8:T16" si="12">IF(R8&lt;S8,1,2)</f>
        <v>1</v>
      </c>
    </row>
    <row r="9" spans="1:20" x14ac:dyDescent="0.3">
      <c r="A9" s="1">
        <v>3</v>
      </c>
      <c r="B9" s="5">
        <v>5</v>
      </c>
      <c r="C9" s="5">
        <v>3</v>
      </c>
      <c r="D9" s="1">
        <v>4</v>
      </c>
      <c r="E9" s="1">
        <v>3</v>
      </c>
      <c r="F9" s="5">
        <v>0.7</v>
      </c>
      <c r="G9" s="5">
        <v>0.3</v>
      </c>
      <c r="H9" s="2">
        <f t="shared" si="9"/>
        <v>0.48999999999999994</v>
      </c>
      <c r="I9" s="2">
        <f t="shared" si="0"/>
        <v>2.4499999999999997</v>
      </c>
      <c r="J9" s="2">
        <f t="shared" si="1"/>
        <v>1.4699999999999998</v>
      </c>
      <c r="K9" s="2">
        <f t="shared" si="2"/>
        <v>1.9599999999999997</v>
      </c>
      <c r="L9" s="2">
        <f t="shared" si="3"/>
        <v>1.4699999999999998</v>
      </c>
      <c r="M9" s="3">
        <f t="shared" si="4"/>
        <v>0.09</v>
      </c>
      <c r="N9" s="3">
        <f t="shared" si="5"/>
        <v>0.44999999999999996</v>
      </c>
      <c r="O9" s="3">
        <f t="shared" si="6"/>
        <v>0.27</v>
      </c>
      <c r="P9" s="3">
        <f t="shared" si="7"/>
        <v>0.36</v>
      </c>
      <c r="Q9" s="4">
        <f t="shared" si="8"/>
        <v>0.27</v>
      </c>
      <c r="R9" s="1">
        <f t="shared" si="10"/>
        <v>2.1728863709272894</v>
      </c>
      <c r="S9" s="1">
        <f t="shared" si="11"/>
        <v>3.3413687455948389</v>
      </c>
      <c r="T9" s="1">
        <f t="shared" si="12"/>
        <v>1</v>
      </c>
    </row>
    <row r="10" spans="1:20" x14ac:dyDescent="0.3">
      <c r="A10" s="1">
        <v>4</v>
      </c>
      <c r="B10" s="5">
        <v>2</v>
      </c>
      <c r="C10" s="5">
        <v>3</v>
      </c>
      <c r="D10" s="1">
        <v>2</v>
      </c>
      <c r="E10" s="1">
        <v>5</v>
      </c>
      <c r="F10" s="5">
        <v>0.8</v>
      </c>
      <c r="G10" s="5">
        <v>0.2</v>
      </c>
      <c r="H10" s="2">
        <f t="shared" si="9"/>
        <v>0.64000000000000012</v>
      </c>
      <c r="I10" s="2">
        <f t="shared" si="0"/>
        <v>1.2800000000000002</v>
      </c>
      <c r="J10" s="2">
        <f t="shared" si="1"/>
        <v>1.9200000000000004</v>
      </c>
      <c r="K10" s="2">
        <f t="shared" si="2"/>
        <v>1.2800000000000002</v>
      </c>
      <c r="L10" s="2">
        <f t="shared" si="3"/>
        <v>3.2000000000000006</v>
      </c>
      <c r="M10" s="3">
        <f t="shared" si="4"/>
        <v>4.0000000000000008E-2</v>
      </c>
      <c r="N10" s="3">
        <f t="shared" si="5"/>
        <v>8.0000000000000016E-2</v>
      </c>
      <c r="O10" s="3">
        <f t="shared" si="6"/>
        <v>0.12000000000000002</v>
      </c>
      <c r="P10" s="3">
        <f t="shared" si="7"/>
        <v>8.0000000000000016E-2</v>
      </c>
      <c r="Q10" s="4">
        <f t="shared" si="8"/>
        <v>0.20000000000000004</v>
      </c>
      <c r="R10" s="1">
        <f t="shared" si="10"/>
        <v>2.304318301448645</v>
      </c>
      <c r="S10" s="1">
        <f t="shared" si="11"/>
        <v>2.6329492706307103</v>
      </c>
      <c r="T10" s="1">
        <f t="shared" si="12"/>
        <v>1</v>
      </c>
    </row>
    <row r="11" spans="1:20" x14ac:dyDescent="0.3">
      <c r="A11" s="1">
        <v>5</v>
      </c>
      <c r="B11" s="5">
        <v>2</v>
      </c>
      <c r="C11" s="5">
        <v>5</v>
      </c>
      <c r="D11" s="1">
        <v>3</v>
      </c>
      <c r="E11" s="1">
        <v>4</v>
      </c>
      <c r="F11" s="5">
        <v>0.6</v>
      </c>
      <c r="G11" s="5">
        <v>0.4</v>
      </c>
      <c r="H11" s="2">
        <f t="shared" si="9"/>
        <v>0.36</v>
      </c>
      <c r="I11" s="2">
        <f t="shared" si="0"/>
        <v>0.72</v>
      </c>
      <c r="J11" s="2">
        <f t="shared" si="1"/>
        <v>1.7999999999999998</v>
      </c>
      <c r="K11" s="2">
        <f t="shared" si="2"/>
        <v>1.08</v>
      </c>
      <c r="L11" s="2">
        <f t="shared" si="3"/>
        <v>1.44</v>
      </c>
      <c r="M11" s="3">
        <f t="shared" si="4"/>
        <v>0.16000000000000003</v>
      </c>
      <c r="N11" s="3">
        <f t="shared" si="5"/>
        <v>0.32000000000000006</v>
      </c>
      <c r="O11" s="3">
        <f t="shared" si="6"/>
        <v>0.80000000000000016</v>
      </c>
      <c r="P11" s="3">
        <f t="shared" si="7"/>
        <v>0.48000000000000009</v>
      </c>
      <c r="Q11" s="4">
        <f t="shared" si="8"/>
        <v>0.64000000000000012</v>
      </c>
      <c r="R11" s="1">
        <f t="shared" si="10"/>
        <v>2.2632183285362055</v>
      </c>
      <c r="S11" s="1">
        <f t="shared" si="11"/>
        <v>1.6069391748123014</v>
      </c>
      <c r="T11" s="1">
        <f t="shared" si="12"/>
        <v>2</v>
      </c>
    </row>
    <row r="12" spans="1:20" x14ac:dyDescent="0.3">
      <c r="A12" s="1">
        <v>6</v>
      </c>
      <c r="B12" s="5">
        <v>4</v>
      </c>
      <c r="C12" s="5">
        <v>2</v>
      </c>
      <c r="D12" s="1">
        <v>5</v>
      </c>
      <c r="E12" s="1">
        <v>2</v>
      </c>
      <c r="F12" s="5">
        <v>0.7</v>
      </c>
      <c r="G12" s="5">
        <v>0.3</v>
      </c>
      <c r="H12" s="2">
        <f t="shared" si="9"/>
        <v>0.48999999999999994</v>
      </c>
      <c r="I12" s="2">
        <f t="shared" si="0"/>
        <v>1.9599999999999997</v>
      </c>
      <c r="J12" s="2">
        <f t="shared" si="1"/>
        <v>0.97999999999999987</v>
      </c>
      <c r="K12" s="2">
        <f t="shared" si="2"/>
        <v>2.4499999999999997</v>
      </c>
      <c r="L12" s="2">
        <f t="shared" si="3"/>
        <v>0.97999999999999987</v>
      </c>
      <c r="M12" s="3">
        <f t="shared" si="4"/>
        <v>0.09</v>
      </c>
      <c r="N12" s="3">
        <f t="shared" si="5"/>
        <v>0.36</v>
      </c>
      <c r="O12" s="3">
        <f t="shared" si="6"/>
        <v>0.18</v>
      </c>
      <c r="P12" s="3">
        <f t="shared" si="7"/>
        <v>0.44999999999999996</v>
      </c>
      <c r="Q12" s="4">
        <f t="shared" si="8"/>
        <v>0.18</v>
      </c>
      <c r="R12" s="1">
        <f t="shared" si="10"/>
        <v>2.6202747018378685</v>
      </c>
      <c r="S12" s="1">
        <f t="shared" si="11"/>
        <v>3.5910144562056221</v>
      </c>
      <c r="T12" s="1">
        <f t="shared" si="12"/>
        <v>1</v>
      </c>
    </row>
    <row r="13" spans="1:20" x14ac:dyDescent="0.3">
      <c r="A13" s="1">
        <v>7</v>
      </c>
      <c r="B13" s="5">
        <v>3</v>
      </c>
      <c r="C13" s="5">
        <v>1</v>
      </c>
      <c r="D13" s="1">
        <v>4</v>
      </c>
      <c r="E13" s="1">
        <v>3</v>
      </c>
      <c r="F13" s="5">
        <v>0.5</v>
      </c>
      <c r="G13" s="5">
        <v>0.5</v>
      </c>
      <c r="H13" s="2">
        <f t="shared" si="9"/>
        <v>0.25</v>
      </c>
      <c r="I13" s="2">
        <f t="shared" si="0"/>
        <v>0.75</v>
      </c>
      <c r="J13" s="2">
        <f t="shared" si="1"/>
        <v>0.25</v>
      </c>
      <c r="K13" s="2">
        <f t="shared" si="2"/>
        <v>1</v>
      </c>
      <c r="L13" s="2">
        <f t="shared" si="3"/>
        <v>0.75</v>
      </c>
      <c r="M13" s="3">
        <f t="shared" si="4"/>
        <v>0.25</v>
      </c>
      <c r="N13" s="3">
        <f t="shared" si="5"/>
        <v>0.75</v>
      </c>
      <c r="O13" s="3">
        <f t="shared" si="6"/>
        <v>0.25</v>
      </c>
      <c r="P13" s="3">
        <f t="shared" si="7"/>
        <v>1</v>
      </c>
      <c r="Q13" s="4">
        <f t="shared" si="8"/>
        <v>0.75</v>
      </c>
      <c r="R13" s="1">
        <f t="shared" si="10"/>
        <v>2.1993086747124733</v>
      </c>
      <c r="S13" s="1">
        <f t="shared" si="11"/>
        <v>3.3574527847435376</v>
      </c>
      <c r="T13" s="1">
        <f t="shared" si="12"/>
        <v>1</v>
      </c>
    </row>
    <row r="14" spans="1:20" x14ac:dyDescent="0.3">
      <c r="A14" s="1">
        <v>8</v>
      </c>
      <c r="B14" s="5">
        <v>2</v>
      </c>
      <c r="C14" s="5">
        <v>3</v>
      </c>
      <c r="D14" s="1">
        <v>3</v>
      </c>
      <c r="E14" s="1">
        <v>4</v>
      </c>
      <c r="F14" s="5">
        <v>0.3</v>
      </c>
      <c r="G14" s="5">
        <v>0.7</v>
      </c>
      <c r="H14" s="2">
        <f t="shared" si="9"/>
        <v>0.09</v>
      </c>
      <c r="I14" s="2">
        <f t="shared" si="0"/>
        <v>0.18</v>
      </c>
      <c r="J14" s="2">
        <f t="shared" si="1"/>
        <v>0.27</v>
      </c>
      <c r="K14" s="2">
        <f t="shared" si="2"/>
        <v>0.27</v>
      </c>
      <c r="L14" s="2">
        <f t="shared" si="3"/>
        <v>0.36</v>
      </c>
      <c r="M14" s="3">
        <f t="shared" si="4"/>
        <v>0.48999999999999994</v>
      </c>
      <c r="N14" s="3">
        <f t="shared" si="5"/>
        <v>0.97999999999999987</v>
      </c>
      <c r="O14" s="3">
        <f t="shared" si="6"/>
        <v>1.4699999999999998</v>
      </c>
      <c r="P14" s="3">
        <f t="shared" si="7"/>
        <v>1.4699999999999998</v>
      </c>
      <c r="Q14" s="4">
        <f t="shared" si="8"/>
        <v>1.9599999999999997</v>
      </c>
      <c r="R14" s="1">
        <f t="shared" si="10"/>
        <v>1.1817467722270907</v>
      </c>
      <c r="S14" s="1">
        <f t="shared" si="11"/>
        <v>1.6152985911225415</v>
      </c>
      <c r="T14" s="1">
        <f t="shared" si="12"/>
        <v>1</v>
      </c>
    </row>
    <row r="15" spans="1:20" x14ac:dyDescent="0.3">
      <c r="A15" s="1">
        <v>9</v>
      </c>
      <c r="B15" s="5">
        <v>1</v>
      </c>
      <c r="C15" s="5">
        <v>6</v>
      </c>
      <c r="D15" s="1">
        <v>2</v>
      </c>
      <c r="E15" s="1">
        <v>1</v>
      </c>
      <c r="F15" s="5">
        <v>0.2</v>
      </c>
      <c r="G15" s="5">
        <v>0.8</v>
      </c>
      <c r="H15" s="2">
        <f t="shared" si="9"/>
        <v>4.0000000000000008E-2</v>
      </c>
      <c r="I15" s="2">
        <f t="shared" si="0"/>
        <v>4.0000000000000008E-2</v>
      </c>
      <c r="J15" s="2">
        <f t="shared" si="1"/>
        <v>0.24000000000000005</v>
      </c>
      <c r="K15" s="2">
        <f t="shared" si="2"/>
        <v>8.0000000000000016E-2</v>
      </c>
      <c r="L15" s="2">
        <f t="shared" si="3"/>
        <v>4.0000000000000008E-2</v>
      </c>
      <c r="M15" s="3">
        <f t="shared" si="4"/>
        <v>0.64000000000000012</v>
      </c>
      <c r="N15" s="3">
        <f t="shared" si="5"/>
        <v>0.64000000000000012</v>
      </c>
      <c r="O15" s="3">
        <f t="shared" si="6"/>
        <v>3.8400000000000007</v>
      </c>
      <c r="P15" s="3">
        <f t="shared" si="7"/>
        <v>1.2800000000000002</v>
      </c>
      <c r="Q15" s="4">
        <f t="shared" si="8"/>
        <v>0.64000000000000012</v>
      </c>
      <c r="R15" s="1">
        <f t="shared" si="10"/>
        <v>4.5134526335773595</v>
      </c>
      <c r="S15" s="1">
        <f t="shared" si="11"/>
        <v>2.9762976644886705</v>
      </c>
      <c r="T15" s="1">
        <f t="shared" si="12"/>
        <v>2</v>
      </c>
    </row>
    <row r="16" spans="1:20" x14ac:dyDescent="0.3">
      <c r="A16" s="1">
        <v>10</v>
      </c>
      <c r="B16" s="5">
        <v>1</v>
      </c>
      <c r="C16" s="5">
        <v>3</v>
      </c>
      <c r="D16" s="1">
        <v>2</v>
      </c>
      <c r="E16" s="1">
        <v>3</v>
      </c>
      <c r="F16" s="5">
        <v>0.4</v>
      </c>
      <c r="G16" s="5">
        <v>0.6</v>
      </c>
      <c r="H16" s="2">
        <f t="shared" si="9"/>
        <v>0.16000000000000003</v>
      </c>
      <c r="I16" s="2">
        <f t="shared" si="0"/>
        <v>0.16000000000000003</v>
      </c>
      <c r="J16" s="2">
        <f t="shared" si="1"/>
        <v>0.48000000000000009</v>
      </c>
      <c r="K16" s="2">
        <f t="shared" si="2"/>
        <v>0.32000000000000006</v>
      </c>
      <c r="L16" s="2">
        <f t="shared" si="3"/>
        <v>0.48000000000000009</v>
      </c>
      <c r="M16" s="3">
        <f t="shared" si="4"/>
        <v>0.36</v>
      </c>
      <c r="N16" s="3">
        <f t="shared" si="5"/>
        <v>0.36</v>
      </c>
      <c r="O16" s="3">
        <f t="shared" si="6"/>
        <v>1.08</v>
      </c>
      <c r="P16" s="3">
        <f t="shared" si="7"/>
        <v>0.72</v>
      </c>
      <c r="Q16" s="4">
        <f t="shared" si="8"/>
        <v>1.08</v>
      </c>
      <c r="R16" s="1">
        <f t="shared" si="10"/>
        <v>2.4508434745854832</v>
      </c>
      <c r="S16" s="1">
        <f t="shared" si="11"/>
        <v>1.7134143880222885</v>
      </c>
      <c r="T16" s="1">
        <f t="shared" si="12"/>
        <v>2</v>
      </c>
    </row>
    <row r="17" spans="1:24" x14ac:dyDescent="0.3">
      <c r="H17" s="9">
        <f t="shared" ref="H17:Q17" si="13">SUM(H7:H16)</f>
        <v>2.77</v>
      </c>
      <c r="I17" s="9">
        <f t="shared" si="13"/>
        <v>8.1999999999999993</v>
      </c>
      <c r="J17" s="9">
        <f t="shared" si="13"/>
        <v>8.5</v>
      </c>
      <c r="K17" s="9">
        <f t="shared" si="13"/>
        <v>9.42</v>
      </c>
      <c r="L17" s="9">
        <f t="shared" si="13"/>
        <v>9.5399999999999991</v>
      </c>
      <c r="M17" s="9">
        <f t="shared" si="13"/>
        <v>2.97</v>
      </c>
      <c r="N17" s="9">
        <f t="shared" si="13"/>
        <v>5.9999999999999991</v>
      </c>
      <c r="O17" s="9">
        <f t="shared" si="13"/>
        <v>11.9</v>
      </c>
      <c r="P17" s="9">
        <f t="shared" si="13"/>
        <v>8.6199999999999992</v>
      </c>
      <c r="Q17" s="9">
        <f t="shared" si="13"/>
        <v>8.14</v>
      </c>
    </row>
    <row r="19" spans="1:24" x14ac:dyDescent="0.3">
      <c r="A19" s="1" t="s">
        <v>26</v>
      </c>
      <c r="B19" s="1">
        <v>2</v>
      </c>
      <c r="C19" s="1" t="s">
        <v>45</v>
      </c>
    </row>
    <row r="20" spans="1:24" x14ac:dyDescent="0.3">
      <c r="A20" s="1" t="s">
        <v>19</v>
      </c>
      <c r="B20" s="1">
        <f>I17/$H$17</f>
        <v>2.9602888086642598</v>
      </c>
      <c r="C20" s="1">
        <f>J17/$H$17</f>
        <v>3.0685920577617329</v>
      </c>
      <c r="D20" s="1">
        <f t="shared" ref="D20:E20" si="14">K17/$H$17</f>
        <v>3.4007220216606497</v>
      </c>
      <c r="E20" s="1">
        <f t="shared" si="14"/>
        <v>3.4440433212996386</v>
      </c>
    </row>
    <row r="21" spans="1:24" x14ac:dyDescent="0.3">
      <c r="A21" s="1" t="s">
        <v>20</v>
      </c>
      <c r="B21" s="1">
        <f>N17/$M$17</f>
        <v>2.0202020202020199</v>
      </c>
      <c r="C21" s="1">
        <f t="shared" ref="C21:E21" si="15">O17/$M$17</f>
        <v>4.0067340067340069</v>
      </c>
      <c r="D21" s="1">
        <f t="shared" si="15"/>
        <v>2.9023569023569018</v>
      </c>
      <c r="E21" s="1">
        <f t="shared" si="15"/>
        <v>2.7407407407407409</v>
      </c>
    </row>
    <row r="23" spans="1:24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/>
      <c r="G23" s="1"/>
      <c r="H23" s="1"/>
      <c r="I23" s="1" t="s">
        <v>5</v>
      </c>
      <c r="J23" s="1" t="s">
        <v>6</v>
      </c>
      <c r="K23" s="2" t="s">
        <v>46</v>
      </c>
      <c r="L23" s="2" t="s">
        <v>7</v>
      </c>
      <c r="M23" s="2" t="s">
        <v>8</v>
      </c>
      <c r="N23" s="2" t="s">
        <v>9</v>
      </c>
      <c r="O23" s="2" t="s">
        <v>10</v>
      </c>
      <c r="P23" s="3" t="s">
        <v>47</v>
      </c>
      <c r="Q23" s="3" t="s">
        <v>11</v>
      </c>
      <c r="R23" s="3" t="s">
        <v>12</v>
      </c>
      <c r="S23" s="3" t="s">
        <v>13</v>
      </c>
      <c r="T23" s="4" t="s">
        <v>14</v>
      </c>
      <c r="U23" s="3" t="s">
        <v>15</v>
      </c>
      <c r="V23" s="3" t="s">
        <v>16</v>
      </c>
      <c r="W23" s="3" t="s">
        <v>17</v>
      </c>
      <c r="X23" s="10" t="s">
        <v>18</v>
      </c>
    </row>
    <row r="24" spans="1:24" x14ac:dyDescent="0.3">
      <c r="A24" s="1">
        <v>1</v>
      </c>
      <c r="B24" s="5">
        <v>2</v>
      </c>
      <c r="C24" s="5">
        <v>5</v>
      </c>
      <c r="D24" s="1">
        <v>2</v>
      </c>
      <c r="E24" s="1">
        <v>2</v>
      </c>
      <c r="F24" s="1">
        <f>(1/R7)^(1/($B$19-1))</f>
        <v>0.33903614506257174</v>
      </c>
      <c r="G24" s="1">
        <f>(1/S7)^(1/($B$19-1))</f>
        <v>0.65233775003897621</v>
      </c>
      <c r="H24" s="1">
        <f>SUM(F24:G24)</f>
        <v>0.99137389510154794</v>
      </c>
      <c r="I24" s="1">
        <f>F24*H24</f>
        <v>0.33611158371089517</v>
      </c>
      <c r="J24" s="1">
        <f>G24*H24</f>
        <v>0.64671061617791981</v>
      </c>
      <c r="K24" s="2">
        <f t="shared" ref="K24:K33" si="16">I24^$B$19</f>
        <v>0.1129709967046461</v>
      </c>
      <c r="L24" s="2">
        <f>K24*B24</f>
        <v>0.22594199340929219</v>
      </c>
      <c r="M24" s="2">
        <f>K24*C24</f>
        <v>0.56485498352323049</v>
      </c>
      <c r="N24" s="2">
        <f>K24*D24</f>
        <v>0.22594199340929219</v>
      </c>
      <c r="O24" s="2">
        <f>K24*E24</f>
        <v>0.22594199340929219</v>
      </c>
      <c r="P24" s="3">
        <f>J24^$B$19</f>
        <v>0.4182346210772247</v>
      </c>
      <c r="Q24" s="3">
        <f>P24*B24</f>
        <v>0.8364692421544494</v>
      </c>
      <c r="R24" s="3">
        <f>P24*C24</f>
        <v>2.0911731053861233</v>
      </c>
      <c r="S24" s="3">
        <f>P24*D24</f>
        <v>0.8364692421544494</v>
      </c>
      <c r="T24" s="4">
        <f>P24*E24</f>
        <v>0.8364692421544494</v>
      </c>
      <c r="U24" s="1">
        <f>SQRT(((B7-$B$36)^2)+((C7-$C$36)^2)+((D7-$D$36)^2)+((E7-$E$36)^2))</f>
        <v>2.7449351295792961</v>
      </c>
      <c r="V24" s="1">
        <f>SQRT(((B7-$B$37)^2)+((C7-$C$37)^2)+((D7-$D$37)^2)+((E7-$E$37)^2))</f>
        <v>2.0641605863760164</v>
      </c>
      <c r="W24" s="1">
        <f>IF(U24&lt;V24,1,2)</f>
        <v>2</v>
      </c>
    </row>
    <row r="25" spans="1:24" x14ac:dyDescent="0.3">
      <c r="A25" s="1">
        <v>2</v>
      </c>
      <c r="B25" s="5">
        <v>3</v>
      </c>
      <c r="C25" s="5">
        <v>4</v>
      </c>
      <c r="D25" s="1">
        <v>5</v>
      </c>
      <c r="E25" s="1">
        <v>4</v>
      </c>
      <c r="F25" s="1">
        <f t="shared" ref="F25:G33" si="17">(1/R8)^(1/($B$19-1))</f>
        <v>0.51737304222168545</v>
      </c>
      <c r="G25" s="1">
        <f t="shared" si="17"/>
        <v>0.37943383321132279</v>
      </c>
      <c r="H25" s="1">
        <f t="shared" ref="H25:H33" si="18">SUM(F25:G25)</f>
        <v>0.8968068754330083</v>
      </c>
      <c r="I25" s="1">
        <f t="shared" ref="I25:I33" si="19">F25*H25</f>
        <v>0.46398370142809958</v>
      </c>
      <c r="J25" s="1">
        <f>G25*H25</f>
        <v>0.34027887039581561</v>
      </c>
      <c r="K25" s="2">
        <f t="shared" si="16"/>
        <v>0.21528087519091985</v>
      </c>
      <c r="L25" s="2">
        <f t="shared" ref="L25:L33" si="20">K25*B25</f>
        <v>0.64584262557275951</v>
      </c>
      <c r="M25" s="2">
        <f t="shared" ref="M25:M33" si="21">K25*C25</f>
        <v>0.86112350076367938</v>
      </c>
      <c r="N25" s="2">
        <f t="shared" ref="N25:N33" si="22">K25*D25</f>
        <v>1.0764043759545991</v>
      </c>
      <c r="O25" s="2">
        <f t="shared" ref="O25:O32" si="23">K25*E25</f>
        <v>0.86112350076367938</v>
      </c>
      <c r="P25" s="3">
        <f t="shared" ref="P25:P33" si="24">J25^$B$19</f>
        <v>0.11578970963785228</v>
      </c>
      <c r="Q25" s="3">
        <f t="shared" ref="Q25:Q33" si="25">P25*B25</f>
        <v>0.34736912891355681</v>
      </c>
      <c r="R25" s="3">
        <f t="shared" ref="R25:R33" si="26">P25*C25</f>
        <v>0.4631588385514091</v>
      </c>
      <c r="S25" s="3">
        <f t="shared" ref="S25:S33" si="27">P25*D25</f>
        <v>0.57894854818926134</v>
      </c>
      <c r="T25" s="4">
        <f t="shared" ref="T25:T33" si="28">P25*E25</f>
        <v>0.4631588385514091</v>
      </c>
      <c r="U25" s="1">
        <f t="shared" ref="U25:U33" si="29">SQRT(((B8-$B$36)^2)+((C8-$C$36)^2)+((D8-$D$36)^2)+((E8-$E$36)^2))</f>
        <v>2.1637694458865857</v>
      </c>
      <c r="V25" s="1">
        <f t="shared" ref="V25:V33" si="30">SQRT(((B8-$B$37)^2)+((C8-$C$37)^2)+((D8-$D$37)^2)+((E8-$E$37)^2))</f>
        <v>2.4920539560369708</v>
      </c>
      <c r="W25" s="1">
        <f t="shared" ref="W25:W33" si="31">IF(U25&lt;V25,1,2)</f>
        <v>1</v>
      </c>
    </row>
    <row r="26" spans="1:24" x14ac:dyDescent="0.3">
      <c r="A26" s="1">
        <v>3</v>
      </c>
      <c r="B26" s="5">
        <v>5</v>
      </c>
      <c r="C26" s="5">
        <v>3</v>
      </c>
      <c r="D26" s="1">
        <v>4</v>
      </c>
      <c r="E26" s="1">
        <v>3</v>
      </c>
      <c r="F26" s="1">
        <f t="shared" si="17"/>
        <v>0.4602173465579083</v>
      </c>
      <c r="G26" s="1">
        <f t="shared" si="17"/>
        <v>0.29927855203600928</v>
      </c>
      <c r="H26" s="1">
        <f t="shared" si="18"/>
        <v>0.75949589859391753</v>
      </c>
      <c r="I26" s="1">
        <f t="shared" si="19"/>
        <v>0.34953318717250692</v>
      </c>
      <c r="J26" s="1">
        <f t="shared" ref="J26:J33" si="32">G26*H26</f>
        <v>0.22730083280847538</v>
      </c>
      <c r="K26" s="2">
        <f t="shared" si="16"/>
        <v>0.12217344893497076</v>
      </c>
      <c r="L26" s="2">
        <f t="shared" si="20"/>
        <v>0.61086724467485376</v>
      </c>
      <c r="M26" s="2">
        <f t="shared" si="21"/>
        <v>0.3665203468049123</v>
      </c>
      <c r="N26" s="2">
        <f t="shared" si="22"/>
        <v>0.48869379573988303</v>
      </c>
      <c r="O26" s="2">
        <f t="shared" si="23"/>
        <v>0.3665203468049123</v>
      </c>
      <c r="P26" s="3">
        <f t="shared" si="24"/>
        <v>5.1665668595426477E-2</v>
      </c>
      <c r="Q26" s="3">
        <f t="shared" si="25"/>
        <v>0.25832834297713236</v>
      </c>
      <c r="R26" s="3">
        <f t="shared" si="26"/>
        <v>0.15499700578627942</v>
      </c>
      <c r="S26" s="3">
        <f t="shared" si="27"/>
        <v>0.20666267438170591</v>
      </c>
      <c r="T26" s="4">
        <f t="shared" si="28"/>
        <v>0.15499700578627942</v>
      </c>
      <c r="U26" s="1">
        <f t="shared" si="29"/>
        <v>2.9949559114262865</v>
      </c>
      <c r="V26" s="1">
        <f t="shared" si="30"/>
        <v>3.3394267088377254</v>
      </c>
      <c r="W26" s="1">
        <f t="shared" si="31"/>
        <v>1</v>
      </c>
    </row>
    <row r="27" spans="1:24" x14ac:dyDescent="0.3">
      <c r="A27" s="1">
        <v>4</v>
      </c>
      <c r="B27" s="5">
        <v>2</v>
      </c>
      <c r="C27" s="5">
        <v>3</v>
      </c>
      <c r="D27" s="1">
        <v>2</v>
      </c>
      <c r="E27" s="1">
        <v>5</v>
      </c>
      <c r="F27" s="1">
        <f t="shared" si="17"/>
        <v>0.43396782439792919</v>
      </c>
      <c r="G27" s="1">
        <f t="shared" si="17"/>
        <v>0.37980222830516397</v>
      </c>
      <c r="H27" s="1">
        <f t="shared" si="18"/>
        <v>0.81377005270309311</v>
      </c>
      <c r="I27" s="1">
        <f t="shared" si="19"/>
        <v>0.3531500193317495</v>
      </c>
      <c r="J27" s="1">
        <f t="shared" si="32"/>
        <v>0.30907167934464547</v>
      </c>
      <c r="K27" s="2">
        <f t="shared" si="16"/>
        <v>0.12471493615401505</v>
      </c>
      <c r="L27" s="2">
        <f t="shared" si="20"/>
        <v>0.2494298723080301</v>
      </c>
      <c r="M27" s="2">
        <f t="shared" si="21"/>
        <v>0.37414480846204512</v>
      </c>
      <c r="N27" s="2">
        <f t="shared" si="22"/>
        <v>0.2494298723080301</v>
      </c>
      <c r="O27" s="2">
        <f t="shared" si="23"/>
        <v>0.62357468077007527</v>
      </c>
      <c r="P27" s="3">
        <f t="shared" si="24"/>
        <v>9.5525302972919349E-2</v>
      </c>
      <c r="Q27" s="3">
        <f t="shared" si="25"/>
        <v>0.1910506059458387</v>
      </c>
      <c r="R27" s="3">
        <f t="shared" si="26"/>
        <v>0.28657590891875806</v>
      </c>
      <c r="S27" s="3">
        <f t="shared" si="27"/>
        <v>0.1910506059458387</v>
      </c>
      <c r="T27" s="4">
        <f t="shared" si="28"/>
        <v>0.47762651486459673</v>
      </c>
      <c r="U27" s="1">
        <f t="shared" si="29"/>
        <v>1.7264719449284061</v>
      </c>
      <c r="V27" s="1">
        <f t="shared" si="30"/>
        <v>1.9096410983831598</v>
      </c>
      <c r="W27" s="1">
        <f t="shared" si="31"/>
        <v>1</v>
      </c>
    </row>
    <row r="28" spans="1:24" x14ac:dyDescent="0.3">
      <c r="A28" s="1">
        <v>5</v>
      </c>
      <c r="B28" s="5">
        <v>2</v>
      </c>
      <c r="C28" s="5">
        <v>5</v>
      </c>
      <c r="D28" s="1">
        <v>3</v>
      </c>
      <c r="E28" s="1">
        <v>4</v>
      </c>
      <c r="F28" s="1">
        <f t="shared" si="17"/>
        <v>0.44184866629582997</v>
      </c>
      <c r="G28" s="1">
        <f t="shared" si="17"/>
        <v>0.62230108996926103</v>
      </c>
      <c r="H28" s="1">
        <f t="shared" si="18"/>
        <v>1.064149756265091</v>
      </c>
      <c r="I28" s="1">
        <f t="shared" si="19"/>
        <v>0.47019315054476302</v>
      </c>
      <c r="J28" s="1">
        <f t="shared" si="32"/>
        <v>0.66222155321428955</v>
      </c>
      <c r="K28" s="2">
        <f t="shared" si="16"/>
        <v>0.22108159881921019</v>
      </c>
      <c r="L28" s="2">
        <f t="shared" si="20"/>
        <v>0.44216319763842038</v>
      </c>
      <c r="M28" s="2">
        <f t="shared" si="21"/>
        <v>1.1054079940960508</v>
      </c>
      <c r="N28" s="2">
        <f t="shared" si="22"/>
        <v>0.66324479645763057</v>
      </c>
      <c r="O28" s="2">
        <f t="shared" si="23"/>
        <v>0.88432639527684076</v>
      </c>
      <c r="P28" s="3">
        <f t="shared" si="24"/>
        <v>0.43853738554154614</v>
      </c>
      <c r="Q28" s="3">
        <f t="shared" si="25"/>
        <v>0.87707477108309229</v>
      </c>
      <c r="R28" s="3">
        <f t="shared" si="26"/>
        <v>2.1926869277077308</v>
      </c>
      <c r="S28" s="3">
        <f t="shared" si="27"/>
        <v>1.3156121566246384</v>
      </c>
      <c r="T28" s="4">
        <f t="shared" si="28"/>
        <v>1.7541495421661846</v>
      </c>
      <c r="U28" s="1">
        <f t="shared" si="29"/>
        <v>1.8049308852289829</v>
      </c>
      <c r="V28" s="1">
        <f t="shared" si="30"/>
        <v>1.3848441905306559</v>
      </c>
      <c r="W28" s="1">
        <f t="shared" si="31"/>
        <v>2</v>
      </c>
    </row>
    <row r="29" spans="1:24" x14ac:dyDescent="0.3">
      <c r="A29" s="1">
        <v>6</v>
      </c>
      <c r="B29" s="5">
        <v>4</v>
      </c>
      <c r="C29" s="5">
        <v>2</v>
      </c>
      <c r="D29" s="1">
        <v>5</v>
      </c>
      <c r="E29" s="1">
        <v>2</v>
      </c>
      <c r="F29" s="1">
        <f t="shared" si="17"/>
        <v>0.38163937517642599</v>
      </c>
      <c r="G29" s="1">
        <f t="shared" si="17"/>
        <v>0.27847284164281288</v>
      </c>
      <c r="H29" s="1">
        <f t="shared" si="18"/>
        <v>0.66011221681923882</v>
      </c>
      <c r="I29" s="1">
        <f t="shared" si="19"/>
        <v>0.25192481397321975</v>
      </c>
      <c r="J29" s="1">
        <f t="shared" si="32"/>
        <v>0.18382332482079006</v>
      </c>
      <c r="K29" s="2">
        <f t="shared" si="16"/>
        <v>6.3466111895441379E-2</v>
      </c>
      <c r="L29" s="2">
        <f t="shared" si="20"/>
        <v>0.25386444758176552</v>
      </c>
      <c r="M29" s="2">
        <f t="shared" si="21"/>
        <v>0.12693222379088276</v>
      </c>
      <c r="N29" s="2">
        <f t="shared" si="22"/>
        <v>0.3173305594772069</v>
      </c>
      <c r="O29" s="2">
        <f t="shared" si="23"/>
        <v>0.12693222379088276</v>
      </c>
      <c r="P29" s="3">
        <f t="shared" si="24"/>
        <v>3.3791014748169687E-2</v>
      </c>
      <c r="Q29" s="3">
        <f t="shared" si="25"/>
        <v>0.13516405899267875</v>
      </c>
      <c r="R29" s="3">
        <f t="shared" si="26"/>
        <v>6.7582029496339374E-2</v>
      </c>
      <c r="S29" s="3">
        <f t="shared" si="27"/>
        <v>0.16895507374084845</v>
      </c>
      <c r="T29" s="4">
        <f t="shared" si="28"/>
        <v>6.7582029496339374E-2</v>
      </c>
      <c r="U29" s="1">
        <f t="shared" si="29"/>
        <v>3.3367899666878911</v>
      </c>
      <c r="V29" s="1">
        <f t="shared" si="30"/>
        <v>3.734345578400474</v>
      </c>
      <c r="W29" s="1">
        <f t="shared" si="31"/>
        <v>1</v>
      </c>
    </row>
    <row r="30" spans="1:24" x14ac:dyDescent="0.3">
      <c r="A30" s="1">
        <v>7</v>
      </c>
      <c r="B30" s="5">
        <v>3</v>
      </c>
      <c r="C30" s="5">
        <v>1</v>
      </c>
      <c r="D30" s="1">
        <v>4</v>
      </c>
      <c r="E30" s="1">
        <v>3</v>
      </c>
      <c r="F30" s="1">
        <f t="shared" si="17"/>
        <v>0.45468833524731816</v>
      </c>
      <c r="G30" s="1">
        <f t="shared" si="17"/>
        <v>0.29784484372916831</v>
      </c>
      <c r="H30" s="1">
        <f t="shared" si="18"/>
        <v>0.75253317897648642</v>
      </c>
      <c r="I30" s="1">
        <f t="shared" si="19"/>
        <v>0.34216805836719072</v>
      </c>
      <c r="J30" s="1">
        <f t="shared" si="32"/>
        <v>0.22413812709326583</v>
      </c>
      <c r="K30" s="2">
        <f t="shared" si="16"/>
        <v>0.11707898016677323</v>
      </c>
      <c r="L30" s="2">
        <f t="shared" si="20"/>
        <v>0.35123694050031973</v>
      </c>
      <c r="M30" s="2">
        <f t="shared" si="21"/>
        <v>0.11707898016677323</v>
      </c>
      <c r="N30" s="2">
        <f t="shared" si="22"/>
        <v>0.46831592066709293</v>
      </c>
      <c r="O30" s="2">
        <f t="shared" si="23"/>
        <v>0.35123694050031973</v>
      </c>
      <c r="P30" s="3">
        <f t="shared" si="24"/>
        <v>5.0237900016876988E-2</v>
      </c>
      <c r="Q30" s="3">
        <f t="shared" si="25"/>
        <v>0.15071370005063095</v>
      </c>
      <c r="R30" s="3">
        <f t="shared" si="26"/>
        <v>5.0237900016876988E-2</v>
      </c>
      <c r="S30" s="3">
        <f t="shared" si="27"/>
        <v>0.20095160006750795</v>
      </c>
      <c r="T30" s="4">
        <f t="shared" si="28"/>
        <v>0.15071370005063095</v>
      </c>
      <c r="U30" s="1">
        <f t="shared" si="29"/>
        <v>2.6207740804760671</v>
      </c>
      <c r="V30" s="1">
        <f t="shared" si="30"/>
        <v>3.1917730004164429</v>
      </c>
      <c r="W30" s="1">
        <f t="shared" si="31"/>
        <v>1</v>
      </c>
    </row>
    <row r="31" spans="1:24" x14ac:dyDescent="0.3">
      <c r="A31" s="1">
        <v>8</v>
      </c>
      <c r="B31" s="5">
        <v>2</v>
      </c>
      <c r="C31" s="5">
        <v>3</v>
      </c>
      <c r="D31" s="1">
        <v>3</v>
      </c>
      <c r="E31" s="1">
        <v>4</v>
      </c>
      <c r="F31" s="1">
        <f t="shared" si="17"/>
        <v>0.84620497682039342</v>
      </c>
      <c r="G31" s="1">
        <f t="shared" si="17"/>
        <v>0.61908058701707669</v>
      </c>
      <c r="H31" s="1">
        <f t="shared" si="18"/>
        <v>1.4652855638374702</v>
      </c>
      <c r="I31" s="1">
        <f t="shared" si="19"/>
        <v>1.2399319365823436</v>
      </c>
      <c r="J31" s="1">
        <f t="shared" si="32"/>
        <v>0.90712984700814925</v>
      </c>
      <c r="K31" s="2">
        <f t="shared" si="16"/>
        <v>1.5374312073568408</v>
      </c>
      <c r="L31" s="2">
        <f t="shared" si="20"/>
        <v>3.0748624147136816</v>
      </c>
      <c r="M31" s="2">
        <f t="shared" si="21"/>
        <v>4.6122936220705224</v>
      </c>
      <c r="N31" s="2">
        <f t="shared" si="22"/>
        <v>4.6122936220705224</v>
      </c>
      <c r="O31" s="2">
        <f t="shared" si="23"/>
        <v>6.1497248294273632</v>
      </c>
      <c r="P31" s="3">
        <f t="shared" si="24"/>
        <v>0.82288455933302829</v>
      </c>
      <c r="Q31" s="3">
        <f t="shared" si="25"/>
        <v>1.6457691186660566</v>
      </c>
      <c r="R31" s="3">
        <f t="shared" si="26"/>
        <v>2.4686536779990851</v>
      </c>
      <c r="S31" s="3">
        <f t="shared" si="27"/>
        <v>2.4686536779990851</v>
      </c>
      <c r="T31" s="4">
        <f t="shared" si="28"/>
        <v>3.2915382373321131</v>
      </c>
      <c r="U31" s="1">
        <f t="shared" si="29"/>
        <v>0.44245204516719749</v>
      </c>
      <c r="V31" s="1">
        <f t="shared" si="30"/>
        <v>0.96045468847319382</v>
      </c>
      <c r="W31" s="1">
        <f t="shared" si="31"/>
        <v>1</v>
      </c>
    </row>
    <row r="32" spans="1:24" x14ac:dyDescent="0.3">
      <c r="A32" s="1">
        <v>9</v>
      </c>
      <c r="B32" s="5">
        <v>1</v>
      </c>
      <c r="C32" s="5">
        <v>6</v>
      </c>
      <c r="D32" s="1">
        <v>2</v>
      </c>
      <c r="E32" s="1">
        <v>1</v>
      </c>
      <c r="F32" s="1">
        <f t="shared" si="17"/>
        <v>0.22155987470891009</v>
      </c>
      <c r="G32" s="1">
        <f t="shared" si="17"/>
        <v>0.33598789930569678</v>
      </c>
      <c r="H32" s="1">
        <f t="shared" si="18"/>
        <v>0.55754777401460687</v>
      </c>
      <c r="I32" s="1">
        <f t="shared" si="19"/>
        <v>0.12353021495490801</v>
      </c>
      <c r="J32" s="1">
        <f t="shared" si="32"/>
        <v>0.18732930535373513</v>
      </c>
      <c r="K32" s="2">
        <f t="shared" si="16"/>
        <v>1.5259714006805779E-2</v>
      </c>
      <c r="L32" s="2">
        <f t="shared" si="20"/>
        <v>1.5259714006805779E-2</v>
      </c>
      <c r="M32" s="2">
        <f t="shared" si="21"/>
        <v>9.1558284040834673E-2</v>
      </c>
      <c r="N32" s="2">
        <f t="shared" si="22"/>
        <v>3.0519428013611558E-2</v>
      </c>
      <c r="O32" s="2">
        <f t="shared" si="23"/>
        <v>1.5259714006805779E-2</v>
      </c>
      <c r="P32" s="3">
        <f t="shared" si="24"/>
        <v>3.5092268644312939E-2</v>
      </c>
      <c r="Q32" s="3">
        <f t="shared" si="25"/>
        <v>3.5092268644312939E-2</v>
      </c>
      <c r="R32" s="3">
        <f t="shared" si="26"/>
        <v>0.21055361186587762</v>
      </c>
      <c r="S32" s="3">
        <f t="shared" si="27"/>
        <v>7.0184537288625878E-2</v>
      </c>
      <c r="T32" s="4">
        <f t="shared" si="28"/>
        <v>3.5092268644312939E-2</v>
      </c>
      <c r="U32" s="1">
        <f t="shared" si="29"/>
        <v>4.2477459617383238</v>
      </c>
      <c r="V32" s="1">
        <f t="shared" si="30"/>
        <v>3.5562345836274796</v>
      </c>
      <c r="W32" s="1">
        <f t="shared" si="31"/>
        <v>2</v>
      </c>
    </row>
    <row r="33" spans="1:23" x14ac:dyDescent="0.3">
      <c r="A33" s="1">
        <v>10</v>
      </c>
      <c r="B33" s="5">
        <v>1</v>
      </c>
      <c r="C33" s="5">
        <v>3</v>
      </c>
      <c r="D33" s="1">
        <v>2</v>
      </c>
      <c r="E33" s="1">
        <v>3</v>
      </c>
      <c r="F33" s="1">
        <f t="shared" si="17"/>
        <v>0.40802279311987977</v>
      </c>
      <c r="G33" s="1">
        <f t="shared" si="17"/>
        <v>0.5836299770741693</v>
      </c>
      <c r="H33" s="1">
        <f t="shared" si="18"/>
        <v>0.99165277019404907</v>
      </c>
      <c r="I33" s="1">
        <f t="shared" si="19"/>
        <v>0.40461693309964214</v>
      </c>
      <c r="J33" s="1">
        <f t="shared" si="32"/>
        <v>0.57875828353388936</v>
      </c>
      <c r="K33" s="2">
        <f t="shared" si="16"/>
        <v>0.16371486255096029</v>
      </c>
      <c r="L33" s="2">
        <f t="shared" si="20"/>
        <v>0.16371486255096029</v>
      </c>
      <c r="M33" s="2">
        <f t="shared" si="21"/>
        <v>0.49114458765288088</v>
      </c>
      <c r="N33" s="2">
        <f t="shared" si="22"/>
        <v>0.32742972510192059</v>
      </c>
      <c r="O33" s="2">
        <f>K33*E33</f>
        <v>0.49114458765288088</v>
      </c>
      <c r="P33" s="3">
        <f t="shared" si="24"/>
        <v>0.33496115075909388</v>
      </c>
      <c r="Q33" s="3">
        <f t="shared" si="25"/>
        <v>0.33496115075909388</v>
      </c>
      <c r="R33" s="3">
        <f t="shared" si="26"/>
        <v>1.0048834522772816</v>
      </c>
      <c r="S33" s="3">
        <f t="shared" si="27"/>
        <v>0.66992230151818777</v>
      </c>
      <c r="T33" s="4">
        <f t="shared" si="28"/>
        <v>1.0048834522772816</v>
      </c>
      <c r="U33" s="1">
        <f t="shared" si="29"/>
        <v>1.8589496199012798</v>
      </c>
      <c r="V33" s="1">
        <f t="shared" si="30"/>
        <v>1.5517788802258674</v>
      </c>
      <c r="W33" s="1">
        <f t="shared" si="31"/>
        <v>2</v>
      </c>
    </row>
    <row r="34" spans="1:23" x14ac:dyDescent="0.3">
      <c r="K34" s="9">
        <f t="shared" ref="K34:T34" si="33">SUM(K24:K33)</f>
        <v>2.6931727317805829</v>
      </c>
      <c r="L34" s="9">
        <f t="shared" si="33"/>
        <v>6.033183312956889</v>
      </c>
      <c r="M34" s="9">
        <f t="shared" si="33"/>
        <v>8.7110593313718123</v>
      </c>
      <c r="N34" s="9">
        <f t="shared" si="33"/>
        <v>8.4596040891997895</v>
      </c>
      <c r="O34" s="9">
        <f t="shared" si="33"/>
        <v>10.095785212403053</v>
      </c>
      <c r="P34" s="9">
        <f t="shared" si="33"/>
        <v>2.3967195813264506</v>
      </c>
      <c r="Q34" s="9">
        <f t="shared" si="33"/>
        <v>4.8119923881868427</v>
      </c>
      <c r="R34" s="9">
        <f t="shared" si="33"/>
        <v>8.9905024580057624</v>
      </c>
      <c r="S34" s="9">
        <f t="shared" si="33"/>
        <v>6.7074104179101495</v>
      </c>
      <c r="T34" s="9">
        <f t="shared" si="33"/>
        <v>8.2362108313235964</v>
      </c>
    </row>
    <row r="36" spans="1:23" x14ac:dyDescent="0.3">
      <c r="A36" s="1" t="s">
        <v>19</v>
      </c>
      <c r="B36" s="1">
        <f>L34/$K$34</f>
        <v>2.2401768894221901</v>
      </c>
      <c r="C36" s="1">
        <f>M34/$K$34</f>
        <v>3.234497077954789</v>
      </c>
      <c r="D36" s="1">
        <f>N34/$K$34</f>
        <v>3.1411294156415837</v>
      </c>
      <c r="E36" s="1">
        <f>O34/$K$34</f>
        <v>3.7486586334654648</v>
      </c>
    </row>
    <row r="37" spans="1:23" x14ac:dyDescent="0.3">
      <c r="A37" s="1" t="s">
        <v>20</v>
      </c>
      <c r="B37" s="1">
        <f>Q34/$P$34</f>
        <v>2.0077410914812459</v>
      </c>
      <c r="C37" s="1">
        <f t="shared" ref="C37:E37" si="34">R34/$P$34</f>
        <v>3.7511699441409081</v>
      </c>
      <c r="D37" s="1">
        <f t="shared" si="34"/>
        <v>2.798579554391579</v>
      </c>
      <c r="E37" s="1">
        <f t="shared" si="34"/>
        <v>3.4364515963796287</v>
      </c>
    </row>
    <row r="39" spans="1:23" x14ac:dyDescent="0.3">
      <c r="A39" t="s">
        <v>21</v>
      </c>
    </row>
    <row r="40" spans="1:23" x14ac:dyDescent="0.3">
      <c r="A40" s="1" t="s">
        <v>1</v>
      </c>
      <c r="B40" s="1" t="s">
        <v>2</v>
      </c>
      <c r="C40" s="1" t="s">
        <v>3</v>
      </c>
      <c r="D40" s="1" t="s">
        <v>4</v>
      </c>
      <c r="E40" s="1" t="s">
        <v>15</v>
      </c>
      <c r="F40" s="1" t="s">
        <v>22</v>
      </c>
      <c r="G40" s="1" t="s">
        <v>23</v>
      </c>
    </row>
    <row r="41" spans="1:23" x14ac:dyDescent="0.3">
      <c r="A41" s="1">
        <v>3</v>
      </c>
      <c r="B41" s="1">
        <v>3</v>
      </c>
      <c r="C41" s="1">
        <v>2</v>
      </c>
      <c r="D41" s="1">
        <v>4</v>
      </c>
      <c r="E41" s="1">
        <f>SQRT(((A41-$B$36)^2)+((B41-$C$36)^2)+((C41-$D$36)^2)+((D41-$E$36)^2))</f>
        <v>1.4133891412882098</v>
      </c>
      <c r="F41" s="1">
        <f>SQRT(((A41-$B$37)^2)+((B41-$C$37)^2)+((C41-$D$37)^2)+((D41-$E$37)^2))</f>
        <v>1.5824506736169712</v>
      </c>
      <c r="G41" s="1">
        <f>IF(E41&lt;F41,1,2)</f>
        <v>1</v>
      </c>
      <c r="H41" t="s">
        <v>44</v>
      </c>
    </row>
    <row r="43" spans="1:23" x14ac:dyDescent="0.3">
      <c r="A43" t="s">
        <v>24</v>
      </c>
    </row>
    <row r="44" spans="1:23" x14ac:dyDescent="0.3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G44" s="11" t="s">
        <v>30</v>
      </c>
      <c r="H44" s="12" t="s">
        <v>31</v>
      </c>
      <c r="I44" s="12"/>
      <c r="J44" s="12"/>
      <c r="K44" s="12"/>
      <c r="M44" s="1" t="s">
        <v>39</v>
      </c>
      <c r="N44" s="1" t="s">
        <v>38</v>
      </c>
      <c r="O44" s="1" t="s">
        <v>37</v>
      </c>
      <c r="P44" s="1" t="s">
        <v>36</v>
      </c>
    </row>
    <row r="45" spans="1:23" x14ac:dyDescent="0.3">
      <c r="A45" s="1">
        <v>2</v>
      </c>
      <c r="B45" s="5">
        <v>3</v>
      </c>
      <c r="C45" s="5">
        <v>4</v>
      </c>
      <c r="D45" s="1">
        <v>5</v>
      </c>
      <c r="E45" s="1">
        <v>4</v>
      </c>
      <c r="G45" s="11"/>
      <c r="H45" s="1" t="s">
        <v>5</v>
      </c>
      <c r="I45" s="1" t="s">
        <v>6</v>
      </c>
      <c r="J45" s="1" t="s">
        <v>32</v>
      </c>
      <c r="K45" s="1" t="s">
        <v>33</v>
      </c>
      <c r="M45" s="1">
        <v>2</v>
      </c>
      <c r="N45" s="1">
        <f t="shared" ref="N45:N50" si="35">SQRT(($H$46-B55)^2+($I$46-C55)^2+($J$46-D55)^2+($K$46-E55)^2)</f>
        <v>10</v>
      </c>
      <c r="O45" s="1">
        <f>SQRT((B55-$H$47)^2+(C55-$I$47)^2+(D55-$J$47)^2+(E55-$K$47)^2)</f>
        <v>11.916375287812984</v>
      </c>
      <c r="P45" s="1">
        <f t="shared" ref="P45:P50" si="36">O45/(O45+N45)</f>
        <v>0.54372016956833691</v>
      </c>
    </row>
    <row r="46" spans="1:23" x14ac:dyDescent="0.3">
      <c r="A46" s="1">
        <v>3</v>
      </c>
      <c r="B46" s="5">
        <v>5</v>
      </c>
      <c r="C46" s="5">
        <v>3</v>
      </c>
      <c r="D46" s="1">
        <v>4</v>
      </c>
      <c r="E46" s="1">
        <v>3</v>
      </c>
      <c r="G46" s="1" t="s">
        <v>34</v>
      </c>
      <c r="H46" s="1">
        <f>IF(B52="-",MIN(B55:B60),MAX(B55:B60))</f>
        <v>15</v>
      </c>
      <c r="I46" s="1">
        <f>IF(C52="-",MIN(C55:C60),MAX(C55:C60))</f>
        <v>12</v>
      </c>
      <c r="J46" s="1">
        <f>IF(D52="-",MIN(D55:D60),MAX(D55:D60))</f>
        <v>10</v>
      </c>
      <c r="K46" s="1">
        <f>IF(E52="-",MIN(E55:E60),MAX(E55:E60))</f>
        <v>8</v>
      </c>
      <c r="M46" s="1">
        <v>3</v>
      </c>
      <c r="N46" s="1">
        <f t="shared" si="35"/>
        <v>5.3851648071345037</v>
      </c>
      <c r="O46" s="1">
        <f t="shared" ref="O46:O50" si="37">SQRT((B56-$H$47)^2+(C56-$I$47)^2+(D56-$J$47)^2+(E56-$K$47)^2)</f>
        <v>14.035668847618199</v>
      </c>
      <c r="P46" s="1">
        <f t="shared" si="36"/>
        <v>0.72271196474531174</v>
      </c>
    </row>
    <row r="47" spans="1:23" x14ac:dyDescent="0.3">
      <c r="A47" s="1">
        <v>4</v>
      </c>
      <c r="B47" s="5">
        <v>2</v>
      </c>
      <c r="C47" s="5">
        <v>3</v>
      </c>
      <c r="D47" s="1">
        <v>2</v>
      </c>
      <c r="E47" s="1">
        <v>5</v>
      </c>
      <c r="G47" s="1" t="s">
        <v>35</v>
      </c>
      <c r="H47" s="1">
        <f>IF(B52="-",MAX(B55:B60),MIN(B55:B60))</f>
        <v>6</v>
      </c>
      <c r="I47" s="1">
        <f t="shared" ref="I47:K47" si="38">IF(C52="-",MAX(C55:C60),MIN(C55:C60))</f>
        <v>3</v>
      </c>
      <c r="J47" s="1">
        <f t="shared" si="38"/>
        <v>4</v>
      </c>
      <c r="K47" s="1">
        <f t="shared" si="38"/>
        <v>20</v>
      </c>
      <c r="M47" s="1">
        <v>4</v>
      </c>
      <c r="N47" s="1">
        <f t="shared" si="35"/>
        <v>16.431676725154983</v>
      </c>
      <c r="O47" s="1">
        <f t="shared" si="37"/>
        <v>6</v>
      </c>
      <c r="P47" s="1">
        <f t="shared" si="36"/>
        <v>0.26747889038858935</v>
      </c>
    </row>
    <row r="48" spans="1:23" x14ac:dyDescent="0.3">
      <c r="A48" s="1">
        <v>6</v>
      </c>
      <c r="B48" s="5">
        <v>4</v>
      </c>
      <c r="C48" s="5">
        <v>2</v>
      </c>
      <c r="D48" s="1">
        <v>5</v>
      </c>
      <c r="E48" s="1">
        <v>2</v>
      </c>
      <c r="M48" s="1">
        <v>6</v>
      </c>
      <c r="N48" s="1">
        <f t="shared" si="35"/>
        <v>6.7082039324993694</v>
      </c>
      <c r="O48" s="1">
        <f t="shared" si="37"/>
        <v>15</v>
      </c>
      <c r="P48" s="1">
        <f t="shared" si="36"/>
        <v>0.69098300562505255</v>
      </c>
    </row>
    <row r="49" spans="1:16" x14ac:dyDescent="0.3">
      <c r="A49" s="1">
        <v>7</v>
      </c>
      <c r="B49" s="5">
        <v>3</v>
      </c>
      <c r="C49" s="5">
        <v>1</v>
      </c>
      <c r="D49" s="1">
        <v>4</v>
      </c>
      <c r="E49" s="1">
        <v>3</v>
      </c>
      <c r="M49" s="1">
        <v>7</v>
      </c>
      <c r="N49" s="1">
        <f t="shared" si="35"/>
        <v>11.704699910719626</v>
      </c>
      <c r="O49" s="1">
        <f t="shared" si="37"/>
        <v>9.4339811320566032</v>
      </c>
      <c r="P49" s="1">
        <f t="shared" si="36"/>
        <v>0.44628996071069915</v>
      </c>
    </row>
    <row r="50" spans="1:16" x14ac:dyDescent="0.3">
      <c r="A50" s="1">
        <v>8</v>
      </c>
      <c r="B50" s="5">
        <v>2</v>
      </c>
      <c r="C50" s="5">
        <v>3</v>
      </c>
      <c r="D50" s="1">
        <v>3</v>
      </c>
      <c r="E50" s="1">
        <v>4</v>
      </c>
      <c r="M50" s="1">
        <v>8</v>
      </c>
      <c r="N50" s="1">
        <f t="shared" si="35"/>
        <v>13.038404810405298</v>
      </c>
      <c r="O50" s="1">
        <f t="shared" si="37"/>
        <v>7.4833147735478827</v>
      </c>
      <c r="P50" s="1">
        <f t="shared" si="36"/>
        <v>0.36465339772985739</v>
      </c>
    </row>
    <row r="51" spans="1:16" x14ac:dyDescent="0.3">
      <c r="A51" s="1" t="s">
        <v>27</v>
      </c>
      <c r="B51" s="6">
        <v>3</v>
      </c>
      <c r="C51" s="6">
        <v>3</v>
      </c>
      <c r="D51" s="7">
        <v>2</v>
      </c>
      <c r="E51" s="7">
        <v>4</v>
      </c>
    </row>
    <row r="52" spans="1:16" x14ac:dyDescent="0.3">
      <c r="B52" t="s">
        <v>28</v>
      </c>
      <c r="C52" t="s">
        <v>28</v>
      </c>
      <c r="D52" t="s">
        <v>28</v>
      </c>
      <c r="E52" t="s">
        <v>29</v>
      </c>
      <c r="M52" s="13" t="s">
        <v>40</v>
      </c>
      <c r="N52" s="14"/>
    </row>
    <row r="53" spans="1:16" x14ac:dyDescent="0.3">
      <c r="M53" s="1" t="s">
        <v>39</v>
      </c>
      <c r="N53" s="1" t="s">
        <v>36</v>
      </c>
      <c r="P53" t="s">
        <v>43</v>
      </c>
    </row>
    <row r="54" spans="1:16" x14ac:dyDescent="0.3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M54" s="1">
        <v>3</v>
      </c>
      <c r="N54" s="1">
        <v>0.72271196474531174</v>
      </c>
    </row>
    <row r="55" spans="1:16" x14ac:dyDescent="0.3">
      <c r="A55" s="1">
        <v>2</v>
      </c>
      <c r="B55" s="5">
        <f t="shared" ref="B55:B60" si="39">B45*B$51</f>
        <v>9</v>
      </c>
      <c r="C55" s="5">
        <f t="shared" ref="C55:E55" si="40">C45*C$51</f>
        <v>12</v>
      </c>
      <c r="D55" s="5">
        <f t="shared" si="40"/>
        <v>10</v>
      </c>
      <c r="E55" s="5">
        <f t="shared" si="40"/>
        <v>16</v>
      </c>
      <c r="M55" s="1">
        <v>6</v>
      </c>
      <c r="N55" s="1">
        <v>0.69098300562505255</v>
      </c>
    </row>
    <row r="56" spans="1:16" x14ac:dyDescent="0.3">
      <c r="A56" s="1">
        <v>3</v>
      </c>
      <c r="B56" s="5">
        <f t="shared" si="39"/>
        <v>15</v>
      </c>
      <c r="C56" s="5">
        <f t="shared" ref="C56:E60" si="41">C46*C$51</f>
        <v>9</v>
      </c>
      <c r="D56" s="5">
        <f t="shared" si="41"/>
        <v>8</v>
      </c>
      <c r="E56" s="5">
        <f t="shared" si="41"/>
        <v>12</v>
      </c>
      <c r="M56" s="1">
        <v>2</v>
      </c>
      <c r="N56" s="1">
        <v>0.54372016956833691</v>
      </c>
    </row>
    <row r="57" spans="1:16" x14ac:dyDescent="0.3">
      <c r="A57" s="1">
        <v>4</v>
      </c>
      <c r="B57" s="5">
        <f t="shared" si="39"/>
        <v>6</v>
      </c>
      <c r="C57" s="5">
        <f t="shared" si="41"/>
        <v>9</v>
      </c>
      <c r="D57" s="5">
        <f t="shared" si="41"/>
        <v>4</v>
      </c>
      <c r="E57" s="5">
        <f t="shared" si="41"/>
        <v>20</v>
      </c>
      <c r="M57" s="1">
        <v>7</v>
      </c>
      <c r="N57" s="1">
        <v>0.44628996071069915</v>
      </c>
    </row>
    <row r="58" spans="1:16" x14ac:dyDescent="0.3">
      <c r="A58" s="1">
        <v>6</v>
      </c>
      <c r="B58" s="5">
        <f t="shared" si="39"/>
        <v>12</v>
      </c>
      <c r="C58" s="5">
        <f t="shared" si="41"/>
        <v>6</v>
      </c>
      <c r="D58" s="5">
        <f t="shared" si="41"/>
        <v>10</v>
      </c>
      <c r="E58" s="5">
        <f t="shared" si="41"/>
        <v>8</v>
      </c>
      <c r="M58" s="1">
        <v>8</v>
      </c>
      <c r="N58" s="1">
        <v>0.36465339772985739</v>
      </c>
    </row>
    <row r="59" spans="1:16" x14ac:dyDescent="0.3">
      <c r="A59" s="1">
        <v>7</v>
      </c>
      <c r="B59" s="5">
        <f t="shared" si="39"/>
        <v>9</v>
      </c>
      <c r="C59" s="5">
        <f t="shared" si="41"/>
        <v>3</v>
      </c>
      <c r="D59" s="5">
        <f t="shared" si="41"/>
        <v>8</v>
      </c>
      <c r="E59" s="5">
        <f t="shared" si="41"/>
        <v>12</v>
      </c>
      <c r="M59" s="1">
        <v>4</v>
      </c>
      <c r="N59" s="1">
        <v>0.26747889038858935</v>
      </c>
    </row>
    <row r="60" spans="1:16" x14ac:dyDescent="0.3">
      <c r="A60" s="1">
        <v>8</v>
      </c>
      <c r="B60" s="5">
        <f t="shared" si="39"/>
        <v>6</v>
      </c>
      <c r="C60" s="5">
        <f t="shared" si="41"/>
        <v>9</v>
      </c>
      <c r="D60" s="5">
        <f t="shared" si="41"/>
        <v>6</v>
      </c>
      <c r="E60" s="5">
        <f t="shared" si="41"/>
        <v>16</v>
      </c>
    </row>
  </sheetData>
  <sortState ref="M54:N59">
    <sortCondition descending="1" ref="N54:N59"/>
  </sortState>
  <mergeCells count="3">
    <mergeCell ref="G44:G45"/>
    <mergeCell ref="H44:K44"/>
    <mergeCell ref="M52:N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</dc:creator>
  <cp:lastModifiedBy>HERDI</cp:lastModifiedBy>
  <dcterms:created xsi:type="dcterms:W3CDTF">2020-01-29T05:25:45Z</dcterms:created>
  <dcterms:modified xsi:type="dcterms:W3CDTF">2020-12-17T23:48:56Z</dcterms:modified>
</cp:coreProperties>
</file>