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koj\Desktop\Workspace\2S\CGRA\T\MT1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1" l="1"/>
  <c r="Q15" i="1"/>
  <c r="O22" i="1"/>
  <c r="L33" i="1"/>
  <c r="L32" i="1"/>
  <c r="L31" i="1"/>
  <c r="O20" i="1"/>
  <c r="O11" i="1"/>
  <c r="O12" i="1"/>
  <c r="O10" i="1"/>
  <c r="C34" i="1"/>
  <c r="C26" i="1"/>
  <c r="H14" i="1"/>
  <c r="I13" i="1"/>
  <c r="H13" i="1"/>
  <c r="I14" i="1" s="1"/>
  <c r="H8" i="1"/>
  <c r="I7" i="1" s="1"/>
  <c r="H7" i="1"/>
  <c r="I8" i="1" s="1"/>
  <c r="K5" i="1"/>
  <c r="K4" i="1"/>
  <c r="K4" i="1" a="1"/>
  <c r="B14" i="1"/>
  <c r="C13" i="1" s="1"/>
  <c r="B13" i="1"/>
  <c r="C14" i="1" s="1"/>
  <c r="B8" i="1"/>
  <c r="C7" i="1" s="1"/>
  <c r="B7" i="1"/>
  <c r="E4" i="1" a="1"/>
  <c r="E5" i="1" s="1"/>
  <c r="O21" i="1" l="1"/>
  <c r="O23" i="1"/>
  <c r="O13" i="1"/>
  <c r="K7" i="1" a="1"/>
  <c r="K7" i="1" s="1"/>
  <c r="C8" i="1"/>
  <c r="E7" i="1" s="1" a="1"/>
  <c r="E4" i="1"/>
  <c r="K8" i="1" l="1"/>
  <c r="K10" i="1" s="1" a="1"/>
  <c r="K11" i="1"/>
  <c r="K10" i="1"/>
  <c r="K13" i="1" s="1" a="1"/>
  <c r="E7" i="1"/>
  <c r="E8" i="1"/>
  <c r="K13" i="1" l="1"/>
  <c r="K16" i="1" s="1" a="1"/>
  <c r="K14" i="1"/>
  <c r="E10" i="1" a="1"/>
  <c r="K16" i="1" l="1"/>
  <c r="K17" i="1"/>
  <c r="E10" i="1"/>
  <c r="E11" i="1"/>
  <c r="E13" i="1" l="1" a="1"/>
  <c r="E13" i="1" l="1"/>
  <c r="E14" i="1"/>
  <c r="E16" i="1" l="1" a="1"/>
  <c r="E16" i="1" l="1"/>
  <c r="E17" i="1"/>
</calcChain>
</file>

<file path=xl/sharedStrings.xml><?xml version="1.0" encoding="utf-8"?>
<sst xmlns="http://schemas.openxmlformats.org/spreadsheetml/2006/main" count="37" uniqueCount="23">
  <si>
    <t>x0</t>
  </si>
  <si>
    <t>y0</t>
  </si>
  <si>
    <t>i2</t>
  </si>
  <si>
    <t>i1</t>
  </si>
  <si>
    <t>y1</t>
  </si>
  <si>
    <t>y2</t>
  </si>
  <si>
    <t>ys</t>
  </si>
  <si>
    <t>MIDV</t>
  </si>
  <si>
    <t>MAIN</t>
  </si>
  <si>
    <t>x1</t>
  </si>
  <si>
    <t>x2</t>
  </si>
  <si>
    <t>xs</t>
  </si>
  <si>
    <t>F</t>
  </si>
  <si>
    <t>k</t>
  </si>
  <si>
    <t>n</t>
  </si>
  <si>
    <t>ip</t>
  </si>
  <si>
    <t>ia</t>
  </si>
  <si>
    <t>Amb</t>
  </si>
  <si>
    <t>Dif</t>
  </si>
  <si>
    <t>Spc</t>
  </si>
  <si>
    <t>Total</t>
  </si>
  <si>
    <t>teta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</si>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</sst>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="85" zoomScaleNormal="85" workbookViewId="0">
      <selection activeCell="C23" sqref="C23"/>
    </sheetView>
  </sheetViews>
  <sheetFormatPr defaultRowHeight="15" x14ac:dyDescent="0.25"/>
  <cols>
    <col min="1" max="1" width="3.7109375" bestFit="1" customWidth="1"/>
    <col min="2" max="2" width="7.140625" customWidth="1"/>
    <col min="3" max="3" width="8.7109375" customWidth="1"/>
    <col min="4" max="4" width="3" customWidth="1"/>
    <col min="7" max="7" width="3.7109375" bestFit="1" customWidth="1"/>
  </cols>
  <sheetData>
    <row r="1" spans="1:18" x14ac:dyDescent="0.25">
      <c r="A1" t="s">
        <v>0</v>
      </c>
      <c r="B1">
        <v>10</v>
      </c>
      <c r="G1" t="s">
        <v>0</v>
      </c>
      <c r="H1">
        <v>10</v>
      </c>
    </row>
    <row r="2" spans="1:18" x14ac:dyDescent="0.25">
      <c r="A2" t="s">
        <v>1</v>
      </c>
      <c r="B2">
        <v>10</v>
      </c>
      <c r="G2" t="s">
        <v>1</v>
      </c>
      <c r="H2">
        <v>10</v>
      </c>
    </row>
    <row r="4" spans="1:18" x14ac:dyDescent="0.25">
      <c r="C4">
        <v>-11</v>
      </c>
      <c r="E4">
        <f t="array" ref="E4:E5">B1:B2+C4:C5</f>
        <v>-1</v>
      </c>
      <c r="I4">
        <v>11</v>
      </c>
      <c r="K4">
        <f t="array" ref="K4:K5">H1:H2+I4:I5</f>
        <v>21</v>
      </c>
      <c r="N4" s="2"/>
      <c r="O4" s="2"/>
      <c r="P4" s="2"/>
      <c r="Q4" s="2"/>
    </row>
    <row r="5" spans="1:18" x14ac:dyDescent="0.25">
      <c r="C5">
        <v>-9</v>
      </c>
      <c r="E5">
        <v>1</v>
      </c>
      <c r="I5">
        <v>9</v>
      </c>
      <c r="K5">
        <v>19</v>
      </c>
      <c r="M5" s="2"/>
      <c r="N5" t="s">
        <v>13</v>
      </c>
      <c r="O5">
        <v>0.8</v>
      </c>
      <c r="P5" t="s">
        <v>21</v>
      </c>
      <c r="Q5">
        <v>0</v>
      </c>
      <c r="R5" s="2"/>
    </row>
    <row r="6" spans="1:18" x14ac:dyDescent="0.25">
      <c r="M6" s="2"/>
      <c r="N6" t="s">
        <v>14</v>
      </c>
      <c r="O6">
        <v>2</v>
      </c>
      <c r="P6" t="s">
        <v>22</v>
      </c>
      <c r="Q6">
        <v>45</v>
      </c>
      <c r="R6" s="2"/>
    </row>
    <row r="7" spans="1:18" x14ac:dyDescent="0.25">
      <c r="A7">
        <v>-45</v>
      </c>
      <c r="B7">
        <f>COS(RADIANS(A7))</f>
        <v>0.70710678118654757</v>
      </c>
      <c r="C7">
        <f>-B8</f>
        <v>0.70710678118654746</v>
      </c>
      <c r="E7">
        <f t="array" ref="E7:E8">MMULT(B7:C8,E4:E5)</f>
        <v>-1.1102230246251565E-16</v>
      </c>
      <c r="G7">
        <v>45</v>
      </c>
      <c r="H7">
        <f>COS(RADIANS(G7))</f>
        <v>0.70710678118654757</v>
      </c>
      <c r="I7">
        <f>-H8</f>
        <v>-0.70710678118654746</v>
      </c>
      <c r="K7">
        <f t="array" ref="K7:K8">MMULT(H7:I8,K4:K5)</f>
        <v>1.4142135623730976</v>
      </c>
      <c r="M7" s="2"/>
      <c r="N7" t="s">
        <v>16</v>
      </c>
      <c r="O7">
        <v>5</v>
      </c>
      <c r="R7" s="2"/>
    </row>
    <row r="8" spans="1:18" x14ac:dyDescent="0.25">
      <c r="B8">
        <f>SIN(RADIANS(A7))</f>
        <v>-0.70710678118654746</v>
      </c>
      <c r="C8">
        <f>B7</f>
        <v>0.70710678118654757</v>
      </c>
      <c r="E8">
        <v>1.4142135623730949</v>
      </c>
      <c r="H8">
        <f>SIN(RADIANS(G7))</f>
        <v>0.70710678118654746</v>
      </c>
      <c r="I8">
        <f>H7</f>
        <v>0.70710678118654757</v>
      </c>
      <c r="K8">
        <v>28.284271247461902</v>
      </c>
      <c r="M8" s="2"/>
      <c r="N8" t="s">
        <v>15</v>
      </c>
      <c r="O8">
        <v>5</v>
      </c>
      <c r="R8" s="2"/>
    </row>
    <row r="9" spans="1:18" x14ac:dyDescent="0.25">
      <c r="M9" s="2"/>
      <c r="R9" s="2"/>
    </row>
    <row r="10" spans="1:18" x14ac:dyDescent="0.25">
      <c r="C10">
        <v>-7</v>
      </c>
      <c r="E10">
        <f t="array" ref="E10:E11">E7:E8+C10:C11</f>
        <v>-7</v>
      </c>
      <c r="I10">
        <v>-7</v>
      </c>
      <c r="K10">
        <f t="array" ref="K10:K11">K7:K8+I10:I11</f>
        <v>-5.5857864376269024</v>
      </c>
      <c r="M10" s="2"/>
      <c r="N10" t="s">
        <v>17</v>
      </c>
      <c r="O10">
        <f>O7*O5</f>
        <v>4</v>
      </c>
      <c r="R10" s="2"/>
    </row>
    <row r="11" spans="1:18" x14ac:dyDescent="0.25">
      <c r="C11">
        <v>0</v>
      </c>
      <c r="E11">
        <v>1.4142135623730949</v>
      </c>
      <c r="I11">
        <v>0</v>
      </c>
      <c r="K11">
        <v>28.284271247461902</v>
      </c>
      <c r="M11" s="2"/>
      <c r="N11" t="s">
        <v>18</v>
      </c>
      <c r="O11">
        <f>O5*O8*(COS(RADIANS(Q5)))</f>
        <v>4</v>
      </c>
      <c r="R11" s="2"/>
    </row>
    <row r="12" spans="1:18" x14ac:dyDescent="0.25">
      <c r="M12" s="2"/>
      <c r="N12" t="s">
        <v>19</v>
      </c>
      <c r="O12">
        <f>O5*O8*(COS(RADIANS(Q6)))^2</f>
        <v>2.0000000000000004</v>
      </c>
      <c r="R12" s="2"/>
    </row>
    <row r="13" spans="1:18" x14ac:dyDescent="0.25">
      <c r="A13">
        <v>45</v>
      </c>
      <c r="B13">
        <f>COS(RADIANS(A13))</f>
        <v>0.70710678118654757</v>
      </c>
      <c r="C13">
        <f>-B14</f>
        <v>-0.70710678118654746</v>
      </c>
      <c r="E13">
        <f t="array" ref="E13:E14">MMULT(B13:C14,E10:E11)</f>
        <v>-5.9497474683058327</v>
      </c>
      <c r="G13">
        <v>-45</v>
      </c>
      <c r="H13">
        <f>COS(RADIANS(G13))</f>
        <v>0.70710678118654757</v>
      </c>
      <c r="I13">
        <f>-H14</f>
        <v>0.70710678118654746</v>
      </c>
      <c r="K13">
        <f t="array" ref="K13:K14">MMULT(H13:I14,K10:K11)</f>
        <v>16.05025253169417</v>
      </c>
      <c r="M13" s="2"/>
      <c r="N13" t="s">
        <v>20</v>
      </c>
      <c r="O13">
        <f>O10+O11+O12</f>
        <v>10</v>
      </c>
      <c r="R13" s="2"/>
    </row>
    <row r="14" spans="1:18" x14ac:dyDescent="0.25">
      <c r="B14">
        <f>SIN(RADIANS(A13))</f>
        <v>0.70710678118654746</v>
      </c>
      <c r="C14">
        <f>B13</f>
        <v>0.70710678118654757</v>
      </c>
      <c r="E14">
        <v>-3.9497474683058318</v>
      </c>
      <c r="H14">
        <f>SIN(RADIANS(G13))</f>
        <v>-0.70710678118654746</v>
      </c>
      <c r="I14">
        <f>H13</f>
        <v>0.70710678118654757</v>
      </c>
      <c r="K14">
        <v>23.949747468305834</v>
      </c>
      <c r="N14" s="2"/>
      <c r="O14" s="2"/>
      <c r="P14" s="2"/>
      <c r="Q14" s="2"/>
    </row>
    <row r="15" spans="1:18" x14ac:dyDescent="0.25">
      <c r="M15" s="2"/>
      <c r="N15" t="s">
        <v>13</v>
      </c>
      <c r="O15">
        <v>0.8</v>
      </c>
      <c r="P15" t="s">
        <v>21</v>
      </c>
      <c r="Q15">
        <f>DEGREES(ATAN(3/8))</f>
        <v>20.556045219583467</v>
      </c>
      <c r="R15" s="2"/>
    </row>
    <row r="16" spans="1:18" x14ac:dyDescent="0.25">
      <c r="C16">
        <v>11</v>
      </c>
      <c r="E16">
        <f t="array" ref="E16:E17">E13:E14+C16:C17</f>
        <v>5.0502525316941673</v>
      </c>
      <c r="I16">
        <v>-4</v>
      </c>
      <c r="K16">
        <f t="array" ref="K16:K17">K13:K14+I16:I17</f>
        <v>12.05025253169417</v>
      </c>
      <c r="M16" s="2"/>
      <c r="N16" t="s">
        <v>14</v>
      </c>
      <c r="O16">
        <v>2</v>
      </c>
      <c r="P16" t="s">
        <v>22</v>
      </c>
      <c r="Q16">
        <f>DEGREES(ATAN(3/8))</f>
        <v>20.556045219583467</v>
      </c>
      <c r="R16" s="2"/>
    </row>
    <row r="17" spans="2:18" x14ac:dyDescent="0.25">
      <c r="C17">
        <v>9</v>
      </c>
      <c r="E17">
        <v>5.0502525316941682</v>
      </c>
      <c r="I17">
        <v>-9</v>
      </c>
      <c r="K17">
        <v>14.949747468305834</v>
      </c>
      <c r="M17" s="2"/>
      <c r="N17" t="s">
        <v>16</v>
      </c>
      <c r="O17">
        <v>5</v>
      </c>
      <c r="R17" s="2"/>
    </row>
    <row r="18" spans="2:18" x14ac:dyDescent="0.25">
      <c r="M18" s="2"/>
      <c r="N18" t="s">
        <v>15</v>
      </c>
      <c r="O18">
        <v>5</v>
      </c>
      <c r="R18" s="2"/>
    </row>
    <row r="19" spans="2:18" x14ac:dyDescent="0.25">
      <c r="M19" s="2"/>
      <c r="R19" s="2"/>
    </row>
    <row r="20" spans="2:18" x14ac:dyDescent="0.25">
      <c r="B20" t="s">
        <v>3</v>
      </c>
      <c r="C20">
        <v>34</v>
      </c>
      <c r="M20" s="2"/>
      <c r="N20" t="s">
        <v>17</v>
      </c>
      <c r="O20">
        <f>O17*O15</f>
        <v>4</v>
      </c>
      <c r="R20" s="2"/>
    </row>
    <row r="21" spans="2:18" x14ac:dyDescent="0.25">
      <c r="B21" t="s">
        <v>2</v>
      </c>
      <c r="C21">
        <v>38</v>
      </c>
      <c r="M21" s="2"/>
      <c r="N21" t="s">
        <v>18</v>
      </c>
      <c r="O21">
        <f>O15*O18*(COS(RADIANS(Q15)))</f>
        <v>3.7453167102761782</v>
      </c>
      <c r="R21" s="2"/>
    </row>
    <row r="22" spans="2:18" x14ac:dyDescent="0.25">
      <c r="B22" t="s">
        <v>4</v>
      </c>
      <c r="C22">
        <v>2</v>
      </c>
      <c r="M22" s="2"/>
      <c r="N22" t="s">
        <v>19</v>
      </c>
      <c r="O22">
        <f>O15*O18*(COS(RADIANS(Q16)))^O16</f>
        <v>3.5068493150684934</v>
      </c>
      <c r="R22" s="2"/>
    </row>
    <row r="23" spans="2:18" x14ac:dyDescent="0.25">
      <c r="B23" t="s">
        <v>5</v>
      </c>
      <c r="C23">
        <v>2</v>
      </c>
      <c r="M23" s="2"/>
      <c r="N23" t="s">
        <v>20</v>
      </c>
      <c r="O23">
        <f>O20+O21+O22</f>
        <v>11.252166025344671</v>
      </c>
      <c r="R23" s="2"/>
    </row>
    <row r="24" spans="2:18" x14ac:dyDescent="0.25">
      <c r="B24" t="s">
        <v>6</v>
      </c>
      <c r="C24">
        <v>2</v>
      </c>
      <c r="N24" s="2"/>
      <c r="O24" s="2"/>
      <c r="P24" s="2"/>
      <c r="Q24" s="2"/>
    </row>
    <row r="26" spans="2:18" x14ac:dyDescent="0.25">
      <c r="B26" s="1" t="s">
        <v>8</v>
      </c>
      <c r="C26" t="e">
        <f>C20-(C20-C21)*((C22-C24)/(C22-C23))</f>
        <v>#DIV/0!</v>
      </c>
      <c r="E26" t="s">
        <v>12</v>
      </c>
    </row>
    <row r="28" spans="2:18" x14ac:dyDescent="0.25">
      <c r="B28" t="s">
        <v>3</v>
      </c>
      <c r="C28">
        <v>44</v>
      </c>
    </row>
    <row r="29" spans="2:18" x14ac:dyDescent="0.25">
      <c r="B29" t="s">
        <v>2</v>
      </c>
      <c r="C29">
        <v>55</v>
      </c>
    </row>
    <row r="30" spans="2:18" x14ac:dyDescent="0.25">
      <c r="B30" t="s">
        <v>9</v>
      </c>
      <c r="C30">
        <v>8</v>
      </c>
    </row>
    <row r="31" spans="2:18" x14ac:dyDescent="0.25">
      <c r="B31" t="s">
        <v>10</v>
      </c>
      <c r="C31">
        <v>10</v>
      </c>
      <c r="L31">
        <f>DEGREES(ATAN(3/8))</f>
        <v>20.556045219583467</v>
      </c>
    </row>
    <row r="32" spans="2:18" x14ac:dyDescent="0.25">
      <c r="B32" t="s">
        <v>11</v>
      </c>
      <c r="C32">
        <v>9</v>
      </c>
      <c r="L32">
        <f>DEGREES(ATAN(3/11))</f>
        <v>15.255118703057775</v>
      </c>
    </row>
    <row r="33" spans="2:12" x14ac:dyDescent="0.25">
      <c r="L33">
        <f>DEGREES(ATAN(3/12))</f>
        <v>14.036243467926479</v>
      </c>
    </row>
    <row r="34" spans="2:12" x14ac:dyDescent="0.25">
      <c r="B34" s="2" t="s">
        <v>7</v>
      </c>
      <c r="C34">
        <f>C28-(C28-C29)*((C30-C32)/(C30-C31))</f>
        <v>49.5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2019-03-20T22:06:55Z</dcterms:created>
  <dcterms:modified xsi:type="dcterms:W3CDTF">2019-03-22T16:52:44Z</dcterms:modified>
</cp:coreProperties>
</file>