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eic\IADE\quiz6-matrix\"/>
    </mc:Choice>
  </mc:AlternateContent>
  <xr:revisionPtr revIDLastSave="0" documentId="13_ncr:1_{55D3202B-B1DF-44B4-9ECF-9FD455D3C240}" xr6:coauthVersionLast="47" xr6:coauthVersionMax="47" xr10:uidLastSave="{00000000-0000-0000-0000-000000000000}"/>
  <bookViews>
    <workbookView xWindow="-28920" yWindow="-120" windowWidth="29040" windowHeight="15990" tabRatio="483" firstSheet="1" activeTab="5" xr2:uid="{744656EE-9EBD-4588-9D4B-2C64181564A8}"/>
  </bookViews>
  <sheets>
    <sheet name="TRANSPOSE+SEQUENCE" sheetId="1" r:id="rId1"/>
    <sheet name="LARGE+SMALL" sheetId="2" r:id="rId2"/>
    <sheet name="FILTER" sheetId="4" r:id="rId3"/>
    <sheet name="SORT" sheetId="3" r:id="rId4"/>
    <sheet name="UNIQUE" sheetId="5" r:id="rId5"/>
    <sheet name="QUIZ 5.1" sheetId="6" r:id="rId6"/>
    <sheet name="QUIZ 5.3" sheetId="9" r:id="rId7"/>
    <sheet name="QUIZ 5.6" sheetId="7" r:id="rId8"/>
    <sheet name="QUIZ 5.7" sheetId="8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6" l="1"/>
  <c r="E2" i="9" a="1"/>
  <c r="E2" i="9"/>
  <c r="G2" i="8" a="1"/>
  <c r="G2" i="8"/>
  <c r="B1" i="7" a="1"/>
  <c r="B1" i="7"/>
  <c r="C2" i="6"/>
  <c r="D2" i="6"/>
  <c r="A2" i="6"/>
  <c r="L3" i="5" a="1"/>
  <c r="L3" i="5"/>
  <c r="L2" i="4" a="1"/>
  <c r="L2" i="4"/>
  <c r="L3" i="3" a="1"/>
  <c r="L3" i="3"/>
  <c r="M3" i="2"/>
  <c r="L3" i="1" a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<sst xmlns="http://schemas.openxmlformats.org/spreadsheetml/2006/main" count="398" uniqueCount="110">
  <si>
    <t>id</t>
  </si>
  <si>
    <t>Nome</t>
  </si>
  <si>
    <t>Altura</t>
  </si>
  <si>
    <t>Peso</t>
  </si>
  <si>
    <t>Idade</t>
  </si>
  <si>
    <t>Horas</t>
  </si>
  <si>
    <t>Estado</t>
  </si>
  <si>
    <t>Filhos</t>
  </si>
  <si>
    <t>Salário</t>
  </si>
  <si>
    <t>Data de inscrição</t>
  </si>
  <si>
    <t>Marisa Martins</t>
  </si>
  <si>
    <t>Casada</t>
  </si>
  <si>
    <t>Rita Fonseca</t>
  </si>
  <si>
    <t>Joana Freitas</t>
  </si>
  <si>
    <t>Viuva</t>
  </si>
  <si>
    <t>Joana Goncalves</t>
  </si>
  <si>
    <t>Francisco Fonseca</t>
  </si>
  <si>
    <t>Casado</t>
  </si>
  <si>
    <t>Manuel Martins</t>
  </si>
  <si>
    <t>Solteiro</t>
  </si>
  <si>
    <t>Florbela Freitas</t>
  </si>
  <si>
    <t>Solteira</t>
  </si>
  <si>
    <t>Rita Cruz</t>
  </si>
  <si>
    <t>Antonio Pereira</t>
  </si>
  <si>
    <t>Manuel Carvalho</t>
  </si>
  <si>
    <t>Manuel Marinho</t>
  </si>
  <si>
    <t>Divorciado</t>
  </si>
  <si>
    <t>Joao Freitas</t>
  </si>
  <si>
    <t>Susana Goncalves</t>
  </si>
  <si>
    <t>Francisco Freitas</t>
  </si>
  <si>
    <t>Francisco Martins</t>
  </si>
  <si>
    <t>Susana Madeira</t>
  </si>
  <si>
    <t>Divorciada</t>
  </si>
  <si>
    <t>Francisco Pinho</t>
  </si>
  <si>
    <t>Joao Madeira</t>
  </si>
  <si>
    <t>Manuel Pinho</t>
  </si>
  <si>
    <t>Age</t>
  </si>
  <si>
    <t>Catarina Goncalves</t>
  </si>
  <si>
    <t>Florbela Marinho</t>
  </si>
  <si>
    <t>Francisco Pereira</t>
  </si>
  <si>
    <t>Rita Madeira</t>
  </si>
  <si>
    <t>Florbela Goncalves</t>
  </si>
  <si>
    <t>Catarina Freitas</t>
  </si>
  <si>
    <t>Antonio Fonseca</t>
  </si>
  <si>
    <t>Catarina Cruz</t>
  </si>
  <si>
    <t>Jose Cruz</t>
  </si>
  <si>
    <t>Joao Pinho</t>
  </si>
  <si>
    <t>Manuel Fonseca</t>
  </si>
  <si>
    <t>Pedro Goncalves</t>
  </si>
  <si>
    <t>Joana Pereira</t>
  </si>
  <si>
    <t>Joana Marinho</t>
  </si>
  <si>
    <t>Pedro Madeira</t>
  </si>
  <si>
    <t>Manuel Cruz</t>
  </si>
  <si>
    <t>Sonia Marinho</t>
  </si>
  <si>
    <t>Marisa Cruz</t>
  </si>
  <si>
    <t>Florbela Pereira</t>
  </si>
  <si>
    <t>Francisco Madeira</t>
  </si>
  <si>
    <t>Catarina Pereira</t>
  </si>
  <si>
    <t>Sonia Pinho</t>
  </si>
  <si>
    <t>Jose Carvalho</t>
  </si>
  <si>
    <t>Manuel Madeira</t>
  </si>
  <si>
    <t>Catarina Carvalho</t>
  </si>
  <si>
    <t>Francisco Carvalho</t>
  </si>
  <si>
    <t>Sonia Fonseca</t>
  </si>
  <si>
    <t>Catarina Madeira</t>
  </si>
  <si>
    <t>Joana Carvalho</t>
  </si>
  <si>
    <t>Sonia Goncalves</t>
  </si>
  <si>
    <t>Sonia Pereira</t>
  </si>
  <si>
    <t>Pedro Cruz</t>
  </si>
  <si>
    <t>Jose Fonseca</t>
  </si>
  <si>
    <t>Catarina Marinho</t>
  </si>
  <si>
    <t>Pedro Fonseca</t>
  </si>
  <si>
    <t>Florbela Cruz</t>
  </si>
  <si>
    <t>Susana Marinho</t>
  </si>
  <si>
    <t>Antonio Carvalho</t>
  </si>
  <si>
    <t>Antonio Goncalves</t>
  </si>
  <si>
    <t>Manuel Freitas</t>
  </si>
  <si>
    <t>Viuvo</t>
  </si>
  <si>
    <t>Joao Tavares</t>
  </si>
  <si>
    <t>Count</t>
  </si>
  <si>
    <t>País</t>
  </si>
  <si>
    <t>Pop</t>
  </si>
  <si>
    <t>Área</t>
  </si>
  <si>
    <t>China</t>
  </si>
  <si>
    <t>India</t>
  </si>
  <si>
    <t>Estados Unidos</t>
  </si>
  <si>
    <t>Sequence</t>
  </si>
  <si>
    <t>Q1</t>
  </si>
  <si>
    <t>ID Encomenda</t>
  </si>
  <si>
    <t>Produto</t>
  </si>
  <si>
    <t>Quantidade</t>
  </si>
  <si>
    <t>Laranja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</si>
  <si>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</si>
  <si>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</si>
  <si>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</si>
  <si>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</si>
  <si>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</si>
  <si>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</si>
  <si>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</si>
  <si>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</si>
  <si>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</si>
  <si>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</si>
  <si>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</si>
  <si>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Morango</t>
  </si>
  <si>
    <t>Banana</t>
  </si>
  <si>
    <t>Vendedor</t>
  </si>
  <si>
    <t>Vendas</t>
  </si>
  <si>
    <t>Total de vendas</t>
  </si>
  <si>
    <t>Bruno</t>
  </si>
  <si>
    <t>Catarina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</si>
</sst>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1" fillId="2" borderId="0" xfId="0" applyFont="1" applyFill="1" applyBorder="1"/>
    <xf numFmtId="0" fontId="0" fillId="0" borderId="0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4" fontId="0" fillId="0" borderId="14" xfId="0" applyNumberFormat="1" applyBorder="1"/>
    <xf numFmtId="14" fontId="0" fillId="0" borderId="16" xfId="0" applyNumberFormat="1" applyBorder="1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1" fillId="3" borderId="0" xfId="0" applyFont="1" applyFill="1"/>
    <xf numFmtId="0" fontId="1" fillId="0" borderId="0" xfId="0" applyFont="1"/>
    <xf numFmtId="164" fontId="0" fillId="0" borderId="0" xfId="0" applyNumberFormat="1"/>
    <xf numFmtId="0" fontId="1" fillId="4" borderId="0" xfId="0" applyFont="1" applyFill="1"/>
  </cellXfs>
  <cellStyles count="1">
    <cellStyle name="Normal" xfId="0" builtinId="0"/>
  </cellStyles>
  <dxfs count="15"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F528-5CF3-49D8-87A0-005CC858F74F}">
  <dimension ref="A1:U61"/>
  <sheetViews>
    <sheetView zoomScaleNormal="100" workbookViewId="0">
      <selection activeCell="A19" sqref="A19"/>
    </sheetView>
  </sheetViews>
  <sheetFormatPr defaultRowHeight="15" x14ac:dyDescent="0.25"/>
  <cols>
    <col min="1" max="1" width="8.42578125" bestFit="1" customWidth="1"/>
    <col min="2" max="2" width="16.7109375" bestFit="1" customWidth="1"/>
    <col min="3" max="3" width="5.7109375" bestFit="1" customWidth="1"/>
    <col min="4" max="4" width="6" bestFit="1" customWidth="1"/>
    <col min="5" max="5" width="5.42578125" bestFit="1" customWidth="1"/>
    <col min="6" max="6" width="5.5703125" bestFit="1" customWidth="1"/>
    <col min="7" max="7" width="9.7109375" bestFit="1" customWidth="1"/>
    <col min="8" max="8" width="5.42578125" bestFit="1" customWidth="1"/>
    <col min="9" max="9" width="8" bestFit="1" customWidth="1"/>
    <col min="10" max="10" width="15.140625" bestFit="1" customWidth="1"/>
    <col min="12" max="12" width="12.7109375" customWidth="1"/>
    <col min="13" max="13" width="13.140625" customWidth="1"/>
  </cols>
  <sheetData>
    <row r="1" spans="1:2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21" x14ac:dyDescent="0.25">
      <c r="A2" s="4">
        <v>1373900</v>
      </c>
      <c r="B2" t="s">
        <v>10</v>
      </c>
      <c r="C2">
        <v>155</v>
      </c>
      <c r="D2">
        <v>58.8</v>
      </c>
      <c r="E2">
        <v>45</v>
      </c>
      <c r="F2">
        <v>3</v>
      </c>
      <c r="G2" t="s">
        <v>11</v>
      </c>
      <c r="H2">
        <v>2</v>
      </c>
      <c r="I2">
        <v>2703.76</v>
      </c>
      <c r="J2" s="5">
        <v>42446</v>
      </c>
    </row>
    <row r="3" spans="1:21" x14ac:dyDescent="0.25">
      <c r="A3" s="4">
        <v>1109891</v>
      </c>
      <c r="B3" t="s">
        <v>12</v>
      </c>
      <c r="C3">
        <v>166</v>
      </c>
      <c r="D3">
        <v>88.6</v>
      </c>
      <c r="E3">
        <v>45</v>
      </c>
      <c r="F3">
        <v>3</v>
      </c>
      <c r="G3" t="s">
        <v>11</v>
      </c>
      <c r="H3">
        <v>3</v>
      </c>
      <c r="I3">
        <v>2770.37</v>
      </c>
      <c r="J3" s="5">
        <v>42655</v>
      </c>
      <c r="L3" cm="1">
        <f t="array" ref="L3:U12">_xlfn.SEQUENCE(10,10,1,2)</f>
        <v>1</v>
      </c>
      <c r="M3">
        <v>3</v>
      </c>
      <c r="N3">
        <v>5</v>
      </c>
      <c r="O3">
        <v>7</v>
      </c>
      <c r="P3">
        <v>9</v>
      </c>
      <c r="Q3">
        <v>11</v>
      </c>
      <c r="R3">
        <v>13</v>
      </c>
      <c r="S3">
        <v>15</v>
      </c>
      <c r="T3">
        <v>17</v>
      </c>
      <c r="U3">
        <v>19</v>
      </c>
    </row>
    <row r="4" spans="1:21" x14ac:dyDescent="0.25">
      <c r="A4" s="4">
        <v>1158895</v>
      </c>
      <c r="B4" t="s">
        <v>13</v>
      </c>
      <c r="C4">
        <v>150</v>
      </c>
      <c r="D4">
        <v>75.3</v>
      </c>
      <c r="E4">
        <v>52</v>
      </c>
      <c r="F4">
        <v>3</v>
      </c>
      <c r="G4" t="s">
        <v>14</v>
      </c>
      <c r="H4">
        <v>1</v>
      </c>
      <c r="I4">
        <v>649.11</v>
      </c>
      <c r="J4" s="5">
        <v>42476</v>
      </c>
      <c r="L4">
        <v>21</v>
      </c>
      <c r="M4">
        <v>23</v>
      </c>
      <c r="N4">
        <v>25</v>
      </c>
      <c r="O4">
        <v>27</v>
      </c>
      <c r="P4">
        <v>29</v>
      </c>
      <c r="Q4">
        <v>31</v>
      </c>
      <c r="R4">
        <v>33</v>
      </c>
      <c r="S4">
        <v>35</v>
      </c>
      <c r="T4">
        <v>37</v>
      </c>
      <c r="U4">
        <v>39</v>
      </c>
    </row>
    <row r="5" spans="1:21" x14ac:dyDescent="0.25">
      <c r="A5" s="4">
        <v>1566599</v>
      </c>
      <c r="B5" t="s">
        <v>15</v>
      </c>
      <c r="C5">
        <v>161</v>
      </c>
      <c r="D5">
        <v>45.2</v>
      </c>
      <c r="E5">
        <v>59</v>
      </c>
      <c r="F5">
        <v>2</v>
      </c>
      <c r="G5" t="s">
        <v>11</v>
      </c>
      <c r="H5">
        <v>2</v>
      </c>
      <c r="I5">
        <v>4181.3999999999996</v>
      </c>
      <c r="J5" s="5">
        <v>42277</v>
      </c>
      <c r="L5">
        <v>41</v>
      </c>
      <c r="M5">
        <v>43</v>
      </c>
      <c r="N5">
        <v>45</v>
      </c>
      <c r="O5">
        <v>47</v>
      </c>
      <c r="P5">
        <v>49</v>
      </c>
      <c r="Q5">
        <v>51</v>
      </c>
      <c r="R5">
        <v>53</v>
      </c>
      <c r="S5">
        <v>55</v>
      </c>
      <c r="T5">
        <v>57</v>
      </c>
      <c r="U5">
        <v>59</v>
      </c>
    </row>
    <row r="6" spans="1:21" x14ac:dyDescent="0.25">
      <c r="A6" s="4">
        <v>1974598</v>
      </c>
      <c r="B6" t="s">
        <v>16</v>
      </c>
      <c r="C6">
        <v>162</v>
      </c>
      <c r="D6">
        <v>90</v>
      </c>
      <c r="E6">
        <v>43</v>
      </c>
      <c r="F6">
        <v>2</v>
      </c>
      <c r="G6" t="s">
        <v>17</v>
      </c>
      <c r="H6">
        <v>1</v>
      </c>
      <c r="I6">
        <v>2427.92</v>
      </c>
      <c r="J6" s="5">
        <v>42772</v>
      </c>
      <c r="L6">
        <v>61</v>
      </c>
      <c r="M6">
        <v>63</v>
      </c>
      <c r="N6">
        <v>65</v>
      </c>
      <c r="O6">
        <v>67</v>
      </c>
      <c r="P6">
        <v>69</v>
      </c>
      <c r="Q6">
        <v>71</v>
      </c>
      <c r="R6">
        <v>73</v>
      </c>
      <c r="S6">
        <v>75</v>
      </c>
      <c r="T6">
        <v>77</v>
      </c>
      <c r="U6">
        <v>79</v>
      </c>
    </row>
    <row r="7" spans="1:21" x14ac:dyDescent="0.25">
      <c r="A7" s="4">
        <v>1767791</v>
      </c>
      <c r="B7" t="s">
        <v>18</v>
      </c>
      <c r="C7">
        <v>179</v>
      </c>
      <c r="D7">
        <v>74.7</v>
      </c>
      <c r="E7">
        <v>24</v>
      </c>
      <c r="F7">
        <v>6</v>
      </c>
      <c r="G7" t="s">
        <v>19</v>
      </c>
      <c r="H7">
        <v>0</v>
      </c>
      <c r="I7">
        <v>4249.7700000000004</v>
      </c>
      <c r="J7" s="5">
        <v>42582</v>
      </c>
      <c r="L7">
        <v>81</v>
      </c>
      <c r="M7">
        <v>83</v>
      </c>
      <c r="N7">
        <v>85</v>
      </c>
      <c r="O7">
        <v>87</v>
      </c>
      <c r="P7">
        <v>89</v>
      </c>
      <c r="Q7">
        <v>91</v>
      </c>
      <c r="R7">
        <v>93</v>
      </c>
      <c r="S7">
        <v>95</v>
      </c>
      <c r="T7">
        <v>97</v>
      </c>
      <c r="U7">
        <v>99</v>
      </c>
    </row>
    <row r="8" spans="1:21" x14ac:dyDescent="0.25">
      <c r="A8" s="4">
        <v>1071294</v>
      </c>
      <c r="B8" t="s">
        <v>20</v>
      </c>
      <c r="C8">
        <v>166</v>
      </c>
      <c r="D8">
        <v>81</v>
      </c>
      <c r="E8">
        <v>28</v>
      </c>
      <c r="F8">
        <v>5</v>
      </c>
      <c r="G8" t="s">
        <v>21</v>
      </c>
      <c r="H8">
        <v>0</v>
      </c>
      <c r="I8">
        <v>3976.59</v>
      </c>
      <c r="J8" s="5">
        <v>42023</v>
      </c>
      <c r="L8">
        <v>101</v>
      </c>
      <c r="M8">
        <v>103</v>
      </c>
      <c r="N8">
        <v>105</v>
      </c>
      <c r="O8">
        <v>107</v>
      </c>
      <c r="P8">
        <v>109</v>
      </c>
      <c r="Q8">
        <v>111</v>
      </c>
      <c r="R8">
        <v>113</v>
      </c>
      <c r="S8">
        <v>115</v>
      </c>
      <c r="T8">
        <v>117</v>
      </c>
      <c r="U8">
        <v>119</v>
      </c>
    </row>
    <row r="9" spans="1:21" x14ac:dyDescent="0.25">
      <c r="A9" s="4">
        <v>1930998</v>
      </c>
      <c r="B9" t="s">
        <v>22</v>
      </c>
      <c r="C9">
        <v>168</v>
      </c>
      <c r="D9">
        <v>64.900000000000006</v>
      </c>
      <c r="E9">
        <v>56</v>
      </c>
      <c r="F9">
        <v>3</v>
      </c>
      <c r="G9" t="s">
        <v>11</v>
      </c>
      <c r="H9">
        <v>2</v>
      </c>
      <c r="I9">
        <v>1816.76</v>
      </c>
      <c r="J9" s="5">
        <v>42371</v>
      </c>
      <c r="L9">
        <v>121</v>
      </c>
      <c r="M9">
        <v>123</v>
      </c>
      <c r="N9">
        <v>125</v>
      </c>
      <c r="O9">
        <v>127</v>
      </c>
      <c r="P9">
        <v>129</v>
      </c>
      <c r="Q9">
        <v>131</v>
      </c>
      <c r="R9">
        <v>133</v>
      </c>
      <c r="S9">
        <v>135</v>
      </c>
      <c r="T9">
        <v>137</v>
      </c>
      <c r="U9">
        <v>139</v>
      </c>
    </row>
    <row r="10" spans="1:21" x14ac:dyDescent="0.25">
      <c r="A10" s="4">
        <v>1811598</v>
      </c>
      <c r="B10" t="s">
        <v>23</v>
      </c>
      <c r="C10">
        <v>154</v>
      </c>
      <c r="D10">
        <v>72.900000000000006</v>
      </c>
      <c r="E10">
        <v>51</v>
      </c>
      <c r="F10">
        <v>2</v>
      </c>
      <c r="G10" t="s">
        <v>17</v>
      </c>
      <c r="H10">
        <v>1</v>
      </c>
      <c r="I10">
        <v>1143.3</v>
      </c>
      <c r="J10" s="5">
        <v>42299</v>
      </c>
      <c r="L10">
        <v>141</v>
      </c>
      <c r="M10">
        <v>143</v>
      </c>
      <c r="N10">
        <v>145</v>
      </c>
      <c r="O10">
        <v>147</v>
      </c>
      <c r="P10">
        <v>149</v>
      </c>
      <c r="Q10">
        <v>151</v>
      </c>
      <c r="R10">
        <v>153</v>
      </c>
      <c r="S10">
        <v>155</v>
      </c>
      <c r="T10">
        <v>157</v>
      </c>
      <c r="U10">
        <v>159</v>
      </c>
    </row>
    <row r="11" spans="1:21" x14ac:dyDescent="0.25">
      <c r="A11" s="4">
        <v>1235900</v>
      </c>
      <c r="B11" t="s">
        <v>24</v>
      </c>
      <c r="C11">
        <v>158</v>
      </c>
      <c r="D11">
        <v>51.8</v>
      </c>
      <c r="E11">
        <v>38</v>
      </c>
      <c r="F11">
        <v>3</v>
      </c>
      <c r="G11" t="s">
        <v>17</v>
      </c>
      <c r="H11">
        <v>2</v>
      </c>
      <c r="I11">
        <v>2237.15</v>
      </c>
      <c r="J11" s="5">
        <v>42764</v>
      </c>
      <c r="L11">
        <v>161</v>
      </c>
      <c r="M11">
        <v>163</v>
      </c>
      <c r="N11">
        <v>165</v>
      </c>
      <c r="O11">
        <v>167</v>
      </c>
      <c r="P11">
        <v>169</v>
      </c>
      <c r="Q11">
        <v>171</v>
      </c>
      <c r="R11">
        <v>173</v>
      </c>
      <c r="S11">
        <v>175</v>
      </c>
      <c r="T11">
        <v>177</v>
      </c>
      <c r="U11">
        <v>179</v>
      </c>
    </row>
    <row r="12" spans="1:21" x14ac:dyDescent="0.25">
      <c r="A12" s="4">
        <v>1417005</v>
      </c>
      <c r="B12" t="s">
        <v>25</v>
      </c>
      <c r="C12">
        <v>173</v>
      </c>
      <c r="D12">
        <v>75.7</v>
      </c>
      <c r="E12">
        <v>40</v>
      </c>
      <c r="F12">
        <v>3</v>
      </c>
      <c r="G12" t="s">
        <v>26</v>
      </c>
      <c r="H12">
        <v>2</v>
      </c>
      <c r="I12">
        <v>1279.45</v>
      </c>
      <c r="J12" s="5">
        <v>42371</v>
      </c>
      <c r="L12">
        <v>181</v>
      </c>
      <c r="M12">
        <v>183</v>
      </c>
      <c r="N12">
        <v>185</v>
      </c>
      <c r="O12">
        <v>187</v>
      </c>
      <c r="P12">
        <v>189</v>
      </c>
      <c r="Q12">
        <v>191</v>
      </c>
      <c r="R12">
        <v>193</v>
      </c>
      <c r="S12">
        <v>195</v>
      </c>
      <c r="T12">
        <v>197</v>
      </c>
      <c r="U12">
        <v>199</v>
      </c>
    </row>
    <row r="13" spans="1:21" x14ac:dyDescent="0.25">
      <c r="A13" s="4">
        <v>1642385</v>
      </c>
      <c r="B13" t="s">
        <v>27</v>
      </c>
      <c r="C13">
        <v>165</v>
      </c>
      <c r="D13">
        <v>43.1</v>
      </c>
      <c r="E13">
        <v>54</v>
      </c>
      <c r="F13">
        <v>3</v>
      </c>
      <c r="G13" t="s">
        <v>17</v>
      </c>
      <c r="H13">
        <v>2</v>
      </c>
      <c r="I13">
        <v>1553.95</v>
      </c>
      <c r="J13" s="5">
        <v>42421</v>
      </c>
    </row>
    <row r="14" spans="1:21" x14ac:dyDescent="0.25">
      <c r="A14" s="4">
        <v>1170490</v>
      </c>
      <c r="B14" t="s">
        <v>28</v>
      </c>
      <c r="C14">
        <v>157</v>
      </c>
      <c r="D14">
        <v>73.599999999999994</v>
      </c>
      <c r="E14">
        <v>40</v>
      </c>
      <c r="F14">
        <v>2</v>
      </c>
      <c r="G14" t="s">
        <v>11</v>
      </c>
      <c r="H14">
        <v>5</v>
      </c>
      <c r="I14">
        <v>4335.95</v>
      </c>
      <c r="J14" s="5">
        <v>42215</v>
      </c>
    </row>
    <row r="15" spans="1:21" x14ac:dyDescent="0.25">
      <c r="A15" s="4">
        <v>1560199</v>
      </c>
      <c r="B15" t="s">
        <v>29</v>
      </c>
      <c r="C15">
        <v>152</v>
      </c>
      <c r="D15">
        <v>82.9</v>
      </c>
      <c r="E15">
        <v>41</v>
      </c>
      <c r="F15">
        <v>3</v>
      </c>
      <c r="G15" t="s">
        <v>17</v>
      </c>
      <c r="H15">
        <v>2</v>
      </c>
      <c r="I15">
        <v>1780.56</v>
      </c>
      <c r="J15" s="5">
        <v>42528</v>
      </c>
    </row>
    <row r="16" spans="1:21" x14ac:dyDescent="0.25">
      <c r="A16" s="4">
        <v>1410795</v>
      </c>
      <c r="B16" t="s">
        <v>30</v>
      </c>
      <c r="C16">
        <v>153</v>
      </c>
      <c r="D16">
        <v>90.7</v>
      </c>
      <c r="E16">
        <v>24</v>
      </c>
      <c r="F16">
        <v>7</v>
      </c>
      <c r="G16" t="s">
        <v>19</v>
      </c>
      <c r="H16">
        <v>0</v>
      </c>
      <c r="I16">
        <v>2752.19</v>
      </c>
      <c r="J16" s="5">
        <v>42226</v>
      </c>
    </row>
    <row r="17" spans="1:10" x14ac:dyDescent="0.25">
      <c r="A17" s="4">
        <v>1436901</v>
      </c>
      <c r="B17" t="s">
        <v>31</v>
      </c>
      <c r="C17">
        <v>160</v>
      </c>
      <c r="D17">
        <v>88</v>
      </c>
      <c r="E17">
        <v>56</v>
      </c>
      <c r="F17">
        <v>2</v>
      </c>
      <c r="G17" t="s">
        <v>32</v>
      </c>
      <c r="H17">
        <v>2</v>
      </c>
      <c r="I17">
        <v>2744.9</v>
      </c>
      <c r="J17" s="5">
        <v>42417</v>
      </c>
    </row>
    <row r="18" spans="1:10" x14ac:dyDescent="0.25">
      <c r="A18" s="4">
        <v>1294205</v>
      </c>
      <c r="B18" t="s">
        <v>33</v>
      </c>
      <c r="C18">
        <v>154</v>
      </c>
      <c r="D18">
        <v>76.3</v>
      </c>
      <c r="E18">
        <v>23</v>
      </c>
      <c r="F18">
        <v>6</v>
      </c>
      <c r="G18" t="s">
        <v>19</v>
      </c>
      <c r="H18">
        <v>3</v>
      </c>
      <c r="I18">
        <v>1816.26</v>
      </c>
      <c r="J18" s="5">
        <v>42228</v>
      </c>
    </row>
    <row r="19" spans="1:10" x14ac:dyDescent="0.25">
      <c r="A19" s="4">
        <v>2</v>
      </c>
      <c r="B19" t="s">
        <v>34</v>
      </c>
      <c r="C19">
        <v>152</v>
      </c>
      <c r="D19">
        <v>40.200000000000003</v>
      </c>
      <c r="E19">
        <v>29</v>
      </c>
      <c r="F19">
        <v>6</v>
      </c>
      <c r="G19" t="s">
        <v>19</v>
      </c>
      <c r="H19">
        <v>1</v>
      </c>
      <c r="I19">
        <v>2544.14</v>
      </c>
      <c r="J19" s="5">
        <v>42671</v>
      </c>
    </row>
    <row r="20" spans="1:10" x14ac:dyDescent="0.25">
      <c r="A20" s="4">
        <v>1315803</v>
      </c>
      <c r="B20" t="s">
        <v>35</v>
      </c>
      <c r="C20">
        <v>179</v>
      </c>
      <c r="D20">
        <v>54.7</v>
      </c>
      <c r="E20">
        <v>29</v>
      </c>
      <c r="F20">
        <v>5</v>
      </c>
      <c r="G20" t="s">
        <v>19</v>
      </c>
      <c r="H20">
        <v>0</v>
      </c>
      <c r="I20">
        <v>3894.65</v>
      </c>
      <c r="J20" s="5">
        <v>42612</v>
      </c>
    </row>
    <row r="21" spans="1:10" x14ac:dyDescent="0.25">
      <c r="A21" s="4"/>
      <c r="J21" s="5"/>
    </row>
    <row r="22" spans="1:10" x14ac:dyDescent="0.25">
      <c r="A22" s="4"/>
      <c r="J22" s="5"/>
    </row>
    <row r="23" spans="1:10" x14ac:dyDescent="0.25">
      <c r="A23" s="4"/>
      <c r="J23" s="5"/>
    </row>
    <row r="24" spans="1:10" x14ac:dyDescent="0.25">
      <c r="A24" s="4"/>
      <c r="J24" s="5"/>
    </row>
    <row r="25" spans="1:10" x14ac:dyDescent="0.25">
      <c r="A25" s="4"/>
      <c r="J25" s="5"/>
    </row>
    <row r="26" spans="1:10" x14ac:dyDescent="0.25">
      <c r="A26" s="4"/>
      <c r="J26" s="5"/>
    </row>
    <row r="27" spans="1:10" x14ac:dyDescent="0.25">
      <c r="A27" s="4"/>
      <c r="J27" s="5"/>
    </row>
    <row r="28" spans="1:10" x14ac:dyDescent="0.25">
      <c r="A28" s="4"/>
      <c r="J28" s="5"/>
    </row>
    <row r="29" spans="1:10" x14ac:dyDescent="0.25">
      <c r="A29" s="4"/>
      <c r="J29" s="5"/>
    </row>
    <row r="30" spans="1:10" x14ac:dyDescent="0.25">
      <c r="A30" s="4"/>
      <c r="J30" s="5"/>
    </row>
    <row r="31" spans="1:10" x14ac:dyDescent="0.25">
      <c r="A31" s="4"/>
      <c r="J31" s="5"/>
    </row>
    <row r="32" spans="1:10" x14ac:dyDescent="0.25">
      <c r="A32" s="4"/>
      <c r="J32" s="5"/>
    </row>
    <row r="33" spans="1:10" x14ac:dyDescent="0.25">
      <c r="A33" s="4"/>
      <c r="J33" s="5"/>
    </row>
    <row r="34" spans="1:10" x14ac:dyDescent="0.25">
      <c r="A34" s="4"/>
      <c r="J34" s="5"/>
    </row>
    <row r="35" spans="1:10" x14ac:dyDescent="0.25">
      <c r="A35" s="4"/>
      <c r="J35" s="5"/>
    </row>
    <row r="36" spans="1:10" x14ac:dyDescent="0.25">
      <c r="A36" s="4"/>
      <c r="J36" s="5"/>
    </row>
    <row r="37" spans="1:10" x14ac:dyDescent="0.25">
      <c r="A37" s="4"/>
      <c r="J37" s="5"/>
    </row>
    <row r="38" spans="1:10" x14ac:dyDescent="0.25">
      <c r="A38" s="4"/>
      <c r="J38" s="5"/>
    </row>
    <row r="39" spans="1:10" x14ac:dyDescent="0.25">
      <c r="A39" s="4"/>
      <c r="J39" s="5"/>
    </row>
    <row r="40" spans="1:10" x14ac:dyDescent="0.25">
      <c r="A40" s="4"/>
      <c r="J40" s="5"/>
    </row>
    <row r="41" spans="1:10" x14ac:dyDescent="0.25">
      <c r="A41" s="4"/>
      <c r="J41" s="5"/>
    </row>
    <row r="42" spans="1:10" x14ac:dyDescent="0.25">
      <c r="A42" s="4"/>
      <c r="J42" s="5"/>
    </row>
    <row r="43" spans="1:10" x14ac:dyDescent="0.25">
      <c r="A43" s="4"/>
      <c r="J43" s="5"/>
    </row>
    <row r="44" spans="1:10" x14ac:dyDescent="0.25">
      <c r="A44" s="4"/>
      <c r="J44" s="5"/>
    </row>
    <row r="45" spans="1:10" x14ac:dyDescent="0.25">
      <c r="A45" s="4"/>
      <c r="J45" s="5"/>
    </row>
    <row r="46" spans="1:10" x14ac:dyDescent="0.25">
      <c r="A46" s="4"/>
      <c r="J46" s="5"/>
    </row>
    <row r="47" spans="1:10" x14ac:dyDescent="0.25">
      <c r="A47" s="4"/>
      <c r="J47" s="5"/>
    </row>
    <row r="48" spans="1:10" x14ac:dyDescent="0.25">
      <c r="A48" s="4"/>
      <c r="J48" s="5"/>
    </row>
    <row r="49" spans="1:10" x14ac:dyDescent="0.25">
      <c r="A49" s="4"/>
      <c r="J49" s="5"/>
    </row>
    <row r="50" spans="1:10" x14ac:dyDescent="0.25">
      <c r="A50" s="4"/>
      <c r="J50" s="5"/>
    </row>
    <row r="51" spans="1:10" x14ac:dyDescent="0.25">
      <c r="A51" s="4"/>
      <c r="J51" s="5"/>
    </row>
    <row r="52" spans="1:10" x14ac:dyDescent="0.25">
      <c r="A52" s="4"/>
      <c r="J52" s="5"/>
    </row>
    <row r="53" spans="1:10" x14ac:dyDescent="0.25">
      <c r="A53" s="4"/>
      <c r="J53" s="5"/>
    </row>
    <row r="54" spans="1:10" x14ac:dyDescent="0.25">
      <c r="A54" s="4"/>
      <c r="J54" s="5"/>
    </row>
    <row r="55" spans="1:10" x14ac:dyDescent="0.25">
      <c r="A55" s="4"/>
      <c r="J55" s="5"/>
    </row>
    <row r="56" spans="1:10" x14ac:dyDescent="0.25">
      <c r="A56" s="4"/>
      <c r="J56" s="5"/>
    </row>
    <row r="57" spans="1:10" x14ac:dyDescent="0.25">
      <c r="A57" s="4"/>
      <c r="J57" s="5"/>
    </row>
    <row r="58" spans="1:10" x14ac:dyDescent="0.25">
      <c r="A58" s="4"/>
      <c r="J58" s="5"/>
    </row>
    <row r="59" spans="1:10" x14ac:dyDescent="0.25">
      <c r="A59" s="4"/>
      <c r="J59" s="5"/>
    </row>
    <row r="60" spans="1:10" x14ac:dyDescent="0.25">
      <c r="A60" s="4"/>
      <c r="J60" s="5"/>
    </row>
    <row r="61" spans="1:10" ht="15.75" thickBot="1" x14ac:dyDescent="0.3">
      <c r="A61" s="6"/>
      <c r="B61" s="7"/>
      <c r="C61" s="7"/>
      <c r="D61" s="7"/>
      <c r="E61" s="7"/>
      <c r="F61" s="7"/>
      <c r="G61" s="7"/>
      <c r="H61" s="7"/>
      <c r="I61" s="7"/>
      <c r="J61" s="8"/>
    </row>
  </sheetData>
  <conditionalFormatting sqref="A2:J61">
    <cfRule type="expression" dxfId="14" priority="1">
      <formula>AND(#REF!=$M$5,#REF!=$M$4)</formula>
    </cfRule>
    <cfRule type="expression" dxfId="13" priority="2">
      <formula>#REF!=$M$4</formula>
    </cfRule>
    <cfRule type="expression" dxfId="12" priority="3">
      <formula>#REF!=$M$5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4EF6-42D6-4925-BFBF-1332621708FD}">
  <dimension ref="A1:M20"/>
  <sheetViews>
    <sheetView workbookViewId="0">
      <selection sqref="A1:J20"/>
    </sheetView>
  </sheetViews>
  <sheetFormatPr defaultRowHeight="15" x14ac:dyDescent="0.25"/>
  <cols>
    <col min="2" max="2" width="16.85546875" bestFit="1" customWidth="1"/>
    <col min="10" max="10" width="16" bestFit="1" customWidth="1"/>
  </cols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3" x14ac:dyDescent="0.25">
      <c r="A2" s="4">
        <v>1373900</v>
      </c>
      <c r="B2" t="s">
        <v>10</v>
      </c>
      <c r="C2">
        <v>155</v>
      </c>
      <c r="D2">
        <v>58.8</v>
      </c>
      <c r="E2">
        <v>45</v>
      </c>
      <c r="F2">
        <v>3</v>
      </c>
      <c r="G2" t="s">
        <v>11</v>
      </c>
      <c r="H2">
        <v>2</v>
      </c>
      <c r="I2">
        <v>2703.76</v>
      </c>
      <c r="J2" s="5">
        <v>42446</v>
      </c>
    </row>
    <row r="3" spans="1:13" x14ac:dyDescent="0.25">
      <c r="A3" s="4">
        <v>1109891</v>
      </c>
      <c r="B3" t="s">
        <v>12</v>
      </c>
      <c r="C3">
        <v>166</v>
      </c>
      <c r="D3">
        <v>88.6</v>
      </c>
      <c r="E3">
        <v>45</v>
      </c>
      <c r="F3">
        <v>3</v>
      </c>
      <c r="G3" t="s">
        <v>11</v>
      </c>
      <c r="H3">
        <v>3</v>
      </c>
      <c r="I3">
        <v>2770.37</v>
      </c>
      <c r="J3" s="5">
        <v>42655</v>
      </c>
      <c r="M3">
        <f>LARGE($I$2:$I$20, 1)</f>
        <v>4335.95</v>
      </c>
    </row>
    <row r="4" spans="1:13" x14ac:dyDescent="0.25">
      <c r="A4" s="4">
        <v>1158895</v>
      </c>
      <c r="B4" t="s">
        <v>13</v>
      </c>
      <c r="C4">
        <v>150</v>
      </c>
      <c r="D4">
        <v>75.3</v>
      </c>
      <c r="E4">
        <v>52</v>
      </c>
      <c r="F4">
        <v>3</v>
      </c>
      <c r="G4" t="s">
        <v>14</v>
      </c>
      <c r="H4">
        <v>1</v>
      </c>
      <c r="I4">
        <v>649.11</v>
      </c>
      <c r="J4" s="5">
        <v>42476</v>
      </c>
    </row>
    <row r="5" spans="1:13" x14ac:dyDescent="0.25">
      <c r="A5" s="4">
        <v>1566599</v>
      </c>
      <c r="B5" t="s">
        <v>15</v>
      </c>
      <c r="C5">
        <v>161</v>
      </c>
      <c r="D5">
        <v>45.2</v>
      </c>
      <c r="E5">
        <v>59</v>
      </c>
      <c r="F5">
        <v>2</v>
      </c>
      <c r="G5" t="s">
        <v>11</v>
      </c>
      <c r="H5">
        <v>2</v>
      </c>
      <c r="I5">
        <v>4181.3999999999996</v>
      </c>
      <c r="J5" s="5">
        <v>42277</v>
      </c>
    </row>
    <row r="6" spans="1:13" x14ac:dyDescent="0.25">
      <c r="A6" s="4">
        <v>1974598</v>
      </c>
      <c r="B6" t="s">
        <v>16</v>
      </c>
      <c r="C6">
        <v>162</v>
      </c>
      <c r="D6">
        <v>90</v>
      </c>
      <c r="E6">
        <v>43</v>
      </c>
      <c r="F6">
        <v>2</v>
      </c>
      <c r="G6" t="s">
        <v>17</v>
      </c>
      <c r="H6">
        <v>1</v>
      </c>
      <c r="I6">
        <v>2427.92</v>
      </c>
      <c r="J6" s="5">
        <v>42772</v>
      </c>
    </row>
    <row r="7" spans="1:13" x14ac:dyDescent="0.25">
      <c r="A7" s="4">
        <v>1767791</v>
      </c>
      <c r="B7" t="s">
        <v>18</v>
      </c>
      <c r="C7">
        <v>179</v>
      </c>
      <c r="D7">
        <v>74.7</v>
      </c>
      <c r="E7">
        <v>24</v>
      </c>
      <c r="F7">
        <v>6</v>
      </c>
      <c r="G7" t="s">
        <v>19</v>
      </c>
      <c r="H7">
        <v>0</v>
      </c>
      <c r="I7">
        <v>4249.7700000000004</v>
      </c>
      <c r="J7" s="5">
        <v>42582</v>
      </c>
    </row>
    <row r="8" spans="1:13" x14ac:dyDescent="0.25">
      <c r="A8" s="4">
        <v>1071294</v>
      </c>
      <c r="B8" t="s">
        <v>20</v>
      </c>
      <c r="C8">
        <v>166</v>
      </c>
      <c r="D8">
        <v>81</v>
      </c>
      <c r="E8">
        <v>28</v>
      </c>
      <c r="F8">
        <v>5</v>
      </c>
      <c r="G8" t="s">
        <v>21</v>
      </c>
      <c r="H8">
        <v>0</v>
      </c>
      <c r="I8">
        <v>3976.59</v>
      </c>
      <c r="J8" s="5">
        <v>42023</v>
      </c>
    </row>
    <row r="9" spans="1:13" x14ac:dyDescent="0.25">
      <c r="A9" s="4">
        <v>1930998</v>
      </c>
      <c r="B9" t="s">
        <v>22</v>
      </c>
      <c r="C9">
        <v>168</v>
      </c>
      <c r="D9">
        <v>64.900000000000006</v>
      </c>
      <c r="E9">
        <v>56</v>
      </c>
      <c r="F9">
        <v>3</v>
      </c>
      <c r="G9" t="s">
        <v>11</v>
      </c>
      <c r="H9">
        <v>2</v>
      </c>
      <c r="I9">
        <v>1816.76</v>
      </c>
      <c r="J9" s="5">
        <v>42371</v>
      </c>
    </row>
    <row r="10" spans="1:13" x14ac:dyDescent="0.25">
      <c r="A10" s="4">
        <v>1811598</v>
      </c>
      <c r="B10" t="s">
        <v>23</v>
      </c>
      <c r="C10">
        <v>154</v>
      </c>
      <c r="D10">
        <v>72.900000000000006</v>
      </c>
      <c r="E10">
        <v>51</v>
      </c>
      <c r="F10">
        <v>2</v>
      </c>
      <c r="G10" t="s">
        <v>17</v>
      </c>
      <c r="H10">
        <v>1</v>
      </c>
      <c r="I10">
        <v>1143.3</v>
      </c>
      <c r="J10" s="5">
        <v>42299</v>
      </c>
    </row>
    <row r="11" spans="1:13" x14ac:dyDescent="0.25">
      <c r="A11" s="4">
        <v>1235900</v>
      </c>
      <c r="B11" t="s">
        <v>24</v>
      </c>
      <c r="C11">
        <v>158</v>
      </c>
      <c r="D11">
        <v>51.8</v>
      </c>
      <c r="E11">
        <v>38</v>
      </c>
      <c r="F11">
        <v>3</v>
      </c>
      <c r="G11" t="s">
        <v>17</v>
      </c>
      <c r="H11">
        <v>2</v>
      </c>
      <c r="I11">
        <v>2237.15</v>
      </c>
      <c r="J11" s="5">
        <v>42764</v>
      </c>
    </row>
    <row r="12" spans="1:13" x14ac:dyDescent="0.25">
      <c r="A12" s="4">
        <v>1417005</v>
      </c>
      <c r="B12" t="s">
        <v>25</v>
      </c>
      <c r="C12">
        <v>173</v>
      </c>
      <c r="D12">
        <v>75.7</v>
      </c>
      <c r="E12">
        <v>40</v>
      </c>
      <c r="F12">
        <v>3</v>
      </c>
      <c r="G12" t="s">
        <v>26</v>
      </c>
      <c r="H12">
        <v>2</v>
      </c>
      <c r="I12">
        <v>1279.45</v>
      </c>
      <c r="J12" s="5">
        <v>42371</v>
      </c>
    </row>
    <row r="13" spans="1:13" x14ac:dyDescent="0.25">
      <c r="A13" s="4">
        <v>1642385</v>
      </c>
      <c r="B13" t="s">
        <v>27</v>
      </c>
      <c r="C13">
        <v>165</v>
      </c>
      <c r="D13">
        <v>43.1</v>
      </c>
      <c r="E13">
        <v>54</v>
      </c>
      <c r="F13">
        <v>3</v>
      </c>
      <c r="G13" t="s">
        <v>17</v>
      </c>
      <c r="H13">
        <v>2</v>
      </c>
      <c r="I13">
        <v>1553.95</v>
      </c>
      <c r="J13" s="5">
        <v>42421</v>
      </c>
    </row>
    <row r="14" spans="1:13" x14ac:dyDescent="0.25">
      <c r="A14" s="4">
        <v>1170490</v>
      </c>
      <c r="B14" t="s">
        <v>28</v>
      </c>
      <c r="C14">
        <v>157</v>
      </c>
      <c r="D14">
        <v>73.599999999999994</v>
      </c>
      <c r="E14">
        <v>40</v>
      </c>
      <c r="F14">
        <v>2</v>
      </c>
      <c r="G14" t="s">
        <v>11</v>
      </c>
      <c r="H14">
        <v>5</v>
      </c>
      <c r="I14">
        <v>4335.95</v>
      </c>
      <c r="J14" s="5">
        <v>42215</v>
      </c>
    </row>
    <row r="15" spans="1:13" x14ac:dyDescent="0.25">
      <c r="A15" s="4">
        <v>1560199</v>
      </c>
      <c r="B15" t="s">
        <v>29</v>
      </c>
      <c r="C15">
        <v>152</v>
      </c>
      <c r="D15">
        <v>82.9</v>
      </c>
      <c r="E15">
        <v>41</v>
      </c>
      <c r="F15">
        <v>3</v>
      </c>
      <c r="G15" t="s">
        <v>17</v>
      </c>
      <c r="H15">
        <v>2</v>
      </c>
      <c r="I15">
        <v>1780.56</v>
      </c>
      <c r="J15" s="5">
        <v>42528</v>
      </c>
    </row>
    <row r="16" spans="1:13" x14ac:dyDescent="0.25">
      <c r="A16" s="4">
        <v>1410795</v>
      </c>
      <c r="B16" t="s">
        <v>30</v>
      </c>
      <c r="C16">
        <v>153</v>
      </c>
      <c r="D16">
        <v>90.7</v>
      </c>
      <c r="E16">
        <v>24</v>
      </c>
      <c r="F16">
        <v>7</v>
      </c>
      <c r="G16" t="s">
        <v>19</v>
      </c>
      <c r="H16">
        <v>0</v>
      </c>
      <c r="I16">
        <v>2752.19</v>
      </c>
      <c r="J16" s="5">
        <v>42226</v>
      </c>
    </row>
    <row r="17" spans="1:10" x14ac:dyDescent="0.25">
      <c r="A17" s="4">
        <v>1436901</v>
      </c>
      <c r="B17" t="s">
        <v>31</v>
      </c>
      <c r="C17">
        <v>160</v>
      </c>
      <c r="D17">
        <v>88</v>
      </c>
      <c r="E17">
        <v>56</v>
      </c>
      <c r="F17">
        <v>2</v>
      </c>
      <c r="G17" t="s">
        <v>32</v>
      </c>
      <c r="H17">
        <v>2</v>
      </c>
      <c r="I17">
        <v>2744.9</v>
      </c>
      <c r="J17" s="5">
        <v>42417</v>
      </c>
    </row>
    <row r="18" spans="1:10" x14ac:dyDescent="0.25">
      <c r="A18" s="4">
        <v>1294205</v>
      </c>
      <c r="B18" t="s">
        <v>33</v>
      </c>
      <c r="C18">
        <v>154</v>
      </c>
      <c r="D18">
        <v>76.3</v>
      </c>
      <c r="E18">
        <v>23</v>
      </c>
      <c r="F18">
        <v>6</v>
      </c>
      <c r="G18" t="s">
        <v>19</v>
      </c>
      <c r="H18">
        <v>3</v>
      </c>
      <c r="I18">
        <v>1816.26</v>
      </c>
      <c r="J18" s="5">
        <v>42228</v>
      </c>
    </row>
    <row r="19" spans="1:10" x14ac:dyDescent="0.25">
      <c r="A19" s="4">
        <v>1286190</v>
      </c>
      <c r="B19" t="s">
        <v>34</v>
      </c>
      <c r="C19">
        <v>152</v>
      </c>
      <c r="D19">
        <v>40.200000000000003</v>
      </c>
      <c r="E19">
        <v>29</v>
      </c>
      <c r="F19">
        <v>6</v>
      </c>
      <c r="G19" t="s">
        <v>19</v>
      </c>
      <c r="H19">
        <v>1</v>
      </c>
      <c r="I19">
        <v>2544.14</v>
      </c>
      <c r="J19" s="5">
        <v>42671</v>
      </c>
    </row>
    <row r="20" spans="1:10" x14ac:dyDescent="0.25">
      <c r="A20" s="4">
        <v>1315803</v>
      </c>
      <c r="B20" t="s">
        <v>35</v>
      </c>
      <c r="C20">
        <v>179</v>
      </c>
      <c r="D20">
        <v>54.7</v>
      </c>
      <c r="E20">
        <v>29</v>
      </c>
      <c r="F20">
        <v>5</v>
      </c>
      <c r="G20" t="s">
        <v>19</v>
      </c>
      <c r="H20">
        <v>0</v>
      </c>
      <c r="I20">
        <v>3894.65</v>
      </c>
      <c r="J20" s="5">
        <v>42612</v>
      </c>
    </row>
  </sheetData>
  <conditionalFormatting sqref="A2:J20">
    <cfRule type="expression" dxfId="11" priority="1">
      <formula>AND(#REF!=$M$6,#REF!=$M$5)</formula>
    </cfRule>
    <cfRule type="expression" dxfId="10" priority="2">
      <formula>#REF!=$M$5</formula>
    </cfRule>
    <cfRule type="expression" dxfId="9" priority="3">
      <formula>#REF!=$M$6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5486-A3EF-4DFB-AB01-88F16E2E4415}">
  <dimension ref="A1:X20"/>
  <sheetViews>
    <sheetView workbookViewId="0">
      <selection activeCell="Q3" sqref="Q3"/>
    </sheetView>
  </sheetViews>
  <sheetFormatPr defaultRowHeight="15" x14ac:dyDescent="0.25"/>
  <cols>
    <col min="1" max="1" width="8" bestFit="1" customWidth="1"/>
    <col min="2" max="2" width="16.85546875" bestFit="1" customWidth="1"/>
    <col min="3" max="3" width="6.42578125" bestFit="1" customWidth="1"/>
    <col min="4" max="4" width="5.28515625" bestFit="1" customWidth="1"/>
    <col min="5" max="6" width="6" bestFit="1" customWidth="1"/>
    <col min="7" max="7" width="10.42578125" bestFit="1" customWidth="1"/>
    <col min="8" max="8" width="6.28515625" bestFit="1" customWidth="1"/>
    <col min="9" max="9" width="8" bestFit="1" customWidth="1"/>
    <col min="10" max="10" width="16" bestFit="1" customWidth="1"/>
    <col min="12" max="12" width="8" bestFit="1" customWidth="1"/>
    <col min="13" max="13" width="16.85546875" bestFit="1" customWidth="1"/>
    <col min="14" max="14" width="6.42578125" bestFit="1" customWidth="1"/>
    <col min="15" max="15" width="5.28515625" bestFit="1" customWidth="1"/>
    <col min="16" max="17" width="6" bestFit="1" customWidth="1"/>
    <col min="18" max="18" width="10.42578125" bestFit="1" customWidth="1"/>
    <col min="19" max="19" width="6.28515625" bestFit="1" customWidth="1"/>
    <col min="20" max="20" width="8" bestFit="1" customWidth="1"/>
    <col min="21" max="21" width="16" bestFit="1" customWidth="1"/>
  </cols>
  <sheetData>
    <row r="1" spans="1:24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L1" s="12" t="s">
        <v>0</v>
      </c>
      <c r="M1" s="13" t="s">
        <v>1</v>
      </c>
      <c r="N1" s="13" t="s">
        <v>2</v>
      </c>
      <c r="O1" s="13" t="s">
        <v>3</v>
      </c>
      <c r="P1" s="13" t="s">
        <v>4</v>
      </c>
      <c r="Q1" s="13" t="s">
        <v>5</v>
      </c>
      <c r="R1" s="13" t="s">
        <v>6</v>
      </c>
      <c r="S1" s="13" t="s">
        <v>7</v>
      </c>
      <c r="T1" s="13" t="s">
        <v>8</v>
      </c>
      <c r="U1" s="14" t="s">
        <v>9</v>
      </c>
      <c r="W1" s="9" t="s">
        <v>36</v>
      </c>
      <c r="X1">
        <v>50</v>
      </c>
    </row>
    <row r="2" spans="1:24" x14ac:dyDescent="0.25">
      <c r="A2" s="15">
        <v>1373900</v>
      </c>
      <c r="B2" s="10" t="s">
        <v>10</v>
      </c>
      <c r="C2" s="10">
        <v>155</v>
      </c>
      <c r="D2" s="10">
        <v>58.8</v>
      </c>
      <c r="E2" s="10">
        <v>45</v>
      </c>
      <c r="F2" s="10">
        <v>3</v>
      </c>
      <c r="G2" s="10" t="s">
        <v>11</v>
      </c>
      <c r="H2" s="10">
        <v>2</v>
      </c>
      <c r="I2" s="10">
        <v>2703.76</v>
      </c>
      <c r="J2" s="19">
        <v>42446</v>
      </c>
      <c r="L2" s="15" cm="1">
        <f t="array" ref="L2:U8">_xlfn._xlws.FILTER($A$2:$J$20,($E$2:$E$20&lt;$X$1)*($H$2:$H$20&gt;X2),"Values don't match")</f>
        <v>1373900</v>
      </c>
      <c r="M2" s="10" t="str">
        <v>Marisa Martins</v>
      </c>
      <c r="N2" s="10">
        <v>155</v>
      </c>
      <c r="O2" s="10">
        <v>58.8</v>
      </c>
      <c r="P2" s="10">
        <v>45</v>
      </c>
      <c r="Q2" s="10">
        <v>3</v>
      </c>
      <c r="R2" s="10" t="str">
        <v>Casada</v>
      </c>
      <c r="S2" s="10">
        <v>2</v>
      </c>
      <c r="T2" s="10">
        <v>2703.76</v>
      </c>
      <c r="U2" s="16">
        <v>42446</v>
      </c>
      <c r="W2" s="9" t="s">
        <v>7</v>
      </c>
      <c r="X2">
        <v>1</v>
      </c>
    </row>
    <row r="3" spans="1:24" x14ac:dyDescent="0.25">
      <c r="A3" s="15">
        <v>1109891</v>
      </c>
      <c r="B3" s="10" t="s">
        <v>12</v>
      </c>
      <c r="C3" s="10">
        <v>166</v>
      </c>
      <c r="D3" s="10">
        <v>88.6</v>
      </c>
      <c r="E3" s="10">
        <v>45</v>
      </c>
      <c r="F3" s="10">
        <v>3</v>
      </c>
      <c r="G3" s="10" t="s">
        <v>11</v>
      </c>
      <c r="H3" s="10">
        <v>3</v>
      </c>
      <c r="I3" s="10">
        <v>2770.37</v>
      </c>
      <c r="J3" s="19">
        <v>42655</v>
      </c>
      <c r="L3" s="15">
        <v>1109891</v>
      </c>
      <c r="M3" s="10" t="str">
        <v>Rita Fonseca</v>
      </c>
      <c r="N3" s="10">
        <v>166</v>
      </c>
      <c r="O3" s="10">
        <v>88.6</v>
      </c>
      <c r="P3" s="10">
        <v>45</v>
      </c>
      <c r="Q3" s="10">
        <v>3</v>
      </c>
      <c r="R3" s="10" t="str">
        <v>Casada</v>
      </c>
      <c r="S3" s="10">
        <v>3</v>
      </c>
      <c r="T3" s="10">
        <v>2770.37</v>
      </c>
      <c r="U3" s="16">
        <v>42655</v>
      </c>
      <c r="W3" s="9"/>
    </row>
    <row r="4" spans="1:24" x14ac:dyDescent="0.25">
      <c r="A4" s="15">
        <v>1158895</v>
      </c>
      <c r="B4" s="10" t="s">
        <v>13</v>
      </c>
      <c r="C4" s="10">
        <v>150</v>
      </c>
      <c r="D4" s="10">
        <v>75.3</v>
      </c>
      <c r="E4" s="10">
        <v>52</v>
      </c>
      <c r="F4" s="10">
        <v>3</v>
      </c>
      <c r="G4" s="10" t="s">
        <v>14</v>
      </c>
      <c r="H4" s="10">
        <v>1</v>
      </c>
      <c r="I4" s="10">
        <v>649.11</v>
      </c>
      <c r="J4" s="19">
        <v>42476</v>
      </c>
      <c r="L4" s="15">
        <v>1235900</v>
      </c>
      <c r="M4" s="10" t="str">
        <v>Manuel Carvalho</v>
      </c>
      <c r="N4" s="10">
        <v>158</v>
      </c>
      <c r="O4" s="10">
        <v>51.8</v>
      </c>
      <c r="P4" s="10">
        <v>38</v>
      </c>
      <c r="Q4" s="10">
        <v>3</v>
      </c>
      <c r="R4" s="10" t="str">
        <v>Casado</v>
      </c>
      <c r="S4" s="10">
        <v>2</v>
      </c>
      <c r="T4" s="10">
        <v>2237.15</v>
      </c>
      <c r="U4" s="16">
        <v>42764</v>
      </c>
      <c r="W4" s="9"/>
    </row>
    <row r="5" spans="1:24" x14ac:dyDescent="0.25">
      <c r="A5" s="15">
        <v>1566599</v>
      </c>
      <c r="B5" s="10" t="s">
        <v>15</v>
      </c>
      <c r="C5" s="10">
        <v>161</v>
      </c>
      <c r="D5" s="10">
        <v>45.2</v>
      </c>
      <c r="E5" s="10">
        <v>59</v>
      </c>
      <c r="F5" s="10">
        <v>2</v>
      </c>
      <c r="G5" s="10" t="s">
        <v>11</v>
      </c>
      <c r="H5" s="10">
        <v>2</v>
      </c>
      <c r="I5" s="10">
        <v>4181.3999999999996</v>
      </c>
      <c r="J5" s="19">
        <v>42277</v>
      </c>
      <c r="L5" s="15">
        <v>1417005</v>
      </c>
      <c r="M5" s="10" t="str">
        <v>Manuel Marinho</v>
      </c>
      <c r="N5" s="10">
        <v>173</v>
      </c>
      <c r="O5" s="10">
        <v>75.7</v>
      </c>
      <c r="P5" s="10">
        <v>40</v>
      </c>
      <c r="Q5" s="10">
        <v>3</v>
      </c>
      <c r="R5" s="10" t="str">
        <v>Divorciado</v>
      </c>
      <c r="S5" s="10">
        <v>2</v>
      </c>
      <c r="T5" s="10">
        <v>1279.45</v>
      </c>
      <c r="U5" s="16">
        <v>42371</v>
      </c>
      <c r="W5" s="9"/>
    </row>
    <row r="6" spans="1:24" x14ac:dyDescent="0.25">
      <c r="A6" s="15">
        <v>1974598</v>
      </c>
      <c r="B6" s="10" t="s">
        <v>16</v>
      </c>
      <c r="C6" s="10">
        <v>162</v>
      </c>
      <c r="D6" s="10">
        <v>90</v>
      </c>
      <c r="E6" s="10">
        <v>43</v>
      </c>
      <c r="F6" s="10">
        <v>2</v>
      </c>
      <c r="G6" s="10" t="s">
        <v>17</v>
      </c>
      <c r="H6" s="10">
        <v>1</v>
      </c>
      <c r="I6" s="10">
        <v>2427.92</v>
      </c>
      <c r="J6" s="19">
        <v>42772</v>
      </c>
      <c r="L6" s="15">
        <v>1170490</v>
      </c>
      <c r="M6" s="10" t="str">
        <v>Susana Goncalves</v>
      </c>
      <c r="N6" s="10">
        <v>157</v>
      </c>
      <c r="O6" s="10">
        <v>73.599999999999994</v>
      </c>
      <c r="P6" s="10">
        <v>40</v>
      </c>
      <c r="Q6" s="10">
        <v>2</v>
      </c>
      <c r="R6" s="10" t="str">
        <v>Casada</v>
      </c>
      <c r="S6" s="10">
        <v>5</v>
      </c>
      <c r="T6" s="10">
        <v>4335.95</v>
      </c>
      <c r="U6" s="16">
        <v>42215</v>
      </c>
      <c r="W6" s="9"/>
    </row>
    <row r="7" spans="1:24" x14ac:dyDescent="0.25">
      <c r="A7" s="15">
        <v>1767791</v>
      </c>
      <c r="B7" s="10" t="s">
        <v>18</v>
      </c>
      <c r="C7" s="10">
        <v>179</v>
      </c>
      <c r="D7" s="10">
        <v>74.7</v>
      </c>
      <c r="E7" s="10">
        <v>24</v>
      </c>
      <c r="F7" s="10">
        <v>6</v>
      </c>
      <c r="G7" s="10" t="s">
        <v>19</v>
      </c>
      <c r="H7" s="10">
        <v>0</v>
      </c>
      <c r="I7" s="10">
        <v>4249.7700000000004</v>
      </c>
      <c r="J7" s="19">
        <v>42582</v>
      </c>
      <c r="L7" s="15">
        <v>1560199</v>
      </c>
      <c r="M7" s="10" t="str">
        <v>Francisco Freitas</v>
      </c>
      <c r="N7" s="10">
        <v>152</v>
      </c>
      <c r="O7" s="10">
        <v>82.9</v>
      </c>
      <c r="P7" s="10">
        <v>41</v>
      </c>
      <c r="Q7" s="10">
        <v>3</v>
      </c>
      <c r="R7" s="10" t="str">
        <v>Casado</v>
      </c>
      <c r="S7" s="10">
        <v>2</v>
      </c>
      <c r="T7" s="10">
        <v>1780.56</v>
      </c>
      <c r="U7" s="16">
        <v>42528</v>
      </c>
      <c r="W7" s="9"/>
    </row>
    <row r="8" spans="1:24" x14ac:dyDescent="0.25">
      <c r="A8" s="15">
        <v>1071294</v>
      </c>
      <c r="B8" s="10" t="s">
        <v>20</v>
      </c>
      <c r="C8" s="10">
        <v>166</v>
      </c>
      <c r="D8" s="10">
        <v>81</v>
      </c>
      <c r="E8" s="10">
        <v>28</v>
      </c>
      <c r="F8" s="10">
        <v>5</v>
      </c>
      <c r="G8" s="10" t="s">
        <v>21</v>
      </c>
      <c r="H8" s="10">
        <v>0</v>
      </c>
      <c r="I8" s="10">
        <v>3976.59</v>
      </c>
      <c r="J8" s="19">
        <v>42023</v>
      </c>
      <c r="L8" s="15">
        <v>1294205</v>
      </c>
      <c r="M8" s="10" t="str">
        <v>Francisco Pinho</v>
      </c>
      <c r="N8" s="10">
        <v>154</v>
      </c>
      <c r="O8" s="10">
        <v>76.3</v>
      </c>
      <c r="P8" s="10">
        <v>23</v>
      </c>
      <c r="Q8" s="10">
        <v>6</v>
      </c>
      <c r="R8" s="10" t="str">
        <v>Solteiro</v>
      </c>
      <c r="S8" s="10">
        <v>3</v>
      </c>
      <c r="T8" s="10">
        <v>1816.26</v>
      </c>
      <c r="U8" s="16">
        <v>42228</v>
      </c>
      <c r="W8" s="9"/>
    </row>
    <row r="9" spans="1:24" x14ac:dyDescent="0.25">
      <c r="A9" s="15">
        <v>1930998</v>
      </c>
      <c r="B9" s="10" t="s">
        <v>22</v>
      </c>
      <c r="C9" s="10">
        <v>168</v>
      </c>
      <c r="D9" s="10">
        <v>64.900000000000006</v>
      </c>
      <c r="E9" s="10">
        <v>56</v>
      </c>
      <c r="F9" s="10">
        <v>3</v>
      </c>
      <c r="G9" s="10" t="s">
        <v>11</v>
      </c>
      <c r="H9" s="10">
        <v>2</v>
      </c>
      <c r="I9" s="10">
        <v>1816.76</v>
      </c>
      <c r="J9" s="19">
        <v>42371</v>
      </c>
      <c r="L9" s="15"/>
      <c r="M9" s="10"/>
      <c r="N9" s="10"/>
      <c r="O9" s="10"/>
      <c r="P9" s="10"/>
      <c r="Q9" s="10"/>
      <c r="R9" s="10"/>
      <c r="S9" s="10"/>
      <c r="T9" s="10"/>
      <c r="U9" s="16"/>
      <c r="W9" s="9"/>
    </row>
    <row r="10" spans="1:24" x14ac:dyDescent="0.25">
      <c r="A10" s="15">
        <v>1811598</v>
      </c>
      <c r="B10" s="10" t="s">
        <v>23</v>
      </c>
      <c r="C10" s="10">
        <v>154</v>
      </c>
      <c r="D10" s="10">
        <v>72.900000000000006</v>
      </c>
      <c r="E10" s="10">
        <v>51</v>
      </c>
      <c r="F10" s="10">
        <v>2</v>
      </c>
      <c r="G10" s="10" t="s">
        <v>17</v>
      </c>
      <c r="H10" s="10">
        <v>1</v>
      </c>
      <c r="I10" s="10">
        <v>1143.3</v>
      </c>
      <c r="J10" s="19">
        <v>42299</v>
      </c>
      <c r="L10" s="15"/>
      <c r="M10" s="10"/>
      <c r="N10" s="10"/>
      <c r="O10" s="10"/>
      <c r="P10" s="10"/>
      <c r="Q10" s="10"/>
      <c r="R10" s="10"/>
      <c r="S10" s="10"/>
      <c r="T10" s="10"/>
      <c r="U10" s="16"/>
      <c r="W10" s="9"/>
    </row>
    <row r="11" spans="1:24" x14ac:dyDescent="0.25">
      <c r="A11" s="15">
        <v>1235900</v>
      </c>
      <c r="B11" s="10" t="s">
        <v>24</v>
      </c>
      <c r="C11" s="10">
        <v>158</v>
      </c>
      <c r="D11" s="10">
        <v>51.8</v>
      </c>
      <c r="E11" s="10">
        <v>38</v>
      </c>
      <c r="F11" s="10">
        <v>3</v>
      </c>
      <c r="G11" s="10" t="s">
        <v>17</v>
      </c>
      <c r="H11" s="10">
        <v>2</v>
      </c>
      <c r="I11" s="10">
        <v>2237.15</v>
      </c>
      <c r="J11" s="19">
        <v>42764</v>
      </c>
      <c r="L11" s="15"/>
      <c r="M11" s="10"/>
      <c r="N11" s="10"/>
      <c r="O11" s="10"/>
      <c r="P11" s="10"/>
      <c r="Q11" s="10"/>
      <c r="R11" s="10"/>
      <c r="S11" s="10"/>
      <c r="T11" s="10"/>
      <c r="U11" s="16"/>
      <c r="W11" s="9"/>
    </row>
    <row r="12" spans="1:24" x14ac:dyDescent="0.25">
      <c r="A12" s="15">
        <v>1417005</v>
      </c>
      <c r="B12" s="10" t="s">
        <v>25</v>
      </c>
      <c r="C12" s="10">
        <v>173</v>
      </c>
      <c r="D12" s="10">
        <v>75.7</v>
      </c>
      <c r="E12" s="10">
        <v>40</v>
      </c>
      <c r="F12" s="10">
        <v>3</v>
      </c>
      <c r="G12" s="10" t="s">
        <v>26</v>
      </c>
      <c r="H12" s="10">
        <v>2</v>
      </c>
      <c r="I12" s="10">
        <v>1279.45</v>
      </c>
      <c r="J12" s="19">
        <v>42371</v>
      </c>
      <c r="L12" s="15"/>
      <c r="M12" s="10"/>
      <c r="N12" s="10"/>
      <c r="O12" s="10"/>
      <c r="P12" s="10"/>
      <c r="Q12" s="10"/>
      <c r="R12" s="10"/>
      <c r="S12" s="10"/>
      <c r="T12" s="10"/>
      <c r="U12" s="16"/>
      <c r="W12" s="9"/>
    </row>
    <row r="13" spans="1:24" x14ac:dyDescent="0.25">
      <c r="A13" s="15">
        <v>1642385</v>
      </c>
      <c r="B13" s="10" t="s">
        <v>27</v>
      </c>
      <c r="C13" s="10">
        <v>165</v>
      </c>
      <c r="D13" s="10">
        <v>43.1</v>
      </c>
      <c r="E13" s="10">
        <v>54</v>
      </c>
      <c r="F13" s="10">
        <v>3</v>
      </c>
      <c r="G13" s="10" t="s">
        <v>17</v>
      </c>
      <c r="H13" s="10">
        <v>2</v>
      </c>
      <c r="I13" s="10">
        <v>1553.95</v>
      </c>
      <c r="J13" s="19">
        <v>42421</v>
      </c>
      <c r="L13" s="15"/>
      <c r="M13" s="10"/>
      <c r="N13" s="10"/>
      <c r="O13" s="10"/>
      <c r="P13" s="10"/>
      <c r="Q13" s="10"/>
      <c r="R13" s="10"/>
      <c r="S13" s="10"/>
      <c r="T13" s="10"/>
      <c r="U13" s="16"/>
      <c r="W13" s="9"/>
    </row>
    <row r="14" spans="1:24" x14ac:dyDescent="0.25">
      <c r="A14" s="15">
        <v>1170490</v>
      </c>
      <c r="B14" s="10" t="s">
        <v>28</v>
      </c>
      <c r="C14" s="10">
        <v>157</v>
      </c>
      <c r="D14" s="10">
        <v>73.599999999999994</v>
      </c>
      <c r="E14" s="10">
        <v>40</v>
      </c>
      <c r="F14" s="10">
        <v>2</v>
      </c>
      <c r="G14" s="10" t="s">
        <v>11</v>
      </c>
      <c r="H14" s="10">
        <v>5</v>
      </c>
      <c r="I14" s="10">
        <v>4335.95</v>
      </c>
      <c r="J14" s="19">
        <v>42215</v>
      </c>
      <c r="L14" s="15"/>
      <c r="M14" s="10"/>
      <c r="N14" s="10"/>
      <c r="O14" s="10"/>
      <c r="P14" s="10"/>
      <c r="Q14" s="10"/>
      <c r="R14" s="10"/>
      <c r="S14" s="10"/>
      <c r="T14" s="10"/>
      <c r="U14" s="16"/>
      <c r="W14" s="9"/>
    </row>
    <row r="15" spans="1:24" x14ac:dyDescent="0.25">
      <c r="A15" s="15">
        <v>1560199</v>
      </c>
      <c r="B15" s="10" t="s">
        <v>29</v>
      </c>
      <c r="C15" s="10">
        <v>152</v>
      </c>
      <c r="D15" s="10">
        <v>82.9</v>
      </c>
      <c r="E15" s="10">
        <v>41</v>
      </c>
      <c r="F15" s="10">
        <v>3</v>
      </c>
      <c r="G15" s="10" t="s">
        <v>17</v>
      </c>
      <c r="H15" s="10">
        <v>2</v>
      </c>
      <c r="I15" s="10">
        <v>1780.56</v>
      </c>
      <c r="J15" s="19">
        <v>42528</v>
      </c>
      <c r="L15" s="15"/>
      <c r="M15" s="10"/>
      <c r="N15" s="10"/>
      <c r="O15" s="10"/>
      <c r="P15" s="10"/>
      <c r="Q15" s="10"/>
      <c r="R15" s="10"/>
      <c r="S15" s="10"/>
      <c r="T15" s="10"/>
      <c r="U15" s="16"/>
      <c r="W15" s="9"/>
    </row>
    <row r="16" spans="1:24" x14ac:dyDescent="0.25">
      <c r="A16" s="15">
        <v>1410795</v>
      </c>
      <c r="B16" s="10" t="s">
        <v>30</v>
      </c>
      <c r="C16" s="10">
        <v>153</v>
      </c>
      <c r="D16" s="10">
        <v>90.7</v>
      </c>
      <c r="E16" s="10">
        <v>24</v>
      </c>
      <c r="F16" s="10">
        <v>7</v>
      </c>
      <c r="G16" s="10" t="s">
        <v>19</v>
      </c>
      <c r="H16" s="10">
        <v>0</v>
      </c>
      <c r="I16" s="10">
        <v>2752.19</v>
      </c>
      <c r="J16" s="19">
        <v>42226</v>
      </c>
      <c r="L16" s="15"/>
      <c r="M16" s="10"/>
      <c r="N16" s="10"/>
      <c r="O16" s="10"/>
      <c r="P16" s="10"/>
      <c r="Q16" s="10"/>
      <c r="R16" s="10"/>
      <c r="S16" s="10"/>
      <c r="T16" s="10"/>
      <c r="U16" s="16"/>
      <c r="W16" s="9"/>
    </row>
    <row r="17" spans="1:23" x14ac:dyDescent="0.25">
      <c r="A17" s="15">
        <v>1436901</v>
      </c>
      <c r="B17" s="10" t="s">
        <v>31</v>
      </c>
      <c r="C17" s="10">
        <v>160</v>
      </c>
      <c r="D17" s="10">
        <v>88</v>
      </c>
      <c r="E17" s="10">
        <v>56</v>
      </c>
      <c r="F17" s="10">
        <v>2</v>
      </c>
      <c r="G17" s="10" t="s">
        <v>32</v>
      </c>
      <c r="H17" s="10">
        <v>2</v>
      </c>
      <c r="I17" s="10">
        <v>2744.9</v>
      </c>
      <c r="J17" s="19">
        <v>42417</v>
      </c>
      <c r="L17" s="15"/>
      <c r="M17" s="10"/>
      <c r="N17" s="10"/>
      <c r="O17" s="10"/>
      <c r="P17" s="10"/>
      <c r="Q17" s="10"/>
      <c r="R17" s="10"/>
      <c r="S17" s="10"/>
      <c r="T17" s="10"/>
      <c r="U17" s="16"/>
      <c r="W17" s="9"/>
    </row>
    <row r="18" spans="1:23" x14ac:dyDescent="0.25">
      <c r="A18" s="15">
        <v>1294205</v>
      </c>
      <c r="B18" s="10" t="s">
        <v>33</v>
      </c>
      <c r="C18" s="10">
        <v>154</v>
      </c>
      <c r="D18" s="10">
        <v>76.3</v>
      </c>
      <c r="E18" s="10">
        <v>23</v>
      </c>
      <c r="F18" s="10">
        <v>6</v>
      </c>
      <c r="G18" s="10" t="s">
        <v>19</v>
      </c>
      <c r="H18" s="10">
        <v>3</v>
      </c>
      <c r="I18" s="10">
        <v>1816.26</v>
      </c>
      <c r="J18" s="19">
        <v>42228</v>
      </c>
      <c r="L18" s="15"/>
      <c r="M18" s="10"/>
      <c r="N18" s="10"/>
      <c r="O18" s="10"/>
      <c r="P18" s="10"/>
      <c r="Q18" s="10"/>
      <c r="R18" s="10"/>
      <c r="S18" s="10"/>
      <c r="T18" s="10"/>
      <c r="U18" s="16"/>
      <c r="W18" s="9"/>
    </row>
    <row r="19" spans="1:23" x14ac:dyDescent="0.25">
      <c r="A19" s="15">
        <v>1286190</v>
      </c>
      <c r="B19" s="10" t="s">
        <v>34</v>
      </c>
      <c r="C19" s="10">
        <v>152</v>
      </c>
      <c r="D19" s="10">
        <v>40.200000000000003</v>
      </c>
      <c r="E19" s="10">
        <v>29</v>
      </c>
      <c r="F19" s="10">
        <v>6</v>
      </c>
      <c r="G19" s="10" t="s">
        <v>19</v>
      </c>
      <c r="H19" s="10">
        <v>1</v>
      </c>
      <c r="I19" s="10">
        <v>2544.14</v>
      </c>
      <c r="J19" s="19">
        <v>42671</v>
      </c>
      <c r="L19" s="15"/>
      <c r="M19" s="10"/>
      <c r="N19" s="10"/>
      <c r="O19" s="10"/>
      <c r="P19" s="10"/>
      <c r="Q19" s="10"/>
      <c r="R19" s="10"/>
      <c r="S19" s="10"/>
      <c r="T19" s="10"/>
      <c r="U19" s="16"/>
      <c r="W19" s="9"/>
    </row>
    <row r="20" spans="1:23" x14ac:dyDescent="0.25">
      <c r="A20" s="17">
        <v>1315803</v>
      </c>
      <c r="B20" s="11" t="s">
        <v>35</v>
      </c>
      <c r="C20" s="11">
        <v>179</v>
      </c>
      <c r="D20" s="11">
        <v>54.7</v>
      </c>
      <c r="E20" s="11">
        <v>29</v>
      </c>
      <c r="F20" s="11">
        <v>5</v>
      </c>
      <c r="G20" s="11" t="s">
        <v>19</v>
      </c>
      <c r="H20" s="11">
        <v>0</v>
      </c>
      <c r="I20" s="11">
        <v>3894.65</v>
      </c>
      <c r="J20" s="20">
        <v>42612</v>
      </c>
      <c r="L20" s="17"/>
      <c r="M20" s="11"/>
      <c r="N20" s="11"/>
      <c r="O20" s="11"/>
      <c r="P20" s="11"/>
      <c r="Q20" s="11"/>
      <c r="R20" s="11"/>
      <c r="S20" s="11"/>
      <c r="T20" s="11"/>
      <c r="U20" s="18"/>
      <c r="W20" s="9"/>
    </row>
  </sheetData>
  <conditionalFormatting sqref="A2:J20">
    <cfRule type="expression" dxfId="8" priority="1">
      <formula>AND(#REF!=$M$6,#REF!=$M$5)</formula>
    </cfRule>
    <cfRule type="expression" dxfId="7" priority="2">
      <formula>#REF!=$M$5</formula>
    </cfRule>
    <cfRule type="expression" dxfId="6" priority="3">
      <formula>#REF!=$M$6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E370-7A05-443E-83C9-0FBAD5944ABC}">
  <dimension ref="A1:U21"/>
  <sheetViews>
    <sheetView workbookViewId="0">
      <selection activeCell="M20" sqref="M20"/>
    </sheetView>
  </sheetViews>
  <sheetFormatPr defaultRowHeight="15" x14ac:dyDescent="0.25"/>
  <cols>
    <col min="1" max="1" width="8" bestFit="1" customWidth="1"/>
    <col min="2" max="2" width="16.85546875" bestFit="1" customWidth="1"/>
    <col min="3" max="3" width="6.42578125" bestFit="1" customWidth="1"/>
    <col min="4" max="4" width="5.28515625" bestFit="1" customWidth="1"/>
    <col min="5" max="6" width="6" bestFit="1" customWidth="1"/>
    <col min="7" max="7" width="10.42578125" bestFit="1" customWidth="1"/>
    <col min="8" max="8" width="6.28515625" bestFit="1" customWidth="1"/>
    <col min="9" max="9" width="8" bestFit="1" customWidth="1"/>
    <col min="10" max="10" width="16" bestFit="1" customWidth="1"/>
    <col min="12" max="12" width="8" bestFit="1" customWidth="1"/>
    <col min="13" max="13" width="16.85546875" bestFit="1" customWidth="1"/>
    <col min="14" max="14" width="6.42578125" bestFit="1" customWidth="1"/>
    <col min="15" max="15" width="5.28515625" bestFit="1" customWidth="1"/>
    <col min="16" max="17" width="6" bestFit="1" customWidth="1"/>
    <col min="18" max="18" width="10.42578125" bestFit="1" customWidth="1"/>
    <col min="19" max="19" width="6.28515625" bestFit="1" customWidth="1"/>
    <col min="20" max="20" width="8" bestFit="1" customWidth="1"/>
    <col min="21" max="21" width="16" bestFit="1" customWidth="1"/>
  </cols>
  <sheetData>
    <row r="1" spans="1:2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L1" s="1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3" t="s">
        <v>9</v>
      </c>
    </row>
    <row r="2" spans="1:21" x14ac:dyDescent="0.25">
      <c r="A2" s="4">
        <v>1373900</v>
      </c>
      <c r="B2" t="s">
        <v>10</v>
      </c>
      <c r="C2">
        <v>155</v>
      </c>
      <c r="D2">
        <v>58.8</v>
      </c>
      <c r="E2">
        <v>45</v>
      </c>
      <c r="F2">
        <v>3</v>
      </c>
      <c r="G2" t="s">
        <v>11</v>
      </c>
      <c r="H2">
        <v>2</v>
      </c>
      <c r="I2">
        <v>2703.76</v>
      </c>
      <c r="J2" s="5">
        <v>42446</v>
      </c>
    </row>
    <row r="3" spans="1:21" x14ac:dyDescent="0.25">
      <c r="A3" s="4">
        <v>1109891</v>
      </c>
      <c r="B3" t="s">
        <v>12</v>
      </c>
      <c r="C3">
        <v>166</v>
      </c>
      <c r="D3">
        <v>88.6</v>
      </c>
      <c r="E3">
        <v>45</v>
      </c>
      <c r="F3">
        <v>3</v>
      </c>
      <c r="G3" t="s">
        <v>11</v>
      </c>
      <c r="H3">
        <v>3</v>
      </c>
      <c r="I3">
        <v>2770.37</v>
      </c>
      <c r="J3" s="5">
        <v>42655</v>
      </c>
      <c r="L3" cm="1">
        <f t="array" ref="L3:U21">_xlfn._xlws.SORT(A2:$J$20, {9,5},1)</f>
        <v>1158895</v>
      </c>
      <c r="M3" t="str">
        <v>Joana Freitas</v>
      </c>
      <c r="N3">
        <v>150</v>
      </c>
      <c r="O3">
        <v>75.3</v>
      </c>
      <c r="P3">
        <v>52</v>
      </c>
      <c r="Q3">
        <v>3</v>
      </c>
      <c r="R3" t="str">
        <v>Viuva</v>
      </c>
      <c r="S3">
        <v>1</v>
      </c>
      <c r="T3">
        <v>649.11</v>
      </c>
      <c r="U3">
        <v>42476</v>
      </c>
    </row>
    <row r="4" spans="1:21" x14ac:dyDescent="0.25">
      <c r="A4" s="4">
        <v>1158895</v>
      </c>
      <c r="B4" t="s">
        <v>13</v>
      </c>
      <c r="C4">
        <v>150</v>
      </c>
      <c r="D4">
        <v>75.3</v>
      </c>
      <c r="E4">
        <v>52</v>
      </c>
      <c r="F4">
        <v>3</v>
      </c>
      <c r="G4" t="s">
        <v>14</v>
      </c>
      <c r="H4">
        <v>1</v>
      </c>
      <c r="I4">
        <v>649.11</v>
      </c>
      <c r="J4" s="5">
        <v>42476</v>
      </c>
      <c r="L4">
        <v>1811598</v>
      </c>
      <c r="M4" t="str">
        <v>Antonio Pereira</v>
      </c>
      <c r="N4">
        <v>154</v>
      </c>
      <c r="O4">
        <v>72.900000000000006</v>
      </c>
      <c r="P4">
        <v>51</v>
      </c>
      <c r="Q4">
        <v>2</v>
      </c>
      <c r="R4" t="str">
        <v>Casado</v>
      </c>
      <c r="S4">
        <v>1</v>
      </c>
      <c r="T4">
        <v>1143.3</v>
      </c>
      <c r="U4">
        <v>42299</v>
      </c>
    </row>
    <row r="5" spans="1:21" x14ac:dyDescent="0.25">
      <c r="A5" s="4">
        <v>1566599</v>
      </c>
      <c r="B5" t="s">
        <v>15</v>
      </c>
      <c r="C5">
        <v>161</v>
      </c>
      <c r="D5">
        <v>45.2</v>
      </c>
      <c r="E5">
        <v>59</v>
      </c>
      <c r="F5">
        <v>2</v>
      </c>
      <c r="G5" t="s">
        <v>11</v>
      </c>
      <c r="H5">
        <v>2</v>
      </c>
      <c r="I5">
        <v>4181.3999999999996</v>
      </c>
      <c r="J5" s="5">
        <v>42277</v>
      </c>
      <c r="L5">
        <v>1417005</v>
      </c>
      <c r="M5" t="str">
        <v>Manuel Marinho</v>
      </c>
      <c r="N5">
        <v>173</v>
      </c>
      <c r="O5">
        <v>75.7</v>
      </c>
      <c r="P5">
        <v>40</v>
      </c>
      <c r="Q5">
        <v>3</v>
      </c>
      <c r="R5" t="str">
        <v>Divorciado</v>
      </c>
      <c r="S5">
        <v>2</v>
      </c>
      <c r="T5">
        <v>1279.45</v>
      </c>
      <c r="U5">
        <v>42371</v>
      </c>
    </row>
    <row r="6" spans="1:21" x14ac:dyDescent="0.25">
      <c r="A6" s="4">
        <v>1974598</v>
      </c>
      <c r="B6" t="s">
        <v>16</v>
      </c>
      <c r="C6">
        <v>162</v>
      </c>
      <c r="D6">
        <v>90</v>
      </c>
      <c r="E6">
        <v>43</v>
      </c>
      <c r="F6">
        <v>2</v>
      </c>
      <c r="G6" t="s">
        <v>17</v>
      </c>
      <c r="H6">
        <v>1</v>
      </c>
      <c r="I6">
        <v>2427.92</v>
      </c>
      <c r="J6" s="5">
        <v>42772</v>
      </c>
      <c r="L6">
        <v>1642385</v>
      </c>
      <c r="M6" t="str">
        <v>Joao Freitas</v>
      </c>
      <c r="N6">
        <v>165</v>
      </c>
      <c r="O6">
        <v>43.1</v>
      </c>
      <c r="P6">
        <v>54</v>
      </c>
      <c r="Q6">
        <v>3</v>
      </c>
      <c r="R6" t="str">
        <v>Casado</v>
      </c>
      <c r="S6">
        <v>2</v>
      </c>
      <c r="T6">
        <v>1553.95</v>
      </c>
      <c r="U6">
        <v>42421</v>
      </c>
    </row>
    <row r="7" spans="1:21" x14ac:dyDescent="0.25">
      <c r="A7" s="4">
        <v>1767791</v>
      </c>
      <c r="B7" t="s">
        <v>18</v>
      </c>
      <c r="C7">
        <v>179</v>
      </c>
      <c r="D7">
        <v>74.7</v>
      </c>
      <c r="E7">
        <v>24</v>
      </c>
      <c r="F7">
        <v>6</v>
      </c>
      <c r="G7" t="s">
        <v>19</v>
      </c>
      <c r="H7">
        <v>0</v>
      </c>
      <c r="I7">
        <v>4249.7700000000004</v>
      </c>
      <c r="J7" s="5">
        <v>42582</v>
      </c>
      <c r="L7">
        <v>1560199</v>
      </c>
      <c r="M7" t="str">
        <v>Francisco Freitas</v>
      </c>
      <c r="N7">
        <v>152</v>
      </c>
      <c r="O7">
        <v>82.9</v>
      </c>
      <c r="P7">
        <v>41</v>
      </c>
      <c r="Q7">
        <v>3</v>
      </c>
      <c r="R7" t="str">
        <v>Casado</v>
      </c>
      <c r="S7">
        <v>2</v>
      </c>
      <c r="T7">
        <v>1780.56</v>
      </c>
      <c r="U7">
        <v>42528</v>
      </c>
    </row>
    <row r="8" spans="1:21" x14ac:dyDescent="0.25">
      <c r="A8" s="4">
        <v>1071294</v>
      </c>
      <c r="B8" t="s">
        <v>20</v>
      </c>
      <c r="C8">
        <v>166</v>
      </c>
      <c r="D8">
        <v>81</v>
      </c>
      <c r="E8">
        <v>28</v>
      </c>
      <c r="F8">
        <v>5</v>
      </c>
      <c r="G8" t="s">
        <v>21</v>
      </c>
      <c r="H8">
        <v>0</v>
      </c>
      <c r="I8">
        <v>3976.59</v>
      </c>
      <c r="J8" s="5">
        <v>42023</v>
      </c>
      <c r="L8">
        <v>1294205</v>
      </c>
      <c r="M8" t="str">
        <v>Francisco Pinho</v>
      </c>
      <c r="N8">
        <v>154</v>
      </c>
      <c r="O8">
        <v>76.3</v>
      </c>
      <c r="P8">
        <v>23</v>
      </c>
      <c r="Q8">
        <v>6</v>
      </c>
      <c r="R8" t="str">
        <v>Solteiro</v>
      </c>
      <c r="S8">
        <v>3</v>
      </c>
      <c r="T8">
        <v>1816.26</v>
      </c>
      <c r="U8">
        <v>42228</v>
      </c>
    </row>
    <row r="9" spans="1:21" x14ac:dyDescent="0.25">
      <c r="A9" s="4">
        <v>1930998</v>
      </c>
      <c r="B9" t="s">
        <v>22</v>
      </c>
      <c r="C9">
        <v>168</v>
      </c>
      <c r="D9">
        <v>64.900000000000006</v>
      </c>
      <c r="E9">
        <v>56</v>
      </c>
      <c r="F9">
        <v>3</v>
      </c>
      <c r="G9" t="s">
        <v>11</v>
      </c>
      <c r="H9">
        <v>2</v>
      </c>
      <c r="I9">
        <v>1816.76</v>
      </c>
      <c r="J9" s="5">
        <v>42371</v>
      </c>
      <c r="L9">
        <v>1930998</v>
      </c>
      <c r="M9" t="str">
        <v>Rita Cruz</v>
      </c>
      <c r="N9">
        <v>168</v>
      </c>
      <c r="O9">
        <v>64.900000000000006</v>
      </c>
      <c r="P9">
        <v>56</v>
      </c>
      <c r="Q9">
        <v>3</v>
      </c>
      <c r="R9" t="str">
        <v>Casada</v>
      </c>
      <c r="S9">
        <v>2</v>
      </c>
      <c r="T9">
        <v>1816.76</v>
      </c>
      <c r="U9">
        <v>42371</v>
      </c>
    </row>
    <row r="10" spans="1:21" x14ac:dyDescent="0.25">
      <c r="A10" s="4">
        <v>1811598</v>
      </c>
      <c r="B10" t="s">
        <v>23</v>
      </c>
      <c r="C10">
        <v>154</v>
      </c>
      <c r="D10">
        <v>72.900000000000006</v>
      </c>
      <c r="E10">
        <v>51</v>
      </c>
      <c r="F10">
        <v>2</v>
      </c>
      <c r="G10" t="s">
        <v>17</v>
      </c>
      <c r="H10">
        <v>1</v>
      </c>
      <c r="I10">
        <v>1143.3</v>
      </c>
      <c r="J10" s="5">
        <v>42299</v>
      </c>
      <c r="L10">
        <v>1235900</v>
      </c>
      <c r="M10" t="str">
        <v>Manuel Carvalho</v>
      </c>
      <c r="N10">
        <v>158</v>
      </c>
      <c r="O10">
        <v>51.8</v>
      </c>
      <c r="P10">
        <v>38</v>
      </c>
      <c r="Q10">
        <v>3</v>
      </c>
      <c r="R10" t="str">
        <v>Casado</v>
      </c>
      <c r="S10">
        <v>2</v>
      </c>
      <c r="T10">
        <v>2237.15</v>
      </c>
      <c r="U10">
        <v>42764</v>
      </c>
    </row>
    <row r="11" spans="1:21" x14ac:dyDescent="0.25">
      <c r="A11" s="4">
        <v>1235900</v>
      </c>
      <c r="B11" t="s">
        <v>24</v>
      </c>
      <c r="C11">
        <v>158</v>
      </c>
      <c r="D11">
        <v>51.8</v>
      </c>
      <c r="E11">
        <v>38</v>
      </c>
      <c r="F11">
        <v>3</v>
      </c>
      <c r="G11" t="s">
        <v>17</v>
      </c>
      <c r="H11">
        <v>2</v>
      </c>
      <c r="I11">
        <v>2237.15</v>
      </c>
      <c r="J11" s="5">
        <v>42764</v>
      </c>
      <c r="L11">
        <v>1974598</v>
      </c>
      <c r="M11" t="str">
        <v>Francisco Fonseca</v>
      </c>
      <c r="N11">
        <v>162</v>
      </c>
      <c r="O11">
        <v>90</v>
      </c>
      <c r="P11">
        <v>43</v>
      </c>
      <c r="Q11">
        <v>2</v>
      </c>
      <c r="R11" t="str">
        <v>Casado</v>
      </c>
      <c r="S11">
        <v>1</v>
      </c>
      <c r="T11">
        <v>2427.92</v>
      </c>
      <c r="U11">
        <v>42772</v>
      </c>
    </row>
    <row r="12" spans="1:21" x14ac:dyDescent="0.25">
      <c r="A12" s="4">
        <v>1417005</v>
      </c>
      <c r="B12" t="s">
        <v>25</v>
      </c>
      <c r="C12">
        <v>173</v>
      </c>
      <c r="D12">
        <v>75.7</v>
      </c>
      <c r="E12">
        <v>40</v>
      </c>
      <c r="F12">
        <v>3</v>
      </c>
      <c r="G12" t="s">
        <v>26</v>
      </c>
      <c r="H12">
        <v>2</v>
      </c>
      <c r="I12">
        <v>1279.45</v>
      </c>
      <c r="J12" s="5">
        <v>42371</v>
      </c>
      <c r="L12">
        <v>1286190</v>
      </c>
      <c r="M12" t="str">
        <v>Joao Madeira</v>
      </c>
      <c r="N12">
        <v>152</v>
      </c>
      <c r="O12">
        <v>40.200000000000003</v>
      </c>
      <c r="P12">
        <v>29</v>
      </c>
      <c r="Q12">
        <v>6</v>
      </c>
      <c r="R12" t="str">
        <v>Solteiro</v>
      </c>
      <c r="S12">
        <v>1</v>
      </c>
      <c r="T12">
        <v>2544.14</v>
      </c>
      <c r="U12">
        <v>42671</v>
      </c>
    </row>
    <row r="13" spans="1:21" x14ac:dyDescent="0.25">
      <c r="A13" s="4">
        <v>1642385</v>
      </c>
      <c r="B13" t="s">
        <v>27</v>
      </c>
      <c r="C13">
        <v>165</v>
      </c>
      <c r="D13">
        <v>43.1</v>
      </c>
      <c r="E13">
        <v>54</v>
      </c>
      <c r="F13">
        <v>3</v>
      </c>
      <c r="G13" t="s">
        <v>17</v>
      </c>
      <c r="H13">
        <v>2</v>
      </c>
      <c r="I13">
        <v>1553.95</v>
      </c>
      <c r="J13" s="5">
        <v>42421</v>
      </c>
      <c r="L13">
        <v>1373900</v>
      </c>
      <c r="M13" t="str">
        <v>Marisa Martins</v>
      </c>
      <c r="N13">
        <v>155</v>
      </c>
      <c r="O13">
        <v>58.8</v>
      </c>
      <c r="P13">
        <v>45</v>
      </c>
      <c r="Q13">
        <v>3</v>
      </c>
      <c r="R13" t="str">
        <v>Casada</v>
      </c>
      <c r="S13">
        <v>2</v>
      </c>
      <c r="T13">
        <v>2703.76</v>
      </c>
      <c r="U13">
        <v>42446</v>
      </c>
    </row>
    <row r="14" spans="1:21" x14ac:dyDescent="0.25">
      <c r="A14" s="4">
        <v>1170490</v>
      </c>
      <c r="B14" t="s">
        <v>28</v>
      </c>
      <c r="C14">
        <v>157</v>
      </c>
      <c r="D14">
        <v>73.599999999999994</v>
      </c>
      <c r="E14">
        <v>40</v>
      </c>
      <c r="F14">
        <v>2</v>
      </c>
      <c r="G14" t="s">
        <v>11</v>
      </c>
      <c r="H14">
        <v>5</v>
      </c>
      <c r="I14">
        <v>4335.95</v>
      </c>
      <c r="J14" s="5">
        <v>42215</v>
      </c>
      <c r="L14">
        <v>1436901</v>
      </c>
      <c r="M14" t="str">
        <v>Susana Madeira</v>
      </c>
      <c r="N14">
        <v>160</v>
      </c>
      <c r="O14">
        <v>88</v>
      </c>
      <c r="P14">
        <v>56</v>
      </c>
      <c r="Q14">
        <v>2</v>
      </c>
      <c r="R14" t="str">
        <v>Divorciada</v>
      </c>
      <c r="S14">
        <v>2</v>
      </c>
      <c r="T14">
        <v>2744.9</v>
      </c>
      <c r="U14">
        <v>42417</v>
      </c>
    </row>
    <row r="15" spans="1:21" x14ac:dyDescent="0.25">
      <c r="A15" s="4">
        <v>1560199</v>
      </c>
      <c r="B15" t="s">
        <v>29</v>
      </c>
      <c r="C15">
        <v>152</v>
      </c>
      <c r="D15">
        <v>82.9</v>
      </c>
      <c r="E15">
        <v>41</v>
      </c>
      <c r="F15">
        <v>3</v>
      </c>
      <c r="G15" t="s">
        <v>17</v>
      </c>
      <c r="H15">
        <v>2</v>
      </c>
      <c r="I15">
        <v>1780.56</v>
      </c>
      <c r="J15" s="5">
        <v>42528</v>
      </c>
      <c r="L15">
        <v>1410795</v>
      </c>
      <c r="M15" t="str">
        <v>Francisco Martins</v>
      </c>
      <c r="N15">
        <v>153</v>
      </c>
      <c r="O15">
        <v>90.7</v>
      </c>
      <c r="P15">
        <v>24</v>
      </c>
      <c r="Q15">
        <v>7</v>
      </c>
      <c r="R15" t="str">
        <v>Solteiro</v>
      </c>
      <c r="S15">
        <v>0</v>
      </c>
      <c r="T15">
        <v>2752.19</v>
      </c>
      <c r="U15">
        <v>42226</v>
      </c>
    </row>
    <row r="16" spans="1:21" x14ac:dyDescent="0.25">
      <c r="A16" s="4">
        <v>1410795</v>
      </c>
      <c r="B16" t="s">
        <v>30</v>
      </c>
      <c r="C16">
        <v>153</v>
      </c>
      <c r="D16">
        <v>90.7</v>
      </c>
      <c r="E16">
        <v>24</v>
      </c>
      <c r="F16">
        <v>7</v>
      </c>
      <c r="G16" t="s">
        <v>19</v>
      </c>
      <c r="H16">
        <v>0</v>
      </c>
      <c r="I16">
        <v>2752.19</v>
      </c>
      <c r="J16" s="5">
        <v>42226</v>
      </c>
      <c r="L16">
        <v>1109891</v>
      </c>
      <c r="M16" t="str">
        <v>Rita Fonseca</v>
      </c>
      <c r="N16">
        <v>166</v>
      </c>
      <c r="O16">
        <v>88.6</v>
      </c>
      <c r="P16">
        <v>45</v>
      </c>
      <c r="Q16">
        <v>3</v>
      </c>
      <c r="R16" t="str">
        <v>Casada</v>
      </c>
      <c r="S16">
        <v>3</v>
      </c>
      <c r="T16">
        <v>2770.37</v>
      </c>
      <c r="U16">
        <v>42655</v>
      </c>
    </row>
    <row r="17" spans="1:21" x14ac:dyDescent="0.25">
      <c r="A17" s="4">
        <v>1436901</v>
      </c>
      <c r="B17" t="s">
        <v>31</v>
      </c>
      <c r="C17">
        <v>160</v>
      </c>
      <c r="D17">
        <v>88</v>
      </c>
      <c r="E17">
        <v>56</v>
      </c>
      <c r="F17">
        <v>2</v>
      </c>
      <c r="G17" t="s">
        <v>32</v>
      </c>
      <c r="H17">
        <v>2</v>
      </c>
      <c r="I17">
        <v>2744.9</v>
      </c>
      <c r="J17" s="5">
        <v>42417</v>
      </c>
      <c r="L17">
        <v>1315803</v>
      </c>
      <c r="M17" t="str">
        <v>Manuel Pinho</v>
      </c>
      <c r="N17">
        <v>179</v>
      </c>
      <c r="O17">
        <v>54.7</v>
      </c>
      <c r="P17">
        <v>29</v>
      </c>
      <c r="Q17">
        <v>5</v>
      </c>
      <c r="R17" t="str">
        <v>Solteiro</v>
      </c>
      <c r="S17">
        <v>0</v>
      </c>
      <c r="T17">
        <v>3894.65</v>
      </c>
      <c r="U17">
        <v>42612</v>
      </c>
    </row>
    <row r="18" spans="1:21" x14ac:dyDescent="0.25">
      <c r="A18" s="4">
        <v>1294205</v>
      </c>
      <c r="B18" t="s">
        <v>33</v>
      </c>
      <c r="C18">
        <v>154</v>
      </c>
      <c r="D18">
        <v>76.3</v>
      </c>
      <c r="E18">
        <v>23</v>
      </c>
      <c r="F18">
        <v>6</v>
      </c>
      <c r="G18" t="s">
        <v>19</v>
      </c>
      <c r="H18">
        <v>3</v>
      </c>
      <c r="I18">
        <v>1816.26</v>
      </c>
      <c r="J18" s="5">
        <v>42228</v>
      </c>
      <c r="L18">
        <v>1071294</v>
      </c>
      <c r="M18" t="str">
        <v>Florbela Freitas</v>
      </c>
      <c r="N18">
        <v>166</v>
      </c>
      <c r="O18">
        <v>81</v>
      </c>
      <c r="P18">
        <v>28</v>
      </c>
      <c r="Q18">
        <v>5</v>
      </c>
      <c r="R18" t="str">
        <v>Solteira</v>
      </c>
      <c r="S18">
        <v>0</v>
      </c>
      <c r="T18">
        <v>3976.59</v>
      </c>
      <c r="U18">
        <v>42023</v>
      </c>
    </row>
    <row r="19" spans="1:21" x14ac:dyDescent="0.25">
      <c r="A19" s="4">
        <v>1286190</v>
      </c>
      <c r="B19" t="s">
        <v>34</v>
      </c>
      <c r="C19">
        <v>152</v>
      </c>
      <c r="D19">
        <v>40.200000000000003</v>
      </c>
      <c r="E19">
        <v>29</v>
      </c>
      <c r="F19">
        <v>6</v>
      </c>
      <c r="G19" t="s">
        <v>19</v>
      </c>
      <c r="H19">
        <v>1</v>
      </c>
      <c r="I19">
        <v>2544.14</v>
      </c>
      <c r="J19" s="5">
        <v>42671</v>
      </c>
      <c r="L19">
        <v>1566599</v>
      </c>
      <c r="M19" t="str">
        <v>Joana Goncalves</v>
      </c>
      <c r="N19">
        <v>161</v>
      </c>
      <c r="O19">
        <v>45.2</v>
      </c>
      <c r="P19">
        <v>59</v>
      </c>
      <c r="Q19">
        <v>2</v>
      </c>
      <c r="R19" t="str">
        <v>Casada</v>
      </c>
      <c r="S19">
        <v>2</v>
      </c>
      <c r="T19">
        <v>4181.3999999999996</v>
      </c>
      <c r="U19">
        <v>42277</v>
      </c>
    </row>
    <row r="20" spans="1:21" x14ac:dyDescent="0.25">
      <c r="A20" s="4">
        <v>1315803</v>
      </c>
      <c r="B20" t="s">
        <v>35</v>
      </c>
      <c r="C20">
        <v>179</v>
      </c>
      <c r="D20">
        <v>54.7</v>
      </c>
      <c r="E20">
        <v>29</v>
      </c>
      <c r="F20">
        <v>5</v>
      </c>
      <c r="G20" t="s">
        <v>19</v>
      </c>
      <c r="H20">
        <v>0</v>
      </c>
      <c r="I20">
        <v>3894.65</v>
      </c>
      <c r="J20" s="5">
        <v>42612</v>
      </c>
      <c r="L20">
        <v>1767791</v>
      </c>
      <c r="M20" t="str">
        <v>Manuel Martins</v>
      </c>
      <c r="N20">
        <v>179</v>
      </c>
      <c r="O20">
        <v>74.7</v>
      </c>
      <c r="P20">
        <v>24</v>
      </c>
      <c r="Q20">
        <v>6</v>
      </c>
      <c r="R20" t="str">
        <v>Solteiro</v>
      </c>
      <c r="S20">
        <v>0</v>
      </c>
      <c r="T20">
        <v>4249.7700000000004</v>
      </c>
      <c r="U20">
        <v>42582</v>
      </c>
    </row>
    <row r="21" spans="1:21" x14ac:dyDescent="0.25">
      <c r="L21">
        <v>1170490</v>
      </c>
      <c r="M21" t="str">
        <v>Susana Goncalves</v>
      </c>
      <c r="N21">
        <v>157</v>
      </c>
      <c r="O21">
        <v>73.599999999999994</v>
      </c>
      <c r="P21">
        <v>40</v>
      </c>
      <c r="Q21">
        <v>2</v>
      </c>
      <c r="R21" t="str">
        <v>Casada</v>
      </c>
      <c r="S21">
        <v>5</v>
      </c>
      <c r="T21">
        <v>4335.95</v>
      </c>
      <c r="U21">
        <v>42215</v>
      </c>
    </row>
  </sheetData>
  <conditionalFormatting sqref="A2:J20">
    <cfRule type="expression" dxfId="5" priority="1">
      <formula>AND(#REF!=$M$6,#REF!=$M$5)</formula>
    </cfRule>
    <cfRule type="expression" dxfId="4" priority="2">
      <formula>#REF!=$M$5</formula>
    </cfRule>
    <cfRule type="expression" dxfId="3" priority="3">
      <formula>#REF!=$M$6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0C97-4465-46E5-95D5-D055911591B3}">
  <dimension ref="A1:M61"/>
  <sheetViews>
    <sheetView workbookViewId="0">
      <selection activeCell="L3" sqref="L3"/>
    </sheetView>
  </sheetViews>
  <sheetFormatPr defaultRowHeight="15" x14ac:dyDescent="0.25"/>
  <cols>
    <col min="1" max="1" width="8" bestFit="1" customWidth="1"/>
    <col min="2" max="2" width="16.85546875" bestFit="1" customWidth="1"/>
    <col min="3" max="3" width="6.42578125" bestFit="1" customWidth="1"/>
    <col min="4" max="4" width="5.28515625" bestFit="1" customWidth="1"/>
    <col min="5" max="6" width="6" bestFit="1" customWidth="1"/>
    <col min="7" max="7" width="10.42578125" bestFit="1" customWidth="1"/>
    <col min="8" max="8" width="6.28515625" bestFit="1" customWidth="1"/>
    <col min="9" max="9" width="8" bestFit="1" customWidth="1"/>
    <col min="10" max="10" width="16" bestFit="1" customWidth="1"/>
    <col min="12" max="12" width="10.42578125" bestFit="1" customWidth="1"/>
    <col min="13" max="13" width="16.85546875" bestFit="1" customWidth="1"/>
    <col min="14" max="14" width="6.42578125" bestFit="1" customWidth="1"/>
    <col min="15" max="15" width="5.28515625" bestFit="1" customWidth="1"/>
    <col min="16" max="17" width="6" bestFit="1" customWidth="1"/>
    <col min="18" max="18" width="10.42578125" bestFit="1" customWidth="1"/>
    <col min="19" max="19" width="6.28515625" bestFit="1" customWidth="1"/>
    <col min="20" max="20" width="8" bestFit="1" customWidth="1"/>
    <col min="21" max="21" width="16" bestFit="1" customWidth="1"/>
  </cols>
  <sheetData>
    <row r="1" spans="1:13" ht="15.75" thickBot="1" x14ac:dyDescent="0.3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 t="s">
        <v>9</v>
      </c>
    </row>
    <row r="2" spans="1:13" ht="15.75" thickBot="1" x14ac:dyDescent="0.3">
      <c r="A2" s="25">
        <v>1373900</v>
      </c>
      <c r="B2" s="21" t="s">
        <v>10</v>
      </c>
      <c r="C2" s="21">
        <v>155</v>
      </c>
      <c r="D2" s="21">
        <v>58.8</v>
      </c>
      <c r="E2" s="21">
        <v>45</v>
      </c>
      <c r="F2" s="21">
        <v>3</v>
      </c>
      <c r="G2" s="21" t="s">
        <v>11</v>
      </c>
      <c r="H2" s="21">
        <v>2</v>
      </c>
      <c r="I2" s="21">
        <v>2703.76</v>
      </c>
      <c r="J2" s="26">
        <v>42446</v>
      </c>
      <c r="L2" s="23" t="s">
        <v>6</v>
      </c>
      <c r="M2" s="23" t="s">
        <v>79</v>
      </c>
    </row>
    <row r="3" spans="1:13" x14ac:dyDescent="0.25">
      <c r="A3" s="25">
        <v>1109891</v>
      </c>
      <c r="B3" s="21" t="s">
        <v>12</v>
      </c>
      <c r="C3" s="21">
        <v>166</v>
      </c>
      <c r="D3" s="21">
        <v>88.6</v>
      </c>
      <c r="E3" s="21">
        <v>45</v>
      </c>
      <c r="F3" s="21">
        <v>3</v>
      </c>
      <c r="G3" s="21" t="s">
        <v>11</v>
      </c>
      <c r="H3" s="21">
        <v>3</v>
      </c>
      <c r="I3" s="21">
        <v>2770.37</v>
      </c>
      <c r="J3" s="26">
        <v>42655</v>
      </c>
      <c r="L3" t="str" cm="1">
        <f t="array" ref="L3:L5">_xlfn.UNIQUE(G$2:$G$61, , TRUE)</f>
        <v>Divorciado</v>
      </c>
    </row>
    <row r="4" spans="1:13" x14ac:dyDescent="0.25">
      <c r="A4" s="25">
        <v>1158895</v>
      </c>
      <c r="B4" s="21" t="s">
        <v>13</v>
      </c>
      <c r="C4" s="21">
        <v>150</v>
      </c>
      <c r="D4" s="21">
        <v>75.3</v>
      </c>
      <c r="E4" s="21">
        <v>52</v>
      </c>
      <c r="F4" s="21">
        <v>3</v>
      </c>
      <c r="G4" s="21" t="s">
        <v>14</v>
      </c>
      <c r="H4" s="21">
        <v>1</v>
      </c>
      <c r="I4" s="21">
        <v>649.11</v>
      </c>
      <c r="J4" s="26">
        <v>42476</v>
      </c>
      <c r="L4" t="str">
        <v>Divorciada</v>
      </c>
      <c r="M4" s="21"/>
    </row>
    <row r="5" spans="1:13" x14ac:dyDescent="0.25">
      <c r="A5" s="25">
        <v>1566599</v>
      </c>
      <c r="B5" s="21" t="s">
        <v>15</v>
      </c>
      <c r="C5" s="21">
        <v>161</v>
      </c>
      <c r="D5" s="21">
        <v>45.2</v>
      </c>
      <c r="E5" s="21">
        <v>59</v>
      </c>
      <c r="F5" s="21">
        <v>2</v>
      </c>
      <c r="G5" s="21" t="s">
        <v>11</v>
      </c>
      <c r="H5" s="21">
        <v>2</v>
      </c>
      <c r="I5" s="21">
        <v>4181.3999999999996</v>
      </c>
      <c r="J5" s="26">
        <v>42277</v>
      </c>
      <c r="L5" t="str">
        <v>Viuvo</v>
      </c>
      <c r="M5" s="21"/>
    </row>
    <row r="6" spans="1:13" x14ac:dyDescent="0.25">
      <c r="A6" s="25">
        <v>1974598</v>
      </c>
      <c r="B6" s="21" t="s">
        <v>16</v>
      </c>
      <c r="C6" s="21">
        <v>162</v>
      </c>
      <c r="D6" s="21">
        <v>90</v>
      </c>
      <c r="E6" s="21">
        <v>43</v>
      </c>
      <c r="F6" s="21">
        <v>2</v>
      </c>
      <c r="G6" s="21" t="s">
        <v>17</v>
      </c>
      <c r="H6" s="21">
        <v>1</v>
      </c>
      <c r="I6" s="21">
        <v>2427.92</v>
      </c>
      <c r="J6" s="26">
        <v>42772</v>
      </c>
      <c r="M6" s="21"/>
    </row>
    <row r="7" spans="1:13" x14ac:dyDescent="0.25">
      <c r="A7" s="25">
        <v>1767791</v>
      </c>
      <c r="B7" s="21" t="s">
        <v>18</v>
      </c>
      <c r="C7" s="21">
        <v>179</v>
      </c>
      <c r="D7" s="21">
        <v>74.7</v>
      </c>
      <c r="E7" s="21">
        <v>24</v>
      </c>
      <c r="F7" s="21">
        <v>6</v>
      </c>
      <c r="G7" s="21" t="s">
        <v>19</v>
      </c>
      <c r="H7" s="21">
        <v>0</v>
      </c>
      <c r="I7" s="21">
        <v>4249.7700000000004</v>
      </c>
      <c r="J7" s="26">
        <v>42582</v>
      </c>
      <c r="M7" s="21"/>
    </row>
    <row r="8" spans="1:13" x14ac:dyDescent="0.25">
      <c r="A8" s="25">
        <v>1071294</v>
      </c>
      <c r="B8" s="21" t="s">
        <v>20</v>
      </c>
      <c r="C8" s="21">
        <v>166</v>
      </c>
      <c r="D8" s="21">
        <v>81</v>
      </c>
      <c r="E8" s="21">
        <v>28</v>
      </c>
      <c r="F8" s="21">
        <v>5</v>
      </c>
      <c r="G8" s="21" t="s">
        <v>21</v>
      </c>
      <c r="H8" s="21">
        <v>0</v>
      </c>
      <c r="I8" s="21">
        <v>3976.59</v>
      </c>
      <c r="J8" s="26">
        <v>42023</v>
      </c>
      <c r="M8" s="21"/>
    </row>
    <row r="9" spans="1:13" x14ac:dyDescent="0.25">
      <c r="A9" s="25">
        <v>1930998</v>
      </c>
      <c r="B9" s="21" t="s">
        <v>22</v>
      </c>
      <c r="C9" s="21">
        <v>168</v>
      </c>
      <c r="D9" s="21">
        <v>64.900000000000006</v>
      </c>
      <c r="E9" s="21">
        <v>56</v>
      </c>
      <c r="F9" s="21">
        <v>3</v>
      </c>
      <c r="G9" s="21" t="s">
        <v>11</v>
      </c>
      <c r="H9" s="21">
        <v>2</v>
      </c>
      <c r="I9" s="21">
        <v>1816.76</v>
      </c>
      <c r="J9" s="26">
        <v>42371</v>
      </c>
      <c r="M9" s="21"/>
    </row>
    <row r="10" spans="1:13" x14ac:dyDescent="0.25">
      <c r="A10" s="25">
        <v>1811598</v>
      </c>
      <c r="B10" s="21" t="s">
        <v>23</v>
      </c>
      <c r="C10" s="21">
        <v>154</v>
      </c>
      <c r="D10" s="21">
        <v>72.900000000000006</v>
      </c>
      <c r="E10" s="21">
        <v>51</v>
      </c>
      <c r="F10" s="21">
        <v>2</v>
      </c>
      <c r="G10" s="21" t="s">
        <v>17</v>
      </c>
      <c r="H10" s="21">
        <v>1</v>
      </c>
      <c r="I10" s="21">
        <v>1143.3</v>
      </c>
      <c r="J10" s="26">
        <v>42299</v>
      </c>
      <c r="M10" s="21"/>
    </row>
    <row r="11" spans="1:13" x14ac:dyDescent="0.25">
      <c r="A11" s="25">
        <v>1235900</v>
      </c>
      <c r="B11" s="21" t="s">
        <v>24</v>
      </c>
      <c r="C11" s="21">
        <v>158</v>
      </c>
      <c r="D11" s="21">
        <v>51.8</v>
      </c>
      <c r="E11" s="21">
        <v>38</v>
      </c>
      <c r="F11" s="21">
        <v>3</v>
      </c>
      <c r="G11" s="21" t="s">
        <v>17</v>
      </c>
      <c r="H11" s="21">
        <v>2</v>
      </c>
      <c r="I11" s="21">
        <v>2237.15</v>
      </c>
      <c r="J11" s="26">
        <v>42764</v>
      </c>
    </row>
    <row r="12" spans="1:13" x14ac:dyDescent="0.25">
      <c r="A12" s="25">
        <v>1417005</v>
      </c>
      <c r="B12" s="21" t="s">
        <v>25</v>
      </c>
      <c r="C12" s="21">
        <v>173</v>
      </c>
      <c r="D12" s="21">
        <v>75.7</v>
      </c>
      <c r="E12" s="21">
        <v>40</v>
      </c>
      <c r="F12" s="21">
        <v>3</v>
      </c>
      <c r="G12" s="21" t="s">
        <v>26</v>
      </c>
      <c r="H12" s="21">
        <v>2</v>
      </c>
      <c r="I12" s="21">
        <v>1279.45</v>
      </c>
      <c r="J12" s="26">
        <v>42371</v>
      </c>
    </row>
    <row r="13" spans="1:13" x14ac:dyDescent="0.25">
      <c r="A13" s="25">
        <v>1642385</v>
      </c>
      <c r="B13" s="21" t="s">
        <v>27</v>
      </c>
      <c r="C13" s="21">
        <v>165</v>
      </c>
      <c r="D13" s="21">
        <v>43.1</v>
      </c>
      <c r="E13" s="21">
        <v>54</v>
      </c>
      <c r="F13" s="21">
        <v>3</v>
      </c>
      <c r="G13" s="21" t="s">
        <v>17</v>
      </c>
      <c r="H13" s="21">
        <v>2</v>
      </c>
      <c r="I13" s="21">
        <v>1553.95</v>
      </c>
      <c r="J13" s="26">
        <v>42421</v>
      </c>
    </row>
    <row r="14" spans="1:13" x14ac:dyDescent="0.25">
      <c r="A14" s="25">
        <v>1170490</v>
      </c>
      <c r="B14" s="21" t="s">
        <v>28</v>
      </c>
      <c r="C14" s="21">
        <v>157</v>
      </c>
      <c r="D14" s="21">
        <v>73.599999999999994</v>
      </c>
      <c r="E14" s="21">
        <v>40</v>
      </c>
      <c r="F14" s="21">
        <v>2</v>
      </c>
      <c r="G14" s="21" t="s">
        <v>11</v>
      </c>
      <c r="H14" s="21">
        <v>5</v>
      </c>
      <c r="I14" s="21">
        <v>4335.95</v>
      </c>
      <c r="J14" s="26">
        <v>42215</v>
      </c>
    </row>
    <row r="15" spans="1:13" x14ac:dyDescent="0.25">
      <c r="A15" s="25">
        <v>1560199</v>
      </c>
      <c r="B15" s="21" t="s">
        <v>29</v>
      </c>
      <c r="C15" s="21">
        <v>152</v>
      </c>
      <c r="D15" s="21">
        <v>82.9</v>
      </c>
      <c r="E15" s="21">
        <v>41</v>
      </c>
      <c r="F15" s="21">
        <v>3</v>
      </c>
      <c r="G15" s="21" t="s">
        <v>17</v>
      </c>
      <c r="H15" s="21">
        <v>2</v>
      </c>
      <c r="I15" s="21">
        <v>1780.56</v>
      </c>
      <c r="J15" s="26">
        <v>42528</v>
      </c>
    </row>
    <row r="16" spans="1:13" x14ac:dyDescent="0.25">
      <c r="A16" s="25">
        <v>1410795</v>
      </c>
      <c r="B16" s="21" t="s">
        <v>30</v>
      </c>
      <c r="C16" s="21">
        <v>153</v>
      </c>
      <c r="D16" s="21">
        <v>90.7</v>
      </c>
      <c r="E16" s="21">
        <v>24</v>
      </c>
      <c r="F16" s="21">
        <v>7</v>
      </c>
      <c r="G16" s="21" t="s">
        <v>19</v>
      </c>
      <c r="H16" s="21">
        <v>0</v>
      </c>
      <c r="I16" s="21">
        <v>2752.19</v>
      </c>
      <c r="J16" s="26">
        <v>42226</v>
      </c>
    </row>
    <row r="17" spans="1:10" x14ac:dyDescent="0.25">
      <c r="A17" s="25">
        <v>1436901</v>
      </c>
      <c r="B17" s="21" t="s">
        <v>31</v>
      </c>
      <c r="C17" s="21">
        <v>160</v>
      </c>
      <c r="D17" s="21">
        <v>88</v>
      </c>
      <c r="E17" s="21">
        <v>56</v>
      </c>
      <c r="F17" s="21">
        <v>2</v>
      </c>
      <c r="G17" s="21" t="s">
        <v>32</v>
      </c>
      <c r="H17" s="21">
        <v>2</v>
      </c>
      <c r="I17" s="21">
        <v>2744.9</v>
      </c>
      <c r="J17" s="26">
        <v>42417</v>
      </c>
    </row>
    <row r="18" spans="1:10" x14ac:dyDescent="0.25">
      <c r="A18" s="25">
        <v>1294205</v>
      </c>
      <c r="B18" s="21" t="s">
        <v>33</v>
      </c>
      <c r="C18" s="21">
        <v>154</v>
      </c>
      <c r="D18" s="21">
        <v>76.3</v>
      </c>
      <c r="E18" s="21">
        <v>23</v>
      </c>
      <c r="F18" s="21">
        <v>6</v>
      </c>
      <c r="G18" s="21" t="s">
        <v>19</v>
      </c>
      <c r="H18" s="21">
        <v>3</v>
      </c>
      <c r="I18" s="21">
        <v>1816.26</v>
      </c>
      <c r="J18" s="26">
        <v>42228</v>
      </c>
    </row>
    <row r="19" spans="1:10" x14ac:dyDescent="0.25">
      <c r="A19" s="25">
        <v>1286190</v>
      </c>
      <c r="B19" s="21" t="s">
        <v>34</v>
      </c>
      <c r="C19" s="21">
        <v>152</v>
      </c>
      <c r="D19" s="21">
        <v>40.200000000000003</v>
      </c>
      <c r="E19" s="21">
        <v>29</v>
      </c>
      <c r="F19" s="21">
        <v>6</v>
      </c>
      <c r="G19" s="21" t="s">
        <v>19</v>
      </c>
      <c r="H19" s="21">
        <v>1</v>
      </c>
      <c r="I19" s="21">
        <v>2544.14</v>
      </c>
      <c r="J19" s="26">
        <v>42671</v>
      </c>
    </row>
    <row r="20" spans="1:10" x14ac:dyDescent="0.25">
      <c r="A20" s="25">
        <v>1315803</v>
      </c>
      <c r="B20" s="21" t="s">
        <v>35</v>
      </c>
      <c r="C20" s="21">
        <v>179</v>
      </c>
      <c r="D20" s="21">
        <v>54.7</v>
      </c>
      <c r="E20" s="21">
        <v>29</v>
      </c>
      <c r="F20" s="21">
        <v>5</v>
      </c>
      <c r="G20" s="21" t="s">
        <v>19</v>
      </c>
      <c r="H20" s="21">
        <v>0</v>
      </c>
      <c r="I20" s="21">
        <v>3894.65</v>
      </c>
      <c r="J20" s="26">
        <v>42612</v>
      </c>
    </row>
    <row r="21" spans="1:10" x14ac:dyDescent="0.25">
      <c r="A21" s="25">
        <v>1055891</v>
      </c>
      <c r="B21" s="21" t="s">
        <v>37</v>
      </c>
      <c r="C21" s="21">
        <v>168</v>
      </c>
      <c r="D21" s="21">
        <v>79.400000000000006</v>
      </c>
      <c r="E21" s="21">
        <v>59</v>
      </c>
      <c r="F21" s="21">
        <v>2</v>
      </c>
      <c r="G21" s="21" t="s">
        <v>14</v>
      </c>
      <c r="H21" s="21">
        <v>3</v>
      </c>
      <c r="I21" s="21">
        <v>1399.44</v>
      </c>
      <c r="J21" s="26">
        <v>42808</v>
      </c>
    </row>
    <row r="22" spans="1:10" x14ac:dyDescent="0.25">
      <c r="A22" s="25">
        <v>1305394</v>
      </c>
      <c r="B22" s="21" t="s">
        <v>38</v>
      </c>
      <c r="C22" s="21">
        <v>154</v>
      </c>
      <c r="D22" s="21">
        <v>52.6</v>
      </c>
      <c r="E22" s="21">
        <v>36</v>
      </c>
      <c r="F22" s="21">
        <v>4</v>
      </c>
      <c r="G22" s="21" t="s">
        <v>11</v>
      </c>
      <c r="H22" s="21">
        <v>1</v>
      </c>
      <c r="I22" s="21">
        <v>542.63</v>
      </c>
      <c r="J22" s="26">
        <v>42489</v>
      </c>
    </row>
    <row r="23" spans="1:10" x14ac:dyDescent="0.25">
      <c r="A23" s="25">
        <v>1953500</v>
      </c>
      <c r="B23" s="21" t="s">
        <v>39</v>
      </c>
      <c r="C23" s="21">
        <v>170</v>
      </c>
      <c r="D23" s="21">
        <v>53.8</v>
      </c>
      <c r="E23" s="21">
        <v>49</v>
      </c>
      <c r="F23" s="21">
        <v>2</v>
      </c>
      <c r="G23" s="21" t="s">
        <v>17</v>
      </c>
      <c r="H23" s="21">
        <v>1</v>
      </c>
      <c r="I23" s="21">
        <v>3476.5</v>
      </c>
      <c r="J23" s="26">
        <v>42221</v>
      </c>
    </row>
    <row r="24" spans="1:10" x14ac:dyDescent="0.25">
      <c r="A24" s="25">
        <v>1204890</v>
      </c>
      <c r="B24" s="21" t="s">
        <v>40</v>
      </c>
      <c r="C24" s="21">
        <v>151</v>
      </c>
      <c r="D24" s="21">
        <v>49.3</v>
      </c>
      <c r="E24" s="21">
        <v>44</v>
      </c>
      <c r="F24" s="21">
        <v>2</v>
      </c>
      <c r="G24" s="21" t="s">
        <v>11</v>
      </c>
      <c r="H24" s="21">
        <v>2</v>
      </c>
      <c r="I24" s="21">
        <v>4092.79</v>
      </c>
      <c r="J24" s="26">
        <v>42635</v>
      </c>
    </row>
    <row r="25" spans="1:10" x14ac:dyDescent="0.25">
      <c r="A25" s="25">
        <v>1998804</v>
      </c>
      <c r="B25" s="21" t="s">
        <v>41</v>
      </c>
      <c r="C25" s="21">
        <v>169</v>
      </c>
      <c r="D25" s="21">
        <v>89.5</v>
      </c>
      <c r="E25" s="21">
        <v>39</v>
      </c>
      <c r="F25" s="21">
        <v>4</v>
      </c>
      <c r="G25" s="21" t="s">
        <v>21</v>
      </c>
      <c r="H25" s="21">
        <v>1</v>
      </c>
      <c r="I25" s="21">
        <v>2663.55</v>
      </c>
      <c r="J25" s="26">
        <v>42454</v>
      </c>
    </row>
    <row r="26" spans="1:10" x14ac:dyDescent="0.25">
      <c r="A26" s="25">
        <v>1105307</v>
      </c>
      <c r="B26" s="21" t="s">
        <v>42</v>
      </c>
      <c r="C26" s="21">
        <v>166</v>
      </c>
      <c r="D26" s="21">
        <v>57.4</v>
      </c>
      <c r="E26" s="21">
        <v>40</v>
      </c>
      <c r="F26" s="21">
        <v>4</v>
      </c>
      <c r="G26" s="21" t="s">
        <v>21</v>
      </c>
      <c r="H26" s="21">
        <v>0</v>
      </c>
      <c r="I26" s="21">
        <v>661.16</v>
      </c>
      <c r="J26" s="26">
        <v>42742</v>
      </c>
    </row>
    <row r="27" spans="1:10" x14ac:dyDescent="0.25">
      <c r="A27" s="25">
        <v>1867502</v>
      </c>
      <c r="B27" s="21" t="s">
        <v>43</v>
      </c>
      <c r="C27" s="21">
        <v>164</v>
      </c>
      <c r="D27" s="21">
        <v>56.1</v>
      </c>
      <c r="E27" s="21">
        <v>41</v>
      </c>
      <c r="F27" s="21">
        <v>3</v>
      </c>
      <c r="G27" s="21" t="s">
        <v>17</v>
      </c>
      <c r="H27" s="21">
        <v>3</v>
      </c>
      <c r="I27" s="21">
        <v>867.64</v>
      </c>
      <c r="J27" s="26">
        <v>42549</v>
      </c>
    </row>
    <row r="28" spans="1:10" x14ac:dyDescent="0.25">
      <c r="A28" s="25">
        <v>1967998</v>
      </c>
      <c r="B28" s="21" t="s">
        <v>44</v>
      </c>
      <c r="C28" s="21">
        <v>176</v>
      </c>
      <c r="D28" s="21">
        <v>78</v>
      </c>
      <c r="E28" s="21">
        <v>30</v>
      </c>
      <c r="F28" s="21">
        <v>5</v>
      </c>
      <c r="G28" s="21" t="s">
        <v>21</v>
      </c>
      <c r="H28" s="21">
        <v>1</v>
      </c>
      <c r="I28" s="21">
        <v>1095.18</v>
      </c>
      <c r="J28" s="26">
        <v>42737</v>
      </c>
    </row>
    <row r="29" spans="1:10" x14ac:dyDescent="0.25">
      <c r="A29" s="25">
        <v>1068506</v>
      </c>
      <c r="B29" s="21" t="s">
        <v>45</v>
      </c>
      <c r="C29" s="21">
        <v>177</v>
      </c>
      <c r="D29" s="21">
        <v>89.6</v>
      </c>
      <c r="E29" s="21">
        <v>27</v>
      </c>
      <c r="F29" s="21">
        <v>6</v>
      </c>
      <c r="G29" s="21" t="s">
        <v>17</v>
      </c>
      <c r="H29" s="21">
        <v>0</v>
      </c>
      <c r="I29" s="21">
        <v>2198.48</v>
      </c>
      <c r="J29" s="26">
        <v>42845</v>
      </c>
    </row>
    <row r="30" spans="1:10" x14ac:dyDescent="0.25">
      <c r="A30" s="25">
        <v>1152599</v>
      </c>
      <c r="B30" s="21" t="s">
        <v>46</v>
      </c>
      <c r="C30" s="21">
        <v>154</v>
      </c>
      <c r="D30" s="21">
        <v>57.6</v>
      </c>
      <c r="E30" s="21">
        <v>55</v>
      </c>
      <c r="F30" s="21">
        <v>1</v>
      </c>
      <c r="G30" s="21" t="s">
        <v>19</v>
      </c>
      <c r="H30" s="21">
        <v>0</v>
      </c>
      <c r="I30" s="21">
        <v>2368.46</v>
      </c>
      <c r="J30" s="26">
        <v>42729</v>
      </c>
    </row>
    <row r="31" spans="1:10" x14ac:dyDescent="0.25">
      <c r="A31" s="25">
        <v>1373701</v>
      </c>
      <c r="B31" s="21" t="s">
        <v>47</v>
      </c>
      <c r="C31" s="21">
        <v>175</v>
      </c>
      <c r="D31" s="21">
        <v>100.8</v>
      </c>
      <c r="E31" s="21">
        <v>40</v>
      </c>
      <c r="F31" s="21">
        <v>3</v>
      </c>
      <c r="G31" s="21" t="s">
        <v>17</v>
      </c>
      <c r="H31" s="21">
        <v>1</v>
      </c>
      <c r="I31" s="21">
        <v>4474.0600000000004</v>
      </c>
      <c r="J31" s="26">
        <v>42272</v>
      </c>
    </row>
    <row r="32" spans="1:10" x14ac:dyDescent="0.25">
      <c r="A32" s="25">
        <v>1776885</v>
      </c>
      <c r="B32" s="21" t="s">
        <v>48</v>
      </c>
      <c r="C32" s="21">
        <v>156</v>
      </c>
      <c r="D32" s="21">
        <v>45.5</v>
      </c>
      <c r="E32" s="21">
        <v>32</v>
      </c>
      <c r="F32" s="21">
        <v>5</v>
      </c>
      <c r="G32" s="21" t="s">
        <v>19</v>
      </c>
      <c r="H32" s="21">
        <v>0</v>
      </c>
      <c r="I32" s="21">
        <v>2263.87</v>
      </c>
      <c r="J32" s="26">
        <v>42871</v>
      </c>
    </row>
    <row r="33" spans="1:10" x14ac:dyDescent="0.25">
      <c r="A33" s="25">
        <v>1147402</v>
      </c>
      <c r="B33" s="21" t="s">
        <v>49</v>
      </c>
      <c r="C33" s="21">
        <v>162</v>
      </c>
      <c r="D33" s="21">
        <v>67.3</v>
      </c>
      <c r="E33" s="21">
        <v>34</v>
      </c>
      <c r="F33" s="21">
        <v>5</v>
      </c>
      <c r="G33" s="21" t="s">
        <v>11</v>
      </c>
      <c r="H33" s="21">
        <v>2</v>
      </c>
      <c r="I33" s="21">
        <v>2917.89</v>
      </c>
      <c r="J33" s="26">
        <v>42449</v>
      </c>
    </row>
    <row r="34" spans="1:10" x14ac:dyDescent="0.25">
      <c r="A34" s="25">
        <v>1466491</v>
      </c>
      <c r="B34" s="21" t="s">
        <v>50</v>
      </c>
      <c r="C34" s="21">
        <v>164</v>
      </c>
      <c r="D34" s="21">
        <v>90.6</v>
      </c>
      <c r="E34" s="21">
        <v>57</v>
      </c>
      <c r="F34" s="21">
        <v>1</v>
      </c>
      <c r="G34" s="21" t="s">
        <v>11</v>
      </c>
      <c r="H34" s="21">
        <v>3</v>
      </c>
      <c r="I34" s="21">
        <v>865.58</v>
      </c>
      <c r="J34" s="26">
        <v>42838</v>
      </c>
    </row>
    <row r="35" spans="1:10" x14ac:dyDescent="0.25">
      <c r="A35" s="25">
        <v>1610195</v>
      </c>
      <c r="B35" s="21" t="s">
        <v>51</v>
      </c>
      <c r="C35" s="21">
        <v>163</v>
      </c>
      <c r="D35" s="21">
        <v>87.9</v>
      </c>
      <c r="E35" s="21">
        <v>28</v>
      </c>
      <c r="F35" s="21">
        <v>5</v>
      </c>
      <c r="G35" s="21" t="s">
        <v>17</v>
      </c>
      <c r="H35" s="21">
        <v>4</v>
      </c>
      <c r="I35" s="21">
        <v>2007.98</v>
      </c>
      <c r="J35" s="26">
        <v>42138</v>
      </c>
    </row>
    <row r="36" spans="1:10" x14ac:dyDescent="0.25">
      <c r="A36" s="25">
        <v>1710795</v>
      </c>
      <c r="B36" s="21" t="s">
        <v>52</v>
      </c>
      <c r="C36" s="21">
        <v>178</v>
      </c>
      <c r="D36" s="21">
        <v>92.7</v>
      </c>
      <c r="E36" s="21">
        <v>44</v>
      </c>
      <c r="F36" s="21">
        <v>3</v>
      </c>
      <c r="G36" s="21" t="s">
        <v>17</v>
      </c>
      <c r="H36" s="21">
        <v>2</v>
      </c>
      <c r="I36" s="21">
        <v>4065.74</v>
      </c>
      <c r="J36" s="26">
        <v>42581</v>
      </c>
    </row>
    <row r="37" spans="1:10" x14ac:dyDescent="0.25">
      <c r="A37" s="25">
        <v>1564105</v>
      </c>
      <c r="B37" s="21" t="s">
        <v>53</v>
      </c>
      <c r="C37" s="21">
        <v>156</v>
      </c>
      <c r="D37" s="21">
        <v>58</v>
      </c>
      <c r="E37" s="21">
        <v>41</v>
      </c>
      <c r="F37" s="21">
        <v>2</v>
      </c>
      <c r="G37" s="21" t="s">
        <v>11</v>
      </c>
      <c r="H37" s="21">
        <v>3</v>
      </c>
      <c r="I37" s="21">
        <v>1048.21</v>
      </c>
      <c r="J37" s="26">
        <v>42339</v>
      </c>
    </row>
    <row r="38" spans="1:10" x14ac:dyDescent="0.25">
      <c r="A38" s="25">
        <v>1223607</v>
      </c>
      <c r="B38" s="21" t="s">
        <v>54</v>
      </c>
      <c r="C38" s="21">
        <v>171</v>
      </c>
      <c r="D38" s="21">
        <v>61.2</v>
      </c>
      <c r="E38" s="21">
        <v>42</v>
      </c>
      <c r="F38" s="21">
        <v>4</v>
      </c>
      <c r="G38" s="21" t="s">
        <v>11</v>
      </c>
      <c r="H38" s="21">
        <v>2</v>
      </c>
      <c r="I38" s="21">
        <v>4185.33</v>
      </c>
      <c r="J38" s="26">
        <v>42244</v>
      </c>
    </row>
    <row r="39" spans="1:10" x14ac:dyDescent="0.25">
      <c r="A39" s="25">
        <v>1705800</v>
      </c>
      <c r="B39" s="21" t="s">
        <v>55</v>
      </c>
      <c r="C39" s="21">
        <v>171</v>
      </c>
      <c r="D39" s="21">
        <v>100.1</v>
      </c>
      <c r="E39" s="21">
        <v>32</v>
      </c>
      <c r="F39" s="21">
        <v>6</v>
      </c>
      <c r="G39" s="21" t="s">
        <v>11</v>
      </c>
      <c r="H39" s="21">
        <v>0</v>
      </c>
      <c r="I39" s="21">
        <v>4264.2700000000004</v>
      </c>
      <c r="J39" s="26">
        <v>42149</v>
      </c>
    </row>
    <row r="40" spans="1:10" x14ac:dyDescent="0.25">
      <c r="A40" s="25">
        <v>1692591</v>
      </c>
      <c r="B40" s="21" t="s">
        <v>56</v>
      </c>
      <c r="C40" s="21">
        <v>154</v>
      </c>
      <c r="D40" s="21">
        <v>49.1</v>
      </c>
      <c r="E40" s="21">
        <v>23</v>
      </c>
      <c r="F40" s="21">
        <v>8</v>
      </c>
      <c r="G40" s="21" t="s">
        <v>19</v>
      </c>
      <c r="H40" s="21">
        <v>0</v>
      </c>
      <c r="I40" s="21">
        <v>2725.33</v>
      </c>
      <c r="J40" s="26">
        <v>42760</v>
      </c>
    </row>
    <row r="41" spans="1:10" x14ac:dyDescent="0.25">
      <c r="A41" s="25">
        <v>1177291</v>
      </c>
      <c r="B41" s="21" t="s">
        <v>57</v>
      </c>
      <c r="C41" s="21">
        <v>175</v>
      </c>
      <c r="D41" s="21">
        <v>45.9</v>
      </c>
      <c r="E41" s="21">
        <v>54</v>
      </c>
      <c r="F41" s="21">
        <v>1</v>
      </c>
      <c r="G41" s="21" t="s">
        <v>11</v>
      </c>
      <c r="H41" s="21">
        <v>1</v>
      </c>
      <c r="I41" s="21">
        <v>1742.02</v>
      </c>
      <c r="J41" s="26">
        <v>42297</v>
      </c>
    </row>
    <row r="42" spans="1:10" x14ac:dyDescent="0.25">
      <c r="A42" s="25">
        <v>1337307</v>
      </c>
      <c r="B42" s="21" t="s">
        <v>58</v>
      </c>
      <c r="C42" s="21">
        <v>177</v>
      </c>
      <c r="D42" s="21">
        <v>67.400000000000006</v>
      </c>
      <c r="E42" s="21">
        <v>34</v>
      </c>
      <c r="F42" s="21">
        <v>5</v>
      </c>
      <c r="G42" s="21" t="s">
        <v>21</v>
      </c>
      <c r="H42" s="21">
        <v>0</v>
      </c>
      <c r="I42" s="21">
        <v>3791.43</v>
      </c>
      <c r="J42" s="26">
        <v>42146</v>
      </c>
    </row>
    <row r="43" spans="1:10" x14ac:dyDescent="0.25">
      <c r="A43" s="25">
        <v>1871098</v>
      </c>
      <c r="B43" s="21" t="s">
        <v>59</v>
      </c>
      <c r="C43" s="21">
        <v>153</v>
      </c>
      <c r="D43" s="21">
        <v>60.7</v>
      </c>
      <c r="E43" s="21">
        <v>26</v>
      </c>
      <c r="F43" s="21">
        <v>7</v>
      </c>
      <c r="G43" s="21" t="s">
        <v>17</v>
      </c>
      <c r="H43" s="21">
        <v>1</v>
      </c>
      <c r="I43" s="21">
        <v>2951.01</v>
      </c>
      <c r="J43" s="26">
        <v>42277</v>
      </c>
    </row>
    <row r="44" spans="1:10" x14ac:dyDescent="0.25">
      <c r="A44" s="25">
        <v>1098186</v>
      </c>
      <c r="B44" s="21" t="s">
        <v>60</v>
      </c>
      <c r="C44" s="21">
        <v>165</v>
      </c>
      <c r="D44" s="21">
        <v>79</v>
      </c>
      <c r="E44" s="21">
        <v>34</v>
      </c>
      <c r="F44" s="21">
        <v>4</v>
      </c>
      <c r="G44" s="21" t="s">
        <v>17</v>
      </c>
      <c r="H44" s="21">
        <v>1</v>
      </c>
      <c r="I44" s="21">
        <v>2746.36</v>
      </c>
      <c r="J44" s="26">
        <v>42256</v>
      </c>
    </row>
    <row r="45" spans="1:10" x14ac:dyDescent="0.25">
      <c r="A45" s="25">
        <v>1058307</v>
      </c>
      <c r="B45" s="21" t="s">
        <v>61</v>
      </c>
      <c r="C45" s="21">
        <v>150</v>
      </c>
      <c r="D45" s="21">
        <v>68.2</v>
      </c>
      <c r="E45" s="21">
        <v>59</v>
      </c>
      <c r="F45" s="21">
        <v>2</v>
      </c>
      <c r="G45" s="21" t="s">
        <v>11</v>
      </c>
      <c r="H45" s="21">
        <v>4</v>
      </c>
      <c r="I45" s="21">
        <v>2958.21</v>
      </c>
      <c r="J45" s="26">
        <v>42783</v>
      </c>
    </row>
    <row r="46" spans="1:10" x14ac:dyDescent="0.25">
      <c r="A46" s="25">
        <v>1653399</v>
      </c>
      <c r="B46" s="21" t="s">
        <v>62</v>
      </c>
      <c r="C46" s="21">
        <v>150</v>
      </c>
      <c r="D46" s="21">
        <v>55.3</v>
      </c>
      <c r="E46" s="21">
        <v>23</v>
      </c>
      <c r="F46" s="21">
        <v>7</v>
      </c>
      <c r="G46" s="21" t="s">
        <v>19</v>
      </c>
      <c r="H46" s="21">
        <v>0</v>
      </c>
      <c r="I46" s="21">
        <v>2266.9699999999998</v>
      </c>
      <c r="J46" s="26">
        <v>42901</v>
      </c>
    </row>
    <row r="47" spans="1:10" x14ac:dyDescent="0.25">
      <c r="A47" s="25">
        <v>1320389</v>
      </c>
      <c r="B47" s="21" t="s">
        <v>63</v>
      </c>
      <c r="C47" s="21">
        <v>152</v>
      </c>
      <c r="D47" s="21">
        <v>79.8</v>
      </c>
      <c r="E47" s="21">
        <v>37</v>
      </c>
      <c r="F47" s="21">
        <v>4</v>
      </c>
      <c r="G47" s="21" t="s">
        <v>11</v>
      </c>
      <c r="H47" s="21">
        <v>1</v>
      </c>
      <c r="I47" s="21">
        <v>2523.73</v>
      </c>
      <c r="J47" s="26">
        <v>42046</v>
      </c>
    </row>
    <row r="48" spans="1:10" x14ac:dyDescent="0.25">
      <c r="A48" s="25">
        <v>1200606</v>
      </c>
      <c r="B48" s="21" t="s">
        <v>64</v>
      </c>
      <c r="C48" s="21">
        <v>154</v>
      </c>
      <c r="D48" s="21">
        <v>85.4</v>
      </c>
      <c r="E48" s="21">
        <v>46</v>
      </c>
      <c r="F48" s="21">
        <v>2</v>
      </c>
      <c r="G48" s="21" t="s">
        <v>21</v>
      </c>
      <c r="H48" s="21">
        <v>2</v>
      </c>
      <c r="I48" s="21">
        <v>1397.38</v>
      </c>
      <c r="J48" s="26">
        <v>42384</v>
      </c>
    </row>
    <row r="49" spans="1:10" x14ac:dyDescent="0.25">
      <c r="A49" s="25">
        <v>1758401</v>
      </c>
      <c r="B49" s="21" t="s">
        <v>65</v>
      </c>
      <c r="C49" s="21">
        <v>174</v>
      </c>
      <c r="D49" s="21">
        <v>93.8</v>
      </c>
      <c r="E49" s="21">
        <v>37</v>
      </c>
      <c r="F49" s="21">
        <v>3</v>
      </c>
      <c r="G49" s="21" t="s">
        <v>11</v>
      </c>
      <c r="H49" s="21">
        <v>2</v>
      </c>
      <c r="I49" s="21">
        <v>554.49</v>
      </c>
      <c r="J49" s="26">
        <v>42035</v>
      </c>
    </row>
    <row r="50" spans="1:10" x14ac:dyDescent="0.25">
      <c r="A50" s="25">
        <v>1471403</v>
      </c>
      <c r="B50" s="21" t="s">
        <v>66</v>
      </c>
      <c r="C50" s="21">
        <v>170</v>
      </c>
      <c r="D50" s="21">
        <v>45.8</v>
      </c>
      <c r="E50" s="21">
        <v>43</v>
      </c>
      <c r="F50" s="21">
        <v>3</v>
      </c>
      <c r="G50" s="21" t="s">
        <v>11</v>
      </c>
      <c r="H50" s="21">
        <v>2</v>
      </c>
      <c r="I50" s="21">
        <v>3080.4</v>
      </c>
      <c r="J50" s="26">
        <v>42503</v>
      </c>
    </row>
    <row r="51" spans="1:10" x14ac:dyDescent="0.25">
      <c r="A51" s="25">
        <v>1374997</v>
      </c>
      <c r="B51" s="21" t="s">
        <v>67</v>
      </c>
      <c r="C51" s="21">
        <v>178</v>
      </c>
      <c r="D51" s="21">
        <v>100.3</v>
      </c>
      <c r="E51" s="21">
        <v>37</v>
      </c>
      <c r="F51" s="21">
        <v>3</v>
      </c>
      <c r="G51" s="21" t="s">
        <v>11</v>
      </c>
      <c r="H51" s="21">
        <v>3</v>
      </c>
      <c r="I51" s="21">
        <v>3207.6</v>
      </c>
      <c r="J51" s="26">
        <v>42405</v>
      </c>
    </row>
    <row r="52" spans="1:10" x14ac:dyDescent="0.25">
      <c r="A52" s="25">
        <v>1221793</v>
      </c>
      <c r="B52" s="21" t="s">
        <v>68</v>
      </c>
      <c r="C52" s="21">
        <v>161</v>
      </c>
      <c r="D52" s="21">
        <v>87.3</v>
      </c>
      <c r="E52" s="21">
        <v>43</v>
      </c>
      <c r="F52" s="21">
        <v>3</v>
      </c>
      <c r="G52" s="21" t="s">
        <v>19</v>
      </c>
      <c r="H52" s="21">
        <v>1</v>
      </c>
      <c r="I52" s="21">
        <v>1106.98</v>
      </c>
      <c r="J52" s="26">
        <v>42831</v>
      </c>
    </row>
    <row r="53" spans="1:10" x14ac:dyDescent="0.25">
      <c r="A53" s="25">
        <v>1359402</v>
      </c>
      <c r="B53" s="21" t="s">
        <v>69</v>
      </c>
      <c r="C53" s="21">
        <v>155</v>
      </c>
      <c r="D53" s="21">
        <v>46.8</v>
      </c>
      <c r="E53" s="21">
        <v>41</v>
      </c>
      <c r="F53" s="21">
        <v>3</v>
      </c>
      <c r="G53" s="21" t="s">
        <v>17</v>
      </c>
      <c r="H53" s="21">
        <v>0</v>
      </c>
      <c r="I53" s="21">
        <v>4181.7700000000004</v>
      </c>
      <c r="J53" s="26">
        <v>42809</v>
      </c>
    </row>
    <row r="54" spans="1:10" x14ac:dyDescent="0.25">
      <c r="A54" s="25">
        <v>1331607</v>
      </c>
      <c r="B54" s="21" t="s">
        <v>70</v>
      </c>
      <c r="C54" s="21">
        <v>178</v>
      </c>
      <c r="D54" s="21">
        <v>96.9</v>
      </c>
      <c r="E54" s="21">
        <v>43</v>
      </c>
      <c r="F54" s="21">
        <v>3</v>
      </c>
      <c r="G54" s="21" t="s">
        <v>11</v>
      </c>
      <c r="H54" s="21">
        <v>2</v>
      </c>
      <c r="I54" s="21">
        <v>3526.54</v>
      </c>
      <c r="J54" s="26">
        <v>42825</v>
      </c>
    </row>
    <row r="55" spans="1:10" x14ac:dyDescent="0.25">
      <c r="A55" s="25">
        <v>1065297</v>
      </c>
      <c r="B55" s="21" t="s">
        <v>71</v>
      </c>
      <c r="C55" s="21">
        <v>153</v>
      </c>
      <c r="D55" s="21">
        <v>60.3</v>
      </c>
      <c r="E55" s="21">
        <v>49</v>
      </c>
      <c r="F55" s="21">
        <v>1</v>
      </c>
      <c r="G55" s="21" t="s">
        <v>17</v>
      </c>
      <c r="H55" s="21">
        <v>2</v>
      </c>
      <c r="I55" s="21">
        <v>945.59</v>
      </c>
      <c r="J55" s="26">
        <v>42816</v>
      </c>
    </row>
    <row r="56" spans="1:10" x14ac:dyDescent="0.25">
      <c r="A56" s="25">
        <v>1971588</v>
      </c>
      <c r="B56" s="21" t="s">
        <v>72</v>
      </c>
      <c r="C56" s="21">
        <v>166</v>
      </c>
      <c r="D56" s="21">
        <v>48.2</v>
      </c>
      <c r="E56" s="21">
        <v>47</v>
      </c>
      <c r="F56" s="21">
        <v>3</v>
      </c>
      <c r="G56" s="21" t="s">
        <v>11</v>
      </c>
      <c r="H56" s="21">
        <v>3</v>
      </c>
      <c r="I56" s="21">
        <v>2934.03</v>
      </c>
      <c r="J56" s="26">
        <v>42680</v>
      </c>
    </row>
    <row r="57" spans="1:10" x14ac:dyDescent="0.25">
      <c r="A57" s="25">
        <v>1521104</v>
      </c>
      <c r="B57" s="21" t="s">
        <v>73</v>
      </c>
      <c r="C57" s="21">
        <v>174</v>
      </c>
      <c r="D57" s="21">
        <v>82.2</v>
      </c>
      <c r="E57" s="21">
        <v>35</v>
      </c>
      <c r="F57" s="21">
        <v>5</v>
      </c>
      <c r="G57" s="21" t="s">
        <v>21</v>
      </c>
      <c r="H57" s="21">
        <v>0</v>
      </c>
      <c r="I57" s="21">
        <v>3049.89</v>
      </c>
      <c r="J57" s="26">
        <v>42115</v>
      </c>
    </row>
    <row r="58" spans="1:10" x14ac:dyDescent="0.25">
      <c r="A58" s="25">
        <v>1856504</v>
      </c>
      <c r="B58" s="21" t="s">
        <v>74</v>
      </c>
      <c r="C58" s="21">
        <v>159</v>
      </c>
      <c r="D58" s="21">
        <v>72.3</v>
      </c>
      <c r="E58" s="21">
        <v>24</v>
      </c>
      <c r="F58" s="21">
        <v>6</v>
      </c>
      <c r="G58" s="21" t="s">
        <v>19</v>
      </c>
      <c r="H58" s="21">
        <v>0</v>
      </c>
      <c r="I58" s="21">
        <v>3321.42</v>
      </c>
      <c r="J58" s="26">
        <v>42177</v>
      </c>
    </row>
    <row r="59" spans="1:10" x14ac:dyDescent="0.25">
      <c r="A59" s="25">
        <v>1150196</v>
      </c>
      <c r="B59" s="21" t="s">
        <v>75</v>
      </c>
      <c r="C59" s="21">
        <v>158</v>
      </c>
      <c r="D59" s="21">
        <v>74.5</v>
      </c>
      <c r="E59" s="21">
        <v>34</v>
      </c>
      <c r="F59" s="21">
        <v>3</v>
      </c>
      <c r="G59" s="21" t="s">
        <v>19</v>
      </c>
      <c r="H59" s="21">
        <v>0</v>
      </c>
      <c r="I59" s="21">
        <v>3308.61</v>
      </c>
      <c r="J59" s="26">
        <v>42363</v>
      </c>
    </row>
    <row r="60" spans="1:10" x14ac:dyDescent="0.25">
      <c r="A60" s="25">
        <v>1658802</v>
      </c>
      <c r="B60" s="21" t="s">
        <v>76</v>
      </c>
      <c r="C60" s="21">
        <v>170</v>
      </c>
      <c r="D60" s="21">
        <v>92</v>
      </c>
      <c r="E60" s="21">
        <v>57</v>
      </c>
      <c r="F60" s="21">
        <v>1</v>
      </c>
      <c r="G60" s="21" t="s">
        <v>77</v>
      </c>
      <c r="H60" s="21">
        <v>2</v>
      </c>
      <c r="I60" s="21">
        <v>2174.9299999999998</v>
      </c>
      <c r="J60" s="26">
        <v>42809</v>
      </c>
    </row>
    <row r="61" spans="1:10" ht="15.75" thickBot="1" x14ac:dyDescent="0.3">
      <c r="A61" s="27">
        <v>1769504</v>
      </c>
      <c r="B61" s="28" t="s">
        <v>78</v>
      </c>
      <c r="C61" s="28">
        <v>177</v>
      </c>
      <c r="D61" s="28">
        <v>79.400000000000006</v>
      </c>
      <c r="E61" s="28">
        <v>32</v>
      </c>
      <c r="F61" s="28">
        <v>3</v>
      </c>
      <c r="G61" s="28" t="s">
        <v>17</v>
      </c>
      <c r="H61" s="28">
        <v>2</v>
      </c>
      <c r="I61" s="28">
        <v>2132.31</v>
      </c>
      <c r="J61" s="29">
        <v>42348</v>
      </c>
    </row>
  </sheetData>
  <conditionalFormatting sqref="A2:J20">
    <cfRule type="expression" dxfId="2" priority="4">
      <formula>AND(#REF!=#REF!,#REF!=#REF!)</formula>
    </cfRule>
    <cfRule type="expression" dxfId="1" priority="5">
      <formula>#REF!=#REF!</formula>
    </cfRule>
    <cfRule type="expression" dxfId="0" priority="6">
      <formula>#REF!=#REF!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8CEE-4772-4CAA-A8F6-2AE733FECABB}">
  <dimension ref="A1:D11"/>
  <sheetViews>
    <sheetView tabSelected="1" zoomScale="160" zoomScaleNormal="160" workbookViewId="0">
      <selection activeCell="I11" sqref="I11"/>
    </sheetView>
  </sheetViews>
  <sheetFormatPr defaultColWidth="11.140625" defaultRowHeight="15" x14ac:dyDescent="0.25"/>
  <cols>
    <col min="1" max="1" width="11.5703125" bestFit="1" customWidth="1"/>
    <col min="2" max="2" width="14.42578125" bestFit="1" customWidth="1"/>
    <col min="3" max="3" width="11.5703125" bestFit="1" customWidth="1"/>
  </cols>
  <sheetData>
    <row r="1" spans="1:4" x14ac:dyDescent="0.25">
      <c r="A1" s="30" t="s">
        <v>87</v>
      </c>
      <c r="B1" s="30" t="s">
        <v>80</v>
      </c>
      <c r="C1" s="30" t="s">
        <v>81</v>
      </c>
      <c r="D1" s="30" t="s">
        <v>82</v>
      </c>
    </row>
    <row r="2" spans="1:4" x14ac:dyDescent="0.25">
      <c r="A2">
        <f>INDEX($C$2:$C$4, MATCH(LARGE(D2:D4,2),D2:D4,0))</f>
        <v>331449281</v>
      </c>
      <c r="B2" t="s">
        <v>83</v>
      </c>
      <c r="C2">
        <f>1411780000</f>
        <v>1411780000</v>
      </c>
      <c r="D2">
        <f>9596961</f>
        <v>9596961</v>
      </c>
    </row>
    <row r="3" spans="1:4" x14ac:dyDescent="0.25">
      <c r="A3">
        <f>SMALL($C$2:$C$11,3)</f>
        <v>164689383</v>
      </c>
      <c r="B3" t="s">
        <v>84</v>
      </c>
      <c r="C3">
        <v>1380004385</v>
      </c>
      <c r="D3">
        <v>3287590</v>
      </c>
    </row>
    <row r="4" spans="1:4" x14ac:dyDescent="0.25">
      <c r="B4" t="s">
        <v>85</v>
      </c>
      <c r="C4">
        <v>331449281</v>
      </c>
      <c r="D4">
        <v>9525017</v>
      </c>
    </row>
    <row r="5" spans="1:4" x14ac:dyDescent="0.25">
      <c r="C5">
        <v>273523615</v>
      </c>
    </row>
    <row r="6" spans="1:4" x14ac:dyDescent="0.25">
      <c r="C6">
        <v>220892340</v>
      </c>
    </row>
    <row r="7" spans="1:4" x14ac:dyDescent="0.25">
      <c r="C7">
        <v>213317639</v>
      </c>
    </row>
    <row r="8" spans="1:4" x14ac:dyDescent="0.25">
      <c r="C8">
        <v>206139589</v>
      </c>
    </row>
    <row r="9" spans="1:4" x14ac:dyDescent="0.25">
      <c r="A9" s="21"/>
      <c r="B9" s="21"/>
      <c r="C9" s="21">
        <v>164689383</v>
      </c>
    </row>
    <row r="10" spans="1:4" x14ac:dyDescent="0.25">
      <c r="A10" s="21"/>
      <c r="B10" s="21"/>
      <c r="C10" s="21">
        <v>145934462</v>
      </c>
    </row>
    <row r="11" spans="1:4" x14ac:dyDescent="0.25">
      <c r="A11" s="21"/>
      <c r="B11" s="21"/>
      <c r="C11" s="21">
        <v>128932753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9D64-A80E-40E6-8871-4D7AFDA1AED8}">
  <dimension ref="A1:F10"/>
  <sheetViews>
    <sheetView zoomScale="145" zoomScaleNormal="145" workbookViewId="0">
      <selection activeCell="F2" sqref="F2"/>
    </sheetView>
  </sheetViews>
  <sheetFormatPr defaultRowHeight="15" x14ac:dyDescent="0.25"/>
  <cols>
    <col min="1" max="1" width="9.85546875" bestFit="1" customWidth="1"/>
    <col min="2" max="2" width="10" bestFit="1" customWidth="1"/>
    <col min="4" max="4" width="9.85546875" bestFit="1" customWidth="1"/>
    <col min="5" max="5" width="15" bestFit="1" customWidth="1"/>
  </cols>
  <sheetData>
    <row r="1" spans="1:6" x14ac:dyDescent="0.25">
      <c r="A1" s="30" t="s">
        <v>105</v>
      </c>
      <c r="B1" s="30" t="s">
        <v>106</v>
      </c>
      <c r="D1" s="30" t="s">
        <v>105</v>
      </c>
      <c r="E1" s="30" t="s">
        <v>107</v>
      </c>
    </row>
    <row r="2" spans="1:6" x14ac:dyDescent="0.25">
      <c r="A2" t="s">
        <v>108</v>
      </c>
      <c r="B2" s="32">
        <v>1250</v>
      </c>
      <c r="D2" t="s">
        <v>108</v>
      </c>
      <c r="E2" s="32" cm="1">
        <f t="array" ref="E2">SUM(INDEX(_xlfn._xlws.FILTER(B2:B10,A2:A10=D2), _xlfn.SEQUENCE(2)))</f>
        <v>2750</v>
      </c>
      <c r="F2" s="33"/>
    </row>
    <row r="3" spans="1:6" x14ac:dyDescent="0.25">
      <c r="A3" s="21" t="s">
        <v>108</v>
      </c>
      <c r="B3" s="32">
        <v>1500</v>
      </c>
    </row>
    <row r="4" spans="1:6" x14ac:dyDescent="0.25">
      <c r="A4" t="s">
        <v>109</v>
      </c>
      <c r="B4" s="32">
        <v>1300</v>
      </c>
    </row>
    <row r="5" spans="1:6" x14ac:dyDescent="0.25">
      <c r="A5" s="21" t="s">
        <v>109</v>
      </c>
      <c r="B5" s="32">
        <v>1400</v>
      </c>
    </row>
    <row r="6" spans="1:6" x14ac:dyDescent="0.25">
      <c r="A6" t="s">
        <v>108</v>
      </c>
      <c r="B6" s="32">
        <v>950</v>
      </c>
    </row>
    <row r="7" spans="1:6" x14ac:dyDescent="0.25">
      <c r="A7" s="21" t="s">
        <v>108</v>
      </c>
      <c r="B7" s="32">
        <v>985</v>
      </c>
    </row>
    <row r="8" spans="1:6" x14ac:dyDescent="0.25">
      <c r="A8" s="21" t="s">
        <v>109</v>
      </c>
      <c r="B8" s="32">
        <v>1500</v>
      </c>
    </row>
    <row r="9" spans="1:6" x14ac:dyDescent="0.25">
      <c r="A9" s="21" t="s">
        <v>108</v>
      </c>
      <c r="B9" s="32">
        <v>1700</v>
      </c>
    </row>
    <row r="10" spans="1:6" x14ac:dyDescent="0.25">
      <c r="A10" s="21" t="s">
        <v>109</v>
      </c>
      <c r="B10" s="32">
        <v>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13E4-557F-48BD-8639-A29E5735D0A2}">
  <dimension ref="A1:F1"/>
  <sheetViews>
    <sheetView zoomScale="145" zoomScaleNormal="145" workbookViewId="0">
      <selection sqref="A1:F1"/>
    </sheetView>
  </sheetViews>
  <sheetFormatPr defaultRowHeight="15" x14ac:dyDescent="0.25"/>
  <sheetData>
    <row r="1" spans="1:6" x14ac:dyDescent="0.25">
      <c r="A1" s="30" t="s">
        <v>86</v>
      </c>
      <c r="B1" cm="1">
        <f t="array" ref="B1:F1">TRANSPOSE(_xlfn.SEQUENCE(5,1,1,4))</f>
        <v>1</v>
      </c>
      <c r="C1">
        <v>5</v>
      </c>
      <c r="D1">
        <v>9</v>
      </c>
      <c r="E1">
        <v>13</v>
      </c>
      <c r="F1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0515-3134-4CAE-A478-8BF898319198}">
  <dimension ref="A1:I12"/>
  <sheetViews>
    <sheetView zoomScale="175" zoomScaleNormal="175" workbookViewId="0">
      <selection activeCell="L12" sqref="L12"/>
    </sheetView>
  </sheetViews>
  <sheetFormatPr defaultColWidth="10.7109375" defaultRowHeight="15" x14ac:dyDescent="0.25"/>
  <cols>
    <col min="1" max="1" width="13.7109375" bestFit="1" customWidth="1"/>
    <col min="2" max="2" width="8.85546875" bestFit="1" customWidth="1"/>
    <col min="3" max="3" width="11.42578125" bestFit="1" customWidth="1"/>
    <col min="5" max="5" width="8.140625" bestFit="1" customWidth="1"/>
    <col min="7" max="7" width="13.7109375" bestFit="1" customWidth="1"/>
    <col min="8" max="8" width="8.140625" bestFit="1" customWidth="1"/>
    <col min="9" max="9" width="11.42578125" bestFit="1" customWidth="1"/>
  </cols>
  <sheetData>
    <row r="1" spans="1:9" x14ac:dyDescent="0.25">
      <c r="A1" s="30" t="s">
        <v>88</v>
      </c>
      <c r="B1" s="30" t="s">
        <v>89</v>
      </c>
      <c r="C1" s="30" t="s">
        <v>90</v>
      </c>
      <c r="D1" s="31"/>
      <c r="E1" s="30" t="s">
        <v>89</v>
      </c>
      <c r="F1" s="31"/>
      <c r="G1" s="30" t="s">
        <v>88</v>
      </c>
      <c r="H1" s="30" t="s">
        <v>89</v>
      </c>
      <c r="I1" s="30" t="s">
        <v>90</v>
      </c>
    </row>
    <row r="2" spans="1:9" x14ac:dyDescent="0.25">
      <c r="A2" t="s">
        <v>92</v>
      </c>
      <c r="B2" t="s">
        <v>91</v>
      </c>
      <c r="C2">
        <v>95</v>
      </c>
      <c r="E2" t="s">
        <v>91</v>
      </c>
      <c r="G2" t="str" cm="1">
        <f t="array" ref="G2:I4">_xlfn._xlws.FILTER(A2:C12, (C2:C12&gt;=LARGE(IF(B2:B12=E2,C2:C12),3))*(B2:B12=E2))</f>
        <v>a001</v>
      </c>
      <c r="H2" t="str">
        <v>Laranja</v>
      </c>
      <c r="I2">
        <v>95</v>
      </c>
    </row>
    <row r="3" spans="1:9" x14ac:dyDescent="0.25">
      <c r="A3" t="s">
        <v>93</v>
      </c>
      <c r="B3" t="s">
        <v>103</v>
      </c>
      <c r="C3">
        <v>70</v>
      </c>
      <c r="G3" t="str">
        <v>a007</v>
      </c>
      <c r="H3" t="str">
        <v>Laranja</v>
      </c>
      <c r="I3">
        <v>110</v>
      </c>
    </row>
    <row r="4" spans="1:9" x14ac:dyDescent="0.25">
      <c r="A4" t="s">
        <v>94</v>
      </c>
      <c r="B4" t="s">
        <v>104</v>
      </c>
      <c r="C4">
        <v>115</v>
      </c>
      <c r="G4" t="str">
        <v>a010</v>
      </c>
      <c r="H4" t="str">
        <v>Laranja</v>
      </c>
      <c r="I4">
        <v>100</v>
      </c>
    </row>
    <row r="5" spans="1:9" x14ac:dyDescent="0.25">
      <c r="A5" s="21" t="s">
        <v>95</v>
      </c>
      <c r="B5" s="21" t="s">
        <v>104</v>
      </c>
      <c r="C5">
        <v>105</v>
      </c>
    </row>
    <row r="6" spans="1:9" x14ac:dyDescent="0.25">
      <c r="A6" s="21" t="s">
        <v>96</v>
      </c>
      <c r="B6" s="21" t="s">
        <v>91</v>
      </c>
      <c r="C6">
        <v>80</v>
      </c>
    </row>
    <row r="7" spans="1:9" x14ac:dyDescent="0.25">
      <c r="A7" s="21" t="s">
        <v>97</v>
      </c>
      <c r="B7" s="21" t="s">
        <v>103</v>
      </c>
      <c r="C7">
        <v>85</v>
      </c>
    </row>
    <row r="8" spans="1:9" x14ac:dyDescent="0.25">
      <c r="A8" s="21" t="s">
        <v>98</v>
      </c>
      <c r="B8" s="21" t="s">
        <v>91</v>
      </c>
      <c r="C8">
        <v>110</v>
      </c>
    </row>
    <row r="9" spans="1:9" x14ac:dyDescent="0.25">
      <c r="A9" s="21" t="s">
        <v>99</v>
      </c>
      <c r="B9" s="21" t="s">
        <v>104</v>
      </c>
      <c r="C9">
        <v>95</v>
      </c>
    </row>
    <row r="10" spans="1:9" x14ac:dyDescent="0.25">
      <c r="A10" s="21" t="s">
        <v>100</v>
      </c>
      <c r="B10" s="21" t="s">
        <v>103</v>
      </c>
      <c r="C10">
        <v>65</v>
      </c>
    </row>
    <row r="11" spans="1:9" x14ac:dyDescent="0.25">
      <c r="A11" s="21" t="s">
        <v>101</v>
      </c>
      <c r="B11" s="21" t="s">
        <v>91</v>
      </c>
      <c r="C11">
        <v>100</v>
      </c>
    </row>
    <row r="12" spans="1:9" x14ac:dyDescent="0.25">
      <c r="A12" s="21" t="s">
        <v>102</v>
      </c>
      <c r="B12" s="21" t="s">
        <v>103</v>
      </c>
      <c r="C12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TRANSPOSE+SEQUENCE</vt:lpstr>
      <vt:lpstr>LARGE+SMALL</vt:lpstr>
      <vt:lpstr>FILTER</vt:lpstr>
      <vt:lpstr>SORT</vt:lpstr>
      <vt:lpstr>UNIQUE</vt:lpstr>
      <vt:lpstr>QUIZ 5.1</vt:lpstr>
      <vt:lpstr>QUIZ 5.3</vt:lpstr>
      <vt:lpstr>QUIZ 5.6</vt:lpstr>
      <vt:lpstr>QUIZ 5.7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Kiko</cp:lastModifiedBy>
  <dcterms:created xsi:type="dcterms:W3CDTF">2021-09-21T09:30:57Z</dcterms:created>
  <dcterms:modified xsi:type="dcterms:W3CDTF">2022-01-20T21:15:09Z</dcterms:modified>
</cp:coreProperties>
</file>