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wmailedu-my.sharepoint.com/personal/hwc890_uowmail_edu_au/Documents/UOW/SEM 3.1/CSCI262/Assignment/2/"/>
    </mc:Choice>
  </mc:AlternateContent>
  <xr:revisionPtr revIDLastSave="414" documentId="8_{1B0872F8-09F4-4370-9DC4-E57DC57ADE8A}" xr6:coauthVersionLast="47" xr6:coauthVersionMax="47" xr10:uidLastSave="{FC50C6B5-944F-4D55-B22E-58775DF8819C}"/>
  <bookViews>
    <workbookView xWindow="-108" yWindow="-108" windowWidth="23256" windowHeight="12576" activeTab="2" xr2:uid="{00000000-000D-0000-FFFF-FFFF00000000}"/>
  </bookViews>
  <sheets>
    <sheet name="Puzzle B" sheetId="2" r:id="rId1"/>
    <sheet name="8SubPuzzleK3Manual" sheetId="6" r:id="rId2"/>
    <sheet name="Puzzle A" sheetId="1" r:id="rId3"/>
    <sheet name="8SubPuzzlesK3FreqDist" sheetId="5" r:id="rId4"/>
    <sheet name="FourSubPuzzlesK5" sheetId="3" r:id="rId5"/>
    <sheet name="FourSubPuzzlesK3" sheetId="7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7" l="1"/>
  <c r="E3" i="7" s="1"/>
  <c r="D4" i="7"/>
  <c r="E4" i="7" s="1"/>
  <c r="D5" i="7"/>
  <c r="D6" i="7"/>
  <c r="E6" i="7" s="1"/>
  <c r="D7" i="7"/>
  <c r="D8" i="7"/>
  <c r="D9" i="7"/>
  <c r="D10" i="7"/>
  <c r="E10" i="7" s="1"/>
  <c r="D11" i="7"/>
  <c r="E11" i="7" s="1"/>
  <c r="D12" i="7"/>
  <c r="E12" i="7" s="1"/>
  <c r="D13" i="7"/>
  <c r="E13" i="7" s="1"/>
  <c r="D14" i="7"/>
  <c r="D15" i="7"/>
  <c r="E15" i="7" s="1"/>
  <c r="D16" i="7"/>
  <c r="E16" i="7" s="1"/>
  <c r="D17" i="7"/>
  <c r="D18" i="7"/>
  <c r="D19" i="7"/>
  <c r="D20" i="7"/>
  <c r="D21" i="7"/>
  <c r="D22" i="7"/>
  <c r="D23" i="7"/>
  <c r="E23" i="7" s="1"/>
  <c r="D24" i="7"/>
  <c r="E24" i="7" s="1"/>
  <c r="D25" i="7"/>
  <c r="E25" i="7" s="1"/>
  <c r="D26" i="7"/>
  <c r="D27" i="7"/>
  <c r="E27" i="7" s="1"/>
  <c r="D28" i="7"/>
  <c r="E28" i="7" s="1"/>
  <c r="D29" i="7"/>
  <c r="D30" i="7"/>
  <c r="D31" i="7"/>
  <c r="D32" i="7"/>
  <c r="D33" i="7"/>
  <c r="D34" i="7"/>
  <c r="D2" i="7"/>
  <c r="E5" i="7"/>
  <c r="E7" i="7"/>
  <c r="E8" i="7"/>
  <c r="E9" i="7"/>
  <c r="E14" i="7"/>
  <c r="E17" i="7"/>
  <c r="E18" i="7"/>
  <c r="E19" i="7"/>
  <c r="E20" i="7"/>
  <c r="E21" i="7"/>
  <c r="E22" i="7"/>
  <c r="E26" i="7"/>
  <c r="E29" i="7"/>
  <c r="E30" i="7"/>
  <c r="E31" i="7"/>
  <c r="E32" i="7"/>
  <c r="E33" i="7"/>
  <c r="E2" i="7"/>
  <c r="X35" i="3"/>
  <c r="X34" i="3"/>
  <c r="W34" i="3"/>
  <c r="V34" i="3"/>
  <c r="V33" i="3"/>
  <c r="N13" i="3"/>
  <c r="N11" i="3"/>
  <c r="Y20" i="7"/>
  <c r="S24" i="7"/>
  <c r="S23" i="7"/>
  <c r="S20" i="7"/>
  <c r="S21" i="7"/>
  <c r="S22" i="7"/>
  <c r="S19" i="7"/>
  <c r="R18" i="7"/>
  <c r="R17" i="7"/>
  <c r="Q17" i="7"/>
  <c r="Y3" i="7"/>
  <c r="Y4" i="7"/>
  <c r="Y5" i="7"/>
  <c r="Y6" i="7"/>
  <c r="Y7" i="7"/>
  <c r="Y8" i="7"/>
  <c r="Y9" i="7"/>
  <c r="Y2" i="7"/>
  <c r="B34" i="7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Y19" i="7" l="1"/>
  <c r="Q8" i="7"/>
  <c r="R37" i="1"/>
  <c r="R33" i="1"/>
  <c r="R34" i="1"/>
  <c r="R17" i="1"/>
  <c r="R35" i="1" s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Q9" i="7"/>
  <c r="C6" i="7"/>
  <c r="C5" i="7"/>
  <c r="C4" i="7"/>
  <c r="C3" i="7"/>
  <c r="C2" i="7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2" i="3"/>
  <c r="H18" i="3"/>
  <c r="F3" i="6"/>
  <c r="F4" i="6" s="1"/>
  <c r="Z19" i="7" l="1"/>
  <c r="Y21" i="7" s="1"/>
  <c r="E34" i="7"/>
  <c r="K20" i="7" s="1"/>
  <c r="K22" i="7" s="1"/>
  <c r="B9" i="6"/>
  <c r="B8" i="6"/>
  <c r="B4" i="6"/>
  <c r="B7" i="6"/>
  <c r="B6" i="6"/>
  <c r="B5" i="6"/>
  <c r="B2" i="6"/>
  <c r="B3" i="6"/>
  <c r="A67" i="5"/>
  <c r="D65" i="5"/>
  <c r="E65" i="5" s="1"/>
  <c r="D63" i="5"/>
  <c r="E63" i="5" s="1"/>
  <c r="D60" i="5"/>
  <c r="D57" i="5"/>
  <c r="E57" i="5" s="1"/>
  <c r="D55" i="5"/>
  <c r="D54" i="5"/>
  <c r="E54" i="5" s="1"/>
  <c r="D53" i="5"/>
  <c r="E53" i="5" s="1"/>
  <c r="D51" i="5"/>
  <c r="E51" i="5" s="1"/>
  <c r="D48" i="5"/>
  <c r="D45" i="5"/>
  <c r="D43" i="5"/>
  <c r="E43" i="5" s="1"/>
  <c r="D42" i="5"/>
  <c r="E42" i="5" s="1"/>
  <c r="D41" i="5"/>
  <c r="D39" i="5"/>
  <c r="E39" i="5" s="1"/>
  <c r="D36" i="5"/>
  <c r="D33" i="5"/>
  <c r="E33" i="5" s="1"/>
  <c r="D31" i="5"/>
  <c r="E31" i="5" s="1"/>
  <c r="D30" i="5"/>
  <c r="E30" i="5" s="1"/>
  <c r="D29" i="5"/>
  <c r="E29" i="5" s="1"/>
  <c r="D27" i="5"/>
  <c r="E27" i="5" s="1"/>
  <c r="D24" i="5"/>
  <c r="D22" i="5"/>
  <c r="D21" i="5"/>
  <c r="D19" i="5"/>
  <c r="E19" i="5" s="1"/>
  <c r="D18" i="5"/>
  <c r="E18" i="5" s="1"/>
  <c r="D17" i="5"/>
  <c r="E17" i="5" s="1"/>
  <c r="D15" i="5"/>
  <c r="E15" i="5" s="1"/>
  <c r="D12" i="5"/>
  <c r="E12" i="5" s="1"/>
  <c r="D10" i="5"/>
  <c r="E10" i="5" s="1"/>
  <c r="D9" i="5"/>
  <c r="D7" i="5"/>
  <c r="E7" i="5" s="1"/>
  <c r="D6" i="5"/>
  <c r="E6" i="5" s="1"/>
  <c r="D5" i="5"/>
  <c r="E5" i="5" s="1"/>
  <c r="D3" i="5"/>
  <c r="H18" i="5"/>
  <c r="D64" i="5" s="1"/>
  <c r="E64" i="5" s="1"/>
  <c r="B67" i="5"/>
  <c r="C65" i="5"/>
  <c r="C64" i="5"/>
  <c r="C63" i="5"/>
  <c r="C62" i="5"/>
  <c r="C61" i="5"/>
  <c r="E60" i="5"/>
  <c r="C60" i="5"/>
  <c r="C59" i="5"/>
  <c r="C58" i="5"/>
  <c r="C57" i="5"/>
  <c r="C56" i="5"/>
  <c r="E55" i="5"/>
  <c r="C55" i="5"/>
  <c r="C54" i="5"/>
  <c r="C53" i="5"/>
  <c r="C52" i="5"/>
  <c r="C51" i="5"/>
  <c r="C50" i="5"/>
  <c r="C49" i="5"/>
  <c r="E48" i="5"/>
  <c r="C48" i="5"/>
  <c r="C47" i="5"/>
  <c r="C46" i="5"/>
  <c r="E45" i="5"/>
  <c r="C45" i="5"/>
  <c r="C44" i="5"/>
  <c r="C43" i="5"/>
  <c r="C42" i="5"/>
  <c r="E41" i="5"/>
  <c r="C41" i="5"/>
  <c r="C40" i="5"/>
  <c r="C39" i="5"/>
  <c r="C38" i="5"/>
  <c r="C37" i="5"/>
  <c r="E36" i="5"/>
  <c r="C36" i="5"/>
  <c r="C35" i="5"/>
  <c r="C34" i="5"/>
  <c r="C33" i="5"/>
  <c r="C32" i="5"/>
  <c r="C31" i="5"/>
  <c r="C30" i="5"/>
  <c r="C29" i="5"/>
  <c r="C28" i="5"/>
  <c r="C27" i="5"/>
  <c r="C26" i="5"/>
  <c r="C25" i="5"/>
  <c r="E24" i="5"/>
  <c r="C24" i="5"/>
  <c r="C23" i="5"/>
  <c r="E22" i="5"/>
  <c r="C22" i="5"/>
  <c r="E21" i="5"/>
  <c r="C21" i="5"/>
  <c r="C20" i="5"/>
  <c r="C19" i="5"/>
  <c r="C18" i="5"/>
  <c r="C17" i="5"/>
  <c r="C16" i="5"/>
  <c r="C15" i="5"/>
  <c r="C14" i="5"/>
  <c r="C13" i="5"/>
  <c r="C12" i="5"/>
  <c r="C11" i="5"/>
  <c r="C10" i="5"/>
  <c r="E9" i="5"/>
  <c r="C9" i="5"/>
  <c r="C8" i="5"/>
  <c r="C7" i="5"/>
  <c r="C6" i="5"/>
  <c r="C5" i="5"/>
  <c r="C4" i="5"/>
  <c r="E3" i="5"/>
  <c r="C3" i="5"/>
  <c r="C2" i="5"/>
  <c r="N20" i="7" l="1"/>
  <c r="D8" i="5"/>
  <c r="E8" i="5" s="1"/>
  <c r="D20" i="5"/>
  <c r="E20" i="5" s="1"/>
  <c r="D32" i="5"/>
  <c r="E32" i="5" s="1"/>
  <c r="D44" i="5"/>
  <c r="E44" i="5" s="1"/>
  <c r="D56" i="5"/>
  <c r="E56" i="5" s="1"/>
  <c r="D34" i="5"/>
  <c r="E34" i="5" s="1"/>
  <c r="D46" i="5"/>
  <c r="E46" i="5" s="1"/>
  <c r="D58" i="5"/>
  <c r="E58" i="5" s="1"/>
  <c r="F5" i="6"/>
  <c r="F6" i="6" s="1"/>
  <c r="F7" i="6" s="1"/>
  <c r="D11" i="5"/>
  <c r="E11" i="5" s="1"/>
  <c r="D23" i="5"/>
  <c r="E23" i="5" s="1"/>
  <c r="D35" i="5"/>
  <c r="E35" i="5" s="1"/>
  <c r="D47" i="5"/>
  <c r="E47" i="5" s="1"/>
  <c r="D59" i="5"/>
  <c r="E59" i="5" s="1"/>
  <c r="D13" i="5"/>
  <c r="E13" i="5" s="1"/>
  <c r="D25" i="5"/>
  <c r="E25" i="5" s="1"/>
  <c r="D37" i="5"/>
  <c r="E37" i="5" s="1"/>
  <c r="D49" i="5"/>
  <c r="E49" i="5" s="1"/>
  <c r="D61" i="5"/>
  <c r="E61" i="5" s="1"/>
  <c r="D2" i="5"/>
  <c r="D14" i="5"/>
  <c r="E14" i="5" s="1"/>
  <c r="D26" i="5"/>
  <c r="E26" i="5" s="1"/>
  <c r="D38" i="5"/>
  <c r="E38" i="5" s="1"/>
  <c r="D50" i="5"/>
  <c r="E50" i="5" s="1"/>
  <c r="D62" i="5"/>
  <c r="E62" i="5" s="1"/>
  <c r="D4" i="5"/>
  <c r="E4" i="5" s="1"/>
  <c r="D16" i="5"/>
  <c r="E16" i="5" s="1"/>
  <c r="D28" i="5"/>
  <c r="E28" i="5" s="1"/>
  <c r="D40" i="5"/>
  <c r="E40" i="5" s="1"/>
  <c r="D52" i="5"/>
  <c r="E52" i="5" s="1"/>
  <c r="E2" i="5" l="1"/>
  <c r="E67" i="5" s="1"/>
  <c r="H20" i="5" s="1"/>
  <c r="H22" i="5" s="1"/>
  <c r="H24" i="5"/>
  <c r="D67" i="5"/>
  <c r="B66" i="2"/>
  <c r="C65" i="2" l="1"/>
  <c r="D65" i="2"/>
  <c r="E65" i="2"/>
  <c r="B68" i="2"/>
  <c r="B131" i="3" l="1"/>
  <c r="D129" i="3"/>
  <c r="E129" i="3" s="1"/>
  <c r="C129" i="3"/>
  <c r="D128" i="3"/>
  <c r="E128" i="3" s="1"/>
  <c r="C128" i="3"/>
  <c r="D127" i="3"/>
  <c r="E127" i="3" s="1"/>
  <c r="C127" i="3"/>
  <c r="D126" i="3"/>
  <c r="E126" i="3" s="1"/>
  <c r="C126" i="3"/>
  <c r="D125" i="3"/>
  <c r="E125" i="3" s="1"/>
  <c r="C125" i="3"/>
  <c r="D124" i="3"/>
  <c r="E124" i="3" s="1"/>
  <c r="C124" i="3"/>
  <c r="D123" i="3"/>
  <c r="E123" i="3" s="1"/>
  <c r="C123" i="3"/>
  <c r="D122" i="3"/>
  <c r="E122" i="3" s="1"/>
  <c r="C122" i="3"/>
  <c r="D121" i="3"/>
  <c r="E121" i="3" s="1"/>
  <c r="C121" i="3"/>
  <c r="D120" i="3"/>
  <c r="E120" i="3" s="1"/>
  <c r="C120" i="3"/>
  <c r="D119" i="3"/>
  <c r="E119" i="3" s="1"/>
  <c r="C119" i="3"/>
  <c r="D118" i="3"/>
  <c r="E118" i="3" s="1"/>
  <c r="C118" i="3"/>
  <c r="D117" i="3"/>
  <c r="E117" i="3" s="1"/>
  <c r="C117" i="3"/>
  <c r="D116" i="3"/>
  <c r="E116" i="3" s="1"/>
  <c r="C116" i="3"/>
  <c r="D115" i="3"/>
  <c r="E115" i="3" s="1"/>
  <c r="C115" i="3"/>
  <c r="D114" i="3"/>
  <c r="E114" i="3" s="1"/>
  <c r="C114" i="3"/>
  <c r="D113" i="3"/>
  <c r="E113" i="3" s="1"/>
  <c r="C113" i="3"/>
  <c r="D112" i="3"/>
  <c r="E112" i="3" s="1"/>
  <c r="C112" i="3"/>
  <c r="D111" i="3"/>
  <c r="E111" i="3" s="1"/>
  <c r="C111" i="3"/>
  <c r="D110" i="3"/>
  <c r="E110" i="3" s="1"/>
  <c r="C110" i="3"/>
  <c r="D109" i="3"/>
  <c r="E109" i="3" s="1"/>
  <c r="C109" i="3"/>
  <c r="D108" i="3"/>
  <c r="E108" i="3" s="1"/>
  <c r="C108" i="3"/>
  <c r="D107" i="3"/>
  <c r="E107" i="3" s="1"/>
  <c r="C107" i="3"/>
  <c r="D106" i="3"/>
  <c r="E106" i="3" s="1"/>
  <c r="C106" i="3"/>
  <c r="D105" i="3"/>
  <c r="E105" i="3" s="1"/>
  <c r="C105" i="3"/>
  <c r="D104" i="3"/>
  <c r="E104" i="3" s="1"/>
  <c r="C104" i="3"/>
  <c r="D103" i="3"/>
  <c r="E103" i="3" s="1"/>
  <c r="C103" i="3"/>
  <c r="D102" i="3"/>
  <c r="E102" i="3" s="1"/>
  <c r="C102" i="3"/>
  <c r="E101" i="3"/>
  <c r="D101" i="3"/>
  <c r="C101" i="3"/>
  <c r="D100" i="3"/>
  <c r="E100" i="3" s="1"/>
  <c r="C100" i="3"/>
  <c r="D99" i="3"/>
  <c r="E99" i="3" s="1"/>
  <c r="C99" i="3"/>
  <c r="D98" i="3"/>
  <c r="E98" i="3" s="1"/>
  <c r="C98" i="3"/>
  <c r="D97" i="3"/>
  <c r="E97" i="3" s="1"/>
  <c r="C97" i="3"/>
  <c r="D96" i="3"/>
  <c r="E96" i="3" s="1"/>
  <c r="C96" i="3"/>
  <c r="D95" i="3"/>
  <c r="E95" i="3" s="1"/>
  <c r="C95" i="3"/>
  <c r="D94" i="3"/>
  <c r="E94" i="3" s="1"/>
  <c r="C94" i="3"/>
  <c r="D93" i="3"/>
  <c r="E93" i="3" s="1"/>
  <c r="C93" i="3"/>
  <c r="D92" i="3"/>
  <c r="E92" i="3" s="1"/>
  <c r="C92" i="3"/>
  <c r="D91" i="3"/>
  <c r="E91" i="3" s="1"/>
  <c r="C91" i="3"/>
  <c r="D90" i="3"/>
  <c r="E90" i="3" s="1"/>
  <c r="C90" i="3"/>
  <c r="D89" i="3"/>
  <c r="E89" i="3" s="1"/>
  <c r="C89" i="3"/>
  <c r="D88" i="3"/>
  <c r="E88" i="3" s="1"/>
  <c r="C88" i="3"/>
  <c r="D87" i="3"/>
  <c r="E87" i="3" s="1"/>
  <c r="C87" i="3"/>
  <c r="D86" i="3"/>
  <c r="E86" i="3" s="1"/>
  <c r="C86" i="3"/>
  <c r="D85" i="3"/>
  <c r="E85" i="3" s="1"/>
  <c r="C85" i="3"/>
  <c r="D84" i="3"/>
  <c r="E84" i="3" s="1"/>
  <c r="C84" i="3"/>
  <c r="D83" i="3"/>
  <c r="E83" i="3" s="1"/>
  <c r="C83" i="3"/>
  <c r="D82" i="3"/>
  <c r="E82" i="3" s="1"/>
  <c r="C82" i="3"/>
  <c r="D81" i="3"/>
  <c r="E81" i="3" s="1"/>
  <c r="C81" i="3"/>
  <c r="D80" i="3"/>
  <c r="E80" i="3" s="1"/>
  <c r="C80" i="3"/>
  <c r="D79" i="3"/>
  <c r="E79" i="3" s="1"/>
  <c r="C79" i="3"/>
  <c r="D78" i="3"/>
  <c r="E78" i="3" s="1"/>
  <c r="C78" i="3"/>
  <c r="D77" i="3"/>
  <c r="E77" i="3" s="1"/>
  <c r="C77" i="3"/>
  <c r="D76" i="3"/>
  <c r="E76" i="3" s="1"/>
  <c r="C76" i="3"/>
  <c r="D75" i="3"/>
  <c r="E75" i="3" s="1"/>
  <c r="C75" i="3"/>
  <c r="D74" i="3"/>
  <c r="E74" i="3" s="1"/>
  <c r="C74" i="3"/>
  <c r="E73" i="3"/>
  <c r="D73" i="3"/>
  <c r="C73" i="3"/>
  <c r="D72" i="3"/>
  <c r="E72" i="3" s="1"/>
  <c r="C72" i="3"/>
  <c r="D71" i="3"/>
  <c r="E71" i="3" s="1"/>
  <c r="C71" i="3"/>
  <c r="D70" i="3"/>
  <c r="E70" i="3" s="1"/>
  <c r="C70" i="3"/>
  <c r="D69" i="3"/>
  <c r="E69" i="3" s="1"/>
  <c r="C69" i="3"/>
  <c r="D68" i="3"/>
  <c r="E68" i="3" s="1"/>
  <c r="C68" i="3"/>
  <c r="D67" i="3"/>
  <c r="E67" i="3" s="1"/>
  <c r="C67" i="3"/>
  <c r="D66" i="3"/>
  <c r="E66" i="3" s="1"/>
  <c r="C66" i="3"/>
  <c r="D65" i="3"/>
  <c r="E65" i="3" s="1"/>
  <c r="C65" i="3"/>
  <c r="D64" i="3"/>
  <c r="E64" i="3" s="1"/>
  <c r="C64" i="3"/>
  <c r="E63" i="3"/>
  <c r="D63" i="3"/>
  <c r="C63" i="3"/>
  <c r="D62" i="3"/>
  <c r="E62" i="3" s="1"/>
  <c r="C62" i="3"/>
  <c r="D61" i="3"/>
  <c r="E61" i="3" s="1"/>
  <c r="C61" i="3"/>
  <c r="D60" i="3"/>
  <c r="E60" i="3" s="1"/>
  <c r="C60" i="3"/>
  <c r="D59" i="3"/>
  <c r="E59" i="3" s="1"/>
  <c r="C59" i="3"/>
  <c r="D58" i="3"/>
  <c r="E58" i="3" s="1"/>
  <c r="C58" i="3"/>
  <c r="D57" i="3"/>
  <c r="E57" i="3" s="1"/>
  <c r="C57" i="3"/>
  <c r="D56" i="3"/>
  <c r="E56" i="3" s="1"/>
  <c r="C56" i="3"/>
  <c r="E55" i="3"/>
  <c r="D55" i="3"/>
  <c r="C55" i="3"/>
  <c r="D54" i="3"/>
  <c r="E54" i="3" s="1"/>
  <c r="C54" i="3"/>
  <c r="D53" i="3"/>
  <c r="E53" i="3" s="1"/>
  <c r="C53" i="3"/>
  <c r="D52" i="3"/>
  <c r="E52" i="3" s="1"/>
  <c r="C52" i="3"/>
  <c r="D51" i="3"/>
  <c r="E51" i="3" s="1"/>
  <c r="C51" i="3"/>
  <c r="D50" i="3"/>
  <c r="E50" i="3" s="1"/>
  <c r="C50" i="3"/>
  <c r="D49" i="3"/>
  <c r="E49" i="3" s="1"/>
  <c r="C49" i="3"/>
  <c r="D48" i="3"/>
  <c r="E48" i="3" s="1"/>
  <c r="C48" i="3"/>
  <c r="D47" i="3"/>
  <c r="E47" i="3" s="1"/>
  <c r="C47" i="3"/>
  <c r="D46" i="3"/>
  <c r="E46" i="3" s="1"/>
  <c r="C46" i="3"/>
  <c r="D45" i="3"/>
  <c r="E45" i="3" s="1"/>
  <c r="C45" i="3"/>
  <c r="D44" i="3"/>
  <c r="E44" i="3" s="1"/>
  <c r="C44" i="3"/>
  <c r="D43" i="3"/>
  <c r="E43" i="3" s="1"/>
  <c r="C43" i="3"/>
  <c r="D42" i="3"/>
  <c r="E42" i="3" s="1"/>
  <c r="C42" i="3"/>
  <c r="D41" i="3"/>
  <c r="E41" i="3" s="1"/>
  <c r="C41" i="3"/>
  <c r="D40" i="3"/>
  <c r="E40" i="3" s="1"/>
  <c r="C40" i="3"/>
  <c r="D39" i="3"/>
  <c r="E39" i="3" s="1"/>
  <c r="C39" i="3"/>
  <c r="D38" i="3"/>
  <c r="E38" i="3" s="1"/>
  <c r="C38" i="3"/>
  <c r="D37" i="3"/>
  <c r="E37" i="3" s="1"/>
  <c r="C37" i="3"/>
  <c r="D36" i="3"/>
  <c r="E36" i="3" s="1"/>
  <c r="C36" i="3"/>
  <c r="D35" i="3"/>
  <c r="E35" i="3" s="1"/>
  <c r="C35" i="3"/>
  <c r="D34" i="3"/>
  <c r="E34" i="3" s="1"/>
  <c r="C34" i="3"/>
  <c r="E33" i="3"/>
  <c r="C33" i="3"/>
  <c r="E32" i="3"/>
  <c r="C32" i="3"/>
  <c r="E31" i="3"/>
  <c r="C31" i="3"/>
  <c r="E30" i="3"/>
  <c r="C30" i="3"/>
  <c r="E29" i="3"/>
  <c r="C29" i="3"/>
  <c r="E28" i="3"/>
  <c r="C28" i="3"/>
  <c r="E27" i="3"/>
  <c r="C27" i="3"/>
  <c r="E26" i="3"/>
  <c r="C26" i="3"/>
  <c r="E25" i="3"/>
  <c r="C25" i="3"/>
  <c r="E24" i="3"/>
  <c r="C24" i="3"/>
  <c r="E23" i="3"/>
  <c r="C23" i="3"/>
  <c r="E22" i="3"/>
  <c r="C22" i="3"/>
  <c r="E21" i="3"/>
  <c r="C21" i="3"/>
  <c r="E20" i="3"/>
  <c r="C20" i="3"/>
  <c r="E19" i="3"/>
  <c r="C19" i="3"/>
  <c r="E18" i="3"/>
  <c r="C18" i="3"/>
  <c r="E17" i="3"/>
  <c r="C17" i="3"/>
  <c r="E16" i="3"/>
  <c r="C16" i="3"/>
  <c r="E15" i="3"/>
  <c r="C15" i="3"/>
  <c r="E14" i="3"/>
  <c r="C14" i="3"/>
  <c r="E13" i="3"/>
  <c r="C13" i="3"/>
  <c r="E12" i="3"/>
  <c r="C12" i="3"/>
  <c r="E11" i="3"/>
  <c r="C11" i="3"/>
  <c r="E10" i="3"/>
  <c r="C10" i="3"/>
  <c r="E9" i="3"/>
  <c r="C9" i="3"/>
  <c r="E8" i="3"/>
  <c r="C8" i="3"/>
  <c r="E7" i="3"/>
  <c r="C7" i="3"/>
  <c r="E6" i="3"/>
  <c r="C6" i="3"/>
  <c r="E5" i="3"/>
  <c r="C5" i="3"/>
  <c r="E4" i="3"/>
  <c r="C4" i="3"/>
  <c r="E3" i="3"/>
  <c r="C3" i="3"/>
  <c r="E2" i="3"/>
  <c r="C2" i="3"/>
  <c r="H24" i="3" l="1"/>
  <c r="E131" i="3"/>
  <c r="H20" i="3" s="1"/>
  <c r="H22" i="3" s="1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64" i="2"/>
  <c r="C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J48" i="2" l="1"/>
  <c r="E34" i="1"/>
  <c r="J23" i="1" s="1"/>
  <c r="J25" i="1" s="1"/>
  <c r="D66" i="2"/>
  <c r="D68" i="2"/>
  <c r="C66" i="2"/>
  <c r="J27" i="1"/>
  <c r="E66" i="2"/>
  <c r="J45" i="2" s="1"/>
  <c r="J46" i="2" s="1"/>
  <c r="E68" i="2"/>
  <c r="G68" i="2" s="1"/>
</calcChain>
</file>

<file path=xl/sharedStrings.xml><?xml version="1.0" encoding="utf-8"?>
<sst xmlns="http://schemas.openxmlformats.org/spreadsheetml/2006/main" count="157" uniqueCount="76">
  <si>
    <t>E x F</t>
  </si>
  <si>
    <t>Mean - E</t>
  </si>
  <si>
    <t>((Mean - E)^2)*F</t>
  </si>
  <si>
    <t>Expected Hashes
( E )</t>
  </si>
  <si>
    <t>Frequency
( F )</t>
  </si>
  <si>
    <t>There is only one sub-puzzle, hence frequency is 1.</t>
  </si>
  <si>
    <t>Mean=</t>
  </si>
  <si>
    <t>Variance:</t>
  </si>
  <si>
    <t>Standard deviation:</t>
  </si>
  <si>
    <t>For two sub-puzzles with k = 5, the mean is 33.</t>
  </si>
  <si>
    <t>Worst case expected hashes for two sub-puzzle with k = 5 is 64.</t>
  </si>
  <si>
    <t>How do I get the frequency?</t>
  </si>
  <si>
    <t>Possible combinations</t>
  </si>
  <si>
    <t>Expected hash</t>
  </si>
  <si>
    <t>…</t>
  </si>
  <si>
    <t>where n equals the number of expected hash, and</t>
  </si>
  <si>
    <t>m1: first number of pattern,</t>
  </si>
  <si>
    <t>m2: second number of pattern,</t>
  </si>
  <si>
    <t>m3: third number of pattern,</t>
  </si>
  <si>
    <t>mx: the last number of pattern.</t>
  </si>
  <si>
    <t>Since puzzle B has 2 puzzles, the total number of possible combinations of each expected hash are as follows:</t>
  </si>
  <si>
    <t>E: 2 x 2^5 =</t>
  </si>
  <si>
    <t>There are two sub-puzzles, hence frequency is determined as follow:</t>
  </si>
  <si>
    <t>1-1</t>
  </si>
  <si>
    <t>1-2, 2-1</t>
  </si>
  <si>
    <t>1-3, 2-2, 3-1</t>
  </si>
  <si>
    <t>Total number of possible combinations (Frequency)</t>
  </si>
  <si>
    <t>1-4, 2-3, 3-2, 4-1</t>
  </si>
  <si>
    <t>1-5, 2-4, 3-3, 4-2, 5-1</t>
  </si>
  <si>
    <t>Expected hash
( E )</t>
  </si>
  <si>
    <t>( E x F )</t>
  </si>
  <si>
    <t>Mean:</t>
  </si>
  <si>
    <t>Since puzzle C has 4 puzzles, the total number of possible combinations of each expected hash are as follows:</t>
  </si>
  <si>
    <t>Total number of possible combinations</t>
  </si>
  <si>
    <t>1-1-1-1</t>
  </si>
  <si>
    <t>1-1-1-2, 1-1-2-1, 1-2-1-1, 2-1-1-1</t>
  </si>
  <si>
    <t>1-1-1-3, 1-1-3-1, 1-3-1-1, 3-1-1-1, 1-1-2-2, 1-2-1-2, 1-2-2-1, 2-1-2-1, 2-2-1-1, 2-1-1-2</t>
  </si>
  <si>
    <t>1-1-1-4, 1-1-4-1, 1-4-1-1, 4-1-1-1, 1-1-2-3, 1-1-3-2, 1-3-2-1, 2-3-1-1, 2-1-1-3, 3-2-1-1, 2-1-1-3, 3-1-1-2, 1-2-1-3, 1-3-1-2, 3-1-2-1, 2-1-3-1, 2-2-2-1, 2-2-1-2, 2-1-1-2, 1-2-2-2</t>
  </si>
  <si>
    <t>1-1-1-5, 1-1-5-1, 1-5-1-1, 5-1-1-1 (4), 1-1-2-4 (12), 1-1-3-3 (6), 1-2-2-3 (12), 2-2-2-2 (1)</t>
  </si>
  <si>
    <t>1-1-1-1-1-1-1-1</t>
  </si>
  <si>
    <t>1-1-1-1-1-1-1-2, 1-1-1-1-1-1-2-1, 1-1-1-1-1-2-1-1, 
1-1-1-1-2-1-1-1, 1-1-1-2-1-1-1-1, 1-1-2-1-1-1-1-1, 
1-2-1-1-1-1-1-1, 2-1-1-1-1-1-1-1</t>
  </si>
  <si>
    <t>1-1-1-1-1-1-1-3, 1-1-1-1-1-1-3-1, 1-1-1-1-1-3-1-1,
1-1-1-1-3-1-1-1, 1-1-1-3-1-1-1-1, 1-1-3-1-1-1-1-1,
1-3-1-1-1-1-1-1, 3-1-1-1-1-1-1-1, 1-1-1-1-1-1-2-2 (28)</t>
  </si>
  <si>
    <t>8 + 56 + 56 = 120</t>
  </si>
  <si>
    <t>8 + 28 = 36</t>
  </si>
  <si>
    <t>E</t>
  </si>
  <si>
    <t>m:</t>
  </si>
  <si>
    <t>Total variance:</t>
  </si>
  <si>
    <t>Mean per puzzle:</t>
  </si>
  <si>
    <t>k:</t>
  </si>
  <si>
    <t>E:</t>
  </si>
  <si>
    <t>(Mean-E)^2</t>
  </si>
  <si>
    <t>Variance per puzzle:</t>
  </si>
  <si>
    <t>For one sub-puzzle with k = 5, the mean is 32.5.</t>
  </si>
  <si>
    <t>E: 1 x 2^5 =</t>
  </si>
  <si>
    <t>Worst case expected hashes with k = 5 is 32.</t>
  </si>
  <si>
    <t>Four sub-puzzles. k = 3.</t>
  </si>
  <si>
    <t>1x2^3=8</t>
  </si>
  <si>
    <t>max hash for 1 sub puzzle</t>
  </si>
  <si>
    <t>4 subpuzzle</t>
  </si>
  <si>
    <t>avg num of hashes</t>
  </si>
  <si>
    <t xml:space="preserve">  ((33-1)^2+(33-2)^2+(33-3)^2+⋯+(33-32)^2)/32=170.5</t>
  </si>
  <si>
    <t>t</t>
  </si>
  <si>
    <t>variance</t>
  </si>
  <si>
    <t xml:space="preserve">1-1-1-6, 6-1-1-1, 1-6-1-1, 1-1-6-1, </t>
  </si>
  <si>
    <t>E= m*2^k</t>
  </si>
  <si>
    <t>m is number of sub puzzles</t>
  </si>
  <si>
    <t>4 sub puzzle avg # of hashes</t>
  </si>
  <si>
    <t>avg# of hashes</t>
  </si>
  <si>
    <t>sum</t>
  </si>
  <si>
    <t>stdv</t>
  </si>
  <si>
    <t>per sub puzzle</t>
  </si>
  <si>
    <t>1x2^2=4</t>
  </si>
  <si>
    <t>1x2^5=32</t>
  </si>
  <si>
    <t>avg# hashes for 1 sub puzzle</t>
  </si>
  <si>
    <t>SUM</t>
  </si>
  <si>
    <t>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</si>
</sst>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0" xfId="0" applyFont="1"/>
    <xf numFmtId="0" fontId="2" fillId="0" borderId="0" xfId="0" applyFont="1"/>
    <xf numFmtId="0" fontId="0" fillId="0" borderId="0" xfId="0" applyFill="1" applyAlignment="1">
      <alignment horizontal="center"/>
    </xf>
    <xf numFmtId="0" fontId="3" fillId="0" borderId="0" xfId="0" applyFont="1"/>
    <xf numFmtId="2" fontId="0" fillId="0" borderId="0" xfId="0" applyNumberFormat="1"/>
    <xf numFmtId="1" fontId="0" fillId="0" borderId="0" xfId="0" applyNumberFormat="1"/>
    <xf numFmtId="0" fontId="0" fillId="0" borderId="1" xfId="0" applyBorder="1" applyAlignment="1"/>
    <xf numFmtId="16" fontId="0" fillId="0" borderId="1" xfId="0" quotePrefix="1" applyNumberForma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left" vertical="center" wrapText="1"/>
    </xf>
    <xf numFmtId="0" fontId="0" fillId="0" borderId="2" xfId="0" quotePrefix="1" applyBorder="1" applyAlignment="1">
      <alignment horizontal="left" vertical="center" wrapText="1"/>
    </xf>
    <xf numFmtId="0" fontId="0" fillId="0" borderId="3" xfId="0" quotePrefix="1" applyBorder="1" applyAlignment="1">
      <alignment horizontal="left" vertical="center" wrapText="1"/>
    </xf>
    <xf numFmtId="0" fontId="0" fillId="0" borderId="4" xfId="0" quotePrefix="1" applyBorder="1" applyAlignment="1">
      <alignment horizontal="left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quotePrefix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right" vertical="center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Graph</a:t>
            </a:r>
            <a:r>
              <a:rPr lang="en-SG" baseline="0"/>
              <a:t> of distribution for 2 sub-puzzles with k=5 each</a:t>
            </a: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'Puzzle B'!$A$2:$A$65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cat>
          <c:val>
            <c:numRef>
              <c:f>'Puzzle B'!$B$2:$B$65</c:f>
              <c:numCache>
                <c:formatCode>General</c:formatCode>
                <c:ptCount val="6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31</c:v>
                </c:pt>
                <c:pt idx="34">
                  <c:v>30</c:v>
                </c:pt>
                <c:pt idx="35">
                  <c:v>29</c:v>
                </c:pt>
                <c:pt idx="36">
                  <c:v>28</c:v>
                </c:pt>
                <c:pt idx="37">
                  <c:v>27</c:v>
                </c:pt>
                <c:pt idx="38">
                  <c:v>26</c:v>
                </c:pt>
                <c:pt idx="39">
                  <c:v>25</c:v>
                </c:pt>
                <c:pt idx="40">
                  <c:v>24</c:v>
                </c:pt>
                <c:pt idx="41">
                  <c:v>23</c:v>
                </c:pt>
                <c:pt idx="42">
                  <c:v>22</c:v>
                </c:pt>
                <c:pt idx="43">
                  <c:v>21</c:v>
                </c:pt>
                <c:pt idx="44">
                  <c:v>20</c:v>
                </c:pt>
                <c:pt idx="45">
                  <c:v>19</c:v>
                </c:pt>
                <c:pt idx="46">
                  <c:v>18</c:v>
                </c:pt>
                <c:pt idx="47">
                  <c:v>17</c:v>
                </c:pt>
                <c:pt idx="48">
                  <c:v>16</c:v>
                </c:pt>
                <c:pt idx="49">
                  <c:v>15</c:v>
                </c:pt>
                <c:pt idx="50">
                  <c:v>14</c:v>
                </c:pt>
                <c:pt idx="51">
                  <c:v>13</c:v>
                </c:pt>
                <c:pt idx="52">
                  <c:v>12</c:v>
                </c:pt>
                <c:pt idx="53">
                  <c:v>11</c:v>
                </c:pt>
                <c:pt idx="54">
                  <c:v>10</c:v>
                </c:pt>
                <c:pt idx="55">
                  <c:v>9</c:v>
                </c:pt>
                <c:pt idx="56">
                  <c:v>8</c:v>
                </c:pt>
                <c:pt idx="57">
                  <c:v>7</c:v>
                </c:pt>
                <c:pt idx="58">
                  <c:v>6</c:v>
                </c:pt>
                <c:pt idx="59">
                  <c:v>5</c:v>
                </c:pt>
                <c:pt idx="60">
                  <c:v>4</c:v>
                </c:pt>
                <c:pt idx="61">
                  <c:v>3</c:v>
                </c:pt>
                <c:pt idx="62">
                  <c:v>2</c:v>
                </c:pt>
                <c:pt idx="6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5C-4F7B-853B-4D4560941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7077776"/>
        <c:axId val="1883892384"/>
      </c:barChart>
      <c:catAx>
        <c:axId val="188707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3892384"/>
        <c:crosses val="autoZero"/>
        <c:auto val="1"/>
        <c:lblAlgn val="ctr"/>
        <c:lblOffset val="100"/>
        <c:noMultiLvlLbl val="0"/>
      </c:catAx>
      <c:valAx>
        <c:axId val="188389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07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SG"/>
              <a:t>Graph</a:t>
            </a:r>
            <a:r>
              <a:rPr lang="en-SG" baseline="0"/>
              <a:t> of distribution for one sub-puzzle with k = 5</a:t>
            </a:r>
          </a:p>
          <a:p>
            <a:pPr>
              <a:defRPr/>
            </a:pP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>
                <a:alpha val="70000"/>
              </a:schemeClr>
            </a:solidFill>
            <a:ln>
              <a:noFill/>
            </a:ln>
            <a:effectLst/>
          </c:spPr>
          <c:invertIfNegative val="0"/>
          <c:cat>
            <c:numRef>
              <c:f>'Puzzle A'!$A$2:$A$33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cat>
          <c:val>
            <c:numRef>
              <c:f>'Puzzle A'!$B$2:$B$33</c:f>
              <c:numCache>
                <c:formatCode>General</c:formatCode>
                <c:ptCount val="3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3F-43C4-8E20-692ECD75FF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1882253151"/>
        <c:axId val="1897992479"/>
      </c:barChart>
      <c:catAx>
        <c:axId val="188225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992479"/>
        <c:crosses val="autoZero"/>
        <c:auto val="1"/>
        <c:lblAlgn val="ctr"/>
        <c:lblOffset val="100"/>
        <c:noMultiLvlLbl val="0"/>
      </c:catAx>
      <c:valAx>
        <c:axId val="189799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2253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8</a:t>
            </a:r>
            <a:r>
              <a:rPr lang="en-SG" baseline="0"/>
              <a:t> Sub-puzzles with k=5</a:t>
            </a:r>
          </a:p>
          <a:p>
            <a:pPr>
              <a:defRPr/>
            </a:pPr>
            <a:endParaRPr lang="en-S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2"/>
              </a:solidFill>
              <a:miter lim="800000"/>
            </a:ln>
            <a:effectLst/>
          </c:spPr>
          <c:invertIfNegative val="0"/>
          <c:cat>
            <c:numRef>
              <c:f>'8SubPuzzlesK3FreqDist'!$A$2:$A$65</c:f>
              <c:numCache>
                <c:formatCode>General</c:formatCode>
                <c:ptCount val="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</c:numCache>
            </c:numRef>
          </c:cat>
          <c:val>
            <c:numRef>
              <c:f>'8SubPuzzlesK3FreqDist'!$B$2:$B$65</c:f>
              <c:numCache>
                <c:formatCode>General</c:formatCode>
                <c:ptCount val="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8</c:v>
                </c:pt>
                <c:pt idx="9">
                  <c:v>36</c:v>
                </c:pt>
                <c:pt idx="10">
                  <c:v>120</c:v>
                </c:pt>
                <c:pt idx="11">
                  <c:v>330</c:v>
                </c:pt>
                <c:pt idx="12">
                  <c:v>792</c:v>
                </c:pt>
                <c:pt idx="13">
                  <c:v>1716</c:v>
                </c:pt>
                <c:pt idx="14">
                  <c:v>3432</c:v>
                </c:pt>
                <c:pt idx="15">
                  <c:v>6427</c:v>
                </c:pt>
                <c:pt idx="16">
                  <c:v>11376</c:v>
                </c:pt>
                <c:pt idx="17">
                  <c:v>19160</c:v>
                </c:pt>
                <c:pt idx="18">
                  <c:v>30864</c:v>
                </c:pt>
                <c:pt idx="19">
                  <c:v>47748</c:v>
                </c:pt>
                <c:pt idx="20">
                  <c:v>71184</c:v>
                </c:pt>
                <c:pt idx="21">
                  <c:v>102552</c:v>
                </c:pt>
                <c:pt idx="22">
                  <c:v>143088</c:v>
                </c:pt>
                <c:pt idx="23">
                  <c:v>193705</c:v>
                </c:pt>
                <c:pt idx="24">
                  <c:v>254808</c:v>
                </c:pt>
                <c:pt idx="25">
                  <c:v>326124</c:v>
                </c:pt>
                <c:pt idx="26">
                  <c:v>406568</c:v>
                </c:pt>
                <c:pt idx="27">
                  <c:v>494166</c:v>
                </c:pt>
                <c:pt idx="28">
                  <c:v>586056</c:v>
                </c:pt>
                <c:pt idx="29">
                  <c:v>678588</c:v>
                </c:pt>
                <c:pt idx="30">
                  <c:v>767544</c:v>
                </c:pt>
                <c:pt idx="31">
                  <c:v>848443</c:v>
                </c:pt>
                <c:pt idx="32">
                  <c:v>916896</c:v>
                </c:pt>
                <c:pt idx="33">
                  <c:v>968976</c:v>
                </c:pt>
                <c:pt idx="34">
                  <c:v>1001568</c:v>
                </c:pt>
                <c:pt idx="35">
                  <c:v>1012664</c:v>
                </c:pt>
                <c:pt idx="36">
                  <c:v>1001568</c:v>
                </c:pt>
                <c:pt idx="37">
                  <c:v>968976</c:v>
                </c:pt>
                <c:pt idx="38">
                  <c:v>916896</c:v>
                </c:pt>
                <c:pt idx="39">
                  <c:v>848443</c:v>
                </c:pt>
                <c:pt idx="40">
                  <c:v>767544</c:v>
                </c:pt>
                <c:pt idx="41">
                  <c:v>678588</c:v>
                </c:pt>
                <c:pt idx="42">
                  <c:v>586056</c:v>
                </c:pt>
                <c:pt idx="43">
                  <c:v>494166</c:v>
                </c:pt>
                <c:pt idx="44">
                  <c:v>406568</c:v>
                </c:pt>
                <c:pt idx="45">
                  <c:v>326124</c:v>
                </c:pt>
                <c:pt idx="46">
                  <c:v>254808</c:v>
                </c:pt>
                <c:pt idx="47">
                  <c:v>193705</c:v>
                </c:pt>
                <c:pt idx="48">
                  <c:v>143088</c:v>
                </c:pt>
                <c:pt idx="49">
                  <c:v>102552</c:v>
                </c:pt>
                <c:pt idx="50">
                  <c:v>71184</c:v>
                </c:pt>
                <c:pt idx="51">
                  <c:v>47748</c:v>
                </c:pt>
                <c:pt idx="52">
                  <c:v>30864</c:v>
                </c:pt>
                <c:pt idx="53">
                  <c:v>19160</c:v>
                </c:pt>
                <c:pt idx="54">
                  <c:v>11376</c:v>
                </c:pt>
                <c:pt idx="55">
                  <c:v>6427</c:v>
                </c:pt>
                <c:pt idx="56">
                  <c:v>3432</c:v>
                </c:pt>
                <c:pt idx="57">
                  <c:v>1716</c:v>
                </c:pt>
                <c:pt idx="58">
                  <c:v>792</c:v>
                </c:pt>
                <c:pt idx="59">
                  <c:v>330</c:v>
                </c:pt>
                <c:pt idx="60">
                  <c:v>120</c:v>
                </c:pt>
                <c:pt idx="61">
                  <c:v>36</c:v>
                </c:pt>
                <c:pt idx="62">
                  <c:v>8</c:v>
                </c:pt>
                <c:pt idx="6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4A-4417-8F7B-7B1B7A8CB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35"/>
        <c:axId val="1251782863"/>
        <c:axId val="1138580095"/>
      </c:barChart>
      <c:catAx>
        <c:axId val="125178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580095"/>
        <c:crosses val="autoZero"/>
        <c:auto val="1"/>
        <c:lblAlgn val="ctr"/>
        <c:lblOffset val="100"/>
        <c:noMultiLvlLbl val="0"/>
      </c:catAx>
      <c:valAx>
        <c:axId val="1138580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82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Four</a:t>
            </a:r>
            <a:r>
              <a:rPr lang="en-SG" baseline="0"/>
              <a:t> sub-puzzles, k =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14698162729658"/>
          <c:y val="0.16708333333333336"/>
          <c:w val="0.86542424935472273"/>
          <c:h val="0.70841097987751533"/>
        </c:manualLayout>
      </c:layout>
      <c:areaChart>
        <c:grouping val="standard"/>
        <c:varyColors val="0"/>
        <c:ser>
          <c:idx val="0"/>
          <c:order val="0"/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accent2">
                  <a:lumMod val="40000"/>
                  <a:lumOff val="60000"/>
                </a:schemeClr>
              </a:solidFill>
            </a:ln>
            <a:effectLst/>
          </c:spPr>
          <c:cat>
            <c:numRef>
              <c:f>'[1]m=4, k=5'!$A$2:$A$129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cat>
          <c:val>
            <c:numRef>
              <c:f>'[1]m=4, k=5'!$B$2:$B$129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10</c:v>
                </c:pt>
                <c:pt idx="6">
                  <c:v>20</c:v>
                </c:pt>
                <c:pt idx="7">
                  <c:v>35</c:v>
                </c:pt>
                <c:pt idx="8">
                  <c:v>56</c:v>
                </c:pt>
                <c:pt idx="9">
                  <c:v>84</c:v>
                </c:pt>
                <c:pt idx="10">
                  <c:v>120</c:v>
                </c:pt>
                <c:pt idx="11">
                  <c:v>165</c:v>
                </c:pt>
                <c:pt idx="12">
                  <c:v>220</c:v>
                </c:pt>
                <c:pt idx="13">
                  <c:v>286</c:v>
                </c:pt>
                <c:pt idx="14">
                  <c:v>364</c:v>
                </c:pt>
                <c:pt idx="15">
                  <c:v>455</c:v>
                </c:pt>
                <c:pt idx="16">
                  <c:v>560</c:v>
                </c:pt>
                <c:pt idx="17">
                  <c:v>680</c:v>
                </c:pt>
                <c:pt idx="18">
                  <c:v>816</c:v>
                </c:pt>
                <c:pt idx="19">
                  <c:v>969</c:v>
                </c:pt>
                <c:pt idx="20">
                  <c:v>1140</c:v>
                </c:pt>
                <c:pt idx="21">
                  <c:v>1330</c:v>
                </c:pt>
                <c:pt idx="22">
                  <c:v>1540</c:v>
                </c:pt>
                <c:pt idx="23">
                  <c:v>1771</c:v>
                </c:pt>
                <c:pt idx="24">
                  <c:v>2024</c:v>
                </c:pt>
                <c:pt idx="25">
                  <c:v>2300</c:v>
                </c:pt>
                <c:pt idx="26">
                  <c:v>2600</c:v>
                </c:pt>
                <c:pt idx="27">
                  <c:v>2925</c:v>
                </c:pt>
                <c:pt idx="28">
                  <c:v>3276</c:v>
                </c:pt>
                <c:pt idx="29">
                  <c:v>3654</c:v>
                </c:pt>
                <c:pt idx="30">
                  <c:v>4060</c:v>
                </c:pt>
                <c:pt idx="31">
                  <c:v>4495</c:v>
                </c:pt>
                <c:pt idx="32">
                  <c:v>4960</c:v>
                </c:pt>
                <c:pt idx="33">
                  <c:v>5456</c:v>
                </c:pt>
                <c:pt idx="34">
                  <c:v>5984</c:v>
                </c:pt>
                <c:pt idx="35">
                  <c:v>6541</c:v>
                </c:pt>
                <c:pt idx="36">
                  <c:v>7124</c:v>
                </c:pt>
                <c:pt idx="37">
                  <c:v>7730</c:v>
                </c:pt>
                <c:pt idx="38">
                  <c:v>8356</c:v>
                </c:pt>
                <c:pt idx="39">
                  <c:v>8999</c:v>
                </c:pt>
                <c:pt idx="40">
                  <c:v>9656</c:v>
                </c:pt>
                <c:pt idx="41">
                  <c:v>10324</c:v>
                </c:pt>
                <c:pt idx="42">
                  <c:v>11000</c:v>
                </c:pt>
                <c:pt idx="43">
                  <c:v>11681</c:v>
                </c:pt>
                <c:pt idx="44">
                  <c:v>12364</c:v>
                </c:pt>
                <c:pt idx="45">
                  <c:v>13046</c:v>
                </c:pt>
                <c:pt idx="46">
                  <c:v>13724</c:v>
                </c:pt>
                <c:pt idx="47">
                  <c:v>14395</c:v>
                </c:pt>
                <c:pt idx="48">
                  <c:v>15056</c:v>
                </c:pt>
                <c:pt idx="49">
                  <c:v>15704</c:v>
                </c:pt>
                <c:pt idx="50">
                  <c:v>16336</c:v>
                </c:pt>
                <c:pt idx="51">
                  <c:v>16949</c:v>
                </c:pt>
                <c:pt idx="52">
                  <c:v>17540</c:v>
                </c:pt>
                <c:pt idx="53">
                  <c:v>18106</c:v>
                </c:pt>
                <c:pt idx="54">
                  <c:v>18644</c:v>
                </c:pt>
                <c:pt idx="55">
                  <c:v>19151</c:v>
                </c:pt>
                <c:pt idx="56">
                  <c:v>19624</c:v>
                </c:pt>
                <c:pt idx="57">
                  <c:v>20060</c:v>
                </c:pt>
                <c:pt idx="58">
                  <c:v>20456</c:v>
                </c:pt>
                <c:pt idx="59">
                  <c:v>20809</c:v>
                </c:pt>
                <c:pt idx="60">
                  <c:v>21116</c:v>
                </c:pt>
                <c:pt idx="61">
                  <c:v>21374</c:v>
                </c:pt>
                <c:pt idx="62">
                  <c:v>21580</c:v>
                </c:pt>
                <c:pt idx="63">
                  <c:v>21731</c:v>
                </c:pt>
                <c:pt idx="64">
                  <c:v>21824</c:v>
                </c:pt>
                <c:pt idx="65">
                  <c:v>21856</c:v>
                </c:pt>
                <c:pt idx="66">
                  <c:v>21824</c:v>
                </c:pt>
                <c:pt idx="67">
                  <c:v>21731</c:v>
                </c:pt>
                <c:pt idx="68">
                  <c:v>21580</c:v>
                </c:pt>
                <c:pt idx="69">
                  <c:v>21374</c:v>
                </c:pt>
                <c:pt idx="70">
                  <c:v>21116</c:v>
                </c:pt>
                <c:pt idx="71">
                  <c:v>20809</c:v>
                </c:pt>
                <c:pt idx="72">
                  <c:v>20456</c:v>
                </c:pt>
                <c:pt idx="73">
                  <c:v>20060</c:v>
                </c:pt>
                <c:pt idx="74">
                  <c:v>19624</c:v>
                </c:pt>
                <c:pt idx="75">
                  <c:v>19151</c:v>
                </c:pt>
                <c:pt idx="76">
                  <c:v>18644</c:v>
                </c:pt>
                <c:pt idx="77">
                  <c:v>18106</c:v>
                </c:pt>
                <c:pt idx="78">
                  <c:v>17540</c:v>
                </c:pt>
                <c:pt idx="79">
                  <c:v>16949</c:v>
                </c:pt>
                <c:pt idx="80">
                  <c:v>16336</c:v>
                </c:pt>
                <c:pt idx="81">
                  <c:v>15704</c:v>
                </c:pt>
                <c:pt idx="82">
                  <c:v>15056</c:v>
                </c:pt>
                <c:pt idx="83">
                  <c:v>14395</c:v>
                </c:pt>
                <c:pt idx="84">
                  <c:v>13724</c:v>
                </c:pt>
                <c:pt idx="85">
                  <c:v>13046</c:v>
                </c:pt>
                <c:pt idx="86">
                  <c:v>12364</c:v>
                </c:pt>
                <c:pt idx="87">
                  <c:v>11681</c:v>
                </c:pt>
                <c:pt idx="88">
                  <c:v>11000</c:v>
                </c:pt>
                <c:pt idx="89">
                  <c:v>10324</c:v>
                </c:pt>
                <c:pt idx="90">
                  <c:v>9656</c:v>
                </c:pt>
                <c:pt idx="91">
                  <c:v>8999</c:v>
                </c:pt>
                <c:pt idx="92">
                  <c:v>8356</c:v>
                </c:pt>
                <c:pt idx="93">
                  <c:v>7730</c:v>
                </c:pt>
                <c:pt idx="94">
                  <c:v>7124</c:v>
                </c:pt>
                <c:pt idx="95">
                  <c:v>6541</c:v>
                </c:pt>
                <c:pt idx="96">
                  <c:v>5984</c:v>
                </c:pt>
                <c:pt idx="97">
                  <c:v>5456</c:v>
                </c:pt>
                <c:pt idx="98">
                  <c:v>4960</c:v>
                </c:pt>
                <c:pt idx="99">
                  <c:v>4495</c:v>
                </c:pt>
                <c:pt idx="100">
                  <c:v>4060</c:v>
                </c:pt>
                <c:pt idx="101">
                  <c:v>3654</c:v>
                </c:pt>
                <c:pt idx="102">
                  <c:v>3276</c:v>
                </c:pt>
                <c:pt idx="103">
                  <c:v>2925</c:v>
                </c:pt>
                <c:pt idx="104">
                  <c:v>2600</c:v>
                </c:pt>
                <c:pt idx="105">
                  <c:v>2300</c:v>
                </c:pt>
                <c:pt idx="106">
                  <c:v>2024</c:v>
                </c:pt>
                <c:pt idx="107">
                  <c:v>1771</c:v>
                </c:pt>
                <c:pt idx="108">
                  <c:v>1540</c:v>
                </c:pt>
                <c:pt idx="109">
                  <c:v>1330</c:v>
                </c:pt>
                <c:pt idx="110">
                  <c:v>1140</c:v>
                </c:pt>
                <c:pt idx="111">
                  <c:v>969</c:v>
                </c:pt>
                <c:pt idx="112">
                  <c:v>816</c:v>
                </c:pt>
                <c:pt idx="113">
                  <c:v>680</c:v>
                </c:pt>
                <c:pt idx="114">
                  <c:v>560</c:v>
                </c:pt>
                <c:pt idx="115">
                  <c:v>455</c:v>
                </c:pt>
                <c:pt idx="116">
                  <c:v>364</c:v>
                </c:pt>
                <c:pt idx="117">
                  <c:v>286</c:v>
                </c:pt>
                <c:pt idx="118">
                  <c:v>220</c:v>
                </c:pt>
                <c:pt idx="119">
                  <c:v>165</c:v>
                </c:pt>
                <c:pt idx="120">
                  <c:v>120</c:v>
                </c:pt>
                <c:pt idx="121">
                  <c:v>84</c:v>
                </c:pt>
                <c:pt idx="122">
                  <c:v>56</c:v>
                </c:pt>
                <c:pt idx="123">
                  <c:v>35</c:v>
                </c:pt>
                <c:pt idx="124">
                  <c:v>20</c:v>
                </c:pt>
                <c:pt idx="125">
                  <c:v>10</c:v>
                </c:pt>
                <c:pt idx="126">
                  <c:v>4</c:v>
                </c:pt>
                <c:pt idx="1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43-4FE2-ABFA-35B508524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785328"/>
        <c:axId val="420778112"/>
      </c:areaChart>
      <c:catAx>
        <c:axId val="420785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78112"/>
        <c:crosses val="autoZero"/>
        <c:auto val="1"/>
        <c:lblAlgn val="ctr"/>
        <c:lblOffset val="100"/>
        <c:noMultiLvlLbl val="0"/>
      </c:catAx>
      <c:valAx>
        <c:axId val="42077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8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Four</a:t>
            </a:r>
            <a:r>
              <a:rPr lang="en-SG" baseline="0"/>
              <a:t> sub-puzzles, k =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14698162729658"/>
          <c:y val="0.16708333333333336"/>
          <c:w val="0.86542424935472273"/>
          <c:h val="0.70841097987751533"/>
        </c:manualLayout>
      </c:layout>
      <c:areaChart>
        <c:grouping val="standard"/>
        <c:varyColors val="0"/>
        <c:ser>
          <c:idx val="0"/>
          <c:order val="0"/>
          <c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accent2">
                  <a:lumMod val="40000"/>
                  <a:lumOff val="60000"/>
                </a:schemeClr>
              </a:solidFill>
            </a:ln>
            <a:effectLst/>
          </c:spPr>
          <c:cat>
            <c:numRef>
              <c:f>'[1]m=4, k=5'!$A$2:$A$129</c:f>
              <c:numCache>
                <c:formatCode>General</c:formatCode>
                <c:ptCount val="12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</c:numCache>
            </c:numRef>
          </c:cat>
          <c:val>
            <c:numRef>
              <c:f>'[1]m=4, k=5'!$B$2:$B$129</c:f>
              <c:numCache>
                <c:formatCode>General</c:formatCode>
                <c:ptCount val="1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10</c:v>
                </c:pt>
                <c:pt idx="6">
                  <c:v>20</c:v>
                </c:pt>
                <c:pt idx="7">
                  <c:v>35</c:v>
                </c:pt>
                <c:pt idx="8">
                  <c:v>56</c:v>
                </c:pt>
                <c:pt idx="9">
                  <c:v>84</c:v>
                </c:pt>
                <c:pt idx="10">
                  <c:v>120</c:v>
                </c:pt>
                <c:pt idx="11">
                  <c:v>165</c:v>
                </c:pt>
                <c:pt idx="12">
                  <c:v>220</c:v>
                </c:pt>
                <c:pt idx="13">
                  <c:v>286</c:v>
                </c:pt>
                <c:pt idx="14">
                  <c:v>364</c:v>
                </c:pt>
                <c:pt idx="15">
                  <c:v>455</c:v>
                </c:pt>
                <c:pt idx="16">
                  <c:v>560</c:v>
                </c:pt>
                <c:pt idx="17">
                  <c:v>680</c:v>
                </c:pt>
                <c:pt idx="18">
                  <c:v>816</c:v>
                </c:pt>
                <c:pt idx="19">
                  <c:v>969</c:v>
                </c:pt>
                <c:pt idx="20">
                  <c:v>1140</c:v>
                </c:pt>
                <c:pt idx="21">
                  <c:v>1330</c:v>
                </c:pt>
                <c:pt idx="22">
                  <c:v>1540</c:v>
                </c:pt>
                <c:pt idx="23">
                  <c:v>1771</c:v>
                </c:pt>
                <c:pt idx="24">
                  <c:v>2024</c:v>
                </c:pt>
                <c:pt idx="25">
                  <c:v>2300</c:v>
                </c:pt>
                <c:pt idx="26">
                  <c:v>2600</c:v>
                </c:pt>
                <c:pt idx="27">
                  <c:v>2925</c:v>
                </c:pt>
                <c:pt idx="28">
                  <c:v>3276</c:v>
                </c:pt>
                <c:pt idx="29">
                  <c:v>3654</c:v>
                </c:pt>
                <c:pt idx="30">
                  <c:v>4060</c:v>
                </c:pt>
                <c:pt idx="31">
                  <c:v>4495</c:v>
                </c:pt>
                <c:pt idx="32">
                  <c:v>4960</c:v>
                </c:pt>
                <c:pt idx="33">
                  <c:v>5456</c:v>
                </c:pt>
                <c:pt idx="34">
                  <c:v>5984</c:v>
                </c:pt>
                <c:pt idx="35">
                  <c:v>6541</c:v>
                </c:pt>
                <c:pt idx="36">
                  <c:v>7124</c:v>
                </c:pt>
                <c:pt idx="37">
                  <c:v>7730</c:v>
                </c:pt>
                <c:pt idx="38">
                  <c:v>8356</c:v>
                </c:pt>
                <c:pt idx="39">
                  <c:v>8999</c:v>
                </c:pt>
                <c:pt idx="40">
                  <c:v>9656</c:v>
                </c:pt>
                <c:pt idx="41">
                  <c:v>10324</c:v>
                </c:pt>
                <c:pt idx="42">
                  <c:v>11000</c:v>
                </c:pt>
                <c:pt idx="43">
                  <c:v>11681</c:v>
                </c:pt>
                <c:pt idx="44">
                  <c:v>12364</c:v>
                </c:pt>
                <c:pt idx="45">
                  <c:v>13046</c:v>
                </c:pt>
                <c:pt idx="46">
                  <c:v>13724</c:v>
                </c:pt>
                <c:pt idx="47">
                  <c:v>14395</c:v>
                </c:pt>
                <c:pt idx="48">
                  <c:v>15056</c:v>
                </c:pt>
                <c:pt idx="49">
                  <c:v>15704</c:v>
                </c:pt>
                <c:pt idx="50">
                  <c:v>16336</c:v>
                </c:pt>
                <c:pt idx="51">
                  <c:v>16949</c:v>
                </c:pt>
                <c:pt idx="52">
                  <c:v>17540</c:v>
                </c:pt>
                <c:pt idx="53">
                  <c:v>18106</c:v>
                </c:pt>
                <c:pt idx="54">
                  <c:v>18644</c:v>
                </c:pt>
                <c:pt idx="55">
                  <c:v>19151</c:v>
                </c:pt>
                <c:pt idx="56">
                  <c:v>19624</c:v>
                </c:pt>
                <c:pt idx="57">
                  <c:v>20060</c:v>
                </c:pt>
                <c:pt idx="58">
                  <c:v>20456</c:v>
                </c:pt>
                <c:pt idx="59">
                  <c:v>20809</c:v>
                </c:pt>
                <c:pt idx="60">
                  <c:v>21116</c:v>
                </c:pt>
                <c:pt idx="61">
                  <c:v>21374</c:v>
                </c:pt>
                <c:pt idx="62">
                  <c:v>21580</c:v>
                </c:pt>
                <c:pt idx="63">
                  <c:v>21731</c:v>
                </c:pt>
                <c:pt idx="64">
                  <c:v>21824</c:v>
                </c:pt>
                <c:pt idx="65">
                  <c:v>21856</c:v>
                </c:pt>
                <c:pt idx="66">
                  <c:v>21824</c:v>
                </c:pt>
                <c:pt idx="67">
                  <c:v>21731</c:v>
                </c:pt>
                <c:pt idx="68">
                  <c:v>21580</c:v>
                </c:pt>
                <c:pt idx="69">
                  <c:v>21374</c:v>
                </c:pt>
                <c:pt idx="70">
                  <c:v>21116</c:v>
                </c:pt>
                <c:pt idx="71">
                  <c:v>20809</c:v>
                </c:pt>
                <c:pt idx="72">
                  <c:v>20456</c:v>
                </c:pt>
                <c:pt idx="73">
                  <c:v>20060</c:v>
                </c:pt>
                <c:pt idx="74">
                  <c:v>19624</c:v>
                </c:pt>
                <c:pt idx="75">
                  <c:v>19151</c:v>
                </c:pt>
                <c:pt idx="76">
                  <c:v>18644</c:v>
                </c:pt>
                <c:pt idx="77">
                  <c:v>18106</c:v>
                </c:pt>
                <c:pt idx="78">
                  <c:v>17540</c:v>
                </c:pt>
                <c:pt idx="79">
                  <c:v>16949</c:v>
                </c:pt>
                <c:pt idx="80">
                  <c:v>16336</c:v>
                </c:pt>
                <c:pt idx="81">
                  <c:v>15704</c:v>
                </c:pt>
                <c:pt idx="82">
                  <c:v>15056</c:v>
                </c:pt>
                <c:pt idx="83">
                  <c:v>14395</c:v>
                </c:pt>
                <c:pt idx="84">
                  <c:v>13724</c:v>
                </c:pt>
                <c:pt idx="85">
                  <c:v>13046</c:v>
                </c:pt>
                <c:pt idx="86">
                  <c:v>12364</c:v>
                </c:pt>
                <c:pt idx="87">
                  <c:v>11681</c:v>
                </c:pt>
                <c:pt idx="88">
                  <c:v>11000</c:v>
                </c:pt>
                <c:pt idx="89">
                  <c:v>10324</c:v>
                </c:pt>
                <c:pt idx="90">
                  <c:v>9656</c:v>
                </c:pt>
                <c:pt idx="91">
                  <c:v>8999</c:v>
                </c:pt>
                <c:pt idx="92">
                  <c:v>8356</c:v>
                </c:pt>
                <c:pt idx="93">
                  <c:v>7730</c:v>
                </c:pt>
                <c:pt idx="94">
                  <c:v>7124</c:v>
                </c:pt>
                <c:pt idx="95">
                  <c:v>6541</c:v>
                </c:pt>
                <c:pt idx="96">
                  <c:v>5984</c:v>
                </c:pt>
                <c:pt idx="97">
                  <c:v>5456</c:v>
                </c:pt>
                <c:pt idx="98">
                  <c:v>4960</c:v>
                </c:pt>
                <c:pt idx="99">
                  <c:v>4495</c:v>
                </c:pt>
                <c:pt idx="100">
                  <c:v>4060</c:v>
                </c:pt>
                <c:pt idx="101">
                  <c:v>3654</c:v>
                </c:pt>
                <c:pt idx="102">
                  <c:v>3276</c:v>
                </c:pt>
                <c:pt idx="103">
                  <c:v>2925</c:v>
                </c:pt>
                <c:pt idx="104">
                  <c:v>2600</c:v>
                </c:pt>
                <c:pt idx="105">
                  <c:v>2300</c:v>
                </c:pt>
                <c:pt idx="106">
                  <c:v>2024</c:v>
                </c:pt>
                <c:pt idx="107">
                  <c:v>1771</c:v>
                </c:pt>
                <c:pt idx="108">
                  <c:v>1540</c:v>
                </c:pt>
                <c:pt idx="109">
                  <c:v>1330</c:v>
                </c:pt>
                <c:pt idx="110">
                  <c:v>1140</c:v>
                </c:pt>
                <c:pt idx="111">
                  <c:v>969</c:v>
                </c:pt>
                <c:pt idx="112">
                  <c:v>816</c:v>
                </c:pt>
                <c:pt idx="113">
                  <c:v>680</c:v>
                </c:pt>
                <c:pt idx="114">
                  <c:v>560</c:v>
                </c:pt>
                <c:pt idx="115">
                  <c:v>455</c:v>
                </c:pt>
                <c:pt idx="116">
                  <c:v>364</c:v>
                </c:pt>
                <c:pt idx="117">
                  <c:v>286</c:v>
                </c:pt>
                <c:pt idx="118">
                  <c:v>220</c:v>
                </c:pt>
                <c:pt idx="119">
                  <c:v>165</c:v>
                </c:pt>
                <c:pt idx="120">
                  <c:v>120</c:v>
                </c:pt>
                <c:pt idx="121">
                  <c:v>84</c:v>
                </c:pt>
                <c:pt idx="122">
                  <c:v>56</c:v>
                </c:pt>
                <c:pt idx="123">
                  <c:v>35</c:v>
                </c:pt>
                <c:pt idx="124">
                  <c:v>20</c:v>
                </c:pt>
                <c:pt idx="125">
                  <c:v>10</c:v>
                </c:pt>
                <c:pt idx="126">
                  <c:v>4</c:v>
                </c:pt>
                <c:pt idx="1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E2-419E-A65D-866360F73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785328"/>
        <c:axId val="420778112"/>
      </c:areaChart>
      <c:catAx>
        <c:axId val="420785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78112"/>
        <c:crosses val="autoZero"/>
        <c:auto val="1"/>
        <c:lblAlgn val="ctr"/>
        <c:lblOffset val="100"/>
        <c:noMultiLvlLbl val="0"/>
      </c:catAx>
      <c:valAx>
        <c:axId val="42077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785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Four sub-puzzles, k = 3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FourSubPuzzlesK3!$A$2:$A$33</c:f>
              <c:numCache>
                <c:formatCode>General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FourSubPuzzlesK3!$B$2:$B$33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4</c:v>
                </c:pt>
                <c:pt idx="5">
                  <c:v>10</c:v>
                </c:pt>
                <c:pt idx="6">
                  <c:v>20</c:v>
                </c:pt>
                <c:pt idx="7">
                  <c:v>35</c:v>
                </c:pt>
                <c:pt idx="8">
                  <c:v>56</c:v>
                </c:pt>
                <c:pt idx="9">
                  <c:v>84</c:v>
                </c:pt>
                <c:pt idx="10">
                  <c:v>120</c:v>
                </c:pt>
                <c:pt idx="11">
                  <c:v>161</c:v>
                </c:pt>
                <c:pt idx="12">
                  <c:v>204</c:v>
                </c:pt>
                <c:pt idx="13">
                  <c:v>246</c:v>
                </c:pt>
                <c:pt idx="14">
                  <c:v>284</c:v>
                </c:pt>
                <c:pt idx="15">
                  <c:v>315</c:v>
                </c:pt>
                <c:pt idx="16">
                  <c:v>336</c:v>
                </c:pt>
                <c:pt idx="17">
                  <c:v>344</c:v>
                </c:pt>
                <c:pt idx="18">
                  <c:v>336</c:v>
                </c:pt>
                <c:pt idx="19">
                  <c:v>315</c:v>
                </c:pt>
                <c:pt idx="20">
                  <c:v>284</c:v>
                </c:pt>
                <c:pt idx="21">
                  <c:v>246</c:v>
                </c:pt>
                <c:pt idx="22">
                  <c:v>204</c:v>
                </c:pt>
                <c:pt idx="23">
                  <c:v>161</c:v>
                </c:pt>
                <c:pt idx="24">
                  <c:v>120</c:v>
                </c:pt>
                <c:pt idx="25">
                  <c:v>84</c:v>
                </c:pt>
                <c:pt idx="26">
                  <c:v>56</c:v>
                </c:pt>
                <c:pt idx="27">
                  <c:v>35</c:v>
                </c:pt>
                <c:pt idx="28">
                  <c:v>20</c:v>
                </c:pt>
                <c:pt idx="29">
                  <c:v>10</c:v>
                </c:pt>
                <c:pt idx="30">
                  <c:v>4</c:v>
                </c:pt>
                <c:pt idx="3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79-447C-BD9D-5FC883F39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743215"/>
        <c:axId val="442742799"/>
      </c:scatterChart>
      <c:valAx>
        <c:axId val="44274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42799"/>
        <c:crosses val="autoZero"/>
        <c:crossBetween val="midCat"/>
      </c:valAx>
      <c:valAx>
        <c:axId val="44274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74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161925</xdr:colOff>
      <xdr:row>17</xdr:row>
      <xdr:rowOff>9525</xdr:rowOff>
    </xdr:from>
    <xdr:ext cx="904543" cy="3454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B7C7343-87A5-45D1-A2F6-A7984A39959E}"/>
                </a:ext>
              </a:extLst>
            </xdr:cNvPr>
            <xdr:cNvSpPr txBox="1"/>
          </xdr:nvSpPr>
          <xdr:spPr>
            <a:xfrm>
              <a:off x="4314825" y="8963025"/>
              <a:ext cx="904543" cy="3454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SG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SG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SG" sz="1100" b="0" i="1">
                            <a:latin typeface="Cambria Math" panose="02040503050406030204" pitchFamily="18" charset="0"/>
                          </a:rPr>
                          <m:t>!</m:t>
                        </m:r>
                      </m:num>
                      <m:den>
                        <m:sSub>
                          <m:sSubPr>
                            <m:ctrlPr>
                              <a:rPr lang="en-SG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SG" sz="11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b>
                            <m:r>
                              <a:rPr lang="en-SG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SG" sz="1100" b="0" i="1">
                            <a:latin typeface="Cambria Math" panose="02040503050406030204" pitchFamily="18" charset="0"/>
                          </a:rPr>
                          <m:t>!</m:t>
                        </m:r>
                        <m:sSub>
                          <m:sSubPr>
                            <m:ctrlPr>
                              <a:rPr lang="en-SG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SG" sz="11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b>
                            <m:r>
                              <a:rPr lang="en-SG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SG" sz="1100" b="0" i="1">
                            <a:latin typeface="Cambria Math" panose="02040503050406030204" pitchFamily="18" charset="0"/>
                          </a:rPr>
                          <m:t>!</m:t>
                        </m:r>
                        <m:sSub>
                          <m:sSubPr>
                            <m:ctrlPr>
                              <a:rPr lang="en-SG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SG" sz="1100" b="0" i="1">
                                <a:latin typeface="Cambria Math" panose="02040503050406030204" pitchFamily="18" charset="0"/>
                              </a:rPr>
                              <m:t>…</m:t>
                            </m:r>
                            <m:r>
                              <a:rPr lang="en-SG" sz="11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b>
                            <m:r>
                              <a:rPr lang="en-SG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  <m:r>
                          <a:rPr lang="en-SG" sz="1100" b="0" i="1">
                            <a:latin typeface="Cambria Math" panose="02040503050406030204" pitchFamily="18" charset="0"/>
                          </a:rPr>
                          <m:t>!</m:t>
                        </m:r>
                      </m:den>
                    </m:f>
                  </m:oMath>
                </m:oMathPara>
              </a14:m>
              <a:endParaRPr lang="en-SG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B7C7343-87A5-45D1-A2F6-A7984A39959E}"/>
                </a:ext>
              </a:extLst>
            </xdr:cNvPr>
            <xdr:cNvSpPr txBox="1"/>
          </xdr:nvSpPr>
          <xdr:spPr>
            <a:xfrm>
              <a:off x="4314825" y="8963025"/>
              <a:ext cx="904543" cy="3454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SG" sz="1100" b="0" i="0">
                  <a:latin typeface="Cambria Math" panose="02040503050406030204" pitchFamily="18" charset="0"/>
                </a:rPr>
                <a:t>𝑛!/(𝑚_1 !𝑚_2 !〖…𝑚〗_𝑥 !)</a:t>
              </a:r>
              <a:endParaRPr lang="en-SG" sz="1100"/>
            </a:p>
          </xdr:txBody>
        </xdr:sp>
      </mc:Fallback>
    </mc:AlternateContent>
    <xdr:clientData/>
  </xdr:oneCellAnchor>
  <xdr:twoCellAnchor>
    <xdr:from>
      <xdr:col>5</xdr:col>
      <xdr:colOff>353786</xdr:colOff>
      <xdr:row>27</xdr:row>
      <xdr:rowOff>2721</xdr:rowOff>
    </xdr:from>
    <xdr:to>
      <xdr:col>12</xdr:col>
      <xdr:colOff>20411</xdr:colOff>
      <xdr:row>41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E85442-461C-467F-A463-6D98590121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0</xdr:rowOff>
    </xdr:from>
    <xdr:to>
      <xdr:col>13</xdr:col>
      <xdr:colOff>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5C8FD0-B20F-4CF9-8713-2AF20ADB26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161925</xdr:colOff>
      <xdr:row>45</xdr:row>
      <xdr:rowOff>9525</xdr:rowOff>
    </xdr:from>
    <xdr:ext cx="904543" cy="3454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F8DABCA-7932-4CCC-88A5-869AB86B804C}"/>
                </a:ext>
              </a:extLst>
            </xdr:cNvPr>
            <xdr:cNvSpPr txBox="1"/>
          </xdr:nvSpPr>
          <xdr:spPr>
            <a:xfrm>
              <a:off x="4314825" y="8963025"/>
              <a:ext cx="904543" cy="3454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SG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SG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SG" sz="1100" b="0" i="1">
                            <a:latin typeface="Cambria Math" panose="02040503050406030204" pitchFamily="18" charset="0"/>
                          </a:rPr>
                          <m:t>!</m:t>
                        </m:r>
                      </m:num>
                      <m:den>
                        <m:sSub>
                          <m:sSubPr>
                            <m:ctrlPr>
                              <a:rPr lang="en-SG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SG" sz="11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b>
                            <m:r>
                              <a:rPr lang="en-SG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SG" sz="1100" b="0" i="1">
                            <a:latin typeface="Cambria Math" panose="02040503050406030204" pitchFamily="18" charset="0"/>
                          </a:rPr>
                          <m:t>!</m:t>
                        </m:r>
                        <m:sSub>
                          <m:sSubPr>
                            <m:ctrlPr>
                              <a:rPr lang="en-SG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SG" sz="11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b>
                            <m:r>
                              <a:rPr lang="en-SG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SG" sz="1100" b="0" i="1">
                            <a:latin typeface="Cambria Math" panose="02040503050406030204" pitchFamily="18" charset="0"/>
                          </a:rPr>
                          <m:t>!</m:t>
                        </m:r>
                        <m:sSub>
                          <m:sSubPr>
                            <m:ctrlPr>
                              <a:rPr lang="en-SG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SG" sz="1100" b="0" i="1">
                                <a:latin typeface="Cambria Math" panose="02040503050406030204" pitchFamily="18" charset="0"/>
                              </a:rPr>
                              <m:t>…</m:t>
                            </m:r>
                            <m:r>
                              <a:rPr lang="en-SG" sz="11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b>
                            <m:r>
                              <a:rPr lang="en-SG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  <m:r>
                          <a:rPr lang="en-SG" sz="1100" b="0" i="1">
                            <a:latin typeface="Cambria Math" panose="02040503050406030204" pitchFamily="18" charset="0"/>
                          </a:rPr>
                          <m:t>!</m:t>
                        </m:r>
                      </m:den>
                    </m:f>
                  </m:oMath>
                </m:oMathPara>
              </a14:m>
              <a:endParaRPr lang="en-SG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F8DABCA-7932-4CCC-88A5-869AB86B804C}"/>
                </a:ext>
              </a:extLst>
            </xdr:cNvPr>
            <xdr:cNvSpPr txBox="1"/>
          </xdr:nvSpPr>
          <xdr:spPr>
            <a:xfrm>
              <a:off x="4314825" y="8963025"/>
              <a:ext cx="904543" cy="3454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SG" sz="1100" b="0" i="0">
                  <a:latin typeface="Cambria Math" panose="02040503050406030204" pitchFamily="18" charset="0"/>
                </a:rPr>
                <a:t>𝑛!/(𝑚_1 !𝑚_2 !〖…𝑚〗_𝑥 !)</a:t>
              </a:r>
              <a:endParaRPr lang="en-SG" sz="1100"/>
            </a:p>
          </xdr:txBody>
        </xdr:sp>
      </mc:Fallback>
    </mc:AlternateContent>
    <xdr:clientData/>
  </xdr:oneCellAnchor>
  <xdr:twoCellAnchor>
    <xdr:from>
      <xdr:col>5</xdr:col>
      <xdr:colOff>600074</xdr:colOff>
      <xdr:row>0</xdr:row>
      <xdr:rowOff>561974</xdr:rowOff>
    </xdr:from>
    <xdr:to>
      <xdr:col>13</xdr:col>
      <xdr:colOff>609599</xdr:colOff>
      <xdr:row>15</xdr:row>
      <xdr:rowOff>190499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250035-3BE1-489A-8FA3-D839653A13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1</xdr:row>
      <xdr:rowOff>9525</xdr:rowOff>
    </xdr:from>
    <xdr:to>
      <xdr:col>12</xdr:col>
      <xdr:colOff>428625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F3794F-959A-4A31-A859-25809E96E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161925</xdr:colOff>
      <xdr:row>45</xdr:row>
      <xdr:rowOff>9525</xdr:rowOff>
    </xdr:from>
    <xdr:ext cx="904543" cy="3454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859E1B7-5282-4636-A6B6-3C001EF8E29F}"/>
                </a:ext>
              </a:extLst>
            </xdr:cNvPr>
            <xdr:cNvSpPr txBox="1"/>
          </xdr:nvSpPr>
          <xdr:spPr>
            <a:xfrm>
              <a:off x="4314825" y="8963025"/>
              <a:ext cx="904543" cy="3454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SG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SG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SG" sz="1100" b="0" i="1">
                            <a:latin typeface="Cambria Math" panose="02040503050406030204" pitchFamily="18" charset="0"/>
                          </a:rPr>
                          <m:t>!</m:t>
                        </m:r>
                      </m:num>
                      <m:den>
                        <m:sSub>
                          <m:sSubPr>
                            <m:ctrlPr>
                              <a:rPr lang="en-SG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SG" sz="11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b>
                            <m:r>
                              <a:rPr lang="en-SG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SG" sz="1100" b="0" i="1">
                            <a:latin typeface="Cambria Math" panose="02040503050406030204" pitchFamily="18" charset="0"/>
                          </a:rPr>
                          <m:t>!</m:t>
                        </m:r>
                        <m:sSub>
                          <m:sSubPr>
                            <m:ctrlPr>
                              <a:rPr lang="en-SG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SG" sz="11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b>
                            <m:r>
                              <a:rPr lang="en-SG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SG" sz="1100" b="0" i="1">
                            <a:latin typeface="Cambria Math" panose="02040503050406030204" pitchFamily="18" charset="0"/>
                          </a:rPr>
                          <m:t>!</m:t>
                        </m:r>
                        <m:sSub>
                          <m:sSubPr>
                            <m:ctrlPr>
                              <a:rPr lang="en-SG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SG" sz="1100" b="0" i="1">
                                <a:latin typeface="Cambria Math" panose="02040503050406030204" pitchFamily="18" charset="0"/>
                              </a:rPr>
                              <m:t>…</m:t>
                            </m:r>
                            <m:r>
                              <a:rPr lang="en-SG" sz="11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b>
                            <m:r>
                              <a:rPr lang="en-SG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  <m:r>
                          <a:rPr lang="en-SG" sz="1100" b="0" i="1">
                            <a:latin typeface="Cambria Math" panose="02040503050406030204" pitchFamily="18" charset="0"/>
                          </a:rPr>
                          <m:t>!</m:t>
                        </m:r>
                      </m:den>
                    </m:f>
                  </m:oMath>
                </m:oMathPara>
              </a14:m>
              <a:endParaRPr lang="en-SG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E859E1B7-5282-4636-A6B6-3C001EF8E29F}"/>
                </a:ext>
              </a:extLst>
            </xdr:cNvPr>
            <xdr:cNvSpPr txBox="1"/>
          </xdr:nvSpPr>
          <xdr:spPr>
            <a:xfrm>
              <a:off x="4314825" y="8963025"/>
              <a:ext cx="904543" cy="3454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SG" sz="1100" b="0" i="0">
                  <a:latin typeface="Cambria Math" panose="02040503050406030204" pitchFamily="18" charset="0"/>
                </a:rPr>
                <a:t>𝑛!/(𝑚_1 !𝑚_2 !〖…𝑚〗_𝑥 !)</a:t>
              </a:r>
              <a:endParaRPr lang="en-SG" sz="11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</xdr:colOff>
      <xdr:row>1</xdr:row>
      <xdr:rowOff>9525</xdr:rowOff>
    </xdr:from>
    <xdr:to>
      <xdr:col>15</xdr:col>
      <xdr:colOff>428625</xdr:colOff>
      <xdr:row>15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F14BCB-349B-4264-8A06-C157634567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161925</xdr:colOff>
      <xdr:row>67</xdr:row>
      <xdr:rowOff>9525</xdr:rowOff>
    </xdr:from>
    <xdr:ext cx="904543" cy="34547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1F633C5-117D-4D4B-81BF-3CBE656B2AAB}"/>
                </a:ext>
              </a:extLst>
            </xdr:cNvPr>
            <xdr:cNvSpPr txBox="1"/>
          </xdr:nvSpPr>
          <xdr:spPr>
            <a:xfrm>
              <a:off x="4406265" y="8604885"/>
              <a:ext cx="904543" cy="3454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SG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SG" sz="1100" b="0" i="1">
                            <a:latin typeface="Cambria Math" panose="02040503050406030204" pitchFamily="18" charset="0"/>
                          </a:rPr>
                          <m:t>𝑛</m:t>
                        </m:r>
                        <m:r>
                          <a:rPr lang="en-SG" sz="1100" b="0" i="1">
                            <a:latin typeface="Cambria Math" panose="02040503050406030204" pitchFamily="18" charset="0"/>
                          </a:rPr>
                          <m:t>!</m:t>
                        </m:r>
                      </m:num>
                      <m:den>
                        <m:sSub>
                          <m:sSubPr>
                            <m:ctrlPr>
                              <a:rPr lang="en-SG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SG" sz="11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b>
                            <m:r>
                              <a:rPr lang="en-SG" sz="1100" b="0" i="1">
                                <a:latin typeface="Cambria Math" panose="02040503050406030204" pitchFamily="18" charset="0"/>
                              </a:rPr>
                              <m:t>1</m:t>
                            </m:r>
                          </m:sub>
                        </m:sSub>
                        <m:r>
                          <a:rPr lang="en-SG" sz="1100" b="0" i="1">
                            <a:latin typeface="Cambria Math" panose="02040503050406030204" pitchFamily="18" charset="0"/>
                          </a:rPr>
                          <m:t>!</m:t>
                        </m:r>
                        <m:sSub>
                          <m:sSubPr>
                            <m:ctrlPr>
                              <a:rPr lang="en-SG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SG" sz="11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b>
                            <m:r>
                              <a:rPr lang="en-SG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b>
                        </m:sSub>
                        <m:r>
                          <a:rPr lang="en-SG" sz="1100" b="0" i="1">
                            <a:latin typeface="Cambria Math" panose="02040503050406030204" pitchFamily="18" charset="0"/>
                          </a:rPr>
                          <m:t>!</m:t>
                        </m:r>
                        <m:sSub>
                          <m:sSubPr>
                            <m:ctrlPr>
                              <a:rPr lang="en-SG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SG" sz="1100" b="0" i="1">
                                <a:latin typeface="Cambria Math" panose="02040503050406030204" pitchFamily="18" charset="0"/>
                              </a:rPr>
                              <m:t>…</m:t>
                            </m:r>
                            <m:r>
                              <a:rPr lang="en-SG" sz="11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</m:e>
                          <m:sub>
                            <m:r>
                              <a:rPr lang="en-SG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sub>
                        </m:sSub>
                        <m:r>
                          <a:rPr lang="en-SG" sz="1100" b="0" i="1">
                            <a:latin typeface="Cambria Math" panose="02040503050406030204" pitchFamily="18" charset="0"/>
                          </a:rPr>
                          <m:t>!</m:t>
                        </m:r>
                      </m:den>
                    </m:f>
                  </m:oMath>
                </m:oMathPara>
              </a14:m>
              <a:endParaRPr lang="en-SG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31F633C5-117D-4D4B-81BF-3CBE656B2AAB}"/>
                </a:ext>
              </a:extLst>
            </xdr:cNvPr>
            <xdr:cNvSpPr txBox="1"/>
          </xdr:nvSpPr>
          <xdr:spPr>
            <a:xfrm>
              <a:off x="4406265" y="8604885"/>
              <a:ext cx="904543" cy="3454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SG" sz="1100" b="0" i="0">
                  <a:latin typeface="Cambria Math" panose="02040503050406030204" pitchFamily="18" charset="0"/>
                </a:rPr>
                <a:t>𝑛!/(𝑚_1 !𝑚_2 !〖…𝑚〗_𝑥 !)</a:t>
              </a:r>
              <a:endParaRPr lang="en-SG" sz="1100"/>
            </a:p>
          </xdr:txBody>
        </xdr:sp>
      </mc:Fallback>
    </mc:AlternateContent>
    <xdr:clientData/>
  </xdr:oneCellAnchor>
  <xdr:twoCellAnchor>
    <xdr:from>
      <xdr:col>22</xdr:col>
      <xdr:colOff>54430</xdr:colOff>
      <xdr:row>27</xdr:row>
      <xdr:rowOff>152401</xdr:rowOff>
    </xdr:from>
    <xdr:to>
      <xdr:col>31</xdr:col>
      <xdr:colOff>152400</xdr:colOff>
      <xdr:row>45</xdr:row>
      <xdr:rowOff>141514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001792E-F841-485A-AF5C-3D5825FF09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IM/Teaching/SCIT/CSCI262/Tutorial/TutorialSetB/GraphOfDistribu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zzle A"/>
      <sheetName val="Puzzle B"/>
      <sheetName val="m=4, k=5"/>
      <sheetName val="m=4, k=6"/>
    </sheetNames>
    <sheetDataSet>
      <sheetData sheetId="0"/>
      <sheetData sheetId="1"/>
      <sheetData sheetId="2">
        <row r="2">
          <cell r="A2">
            <v>1</v>
          </cell>
          <cell r="B2">
            <v>0</v>
          </cell>
        </row>
        <row r="3">
          <cell r="A3">
            <v>2</v>
          </cell>
          <cell r="B3">
            <v>0</v>
          </cell>
        </row>
        <row r="4">
          <cell r="A4">
            <v>3</v>
          </cell>
          <cell r="B4">
            <v>0</v>
          </cell>
        </row>
        <row r="5">
          <cell r="A5">
            <v>4</v>
          </cell>
          <cell r="B5">
            <v>1</v>
          </cell>
        </row>
        <row r="6">
          <cell r="A6">
            <v>5</v>
          </cell>
          <cell r="B6">
            <v>4</v>
          </cell>
        </row>
        <row r="7">
          <cell r="A7">
            <v>6</v>
          </cell>
          <cell r="B7">
            <v>10</v>
          </cell>
        </row>
        <row r="8">
          <cell r="A8">
            <v>7</v>
          </cell>
          <cell r="B8">
            <v>20</v>
          </cell>
        </row>
        <row r="9">
          <cell r="A9">
            <v>8</v>
          </cell>
          <cell r="B9">
            <v>35</v>
          </cell>
        </row>
        <row r="10">
          <cell r="A10">
            <v>9</v>
          </cell>
          <cell r="B10">
            <v>56</v>
          </cell>
        </row>
        <row r="11">
          <cell r="A11">
            <v>10</v>
          </cell>
          <cell r="B11">
            <v>84</v>
          </cell>
        </row>
        <row r="12">
          <cell r="A12">
            <v>11</v>
          </cell>
          <cell r="B12">
            <v>120</v>
          </cell>
        </row>
        <row r="13">
          <cell r="A13">
            <v>12</v>
          </cell>
          <cell r="B13">
            <v>165</v>
          </cell>
        </row>
        <row r="14">
          <cell r="A14">
            <v>13</v>
          </cell>
          <cell r="B14">
            <v>220</v>
          </cell>
        </row>
        <row r="15">
          <cell r="A15">
            <v>14</v>
          </cell>
          <cell r="B15">
            <v>286</v>
          </cell>
        </row>
        <row r="16">
          <cell r="A16">
            <v>15</v>
          </cell>
          <cell r="B16">
            <v>364</v>
          </cell>
        </row>
        <row r="17">
          <cell r="A17">
            <v>16</v>
          </cell>
          <cell r="B17">
            <v>455</v>
          </cell>
        </row>
        <row r="18">
          <cell r="A18">
            <v>17</v>
          </cell>
          <cell r="B18">
            <v>560</v>
          </cell>
        </row>
        <row r="19">
          <cell r="A19">
            <v>18</v>
          </cell>
          <cell r="B19">
            <v>680</v>
          </cell>
        </row>
        <row r="20">
          <cell r="A20">
            <v>19</v>
          </cell>
          <cell r="B20">
            <v>816</v>
          </cell>
        </row>
        <row r="21">
          <cell r="A21">
            <v>20</v>
          </cell>
          <cell r="B21">
            <v>969</v>
          </cell>
        </row>
        <row r="22">
          <cell r="A22">
            <v>21</v>
          </cell>
          <cell r="B22">
            <v>1140</v>
          </cell>
        </row>
        <row r="23">
          <cell r="A23">
            <v>22</v>
          </cell>
          <cell r="B23">
            <v>1330</v>
          </cell>
        </row>
        <row r="24">
          <cell r="A24">
            <v>23</v>
          </cell>
          <cell r="B24">
            <v>1540</v>
          </cell>
        </row>
        <row r="25">
          <cell r="A25">
            <v>24</v>
          </cell>
          <cell r="B25">
            <v>1771</v>
          </cell>
        </row>
        <row r="26">
          <cell r="A26">
            <v>25</v>
          </cell>
          <cell r="B26">
            <v>2024</v>
          </cell>
        </row>
        <row r="27">
          <cell r="A27">
            <v>26</v>
          </cell>
          <cell r="B27">
            <v>2300</v>
          </cell>
        </row>
        <row r="28">
          <cell r="A28">
            <v>27</v>
          </cell>
          <cell r="B28">
            <v>2600</v>
          </cell>
        </row>
        <row r="29">
          <cell r="A29">
            <v>28</v>
          </cell>
          <cell r="B29">
            <v>2925</v>
          </cell>
        </row>
        <row r="30">
          <cell r="A30">
            <v>29</v>
          </cell>
          <cell r="B30">
            <v>3276</v>
          </cell>
        </row>
        <row r="31">
          <cell r="A31">
            <v>30</v>
          </cell>
          <cell r="B31">
            <v>3654</v>
          </cell>
        </row>
        <row r="32">
          <cell r="A32">
            <v>31</v>
          </cell>
          <cell r="B32">
            <v>4060</v>
          </cell>
        </row>
        <row r="33">
          <cell r="A33">
            <v>32</v>
          </cell>
          <cell r="B33">
            <v>4495</v>
          </cell>
        </row>
        <row r="34">
          <cell r="A34">
            <v>33</v>
          </cell>
          <cell r="B34">
            <v>4960</v>
          </cell>
        </row>
        <row r="35">
          <cell r="A35">
            <v>34</v>
          </cell>
          <cell r="B35">
            <v>5456</v>
          </cell>
        </row>
        <row r="36">
          <cell r="A36">
            <v>35</v>
          </cell>
          <cell r="B36">
            <v>5984</v>
          </cell>
        </row>
        <row r="37">
          <cell r="A37">
            <v>36</v>
          </cell>
          <cell r="B37">
            <v>6541</v>
          </cell>
        </row>
        <row r="38">
          <cell r="A38">
            <v>37</v>
          </cell>
          <cell r="B38">
            <v>7124</v>
          </cell>
        </row>
        <row r="39">
          <cell r="A39">
            <v>38</v>
          </cell>
          <cell r="B39">
            <v>7730</v>
          </cell>
        </row>
        <row r="40">
          <cell r="A40">
            <v>39</v>
          </cell>
          <cell r="B40">
            <v>8356</v>
          </cell>
        </row>
        <row r="41">
          <cell r="A41">
            <v>40</v>
          </cell>
          <cell r="B41">
            <v>8999</v>
          </cell>
        </row>
        <row r="42">
          <cell r="A42">
            <v>41</v>
          </cell>
          <cell r="B42">
            <v>9656</v>
          </cell>
        </row>
        <row r="43">
          <cell r="A43">
            <v>42</v>
          </cell>
          <cell r="B43">
            <v>10324</v>
          </cell>
        </row>
        <row r="44">
          <cell r="A44">
            <v>43</v>
          </cell>
          <cell r="B44">
            <v>11000</v>
          </cell>
        </row>
        <row r="45">
          <cell r="A45">
            <v>44</v>
          </cell>
          <cell r="B45">
            <v>11681</v>
          </cell>
        </row>
        <row r="46">
          <cell r="A46">
            <v>45</v>
          </cell>
          <cell r="B46">
            <v>12364</v>
          </cell>
        </row>
        <row r="47">
          <cell r="A47">
            <v>46</v>
          </cell>
          <cell r="B47">
            <v>13046</v>
          </cell>
        </row>
        <row r="48">
          <cell r="A48">
            <v>47</v>
          </cell>
          <cell r="B48">
            <v>13724</v>
          </cell>
        </row>
        <row r="49">
          <cell r="A49">
            <v>48</v>
          </cell>
          <cell r="B49">
            <v>14395</v>
          </cell>
        </row>
        <row r="50">
          <cell r="A50">
            <v>49</v>
          </cell>
          <cell r="B50">
            <v>15056</v>
          </cell>
        </row>
        <row r="51">
          <cell r="A51">
            <v>50</v>
          </cell>
          <cell r="B51">
            <v>15704</v>
          </cell>
        </row>
        <row r="52">
          <cell r="A52">
            <v>51</v>
          </cell>
          <cell r="B52">
            <v>16336</v>
          </cell>
        </row>
        <row r="53">
          <cell r="A53">
            <v>52</v>
          </cell>
          <cell r="B53">
            <v>16949</v>
          </cell>
        </row>
        <row r="54">
          <cell r="A54">
            <v>53</v>
          </cell>
          <cell r="B54">
            <v>17540</v>
          </cell>
        </row>
        <row r="55">
          <cell r="A55">
            <v>54</v>
          </cell>
          <cell r="B55">
            <v>18106</v>
          </cell>
        </row>
        <row r="56">
          <cell r="A56">
            <v>55</v>
          </cell>
          <cell r="B56">
            <v>18644</v>
          </cell>
        </row>
        <row r="57">
          <cell r="A57">
            <v>56</v>
          </cell>
          <cell r="B57">
            <v>19151</v>
          </cell>
        </row>
        <row r="58">
          <cell r="A58">
            <v>57</v>
          </cell>
          <cell r="B58">
            <v>19624</v>
          </cell>
        </row>
        <row r="59">
          <cell r="A59">
            <v>58</v>
          </cell>
          <cell r="B59">
            <v>20060</v>
          </cell>
        </row>
        <row r="60">
          <cell r="A60">
            <v>59</v>
          </cell>
          <cell r="B60">
            <v>20456</v>
          </cell>
        </row>
        <row r="61">
          <cell r="A61">
            <v>60</v>
          </cell>
          <cell r="B61">
            <v>20809</v>
          </cell>
        </row>
        <row r="62">
          <cell r="A62">
            <v>61</v>
          </cell>
          <cell r="B62">
            <v>21116</v>
          </cell>
        </row>
        <row r="63">
          <cell r="A63">
            <v>62</v>
          </cell>
          <cell r="B63">
            <v>21374</v>
          </cell>
        </row>
        <row r="64">
          <cell r="A64">
            <v>63</v>
          </cell>
          <cell r="B64">
            <v>21580</v>
          </cell>
        </row>
        <row r="65">
          <cell r="A65">
            <v>64</v>
          </cell>
          <cell r="B65">
            <v>21731</v>
          </cell>
        </row>
        <row r="66">
          <cell r="A66">
            <v>65</v>
          </cell>
          <cell r="B66">
            <v>21824</v>
          </cell>
        </row>
        <row r="67">
          <cell r="A67">
            <v>66</v>
          </cell>
          <cell r="B67">
            <v>21856</v>
          </cell>
        </row>
        <row r="68">
          <cell r="A68">
            <v>67</v>
          </cell>
          <cell r="B68">
            <v>21824</v>
          </cell>
        </row>
        <row r="69">
          <cell r="A69">
            <v>68</v>
          </cell>
          <cell r="B69">
            <v>21731</v>
          </cell>
        </row>
        <row r="70">
          <cell r="A70">
            <v>69</v>
          </cell>
          <cell r="B70">
            <v>21580</v>
          </cell>
        </row>
        <row r="71">
          <cell r="A71">
            <v>70</v>
          </cell>
          <cell r="B71">
            <v>21374</v>
          </cell>
        </row>
        <row r="72">
          <cell r="A72">
            <v>71</v>
          </cell>
          <cell r="B72">
            <v>21116</v>
          </cell>
        </row>
        <row r="73">
          <cell r="A73">
            <v>72</v>
          </cell>
          <cell r="B73">
            <v>20809</v>
          </cell>
        </row>
        <row r="74">
          <cell r="A74">
            <v>73</v>
          </cell>
          <cell r="B74">
            <v>20456</v>
          </cell>
        </row>
        <row r="75">
          <cell r="A75">
            <v>74</v>
          </cell>
          <cell r="B75">
            <v>20060</v>
          </cell>
        </row>
        <row r="76">
          <cell r="A76">
            <v>75</v>
          </cell>
          <cell r="B76">
            <v>19624</v>
          </cell>
        </row>
        <row r="77">
          <cell r="A77">
            <v>76</v>
          </cell>
          <cell r="B77">
            <v>19151</v>
          </cell>
        </row>
        <row r="78">
          <cell r="A78">
            <v>77</v>
          </cell>
          <cell r="B78">
            <v>18644</v>
          </cell>
        </row>
        <row r="79">
          <cell r="A79">
            <v>78</v>
          </cell>
          <cell r="B79">
            <v>18106</v>
          </cell>
        </row>
        <row r="80">
          <cell r="A80">
            <v>79</v>
          </cell>
          <cell r="B80">
            <v>17540</v>
          </cell>
        </row>
        <row r="81">
          <cell r="A81">
            <v>80</v>
          </cell>
          <cell r="B81">
            <v>16949</v>
          </cell>
        </row>
        <row r="82">
          <cell r="A82">
            <v>81</v>
          </cell>
          <cell r="B82">
            <v>16336</v>
          </cell>
        </row>
        <row r="83">
          <cell r="A83">
            <v>82</v>
          </cell>
          <cell r="B83">
            <v>15704</v>
          </cell>
        </row>
        <row r="84">
          <cell r="A84">
            <v>83</v>
          </cell>
          <cell r="B84">
            <v>15056</v>
          </cell>
        </row>
        <row r="85">
          <cell r="A85">
            <v>84</v>
          </cell>
          <cell r="B85">
            <v>14395</v>
          </cell>
        </row>
        <row r="86">
          <cell r="A86">
            <v>85</v>
          </cell>
          <cell r="B86">
            <v>13724</v>
          </cell>
        </row>
        <row r="87">
          <cell r="A87">
            <v>86</v>
          </cell>
          <cell r="B87">
            <v>13046</v>
          </cell>
        </row>
        <row r="88">
          <cell r="A88">
            <v>87</v>
          </cell>
          <cell r="B88">
            <v>12364</v>
          </cell>
        </row>
        <row r="89">
          <cell r="A89">
            <v>88</v>
          </cell>
          <cell r="B89">
            <v>11681</v>
          </cell>
        </row>
        <row r="90">
          <cell r="A90">
            <v>89</v>
          </cell>
          <cell r="B90">
            <v>11000</v>
          </cell>
        </row>
        <row r="91">
          <cell r="A91">
            <v>90</v>
          </cell>
          <cell r="B91">
            <v>10324</v>
          </cell>
        </row>
        <row r="92">
          <cell r="A92">
            <v>91</v>
          </cell>
          <cell r="B92">
            <v>9656</v>
          </cell>
        </row>
        <row r="93">
          <cell r="A93">
            <v>92</v>
          </cell>
          <cell r="B93">
            <v>8999</v>
          </cell>
        </row>
        <row r="94">
          <cell r="A94">
            <v>93</v>
          </cell>
          <cell r="B94">
            <v>8356</v>
          </cell>
        </row>
        <row r="95">
          <cell r="A95">
            <v>94</v>
          </cell>
          <cell r="B95">
            <v>7730</v>
          </cell>
        </row>
        <row r="96">
          <cell r="A96">
            <v>95</v>
          </cell>
          <cell r="B96">
            <v>7124</v>
          </cell>
        </row>
        <row r="97">
          <cell r="A97">
            <v>96</v>
          </cell>
          <cell r="B97">
            <v>6541</v>
          </cell>
        </row>
        <row r="98">
          <cell r="A98">
            <v>97</v>
          </cell>
          <cell r="B98">
            <v>5984</v>
          </cell>
        </row>
        <row r="99">
          <cell r="A99">
            <v>98</v>
          </cell>
          <cell r="B99">
            <v>5456</v>
          </cell>
        </row>
        <row r="100">
          <cell r="A100">
            <v>99</v>
          </cell>
          <cell r="B100">
            <v>4960</v>
          </cell>
        </row>
        <row r="101">
          <cell r="A101">
            <v>100</v>
          </cell>
          <cell r="B101">
            <v>4495</v>
          </cell>
        </row>
        <row r="102">
          <cell r="A102">
            <v>101</v>
          </cell>
          <cell r="B102">
            <v>4060</v>
          </cell>
        </row>
        <row r="103">
          <cell r="A103">
            <v>102</v>
          </cell>
          <cell r="B103">
            <v>3654</v>
          </cell>
        </row>
        <row r="104">
          <cell r="A104">
            <v>103</v>
          </cell>
          <cell r="B104">
            <v>3276</v>
          </cell>
        </row>
        <row r="105">
          <cell r="A105">
            <v>104</v>
          </cell>
          <cell r="B105">
            <v>2925</v>
          </cell>
        </row>
        <row r="106">
          <cell r="A106">
            <v>105</v>
          </cell>
          <cell r="B106">
            <v>2600</v>
          </cell>
        </row>
        <row r="107">
          <cell r="A107">
            <v>106</v>
          </cell>
          <cell r="B107">
            <v>2300</v>
          </cell>
        </row>
        <row r="108">
          <cell r="A108">
            <v>107</v>
          </cell>
          <cell r="B108">
            <v>2024</v>
          </cell>
        </row>
        <row r="109">
          <cell r="A109">
            <v>108</v>
          </cell>
          <cell r="B109">
            <v>1771</v>
          </cell>
        </row>
        <row r="110">
          <cell r="A110">
            <v>109</v>
          </cell>
          <cell r="B110">
            <v>1540</v>
          </cell>
        </row>
        <row r="111">
          <cell r="A111">
            <v>110</v>
          </cell>
          <cell r="B111">
            <v>1330</v>
          </cell>
        </row>
        <row r="112">
          <cell r="A112">
            <v>111</v>
          </cell>
          <cell r="B112">
            <v>1140</v>
          </cell>
        </row>
        <row r="113">
          <cell r="A113">
            <v>112</v>
          </cell>
          <cell r="B113">
            <v>969</v>
          </cell>
        </row>
        <row r="114">
          <cell r="A114">
            <v>113</v>
          </cell>
          <cell r="B114">
            <v>816</v>
          </cell>
        </row>
        <row r="115">
          <cell r="A115">
            <v>114</v>
          </cell>
          <cell r="B115">
            <v>680</v>
          </cell>
        </row>
        <row r="116">
          <cell r="A116">
            <v>115</v>
          </cell>
          <cell r="B116">
            <v>560</v>
          </cell>
        </row>
        <row r="117">
          <cell r="A117">
            <v>116</v>
          </cell>
          <cell r="B117">
            <v>455</v>
          </cell>
        </row>
        <row r="118">
          <cell r="A118">
            <v>117</v>
          </cell>
          <cell r="B118">
            <v>364</v>
          </cell>
        </row>
        <row r="119">
          <cell r="A119">
            <v>118</v>
          </cell>
          <cell r="B119">
            <v>286</v>
          </cell>
        </row>
        <row r="120">
          <cell r="A120">
            <v>119</v>
          </cell>
          <cell r="B120">
            <v>220</v>
          </cell>
        </row>
        <row r="121">
          <cell r="A121">
            <v>120</v>
          </cell>
          <cell r="B121">
            <v>165</v>
          </cell>
        </row>
        <row r="122">
          <cell r="A122">
            <v>121</v>
          </cell>
          <cell r="B122">
            <v>120</v>
          </cell>
        </row>
        <row r="123">
          <cell r="A123">
            <v>122</v>
          </cell>
          <cell r="B123">
            <v>84</v>
          </cell>
        </row>
        <row r="124">
          <cell r="A124">
            <v>123</v>
          </cell>
          <cell r="B124">
            <v>56</v>
          </cell>
        </row>
        <row r="125">
          <cell r="A125">
            <v>124</v>
          </cell>
          <cell r="B125">
            <v>35</v>
          </cell>
        </row>
        <row r="126">
          <cell r="A126">
            <v>125</v>
          </cell>
          <cell r="B126">
            <v>20</v>
          </cell>
        </row>
        <row r="127">
          <cell r="A127">
            <v>126</v>
          </cell>
          <cell r="B127">
            <v>10</v>
          </cell>
        </row>
        <row r="128">
          <cell r="A128">
            <v>127</v>
          </cell>
          <cell r="B128">
            <v>4</v>
          </cell>
        </row>
        <row r="129">
          <cell r="A129">
            <v>128</v>
          </cell>
          <cell r="B129">
            <v>1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68"/>
  <sheetViews>
    <sheetView topLeftCell="A34" zoomScale="85" zoomScaleNormal="85" workbookViewId="0">
      <selection activeCell="J45" sqref="J45"/>
    </sheetView>
  </sheetViews>
  <sheetFormatPr defaultRowHeight="14.4" x14ac:dyDescent="0.3"/>
  <cols>
    <col min="1" max="5" width="10.6640625" style="4" customWidth="1"/>
    <col min="6" max="6" width="5.44140625" customWidth="1"/>
    <col min="7" max="10" width="10.6640625" customWidth="1"/>
    <col min="11" max="11" width="14.44140625" customWidth="1"/>
    <col min="12" max="16" width="10.6640625" customWidth="1"/>
    <col min="17" max="17" width="14.44140625" customWidth="1"/>
  </cols>
  <sheetData>
    <row r="1" spans="1:17" s="2" customFormat="1" ht="43.2" x14ac:dyDescent="0.3">
      <c r="A1" s="7" t="s">
        <v>3</v>
      </c>
      <c r="B1" s="7" t="s">
        <v>4</v>
      </c>
      <c r="C1" s="7" t="s">
        <v>0</v>
      </c>
      <c r="D1" s="7" t="s">
        <v>1</v>
      </c>
      <c r="E1" s="7" t="s">
        <v>2</v>
      </c>
      <c r="G1" s="3" t="s">
        <v>9</v>
      </c>
      <c r="L1" s="5" t="s">
        <v>6</v>
      </c>
      <c r="M1" s="2">
        <v>33</v>
      </c>
    </row>
    <row r="2" spans="1:17" x14ac:dyDescent="0.3">
      <c r="A2" s="4">
        <v>1</v>
      </c>
      <c r="B2" s="4">
        <v>0</v>
      </c>
      <c r="C2" s="4">
        <f>A2*B2</f>
        <v>0</v>
      </c>
      <c r="D2" s="4">
        <f>$M$1-A2</f>
        <v>32</v>
      </c>
      <c r="E2" s="4">
        <f>POWER(($M$1-A2),2)*B2</f>
        <v>0</v>
      </c>
      <c r="G2" t="s">
        <v>10</v>
      </c>
      <c r="L2" s="6" t="s">
        <v>21</v>
      </c>
      <c r="M2" s="4">
        <v>64</v>
      </c>
    </row>
    <row r="3" spans="1:17" x14ac:dyDescent="0.3">
      <c r="A3" s="4">
        <v>2</v>
      </c>
      <c r="B3" s="4">
        <v>1</v>
      </c>
      <c r="C3" s="4">
        <f t="shared" ref="C3:C65" si="0">A3*B3</f>
        <v>2</v>
      </c>
      <c r="D3" s="4">
        <f t="shared" ref="D3:D65" si="1">$M$1-A3</f>
        <v>31</v>
      </c>
      <c r="E3" s="4">
        <f t="shared" ref="E3:E65" si="2">POWER(($M$1-A3),2)*B3</f>
        <v>961</v>
      </c>
      <c r="G3" t="s">
        <v>22</v>
      </c>
      <c r="M3" s="4"/>
    </row>
    <row r="4" spans="1:17" x14ac:dyDescent="0.3">
      <c r="A4" s="4">
        <v>3</v>
      </c>
      <c r="B4" s="4">
        <v>2</v>
      </c>
      <c r="C4" s="4">
        <f t="shared" si="0"/>
        <v>6</v>
      </c>
      <c r="D4" s="4">
        <f t="shared" si="1"/>
        <v>30</v>
      </c>
      <c r="E4" s="4">
        <f t="shared" si="2"/>
        <v>1800</v>
      </c>
    </row>
    <row r="5" spans="1:17" x14ac:dyDescent="0.3">
      <c r="A5" s="4">
        <v>4</v>
      </c>
      <c r="B5" s="4">
        <v>3</v>
      </c>
      <c r="C5" s="4">
        <f t="shared" si="0"/>
        <v>12</v>
      </c>
      <c r="D5" s="4">
        <f t="shared" si="1"/>
        <v>29</v>
      </c>
      <c r="E5" s="4">
        <f t="shared" si="2"/>
        <v>2523</v>
      </c>
      <c r="G5" t="s">
        <v>11</v>
      </c>
    </row>
    <row r="6" spans="1:17" x14ac:dyDescent="0.3">
      <c r="A6" s="4">
        <v>5</v>
      </c>
      <c r="B6" s="4">
        <v>4</v>
      </c>
      <c r="C6" s="4">
        <f t="shared" si="0"/>
        <v>20</v>
      </c>
      <c r="D6" s="4">
        <f t="shared" si="1"/>
        <v>28</v>
      </c>
      <c r="E6" s="4">
        <f t="shared" si="2"/>
        <v>3136</v>
      </c>
    </row>
    <row r="7" spans="1:17" x14ac:dyDescent="0.3">
      <c r="A7" s="4">
        <v>6</v>
      </c>
      <c r="B7" s="4">
        <v>5</v>
      </c>
      <c r="C7" s="4">
        <f t="shared" si="0"/>
        <v>30</v>
      </c>
      <c r="D7" s="4">
        <f t="shared" si="1"/>
        <v>27</v>
      </c>
      <c r="E7" s="4">
        <f t="shared" si="2"/>
        <v>3645</v>
      </c>
      <c r="G7" t="s">
        <v>20</v>
      </c>
    </row>
    <row r="8" spans="1:17" x14ac:dyDescent="0.3">
      <c r="A8" s="4">
        <v>7</v>
      </c>
      <c r="B8" s="4">
        <v>6</v>
      </c>
      <c r="C8" s="4">
        <f t="shared" si="0"/>
        <v>42</v>
      </c>
      <c r="D8" s="4">
        <f t="shared" si="1"/>
        <v>26</v>
      </c>
      <c r="E8" s="4">
        <f t="shared" si="2"/>
        <v>4056</v>
      </c>
    </row>
    <row r="9" spans="1:17" x14ac:dyDescent="0.3">
      <c r="A9" s="4">
        <v>8</v>
      </c>
      <c r="B9" s="4">
        <v>7</v>
      </c>
      <c r="C9" s="4">
        <f t="shared" si="0"/>
        <v>56</v>
      </c>
      <c r="D9" s="4">
        <f t="shared" si="1"/>
        <v>25</v>
      </c>
      <c r="E9" s="4">
        <f t="shared" si="2"/>
        <v>4375</v>
      </c>
      <c r="G9" s="21" t="s">
        <v>12</v>
      </c>
      <c r="H9" s="21"/>
      <c r="I9" s="21"/>
      <c r="J9" s="21"/>
      <c r="K9" s="21"/>
      <c r="L9" s="21" t="s">
        <v>13</v>
      </c>
      <c r="M9" s="21"/>
      <c r="N9" s="21" t="s">
        <v>26</v>
      </c>
      <c r="O9" s="21"/>
      <c r="P9" s="21"/>
      <c r="Q9" s="21"/>
    </row>
    <row r="10" spans="1:17" x14ac:dyDescent="0.3">
      <c r="A10" s="4">
        <v>9</v>
      </c>
      <c r="B10" s="4">
        <v>8</v>
      </c>
      <c r="C10" s="4">
        <f t="shared" si="0"/>
        <v>72</v>
      </c>
      <c r="D10" s="4">
        <f t="shared" si="1"/>
        <v>24</v>
      </c>
      <c r="E10" s="4">
        <f t="shared" si="2"/>
        <v>4608</v>
      </c>
      <c r="G10" s="22" t="s">
        <v>23</v>
      </c>
      <c r="H10" s="23"/>
      <c r="I10" s="23"/>
      <c r="J10" s="23"/>
      <c r="K10" s="23"/>
      <c r="L10" s="24">
        <v>2</v>
      </c>
      <c r="M10" s="24"/>
      <c r="N10" s="24">
        <v>1</v>
      </c>
      <c r="O10" s="24"/>
      <c r="P10" s="24"/>
      <c r="Q10" s="24"/>
    </row>
    <row r="11" spans="1:17" x14ac:dyDescent="0.3">
      <c r="A11" s="4">
        <v>10</v>
      </c>
      <c r="B11" s="4">
        <v>9</v>
      </c>
      <c r="C11" s="4">
        <f t="shared" si="0"/>
        <v>90</v>
      </c>
      <c r="D11" s="4">
        <f t="shared" si="1"/>
        <v>23</v>
      </c>
      <c r="E11" s="4">
        <f t="shared" si="2"/>
        <v>4761</v>
      </c>
      <c r="G11" s="25" t="s">
        <v>24</v>
      </c>
      <c r="H11" s="23"/>
      <c r="I11" s="23"/>
      <c r="J11" s="23"/>
      <c r="K11" s="23"/>
      <c r="L11" s="24">
        <v>3</v>
      </c>
      <c r="M11" s="24"/>
      <c r="N11" s="24">
        <v>2</v>
      </c>
      <c r="O11" s="24"/>
      <c r="P11" s="24"/>
      <c r="Q11" s="24"/>
    </row>
    <row r="12" spans="1:17" ht="15" customHeight="1" x14ac:dyDescent="0.3">
      <c r="A12" s="4">
        <v>11</v>
      </c>
      <c r="B12" s="4">
        <v>10</v>
      </c>
      <c r="C12" s="4">
        <f t="shared" si="0"/>
        <v>110</v>
      </c>
      <c r="D12" s="4">
        <f t="shared" si="1"/>
        <v>22</v>
      </c>
      <c r="E12" s="4">
        <f t="shared" si="2"/>
        <v>4840</v>
      </c>
      <c r="G12" s="26" t="s">
        <v>25</v>
      </c>
      <c r="H12" s="27"/>
      <c r="I12" s="27"/>
      <c r="J12" s="27"/>
      <c r="K12" s="28"/>
      <c r="L12" s="29">
        <v>4</v>
      </c>
      <c r="M12" s="30"/>
      <c r="N12" s="29">
        <v>3</v>
      </c>
      <c r="O12" s="31"/>
      <c r="P12" s="31"/>
      <c r="Q12" s="30"/>
    </row>
    <row r="13" spans="1:17" ht="15" customHeight="1" x14ac:dyDescent="0.3">
      <c r="A13" s="4">
        <v>12</v>
      </c>
      <c r="B13" s="4">
        <v>11</v>
      </c>
      <c r="C13" s="4">
        <f t="shared" si="0"/>
        <v>132</v>
      </c>
      <c r="D13" s="4">
        <f t="shared" si="1"/>
        <v>21</v>
      </c>
      <c r="E13" s="4">
        <f t="shared" si="2"/>
        <v>4851</v>
      </c>
      <c r="G13" s="26" t="s">
        <v>27</v>
      </c>
      <c r="H13" s="27"/>
      <c r="I13" s="27"/>
      <c r="J13" s="27"/>
      <c r="K13" s="28"/>
      <c r="L13" s="29">
        <v>5</v>
      </c>
      <c r="M13" s="30"/>
      <c r="N13" s="29">
        <v>4</v>
      </c>
      <c r="O13" s="31"/>
      <c r="P13" s="31"/>
      <c r="Q13" s="30"/>
    </row>
    <row r="14" spans="1:17" x14ac:dyDescent="0.3">
      <c r="A14" s="4">
        <v>13</v>
      </c>
      <c r="B14" s="4">
        <v>12</v>
      </c>
      <c r="C14" s="4">
        <f t="shared" si="0"/>
        <v>156</v>
      </c>
      <c r="D14" s="4">
        <f t="shared" si="1"/>
        <v>20</v>
      </c>
      <c r="E14" s="4">
        <f t="shared" si="2"/>
        <v>4800</v>
      </c>
      <c r="G14" s="32" t="s">
        <v>28</v>
      </c>
      <c r="H14" s="33"/>
      <c r="I14" s="33"/>
      <c r="J14" s="33"/>
      <c r="K14" s="33"/>
      <c r="L14" s="34">
        <v>6</v>
      </c>
      <c r="M14" s="34"/>
      <c r="N14" s="34">
        <v>5</v>
      </c>
      <c r="O14" s="34"/>
      <c r="P14" s="34"/>
      <c r="Q14" s="34"/>
    </row>
    <row r="15" spans="1:17" x14ac:dyDescent="0.3">
      <c r="A15" s="4">
        <v>14</v>
      </c>
      <c r="B15" s="4">
        <v>13</v>
      </c>
      <c r="C15" s="4">
        <f t="shared" si="0"/>
        <v>182</v>
      </c>
      <c r="D15" s="4">
        <f t="shared" si="1"/>
        <v>19</v>
      </c>
      <c r="E15" s="4">
        <f t="shared" si="2"/>
        <v>4693</v>
      </c>
      <c r="G15" s="33"/>
      <c r="H15" s="33"/>
      <c r="I15" s="33"/>
      <c r="J15" s="33"/>
      <c r="K15" s="33"/>
      <c r="L15" s="34"/>
      <c r="M15" s="34"/>
      <c r="N15" s="34"/>
      <c r="O15" s="34"/>
      <c r="P15" s="34"/>
      <c r="Q15" s="34"/>
    </row>
    <row r="16" spans="1:17" x14ac:dyDescent="0.3">
      <c r="A16" s="4">
        <v>15</v>
      </c>
      <c r="B16" s="4">
        <v>14</v>
      </c>
      <c r="C16" s="4">
        <f t="shared" si="0"/>
        <v>210</v>
      </c>
      <c r="D16" s="4">
        <f t="shared" si="1"/>
        <v>18</v>
      </c>
      <c r="E16" s="4">
        <f t="shared" si="2"/>
        <v>4536</v>
      </c>
      <c r="G16" s="33" t="s">
        <v>14</v>
      </c>
      <c r="H16" s="33"/>
      <c r="I16" s="33"/>
      <c r="J16" s="33"/>
      <c r="K16" s="33"/>
      <c r="L16" s="34" t="s">
        <v>14</v>
      </c>
      <c r="M16" s="34"/>
      <c r="N16" s="34" t="s">
        <v>14</v>
      </c>
      <c r="O16" s="33"/>
      <c r="P16" s="33"/>
      <c r="Q16" s="33"/>
    </row>
    <row r="17" spans="1:17" x14ac:dyDescent="0.3">
      <c r="A17" s="4">
        <v>16</v>
      </c>
      <c r="B17" s="4">
        <v>15</v>
      </c>
      <c r="C17" s="4">
        <f t="shared" si="0"/>
        <v>240</v>
      </c>
      <c r="D17" s="4">
        <f t="shared" si="1"/>
        <v>17</v>
      </c>
      <c r="E17" s="4">
        <f t="shared" si="2"/>
        <v>4335</v>
      </c>
      <c r="G17" s="9"/>
      <c r="H17" s="9"/>
      <c r="I17" s="9"/>
      <c r="J17" s="9"/>
      <c r="K17" s="9"/>
      <c r="L17" s="34">
        <v>32</v>
      </c>
      <c r="M17" s="34"/>
      <c r="N17" s="34">
        <v>31</v>
      </c>
      <c r="O17" s="34"/>
      <c r="P17" s="34"/>
      <c r="Q17" s="34"/>
    </row>
    <row r="18" spans="1:17" x14ac:dyDescent="0.3">
      <c r="A18" s="4">
        <v>17</v>
      </c>
      <c r="B18" s="4">
        <v>16</v>
      </c>
      <c r="C18" s="4">
        <f t="shared" si="0"/>
        <v>272</v>
      </c>
      <c r="D18" s="4">
        <f t="shared" si="1"/>
        <v>16</v>
      </c>
      <c r="E18" s="4">
        <f t="shared" si="2"/>
        <v>4096</v>
      </c>
      <c r="G18" s="36"/>
      <c r="H18" s="36"/>
      <c r="I18" s="36"/>
      <c r="J18" s="36"/>
      <c r="K18" s="36"/>
    </row>
    <row r="19" spans="1:17" x14ac:dyDescent="0.3">
      <c r="A19" s="4">
        <v>18</v>
      </c>
      <c r="B19" s="4">
        <v>17</v>
      </c>
      <c r="C19" s="4">
        <f t="shared" si="0"/>
        <v>306</v>
      </c>
      <c r="D19" s="4">
        <f t="shared" si="1"/>
        <v>15</v>
      </c>
      <c r="E19" s="4">
        <f t="shared" si="2"/>
        <v>3825</v>
      </c>
      <c r="G19" s="36"/>
      <c r="H19" s="36"/>
      <c r="I19" s="36"/>
      <c r="J19" s="36"/>
      <c r="K19" s="36"/>
    </row>
    <row r="20" spans="1:17" x14ac:dyDescent="0.3">
      <c r="A20" s="4">
        <v>19</v>
      </c>
      <c r="B20" s="4">
        <v>18</v>
      </c>
      <c r="C20" s="4">
        <f t="shared" si="0"/>
        <v>342</v>
      </c>
      <c r="D20" s="4">
        <f t="shared" si="1"/>
        <v>14</v>
      </c>
      <c r="E20" s="4">
        <f t="shared" si="2"/>
        <v>3528</v>
      </c>
      <c r="L20" s="15" t="s">
        <v>55</v>
      </c>
    </row>
    <row r="21" spans="1:17" x14ac:dyDescent="0.3">
      <c r="A21" s="4">
        <v>20</v>
      </c>
      <c r="B21" s="4">
        <v>19</v>
      </c>
      <c r="C21" s="4">
        <f t="shared" si="0"/>
        <v>380</v>
      </c>
      <c r="D21" s="4">
        <f t="shared" si="1"/>
        <v>13</v>
      </c>
      <c r="E21" s="4">
        <f t="shared" si="2"/>
        <v>3211</v>
      </c>
      <c r="G21" t="s">
        <v>15</v>
      </c>
    </row>
    <row r="22" spans="1:17" x14ac:dyDescent="0.3">
      <c r="A22" s="4">
        <v>21</v>
      </c>
      <c r="B22" s="4">
        <v>20</v>
      </c>
      <c r="C22" s="4">
        <f t="shared" si="0"/>
        <v>420</v>
      </c>
      <c r="D22" s="4">
        <f t="shared" si="1"/>
        <v>12</v>
      </c>
      <c r="E22" s="4">
        <f t="shared" si="2"/>
        <v>2880</v>
      </c>
      <c r="G22" t="s">
        <v>16</v>
      </c>
    </row>
    <row r="23" spans="1:17" x14ac:dyDescent="0.3">
      <c r="A23" s="4">
        <v>22</v>
      </c>
      <c r="B23" s="4">
        <v>21</v>
      </c>
      <c r="C23" s="4">
        <f t="shared" si="0"/>
        <v>462</v>
      </c>
      <c r="D23" s="4">
        <f t="shared" si="1"/>
        <v>11</v>
      </c>
      <c r="E23" s="4">
        <f t="shared" si="2"/>
        <v>2541</v>
      </c>
      <c r="G23" t="s">
        <v>17</v>
      </c>
    </row>
    <row r="24" spans="1:17" x14ac:dyDescent="0.3">
      <c r="A24" s="4">
        <v>23</v>
      </c>
      <c r="B24" s="4">
        <v>22</v>
      </c>
      <c r="C24" s="4">
        <f t="shared" si="0"/>
        <v>506</v>
      </c>
      <c r="D24" s="4">
        <f t="shared" si="1"/>
        <v>10</v>
      </c>
      <c r="E24" s="4">
        <f t="shared" si="2"/>
        <v>2200</v>
      </c>
      <c r="G24" t="s">
        <v>18</v>
      </c>
    </row>
    <row r="25" spans="1:17" x14ac:dyDescent="0.3">
      <c r="A25" s="4">
        <v>24</v>
      </c>
      <c r="B25" s="4">
        <v>23</v>
      </c>
      <c r="C25" s="4">
        <f t="shared" si="0"/>
        <v>552</v>
      </c>
      <c r="D25" s="4">
        <f t="shared" si="1"/>
        <v>9</v>
      </c>
      <c r="E25" s="4">
        <f t="shared" si="2"/>
        <v>1863</v>
      </c>
      <c r="G25" t="s">
        <v>14</v>
      </c>
    </row>
    <row r="26" spans="1:17" x14ac:dyDescent="0.3">
      <c r="A26" s="4">
        <v>25</v>
      </c>
      <c r="B26" s="4">
        <v>24</v>
      </c>
      <c r="C26" s="4">
        <f t="shared" si="0"/>
        <v>600</v>
      </c>
      <c r="D26" s="4">
        <f t="shared" si="1"/>
        <v>8</v>
      </c>
      <c r="E26" s="4">
        <f t="shared" si="2"/>
        <v>1536</v>
      </c>
      <c r="G26" t="s">
        <v>19</v>
      </c>
    </row>
    <row r="27" spans="1:17" x14ac:dyDescent="0.3">
      <c r="A27" s="4">
        <v>26</v>
      </c>
      <c r="B27" s="4">
        <v>25</v>
      </c>
      <c r="C27" s="4">
        <f t="shared" si="0"/>
        <v>650</v>
      </c>
      <c r="D27" s="4">
        <f t="shared" si="1"/>
        <v>7</v>
      </c>
      <c r="E27" s="4">
        <f t="shared" si="2"/>
        <v>1225</v>
      </c>
    </row>
    <row r="28" spans="1:17" x14ac:dyDescent="0.3">
      <c r="A28" s="4">
        <v>27</v>
      </c>
      <c r="B28" s="4">
        <v>26</v>
      </c>
      <c r="C28" s="4">
        <f t="shared" si="0"/>
        <v>702</v>
      </c>
      <c r="D28" s="4">
        <f t="shared" si="1"/>
        <v>6</v>
      </c>
      <c r="E28" s="4">
        <f t="shared" si="2"/>
        <v>936</v>
      </c>
    </row>
    <row r="29" spans="1:17" x14ac:dyDescent="0.3">
      <c r="A29" s="4">
        <v>28</v>
      </c>
      <c r="B29" s="4">
        <v>27</v>
      </c>
      <c r="C29" s="4">
        <f t="shared" si="0"/>
        <v>756</v>
      </c>
      <c r="D29" s="4">
        <f t="shared" si="1"/>
        <v>5</v>
      </c>
      <c r="E29" s="4">
        <f t="shared" si="2"/>
        <v>675</v>
      </c>
    </row>
    <row r="30" spans="1:17" x14ac:dyDescent="0.3">
      <c r="A30" s="4">
        <v>29</v>
      </c>
      <c r="B30" s="4">
        <v>28</v>
      </c>
      <c r="C30" s="4">
        <f t="shared" si="0"/>
        <v>812</v>
      </c>
      <c r="D30" s="4">
        <f t="shared" si="1"/>
        <v>4</v>
      </c>
      <c r="E30" s="4">
        <f t="shared" si="2"/>
        <v>448</v>
      </c>
    </row>
    <row r="31" spans="1:17" x14ac:dyDescent="0.3">
      <c r="A31" s="4">
        <v>30</v>
      </c>
      <c r="B31" s="4">
        <v>29</v>
      </c>
      <c r="C31" s="4">
        <f t="shared" si="0"/>
        <v>870</v>
      </c>
      <c r="D31" s="4">
        <f t="shared" si="1"/>
        <v>3</v>
      </c>
      <c r="E31" s="4">
        <f t="shared" si="2"/>
        <v>261</v>
      </c>
    </row>
    <row r="32" spans="1:17" x14ac:dyDescent="0.3">
      <c r="A32" s="4">
        <v>31</v>
      </c>
      <c r="B32" s="4">
        <v>30</v>
      </c>
      <c r="C32" s="4">
        <f t="shared" si="0"/>
        <v>930</v>
      </c>
      <c r="D32" s="4">
        <f t="shared" si="1"/>
        <v>2</v>
      </c>
      <c r="E32" s="4">
        <f t="shared" si="2"/>
        <v>120</v>
      </c>
    </row>
    <row r="33" spans="1:10" x14ac:dyDescent="0.3">
      <c r="A33" s="4">
        <v>32</v>
      </c>
      <c r="B33" s="4">
        <v>31</v>
      </c>
      <c r="C33" s="4">
        <f t="shared" si="0"/>
        <v>992</v>
      </c>
      <c r="D33" s="4">
        <f t="shared" si="1"/>
        <v>1</v>
      </c>
      <c r="E33" s="4">
        <f t="shared" si="2"/>
        <v>31</v>
      </c>
    </row>
    <row r="34" spans="1:10" x14ac:dyDescent="0.3">
      <c r="A34" s="4">
        <v>33</v>
      </c>
      <c r="B34" s="4">
        <v>32</v>
      </c>
      <c r="C34" s="4">
        <f t="shared" si="0"/>
        <v>1056</v>
      </c>
      <c r="D34" s="4">
        <f t="shared" si="1"/>
        <v>0</v>
      </c>
      <c r="E34" s="4">
        <f t="shared" si="2"/>
        <v>0</v>
      </c>
    </row>
    <row r="35" spans="1:10" x14ac:dyDescent="0.3">
      <c r="A35" s="4">
        <v>34</v>
      </c>
      <c r="B35" s="4">
        <v>31</v>
      </c>
      <c r="C35" s="4">
        <f t="shared" si="0"/>
        <v>1054</v>
      </c>
      <c r="D35" s="4">
        <f t="shared" si="1"/>
        <v>-1</v>
      </c>
      <c r="E35" s="4">
        <f t="shared" si="2"/>
        <v>31</v>
      </c>
    </row>
    <row r="36" spans="1:10" x14ac:dyDescent="0.3">
      <c r="A36" s="4">
        <v>35</v>
      </c>
      <c r="B36" s="4">
        <v>30</v>
      </c>
      <c r="C36" s="4">
        <f t="shared" si="0"/>
        <v>1050</v>
      </c>
      <c r="D36" s="4">
        <f t="shared" si="1"/>
        <v>-2</v>
      </c>
      <c r="E36" s="4">
        <f t="shared" si="2"/>
        <v>120</v>
      </c>
    </row>
    <row r="37" spans="1:10" x14ac:dyDescent="0.3">
      <c r="A37" s="4">
        <v>36</v>
      </c>
      <c r="B37" s="4">
        <v>29</v>
      </c>
      <c r="C37" s="4">
        <f t="shared" si="0"/>
        <v>1044</v>
      </c>
      <c r="D37" s="4">
        <f t="shared" si="1"/>
        <v>-3</v>
      </c>
      <c r="E37" s="4">
        <f t="shared" si="2"/>
        <v>261</v>
      </c>
    </row>
    <row r="38" spans="1:10" x14ac:dyDescent="0.3">
      <c r="A38" s="4">
        <v>37</v>
      </c>
      <c r="B38" s="4">
        <v>28</v>
      </c>
      <c r="C38" s="4">
        <f t="shared" si="0"/>
        <v>1036</v>
      </c>
      <c r="D38" s="4">
        <f t="shared" si="1"/>
        <v>-4</v>
      </c>
      <c r="E38" s="4">
        <f t="shared" si="2"/>
        <v>448</v>
      </c>
    </row>
    <row r="39" spans="1:10" x14ac:dyDescent="0.3">
      <c r="A39" s="4">
        <v>38</v>
      </c>
      <c r="B39" s="4">
        <v>27</v>
      </c>
      <c r="C39" s="4">
        <f t="shared" si="0"/>
        <v>1026</v>
      </c>
      <c r="D39" s="4">
        <f t="shared" si="1"/>
        <v>-5</v>
      </c>
      <c r="E39" s="4">
        <f t="shared" si="2"/>
        <v>675</v>
      </c>
    </row>
    <row r="40" spans="1:10" x14ac:dyDescent="0.3">
      <c r="A40" s="4">
        <v>39</v>
      </c>
      <c r="B40" s="4">
        <v>26</v>
      </c>
      <c r="C40" s="4">
        <f t="shared" si="0"/>
        <v>1014</v>
      </c>
      <c r="D40" s="4">
        <f t="shared" si="1"/>
        <v>-6</v>
      </c>
      <c r="E40" s="4">
        <f t="shared" si="2"/>
        <v>936</v>
      </c>
    </row>
    <row r="41" spans="1:10" x14ac:dyDescent="0.3">
      <c r="A41" s="4">
        <v>40</v>
      </c>
      <c r="B41" s="4">
        <v>25</v>
      </c>
      <c r="C41" s="4">
        <f t="shared" si="0"/>
        <v>1000</v>
      </c>
      <c r="D41" s="4">
        <f t="shared" si="1"/>
        <v>-7</v>
      </c>
      <c r="E41" s="4">
        <f t="shared" si="2"/>
        <v>1225</v>
      </c>
    </row>
    <row r="42" spans="1:10" x14ac:dyDescent="0.3">
      <c r="A42" s="4">
        <v>41</v>
      </c>
      <c r="B42" s="4">
        <v>24</v>
      </c>
      <c r="C42" s="4">
        <f t="shared" si="0"/>
        <v>984</v>
      </c>
      <c r="D42" s="4">
        <f t="shared" si="1"/>
        <v>-8</v>
      </c>
      <c r="E42" s="4">
        <f t="shared" si="2"/>
        <v>1536</v>
      </c>
    </row>
    <row r="43" spans="1:10" x14ac:dyDescent="0.3">
      <c r="A43" s="4">
        <v>42</v>
      </c>
      <c r="B43" s="4">
        <v>23</v>
      </c>
      <c r="C43" s="4">
        <f t="shared" si="0"/>
        <v>966</v>
      </c>
      <c r="D43" s="4">
        <f t="shared" si="1"/>
        <v>-9</v>
      </c>
      <c r="E43" s="4">
        <f t="shared" si="2"/>
        <v>1863</v>
      </c>
    </row>
    <row r="44" spans="1:10" x14ac:dyDescent="0.3">
      <c r="A44" s="4">
        <v>43</v>
      </c>
      <c r="B44" s="4">
        <v>22</v>
      </c>
      <c r="C44" s="4">
        <f t="shared" si="0"/>
        <v>946</v>
      </c>
      <c r="D44" s="4">
        <f t="shared" si="1"/>
        <v>-10</v>
      </c>
      <c r="E44" s="4">
        <f t="shared" si="2"/>
        <v>2200</v>
      </c>
    </row>
    <row r="45" spans="1:10" x14ac:dyDescent="0.3">
      <c r="A45" s="4">
        <v>44</v>
      </c>
      <c r="B45" s="4">
        <v>21</v>
      </c>
      <c r="C45" s="4">
        <f t="shared" si="0"/>
        <v>924</v>
      </c>
      <c r="D45" s="4">
        <f t="shared" si="1"/>
        <v>-11</v>
      </c>
      <c r="E45" s="4">
        <f t="shared" si="2"/>
        <v>2541</v>
      </c>
      <c r="H45" s="35" t="s">
        <v>7</v>
      </c>
      <c r="I45" s="35"/>
      <c r="J45">
        <f>E66/B66</f>
        <v>170.5</v>
      </c>
    </row>
    <row r="46" spans="1:10" x14ac:dyDescent="0.3">
      <c r="A46" s="4">
        <v>45</v>
      </c>
      <c r="B46" s="4">
        <v>20</v>
      </c>
      <c r="C46" s="4">
        <f t="shared" si="0"/>
        <v>900</v>
      </c>
      <c r="D46" s="4">
        <f t="shared" si="1"/>
        <v>-12</v>
      </c>
      <c r="E46" s="4">
        <f t="shared" si="2"/>
        <v>2880</v>
      </c>
      <c r="H46" s="35" t="s">
        <v>8</v>
      </c>
      <c r="I46" s="35"/>
      <c r="J46">
        <f>SQRT(J45)</f>
        <v>13.057564857200596</v>
      </c>
    </row>
    <row r="47" spans="1:10" x14ac:dyDescent="0.3">
      <c r="A47" s="4">
        <v>46</v>
      </c>
      <c r="B47" s="4">
        <v>19</v>
      </c>
      <c r="C47" s="4">
        <f t="shared" si="0"/>
        <v>874</v>
      </c>
      <c r="D47" s="4">
        <f t="shared" si="1"/>
        <v>-13</v>
      </c>
      <c r="E47" s="4">
        <f t="shared" si="2"/>
        <v>3211</v>
      </c>
    </row>
    <row r="48" spans="1:10" x14ac:dyDescent="0.3">
      <c r="A48" s="4">
        <v>47</v>
      </c>
      <c r="B48" s="4">
        <v>18</v>
      </c>
      <c r="C48" s="4">
        <f t="shared" si="0"/>
        <v>846</v>
      </c>
      <c r="D48" s="4">
        <f t="shared" si="1"/>
        <v>-14</v>
      </c>
      <c r="E48" s="4">
        <f t="shared" si="2"/>
        <v>3528</v>
      </c>
      <c r="J48">
        <f>_xlfn.STDEV.P(D2:D65)</f>
        <v>18.472953201911167</v>
      </c>
    </row>
    <row r="49" spans="1:5" x14ac:dyDescent="0.3">
      <c r="A49" s="4">
        <v>48</v>
      </c>
      <c r="B49" s="4">
        <v>17</v>
      </c>
      <c r="C49" s="4">
        <f t="shared" si="0"/>
        <v>816</v>
      </c>
      <c r="D49" s="4">
        <f t="shared" si="1"/>
        <v>-15</v>
      </c>
      <c r="E49" s="4">
        <f t="shared" si="2"/>
        <v>3825</v>
      </c>
    </row>
    <row r="50" spans="1:5" x14ac:dyDescent="0.3">
      <c r="A50" s="4">
        <v>49</v>
      </c>
      <c r="B50" s="4">
        <v>16</v>
      </c>
      <c r="C50" s="4">
        <f t="shared" si="0"/>
        <v>784</v>
      </c>
      <c r="D50" s="4">
        <f t="shared" si="1"/>
        <v>-16</v>
      </c>
      <c r="E50" s="4">
        <f t="shared" si="2"/>
        <v>4096</v>
      </c>
    </row>
    <row r="51" spans="1:5" x14ac:dyDescent="0.3">
      <c r="A51" s="4">
        <v>50</v>
      </c>
      <c r="B51" s="4">
        <v>15</v>
      </c>
      <c r="C51" s="4">
        <f t="shared" si="0"/>
        <v>750</v>
      </c>
      <c r="D51" s="4">
        <f t="shared" si="1"/>
        <v>-17</v>
      </c>
      <c r="E51" s="4">
        <f t="shared" si="2"/>
        <v>4335</v>
      </c>
    </row>
    <row r="52" spans="1:5" x14ac:dyDescent="0.3">
      <c r="A52" s="4">
        <v>51</v>
      </c>
      <c r="B52" s="4">
        <v>14</v>
      </c>
      <c r="C52" s="4">
        <f t="shared" si="0"/>
        <v>714</v>
      </c>
      <c r="D52" s="4">
        <f t="shared" si="1"/>
        <v>-18</v>
      </c>
      <c r="E52" s="4">
        <f t="shared" si="2"/>
        <v>4536</v>
      </c>
    </row>
    <row r="53" spans="1:5" x14ac:dyDescent="0.3">
      <c r="A53" s="4">
        <v>52</v>
      </c>
      <c r="B53" s="4">
        <v>13</v>
      </c>
      <c r="C53" s="4">
        <f t="shared" si="0"/>
        <v>676</v>
      </c>
      <c r="D53" s="4">
        <f t="shared" si="1"/>
        <v>-19</v>
      </c>
      <c r="E53" s="4">
        <f t="shared" si="2"/>
        <v>4693</v>
      </c>
    </row>
    <row r="54" spans="1:5" x14ac:dyDescent="0.3">
      <c r="A54" s="4">
        <v>53</v>
      </c>
      <c r="B54" s="4">
        <v>12</v>
      </c>
      <c r="C54" s="4">
        <f t="shared" si="0"/>
        <v>636</v>
      </c>
      <c r="D54" s="4">
        <f t="shared" si="1"/>
        <v>-20</v>
      </c>
      <c r="E54" s="4">
        <f t="shared" si="2"/>
        <v>4800</v>
      </c>
    </row>
    <row r="55" spans="1:5" x14ac:dyDescent="0.3">
      <c r="A55" s="4">
        <v>54</v>
      </c>
      <c r="B55" s="4">
        <v>11</v>
      </c>
      <c r="C55" s="4">
        <f t="shared" si="0"/>
        <v>594</v>
      </c>
      <c r="D55" s="4">
        <f t="shared" si="1"/>
        <v>-21</v>
      </c>
      <c r="E55" s="4">
        <f t="shared" si="2"/>
        <v>4851</v>
      </c>
    </row>
    <row r="56" spans="1:5" x14ac:dyDescent="0.3">
      <c r="A56" s="4">
        <v>55</v>
      </c>
      <c r="B56" s="4">
        <v>10</v>
      </c>
      <c r="C56" s="4">
        <f t="shared" si="0"/>
        <v>550</v>
      </c>
      <c r="D56" s="4">
        <f t="shared" si="1"/>
        <v>-22</v>
      </c>
      <c r="E56" s="4">
        <f t="shared" si="2"/>
        <v>4840</v>
      </c>
    </row>
    <row r="57" spans="1:5" x14ac:dyDescent="0.3">
      <c r="A57" s="4">
        <v>56</v>
      </c>
      <c r="B57" s="4">
        <v>9</v>
      </c>
      <c r="C57" s="4">
        <f t="shared" si="0"/>
        <v>504</v>
      </c>
      <c r="D57" s="4">
        <f t="shared" si="1"/>
        <v>-23</v>
      </c>
      <c r="E57" s="4">
        <f t="shared" si="2"/>
        <v>4761</v>
      </c>
    </row>
    <row r="58" spans="1:5" x14ac:dyDescent="0.3">
      <c r="A58" s="4">
        <v>57</v>
      </c>
      <c r="B58" s="4">
        <v>8</v>
      </c>
      <c r="C58" s="4">
        <f t="shared" si="0"/>
        <v>456</v>
      </c>
      <c r="D58" s="4">
        <f t="shared" si="1"/>
        <v>-24</v>
      </c>
      <c r="E58" s="4">
        <f t="shared" si="2"/>
        <v>4608</v>
      </c>
    </row>
    <row r="59" spans="1:5" x14ac:dyDescent="0.3">
      <c r="A59" s="4">
        <v>58</v>
      </c>
      <c r="B59" s="4">
        <v>7</v>
      </c>
      <c r="C59" s="4">
        <f t="shared" si="0"/>
        <v>406</v>
      </c>
      <c r="D59" s="4">
        <f t="shared" si="1"/>
        <v>-25</v>
      </c>
      <c r="E59" s="4">
        <f t="shared" si="2"/>
        <v>4375</v>
      </c>
    </row>
    <row r="60" spans="1:5" x14ac:dyDescent="0.3">
      <c r="A60" s="4">
        <v>59</v>
      </c>
      <c r="B60" s="4">
        <v>6</v>
      </c>
      <c r="C60" s="4">
        <f t="shared" si="0"/>
        <v>354</v>
      </c>
      <c r="D60" s="4">
        <f t="shared" si="1"/>
        <v>-26</v>
      </c>
      <c r="E60" s="4">
        <f t="shared" si="2"/>
        <v>4056</v>
      </c>
    </row>
    <row r="61" spans="1:5" x14ac:dyDescent="0.3">
      <c r="A61" s="4">
        <v>60</v>
      </c>
      <c r="B61" s="4">
        <v>5</v>
      </c>
      <c r="C61" s="4">
        <f t="shared" si="0"/>
        <v>300</v>
      </c>
      <c r="D61" s="4">
        <f t="shared" si="1"/>
        <v>-27</v>
      </c>
      <c r="E61" s="4">
        <f t="shared" si="2"/>
        <v>3645</v>
      </c>
    </row>
    <row r="62" spans="1:5" x14ac:dyDescent="0.3">
      <c r="A62" s="4">
        <v>61</v>
      </c>
      <c r="B62" s="4">
        <v>4</v>
      </c>
      <c r="C62" s="4">
        <f t="shared" si="0"/>
        <v>244</v>
      </c>
      <c r="D62" s="4">
        <f t="shared" si="1"/>
        <v>-28</v>
      </c>
      <c r="E62" s="4">
        <f t="shared" si="2"/>
        <v>3136</v>
      </c>
    </row>
    <row r="63" spans="1:5" x14ac:dyDescent="0.3">
      <c r="A63" s="4">
        <v>62</v>
      </c>
      <c r="B63" s="4">
        <v>3</v>
      </c>
      <c r="C63" s="4">
        <f t="shared" si="0"/>
        <v>186</v>
      </c>
      <c r="D63" s="4">
        <f t="shared" si="1"/>
        <v>-29</v>
      </c>
      <c r="E63" s="4">
        <f t="shared" si="2"/>
        <v>2523</v>
      </c>
    </row>
    <row r="64" spans="1:5" x14ac:dyDescent="0.3">
      <c r="A64" s="4">
        <v>63</v>
      </c>
      <c r="B64" s="4">
        <v>2</v>
      </c>
      <c r="C64" s="4">
        <f t="shared" si="0"/>
        <v>126</v>
      </c>
      <c r="D64" s="4">
        <f t="shared" si="1"/>
        <v>-30</v>
      </c>
      <c r="E64" s="4">
        <f t="shared" si="2"/>
        <v>1800</v>
      </c>
    </row>
    <row r="65" spans="1:7" x14ac:dyDescent="0.3">
      <c r="A65" s="4">
        <v>64</v>
      </c>
      <c r="B65" s="4">
        <v>1</v>
      </c>
      <c r="C65" s="4">
        <f t="shared" si="0"/>
        <v>64</v>
      </c>
      <c r="D65" s="4">
        <f t="shared" si="1"/>
        <v>-31</v>
      </c>
      <c r="E65" s="4">
        <f t="shared" si="2"/>
        <v>961</v>
      </c>
    </row>
    <row r="66" spans="1:7" x14ac:dyDescent="0.3">
      <c r="B66" s="4">
        <f>SUM(B2:B65)</f>
        <v>1024</v>
      </c>
      <c r="C66" s="4">
        <f>SUM(C2:C33)</f>
        <v>10912</v>
      </c>
      <c r="D66" s="4">
        <f>SUM(D2:D33)</f>
        <v>528</v>
      </c>
      <c r="E66" s="4">
        <f>SUM(E2:E65)</f>
        <v>174592</v>
      </c>
    </row>
    <row r="68" spans="1:7" x14ac:dyDescent="0.3">
      <c r="B68" s="4">
        <f>SUM(B2:B64)</f>
        <v>1023</v>
      </c>
      <c r="D68" s="4">
        <f>SUM(D2:D64)</f>
        <v>63</v>
      </c>
      <c r="E68" s="4">
        <f>SUM(E2:E64)</f>
        <v>173631</v>
      </c>
      <c r="G68">
        <f>E68/B68</f>
        <v>169.72727272727272</v>
      </c>
    </row>
  </sheetData>
  <mergeCells count="26">
    <mergeCell ref="H45:I45"/>
    <mergeCell ref="H46:I46"/>
    <mergeCell ref="G16:K16"/>
    <mergeCell ref="L16:M16"/>
    <mergeCell ref="N16:Q16"/>
    <mergeCell ref="L17:M17"/>
    <mergeCell ref="N17:Q17"/>
    <mergeCell ref="G18:K19"/>
    <mergeCell ref="G14:K15"/>
    <mergeCell ref="L14:M15"/>
    <mergeCell ref="N14:Q15"/>
    <mergeCell ref="G13:K13"/>
    <mergeCell ref="L13:M13"/>
    <mergeCell ref="N13:Q13"/>
    <mergeCell ref="G11:K11"/>
    <mergeCell ref="L11:M11"/>
    <mergeCell ref="N11:Q11"/>
    <mergeCell ref="G12:K12"/>
    <mergeCell ref="L12:M12"/>
    <mergeCell ref="N12:Q12"/>
    <mergeCell ref="G9:K9"/>
    <mergeCell ref="L9:M9"/>
    <mergeCell ref="N9:Q9"/>
    <mergeCell ref="G10:K10"/>
    <mergeCell ref="L10:M10"/>
    <mergeCell ref="N10:Q10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9"/>
  <sheetViews>
    <sheetView workbookViewId="0">
      <selection activeCell="D8" sqref="D8"/>
    </sheetView>
  </sheetViews>
  <sheetFormatPr defaultRowHeight="14.4" x14ac:dyDescent="0.3"/>
  <cols>
    <col min="2" max="2" width="11.109375" bestFit="1" customWidth="1"/>
    <col min="5" max="5" width="19.109375" bestFit="1" customWidth="1"/>
  </cols>
  <sheetData>
    <row r="1" spans="1:6" x14ac:dyDescent="0.3">
      <c r="A1" t="s">
        <v>44</v>
      </c>
      <c r="B1" t="s">
        <v>50</v>
      </c>
      <c r="E1" t="s">
        <v>45</v>
      </c>
      <c r="F1">
        <v>8</v>
      </c>
    </row>
    <row r="2" spans="1:6" x14ac:dyDescent="0.3">
      <c r="A2">
        <v>1</v>
      </c>
      <c r="B2">
        <f>POWER($F$4-A2,2)</f>
        <v>12.25</v>
      </c>
      <c r="E2" t="s">
        <v>48</v>
      </c>
      <c r="F2">
        <v>3</v>
      </c>
    </row>
    <row r="3" spans="1:6" x14ac:dyDescent="0.3">
      <c r="A3">
        <v>2</v>
      </c>
      <c r="B3">
        <f t="shared" ref="B3:B9" si="0">POWER($F$4-A3,2)</f>
        <v>6.25</v>
      </c>
      <c r="E3" t="s">
        <v>49</v>
      </c>
      <c r="F3">
        <f>POWER(2,F2)</f>
        <v>8</v>
      </c>
    </row>
    <row r="4" spans="1:6" x14ac:dyDescent="0.3">
      <c r="A4">
        <v>3</v>
      </c>
      <c r="B4">
        <f t="shared" si="0"/>
        <v>2.25</v>
      </c>
      <c r="E4" t="s">
        <v>47</v>
      </c>
      <c r="F4">
        <f>($F$3*($F$3+1))/2/$F$1</f>
        <v>4.5</v>
      </c>
    </row>
    <row r="5" spans="1:6" x14ac:dyDescent="0.3">
      <c r="A5">
        <v>4</v>
      </c>
      <c r="B5">
        <f t="shared" si="0"/>
        <v>0.25</v>
      </c>
      <c r="E5" t="s">
        <v>51</v>
      </c>
      <c r="F5">
        <f>SUM(B2:B9)/$F$1</f>
        <v>5.25</v>
      </c>
    </row>
    <row r="6" spans="1:6" x14ac:dyDescent="0.3">
      <c r="A6">
        <v>5</v>
      </c>
      <c r="B6">
        <f t="shared" si="0"/>
        <v>0.25</v>
      </c>
      <c r="E6" t="s">
        <v>46</v>
      </c>
      <c r="F6">
        <f>F1*F5</f>
        <v>42</v>
      </c>
    </row>
    <row r="7" spans="1:6" x14ac:dyDescent="0.3">
      <c r="A7">
        <v>6</v>
      </c>
      <c r="B7">
        <f t="shared" si="0"/>
        <v>2.25</v>
      </c>
      <c r="E7" t="s">
        <v>8</v>
      </c>
      <c r="F7">
        <f>SQRT(F6)</f>
        <v>6.4807406984078604</v>
      </c>
    </row>
    <row r="8" spans="1:6" x14ac:dyDescent="0.3">
      <c r="A8">
        <v>7</v>
      </c>
      <c r="B8">
        <f t="shared" si="0"/>
        <v>6.25</v>
      </c>
    </row>
    <row r="9" spans="1:6" x14ac:dyDescent="0.3">
      <c r="A9">
        <v>8</v>
      </c>
      <c r="B9">
        <f t="shared" si="0"/>
        <v>12.25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7"/>
  <sheetViews>
    <sheetView tabSelected="1" zoomScaleNormal="100" workbookViewId="0">
      <selection activeCell="J25" sqref="J25"/>
    </sheetView>
  </sheetViews>
  <sheetFormatPr defaultRowHeight="14.4" x14ac:dyDescent="0.3"/>
  <cols>
    <col min="1" max="5" width="10.6640625" style="1" customWidth="1"/>
    <col min="8" max="8" width="11.88671875" customWidth="1"/>
    <col min="13" max="13" width="12.109375" style="4" customWidth="1"/>
  </cols>
  <sheetData>
    <row r="1" spans="1:18" s="2" customFormat="1" ht="43.2" x14ac:dyDescent="0.3">
      <c r="A1" s="7" t="s">
        <v>3</v>
      </c>
      <c r="B1" s="7" t="s">
        <v>4</v>
      </c>
      <c r="C1" s="7" t="s">
        <v>0</v>
      </c>
      <c r="D1" s="7" t="s">
        <v>1</v>
      </c>
      <c r="E1" s="7" t="s">
        <v>2</v>
      </c>
      <c r="G1" s="3" t="s">
        <v>52</v>
      </c>
      <c r="L1" s="5" t="s">
        <v>6</v>
      </c>
      <c r="M1" s="2">
        <v>16.5</v>
      </c>
    </row>
    <row r="2" spans="1:18" x14ac:dyDescent="0.3">
      <c r="A2" s="8">
        <v>1</v>
      </c>
      <c r="B2" s="8">
        <v>1</v>
      </c>
      <c r="C2" s="8">
        <f>A2*B2</f>
        <v>1</v>
      </c>
      <c r="D2" s="8">
        <f>$M$1-A2</f>
        <v>15.5</v>
      </c>
      <c r="E2" s="8">
        <f>POWER(($M$1-A2),2)*B2</f>
        <v>240.25</v>
      </c>
      <c r="G2" t="s">
        <v>54</v>
      </c>
      <c r="L2" s="6" t="s">
        <v>53</v>
      </c>
      <c r="M2" s="4">
        <v>32</v>
      </c>
      <c r="P2">
        <v>16.5</v>
      </c>
      <c r="Q2">
        <v>1</v>
      </c>
      <c r="R2">
        <f>(P2-Q2)^2</f>
        <v>240.25</v>
      </c>
    </row>
    <row r="3" spans="1:18" x14ac:dyDescent="0.3">
      <c r="A3" s="8">
        <v>2</v>
      </c>
      <c r="B3" s="8">
        <v>1</v>
      </c>
      <c r="C3" s="8">
        <f t="shared" ref="C3:C33" si="0">A3*B3</f>
        <v>2</v>
      </c>
      <c r="D3" s="8">
        <f t="shared" ref="D3:D33" si="1">$M$1-A3</f>
        <v>14.5</v>
      </c>
      <c r="E3" s="8">
        <f t="shared" ref="E3:E33" si="2">POWER(($M$1-A3),2)*B3</f>
        <v>210.25</v>
      </c>
      <c r="G3" t="s">
        <v>5</v>
      </c>
      <c r="P3">
        <v>16.5</v>
      </c>
      <c r="Q3">
        <v>2</v>
      </c>
      <c r="R3">
        <f t="shared" ref="R3:R33" si="3">(P3-Q3)^2</f>
        <v>210.25</v>
      </c>
    </row>
    <row r="4" spans="1:18" x14ac:dyDescent="0.3">
      <c r="A4" s="8">
        <v>3</v>
      </c>
      <c r="B4" s="8">
        <v>1</v>
      </c>
      <c r="C4" s="8">
        <f t="shared" si="0"/>
        <v>3</v>
      </c>
      <c r="D4" s="8">
        <f t="shared" si="1"/>
        <v>13.5</v>
      </c>
      <c r="E4" s="8">
        <f t="shared" si="2"/>
        <v>182.25</v>
      </c>
      <c r="P4">
        <v>16.5</v>
      </c>
      <c r="Q4">
        <v>3</v>
      </c>
      <c r="R4">
        <f t="shared" si="3"/>
        <v>182.25</v>
      </c>
    </row>
    <row r="5" spans="1:18" x14ac:dyDescent="0.3">
      <c r="A5" s="8">
        <v>4</v>
      </c>
      <c r="B5" s="8">
        <v>1</v>
      </c>
      <c r="C5" s="8">
        <f t="shared" si="0"/>
        <v>4</v>
      </c>
      <c r="D5" s="8">
        <f t="shared" si="1"/>
        <v>12.5</v>
      </c>
      <c r="E5" s="8">
        <f t="shared" si="2"/>
        <v>156.25</v>
      </c>
      <c r="P5">
        <v>16.5</v>
      </c>
      <c r="Q5">
        <v>4</v>
      </c>
      <c r="R5">
        <f t="shared" si="3"/>
        <v>156.25</v>
      </c>
    </row>
    <row r="6" spans="1:18" x14ac:dyDescent="0.3">
      <c r="A6" s="8">
        <v>5</v>
      </c>
      <c r="B6" s="8">
        <v>1</v>
      </c>
      <c r="C6" s="8">
        <f t="shared" si="0"/>
        <v>5</v>
      </c>
      <c r="D6" s="8">
        <f t="shared" si="1"/>
        <v>11.5</v>
      </c>
      <c r="E6" s="8">
        <f t="shared" si="2"/>
        <v>132.25</v>
      </c>
      <c r="P6">
        <v>16.5</v>
      </c>
      <c r="Q6">
        <v>5</v>
      </c>
      <c r="R6">
        <f t="shared" si="3"/>
        <v>132.25</v>
      </c>
    </row>
    <row r="7" spans="1:18" x14ac:dyDescent="0.3">
      <c r="A7" s="8">
        <v>6</v>
      </c>
      <c r="B7" s="8">
        <v>1</v>
      </c>
      <c r="C7" s="8">
        <f t="shared" si="0"/>
        <v>6</v>
      </c>
      <c r="D7" s="8">
        <f t="shared" si="1"/>
        <v>10.5</v>
      </c>
      <c r="E7" s="8">
        <f t="shared" si="2"/>
        <v>110.25</v>
      </c>
      <c r="P7">
        <v>16.5</v>
      </c>
      <c r="Q7">
        <v>6</v>
      </c>
      <c r="R7">
        <f t="shared" si="3"/>
        <v>110.25</v>
      </c>
    </row>
    <row r="8" spans="1:18" x14ac:dyDescent="0.3">
      <c r="A8" s="8">
        <v>7</v>
      </c>
      <c r="B8" s="8">
        <v>1</v>
      </c>
      <c r="C8" s="8">
        <f t="shared" si="0"/>
        <v>7</v>
      </c>
      <c r="D8" s="8">
        <f t="shared" si="1"/>
        <v>9.5</v>
      </c>
      <c r="E8" s="8">
        <f t="shared" si="2"/>
        <v>90.25</v>
      </c>
      <c r="P8">
        <v>16.5</v>
      </c>
      <c r="Q8">
        <v>7</v>
      </c>
      <c r="R8">
        <f t="shared" si="3"/>
        <v>90.25</v>
      </c>
    </row>
    <row r="9" spans="1:18" x14ac:dyDescent="0.3">
      <c r="A9" s="8">
        <v>8</v>
      </c>
      <c r="B9" s="8">
        <v>1</v>
      </c>
      <c r="C9" s="8">
        <f t="shared" si="0"/>
        <v>8</v>
      </c>
      <c r="D9" s="8">
        <f t="shared" si="1"/>
        <v>8.5</v>
      </c>
      <c r="E9" s="8">
        <f t="shared" si="2"/>
        <v>72.25</v>
      </c>
      <c r="P9">
        <v>16.5</v>
      </c>
      <c r="Q9">
        <v>8</v>
      </c>
      <c r="R9">
        <f t="shared" si="3"/>
        <v>72.25</v>
      </c>
    </row>
    <row r="10" spans="1:18" x14ac:dyDescent="0.3">
      <c r="A10" s="8">
        <v>9</v>
      </c>
      <c r="B10" s="8">
        <v>1</v>
      </c>
      <c r="C10" s="8">
        <f t="shared" si="0"/>
        <v>9</v>
      </c>
      <c r="D10" s="8">
        <f t="shared" si="1"/>
        <v>7.5</v>
      </c>
      <c r="E10" s="8">
        <f t="shared" si="2"/>
        <v>56.25</v>
      </c>
      <c r="P10">
        <v>16.5</v>
      </c>
      <c r="Q10">
        <v>9</v>
      </c>
      <c r="R10">
        <f t="shared" si="3"/>
        <v>56.25</v>
      </c>
    </row>
    <row r="11" spans="1:18" x14ac:dyDescent="0.3">
      <c r="A11" s="8">
        <v>10</v>
      </c>
      <c r="B11" s="8">
        <v>1</v>
      </c>
      <c r="C11" s="8">
        <f t="shared" si="0"/>
        <v>10</v>
      </c>
      <c r="D11" s="8">
        <f t="shared" si="1"/>
        <v>6.5</v>
      </c>
      <c r="E11" s="8">
        <f t="shared" si="2"/>
        <v>42.25</v>
      </c>
      <c r="P11">
        <v>16.5</v>
      </c>
      <c r="Q11">
        <v>10</v>
      </c>
      <c r="R11">
        <f t="shared" si="3"/>
        <v>42.25</v>
      </c>
    </row>
    <row r="12" spans="1:18" x14ac:dyDescent="0.3">
      <c r="A12" s="8">
        <v>11</v>
      </c>
      <c r="B12" s="8">
        <v>1</v>
      </c>
      <c r="C12" s="8">
        <f t="shared" si="0"/>
        <v>11</v>
      </c>
      <c r="D12" s="8">
        <f t="shared" si="1"/>
        <v>5.5</v>
      </c>
      <c r="E12" s="8">
        <f t="shared" si="2"/>
        <v>30.25</v>
      </c>
      <c r="P12">
        <v>16.5</v>
      </c>
      <c r="Q12">
        <v>11</v>
      </c>
      <c r="R12">
        <f t="shared" si="3"/>
        <v>30.25</v>
      </c>
    </row>
    <row r="13" spans="1:18" x14ac:dyDescent="0.3">
      <c r="A13" s="8">
        <v>12</v>
      </c>
      <c r="B13" s="8">
        <v>1</v>
      </c>
      <c r="C13" s="8">
        <f t="shared" si="0"/>
        <v>12</v>
      </c>
      <c r="D13" s="8">
        <f t="shared" si="1"/>
        <v>4.5</v>
      </c>
      <c r="E13" s="8">
        <f t="shared" si="2"/>
        <v>20.25</v>
      </c>
      <c r="P13">
        <v>16.5</v>
      </c>
      <c r="Q13">
        <v>12</v>
      </c>
      <c r="R13">
        <f t="shared" si="3"/>
        <v>20.25</v>
      </c>
    </row>
    <row r="14" spans="1:18" x14ac:dyDescent="0.3">
      <c r="A14" s="8">
        <v>13</v>
      </c>
      <c r="B14" s="8">
        <v>1</v>
      </c>
      <c r="C14" s="8">
        <f t="shared" si="0"/>
        <v>13</v>
      </c>
      <c r="D14" s="8">
        <f t="shared" si="1"/>
        <v>3.5</v>
      </c>
      <c r="E14" s="8">
        <f t="shared" si="2"/>
        <v>12.25</v>
      </c>
      <c r="P14">
        <v>16.5</v>
      </c>
      <c r="Q14">
        <v>13</v>
      </c>
      <c r="R14">
        <f t="shared" si="3"/>
        <v>12.25</v>
      </c>
    </row>
    <row r="15" spans="1:18" x14ac:dyDescent="0.3">
      <c r="A15" s="8">
        <v>14</v>
      </c>
      <c r="B15" s="8">
        <v>1</v>
      </c>
      <c r="C15" s="8">
        <f t="shared" si="0"/>
        <v>14</v>
      </c>
      <c r="D15" s="8">
        <f t="shared" si="1"/>
        <v>2.5</v>
      </c>
      <c r="E15" s="8">
        <f t="shared" si="2"/>
        <v>6.25</v>
      </c>
      <c r="P15">
        <v>16.5</v>
      </c>
      <c r="Q15">
        <v>14</v>
      </c>
      <c r="R15">
        <f t="shared" si="3"/>
        <v>6.25</v>
      </c>
    </row>
    <row r="16" spans="1:18" x14ac:dyDescent="0.3">
      <c r="A16" s="8">
        <v>15</v>
      </c>
      <c r="B16" s="8">
        <v>1</v>
      </c>
      <c r="C16" s="8">
        <f t="shared" si="0"/>
        <v>15</v>
      </c>
      <c r="D16" s="8">
        <f t="shared" si="1"/>
        <v>1.5</v>
      </c>
      <c r="E16" s="8">
        <f t="shared" si="2"/>
        <v>2.25</v>
      </c>
      <c r="P16">
        <v>16.5</v>
      </c>
      <c r="Q16">
        <v>15</v>
      </c>
      <c r="R16">
        <f t="shared" si="3"/>
        <v>2.25</v>
      </c>
    </row>
    <row r="17" spans="1:18" x14ac:dyDescent="0.3">
      <c r="A17" s="8">
        <v>16</v>
      </c>
      <c r="B17" s="8">
        <v>1</v>
      </c>
      <c r="C17" s="8">
        <f t="shared" si="0"/>
        <v>16</v>
      </c>
      <c r="D17" s="8">
        <f t="shared" si="1"/>
        <v>0.5</v>
      </c>
      <c r="E17" s="8">
        <f t="shared" si="2"/>
        <v>0.25</v>
      </c>
      <c r="P17">
        <v>16.5</v>
      </c>
      <c r="Q17">
        <v>16</v>
      </c>
      <c r="R17">
        <f t="shared" si="3"/>
        <v>0.25</v>
      </c>
    </row>
    <row r="18" spans="1:18" x14ac:dyDescent="0.3">
      <c r="A18" s="8">
        <v>17</v>
      </c>
      <c r="B18" s="8">
        <v>1</v>
      </c>
      <c r="C18" s="8">
        <f t="shared" si="0"/>
        <v>17</v>
      </c>
      <c r="D18" s="8">
        <f t="shared" si="1"/>
        <v>-0.5</v>
      </c>
      <c r="E18" s="8">
        <f t="shared" si="2"/>
        <v>0.25</v>
      </c>
      <c r="P18">
        <v>16.5</v>
      </c>
      <c r="Q18">
        <v>17</v>
      </c>
      <c r="R18">
        <f t="shared" si="3"/>
        <v>0.25</v>
      </c>
    </row>
    <row r="19" spans="1:18" x14ac:dyDescent="0.3">
      <c r="A19" s="8">
        <v>18</v>
      </c>
      <c r="B19" s="8">
        <v>1</v>
      </c>
      <c r="C19" s="8">
        <f t="shared" si="0"/>
        <v>18</v>
      </c>
      <c r="D19" s="8">
        <f t="shared" si="1"/>
        <v>-1.5</v>
      </c>
      <c r="E19" s="8">
        <f t="shared" si="2"/>
        <v>2.25</v>
      </c>
      <c r="P19">
        <v>16.5</v>
      </c>
      <c r="Q19">
        <v>18</v>
      </c>
      <c r="R19">
        <f t="shared" si="3"/>
        <v>2.25</v>
      </c>
    </row>
    <row r="20" spans="1:18" x14ac:dyDescent="0.3">
      <c r="A20" s="8">
        <v>19</v>
      </c>
      <c r="B20" s="8">
        <v>1</v>
      </c>
      <c r="C20" s="8">
        <f t="shared" si="0"/>
        <v>19</v>
      </c>
      <c r="D20" s="8">
        <f t="shared" si="1"/>
        <v>-2.5</v>
      </c>
      <c r="E20" s="8">
        <f t="shared" si="2"/>
        <v>6.25</v>
      </c>
      <c r="P20">
        <v>16.5</v>
      </c>
      <c r="Q20">
        <v>19</v>
      </c>
      <c r="R20">
        <f t="shared" si="3"/>
        <v>6.25</v>
      </c>
    </row>
    <row r="21" spans="1:18" x14ac:dyDescent="0.3">
      <c r="A21" s="8">
        <v>20</v>
      </c>
      <c r="B21" s="8">
        <v>1</v>
      </c>
      <c r="C21" s="8">
        <f t="shared" si="0"/>
        <v>20</v>
      </c>
      <c r="D21" s="8">
        <f t="shared" si="1"/>
        <v>-3.5</v>
      </c>
      <c r="E21" s="8">
        <f t="shared" si="2"/>
        <v>12.25</v>
      </c>
      <c r="P21">
        <v>16.5</v>
      </c>
      <c r="Q21">
        <v>20</v>
      </c>
      <c r="R21">
        <f t="shared" si="3"/>
        <v>12.25</v>
      </c>
    </row>
    <row r="22" spans="1:18" x14ac:dyDescent="0.3">
      <c r="A22" s="8">
        <v>21</v>
      </c>
      <c r="B22" s="8">
        <v>1</v>
      </c>
      <c r="C22" s="8">
        <f t="shared" si="0"/>
        <v>21</v>
      </c>
      <c r="D22" s="8">
        <f t="shared" si="1"/>
        <v>-4.5</v>
      </c>
      <c r="E22" s="8">
        <f t="shared" si="2"/>
        <v>20.25</v>
      </c>
      <c r="P22">
        <v>16.5</v>
      </c>
      <c r="Q22">
        <v>21</v>
      </c>
      <c r="R22">
        <f t="shared" si="3"/>
        <v>20.25</v>
      </c>
    </row>
    <row r="23" spans="1:18" x14ac:dyDescent="0.3">
      <c r="A23" s="8">
        <v>22</v>
      </c>
      <c r="B23" s="8">
        <v>1</v>
      </c>
      <c r="C23" s="8">
        <f t="shared" si="0"/>
        <v>22</v>
      </c>
      <c r="D23" s="8">
        <f t="shared" si="1"/>
        <v>-5.5</v>
      </c>
      <c r="E23" s="8">
        <f t="shared" si="2"/>
        <v>30.25</v>
      </c>
      <c r="H23" s="35" t="s">
        <v>7</v>
      </c>
      <c r="I23" s="35"/>
      <c r="J23">
        <f>E34/B34</f>
        <v>85.25</v>
      </c>
      <c r="P23">
        <v>16.5</v>
      </c>
      <c r="Q23">
        <v>22</v>
      </c>
      <c r="R23">
        <f t="shared" si="3"/>
        <v>30.25</v>
      </c>
    </row>
    <row r="24" spans="1:18" x14ac:dyDescent="0.3">
      <c r="A24" s="8">
        <v>23</v>
      </c>
      <c r="B24" s="8">
        <v>1</v>
      </c>
      <c r="C24" s="8">
        <f t="shared" si="0"/>
        <v>23</v>
      </c>
      <c r="D24" s="8">
        <f t="shared" si="1"/>
        <v>-6.5</v>
      </c>
      <c r="E24" s="8">
        <f t="shared" si="2"/>
        <v>42.25</v>
      </c>
      <c r="P24">
        <v>16.5</v>
      </c>
      <c r="Q24">
        <v>23</v>
      </c>
      <c r="R24">
        <f t="shared" si="3"/>
        <v>42.25</v>
      </c>
    </row>
    <row r="25" spans="1:18" ht="15" customHeight="1" x14ac:dyDescent="0.3">
      <c r="A25" s="8">
        <v>24</v>
      </c>
      <c r="B25" s="8">
        <v>1</v>
      </c>
      <c r="C25" s="8">
        <f t="shared" si="0"/>
        <v>24</v>
      </c>
      <c r="D25" s="8">
        <f t="shared" si="1"/>
        <v>-7.5</v>
      </c>
      <c r="E25" s="8">
        <f t="shared" si="2"/>
        <v>56.25</v>
      </c>
      <c r="H25" s="35" t="s">
        <v>8</v>
      </c>
      <c r="I25" s="35"/>
      <c r="J25">
        <f>SQRT(J23)</f>
        <v>9.2330926563096938</v>
      </c>
      <c r="P25">
        <v>16.5</v>
      </c>
      <c r="Q25">
        <v>24</v>
      </c>
      <c r="R25">
        <f t="shared" si="3"/>
        <v>56.25</v>
      </c>
    </row>
    <row r="26" spans="1:18" x14ac:dyDescent="0.3">
      <c r="A26" s="8">
        <v>25</v>
      </c>
      <c r="B26" s="8">
        <v>1</v>
      </c>
      <c r="C26" s="8">
        <f t="shared" si="0"/>
        <v>25</v>
      </c>
      <c r="D26" s="8">
        <f t="shared" si="1"/>
        <v>-8.5</v>
      </c>
      <c r="E26" s="8">
        <f t="shared" si="2"/>
        <v>72.25</v>
      </c>
      <c r="P26">
        <v>16.5</v>
      </c>
      <c r="Q26">
        <v>25</v>
      </c>
      <c r="R26">
        <f t="shared" si="3"/>
        <v>72.25</v>
      </c>
    </row>
    <row r="27" spans="1:18" x14ac:dyDescent="0.3">
      <c r="A27" s="8">
        <v>26</v>
      </c>
      <c r="B27" s="8">
        <v>1</v>
      </c>
      <c r="C27" s="8">
        <f t="shared" si="0"/>
        <v>26</v>
      </c>
      <c r="D27" s="8">
        <f t="shared" si="1"/>
        <v>-9.5</v>
      </c>
      <c r="E27" s="8">
        <f t="shared" si="2"/>
        <v>90.25</v>
      </c>
      <c r="J27">
        <f>_xlfn.STDEV.P(D2:D33)</f>
        <v>9.2330926563096938</v>
      </c>
      <c r="P27">
        <v>16.5</v>
      </c>
      <c r="Q27">
        <v>26</v>
      </c>
      <c r="R27">
        <f t="shared" si="3"/>
        <v>90.25</v>
      </c>
    </row>
    <row r="28" spans="1:18" x14ac:dyDescent="0.3">
      <c r="A28" s="8">
        <v>27</v>
      </c>
      <c r="B28" s="8">
        <v>1</v>
      </c>
      <c r="C28" s="8">
        <f t="shared" si="0"/>
        <v>27</v>
      </c>
      <c r="D28" s="8">
        <f t="shared" si="1"/>
        <v>-10.5</v>
      </c>
      <c r="E28" s="8">
        <f t="shared" si="2"/>
        <v>110.25</v>
      </c>
      <c r="P28">
        <v>16.5</v>
      </c>
      <c r="Q28">
        <v>27</v>
      </c>
      <c r="R28">
        <f t="shared" si="3"/>
        <v>110.25</v>
      </c>
    </row>
    <row r="29" spans="1:18" x14ac:dyDescent="0.3">
      <c r="A29" s="8">
        <v>28</v>
      </c>
      <c r="B29" s="8">
        <v>1</v>
      </c>
      <c r="C29" s="8">
        <f t="shared" si="0"/>
        <v>28</v>
      </c>
      <c r="D29" s="8">
        <f t="shared" si="1"/>
        <v>-11.5</v>
      </c>
      <c r="E29" s="8">
        <f t="shared" si="2"/>
        <v>132.25</v>
      </c>
      <c r="P29">
        <v>16.5</v>
      </c>
      <c r="Q29">
        <v>28</v>
      </c>
      <c r="R29">
        <f t="shared" si="3"/>
        <v>132.25</v>
      </c>
    </row>
    <row r="30" spans="1:18" x14ac:dyDescent="0.3">
      <c r="A30" s="8">
        <v>29</v>
      </c>
      <c r="B30" s="8">
        <v>1</v>
      </c>
      <c r="C30" s="8">
        <f t="shared" si="0"/>
        <v>29</v>
      </c>
      <c r="D30" s="8">
        <f t="shared" si="1"/>
        <v>-12.5</v>
      </c>
      <c r="E30" s="8">
        <f t="shared" si="2"/>
        <v>156.25</v>
      </c>
      <c r="P30">
        <v>16.5</v>
      </c>
      <c r="Q30">
        <v>29</v>
      </c>
      <c r="R30">
        <f t="shared" si="3"/>
        <v>156.25</v>
      </c>
    </row>
    <row r="31" spans="1:18" x14ac:dyDescent="0.3">
      <c r="A31" s="8">
        <v>30</v>
      </c>
      <c r="B31" s="8">
        <v>1</v>
      </c>
      <c r="C31" s="8">
        <f t="shared" si="0"/>
        <v>30</v>
      </c>
      <c r="D31" s="8">
        <f t="shared" si="1"/>
        <v>-13.5</v>
      </c>
      <c r="E31" s="8">
        <f t="shared" si="2"/>
        <v>182.25</v>
      </c>
      <c r="P31">
        <v>16.5</v>
      </c>
      <c r="Q31">
        <v>30</v>
      </c>
      <c r="R31">
        <f t="shared" si="3"/>
        <v>182.25</v>
      </c>
    </row>
    <row r="32" spans="1:18" x14ac:dyDescent="0.3">
      <c r="A32" s="8">
        <v>31</v>
      </c>
      <c r="B32" s="8">
        <v>1</v>
      </c>
      <c r="C32" s="8">
        <f t="shared" si="0"/>
        <v>31</v>
      </c>
      <c r="D32" s="8">
        <f t="shared" si="1"/>
        <v>-14.5</v>
      </c>
      <c r="E32" s="8">
        <f t="shared" si="2"/>
        <v>210.25</v>
      </c>
      <c r="P32">
        <v>16.5</v>
      </c>
      <c r="Q32">
        <v>31</v>
      </c>
      <c r="R32">
        <f t="shared" si="3"/>
        <v>210.25</v>
      </c>
    </row>
    <row r="33" spans="1:19" x14ac:dyDescent="0.3">
      <c r="A33" s="8">
        <v>32</v>
      </c>
      <c r="B33" s="8">
        <v>1</v>
      </c>
      <c r="C33" s="8">
        <f t="shared" si="0"/>
        <v>32</v>
      </c>
      <c r="D33" s="8">
        <f t="shared" si="1"/>
        <v>-15.5</v>
      </c>
      <c r="E33" s="8">
        <f t="shared" si="2"/>
        <v>240.25</v>
      </c>
      <c r="P33">
        <v>16.5</v>
      </c>
      <c r="Q33">
        <v>32</v>
      </c>
      <c r="R33">
        <f t="shared" si="3"/>
        <v>240.25</v>
      </c>
    </row>
    <row r="34" spans="1:19" x14ac:dyDescent="0.3">
      <c r="B34" s="1">
        <f>SUM(B2:B33)</f>
        <v>32</v>
      </c>
      <c r="E34" s="1">
        <f>SUM(E2:E33)</f>
        <v>2728</v>
      </c>
      <c r="F34" s="11"/>
      <c r="R34">
        <f>SUM(R2:R33)</f>
        <v>2728</v>
      </c>
    </row>
    <row r="35" spans="1:19" x14ac:dyDescent="0.3">
      <c r="R35">
        <f>R34/32</f>
        <v>85.25</v>
      </c>
      <c r="S35" t="s">
        <v>62</v>
      </c>
    </row>
    <row r="37" spans="1:19" x14ac:dyDescent="0.3">
      <c r="R37">
        <f>SQRT(R35)</f>
        <v>9.2330926563096938</v>
      </c>
    </row>
  </sheetData>
  <mergeCells count="2">
    <mergeCell ref="H23:I23"/>
    <mergeCell ref="H25:I2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69"/>
  <sheetViews>
    <sheetView workbookViewId="0">
      <selection activeCell="E2" sqref="E2"/>
    </sheetView>
  </sheetViews>
  <sheetFormatPr defaultRowHeight="14.4" x14ac:dyDescent="0.3"/>
  <cols>
    <col min="1" max="1" width="9.109375" style="4"/>
    <col min="2" max="2" width="10.109375" style="4" customWidth="1"/>
    <col min="3" max="4" width="9.109375" style="4"/>
    <col min="5" max="5" width="15.5546875" style="4" bestFit="1" customWidth="1"/>
  </cols>
  <sheetData>
    <row r="1" spans="1:5" ht="43.2" x14ac:dyDescent="0.3">
      <c r="A1" s="10" t="s">
        <v>29</v>
      </c>
      <c r="B1" s="10" t="s">
        <v>4</v>
      </c>
      <c r="C1" s="2" t="s">
        <v>30</v>
      </c>
      <c r="D1" s="2" t="s">
        <v>1</v>
      </c>
      <c r="E1" s="2" t="s">
        <v>2</v>
      </c>
    </row>
    <row r="2" spans="1:5" x14ac:dyDescent="0.3">
      <c r="A2" s="4">
        <v>1</v>
      </c>
      <c r="B2" s="4">
        <v>0</v>
      </c>
      <c r="C2" s="4">
        <f>A2*B2</f>
        <v>0</v>
      </c>
      <c r="D2" s="4">
        <f>A2-$H$18</f>
        <v>-35</v>
      </c>
      <c r="E2" s="4">
        <f>(POWER(D2,2)*B2)</f>
        <v>0</v>
      </c>
    </row>
    <row r="3" spans="1:5" x14ac:dyDescent="0.3">
      <c r="A3" s="4">
        <v>2</v>
      </c>
      <c r="B3" s="4">
        <v>0</v>
      </c>
      <c r="C3" s="4">
        <f t="shared" ref="C3:C65" si="0">A3*B3</f>
        <v>0</v>
      </c>
      <c r="D3" s="4">
        <f t="shared" ref="D3:D65" si="1">A3-$H$18</f>
        <v>-34</v>
      </c>
      <c r="E3" s="4">
        <f t="shared" ref="E3:E65" si="2">(POWER(D3,2)*B3)</f>
        <v>0</v>
      </c>
    </row>
    <row r="4" spans="1:5" x14ac:dyDescent="0.3">
      <c r="A4" s="4">
        <v>3</v>
      </c>
      <c r="B4" s="4">
        <v>0</v>
      </c>
      <c r="C4" s="4">
        <f t="shared" si="0"/>
        <v>0</v>
      </c>
      <c r="D4" s="4">
        <f t="shared" si="1"/>
        <v>-33</v>
      </c>
      <c r="E4" s="4">
        <f t="shared" si="2"/>
        <v>0</v>
      </c>
    </row>
    <row r="5" spans="1:5" x14ac:dyDescent="0.3">
      <c r="A5" s="4">
        <v>4</v>
      </c>
      <c r="B5" s="4">
        <v>0</v>
      </c>
      <c r="C5" s="4">
        <f t="shared" si="0"/>
        <v>0</v>
      </c>
      <c r="D5" s="4">
        <f t="shared" si="1"/>
        <v>-32</v>
      </c>
      <c r="E5" s="4">
        <f t="shared" si="2"/>
        <v>0</v>
      </c>
    </row>
    <row r="6" spans="1:5" x14ac:dyDescent="0.3">
      <c r="A6" s="4">
        <v>5</v>
      </c>
      <c r="B6" s="4">
        <v>0</v>
      </c>
      <c r="C6" s="4">
        <f t="shared" si="0"/>
        <v>0</v>
      </c>
      <c r="D6" s="4">
        <f t="shared" si="1"/>
        <v>-31</v>
      </c>
      <c r="E6" s="4">
        <f t="shared" si="2"/>
        <v>0</v>
      </c>
    </row>
    <row r="7" spans="1:5" x14ac:dyDescent="0.3">
      <c r="A7" s="4">
        <v>6</v>
      </c>
      <c r="B7" s="4">
        <v>0</v>
      </c>
      <c r="C7" s="4">
        <f t="shared" si="0"/>
        <v>0</v>
      </c>
      <c r="D7" s="4">
        <f t="shared" si="1"/>
        <v>-30</v>
      </c>
      <c r="E7" s="4">
        <f t="shared" si="2"/>
        <v>0</v>
      </c>
    </row>
    <row r="8" spans="1:5" x14ac:dyDescent="0.3">
      <c r="A8" s="4">
        <v>7</v>
      </c>
      <c r="B8" s="4">
        <v>0</v>
      </c>
      <c r="C8" s="4">
        <f t="shared" si="0"/>
        <v>0</v>
      </c>
      <c r="D8" s="4">
        <f t="shared" si="1"/>
        <v>-29</v>
      </c>
      <c r="E8" s="4">
        <f t="shared" si="2"/>
        <v>0</v>
      </c>
    </row>
    <row r="9" spans="1:5" x14ac:dyDescent="0.3">
      <c r="A9" s="4">
        <v>8</v>
      </c>
      <c r="B9" s="4">
        <v>1</v>
      </c>
      <c r="C9" s="4">
        <f t="shared" si="0"/>
        <v>8</v>
      </c>
      <c r="D9" s="4">
        <f t="shared" si="1"/>
        <v>-28</v>
      </c>
      <c r="E9" s="4">
        <f t="shared" si="2"/>
        <v>784</v>
      </c>
    </row>
    <row r="10" spans="1:5" x14ac:dyDescent="0.3">
      <c r="A10" s="4">
        <v>9</v>
      </c>
      <c r="B10" s="4">
        <v>8</v>
      </c>
      <c r="C10" s="4">
        <f t="shared" si="0"/>
        <v>72</v>
      </c>
      <c r="D10" s="4">
        <f t="shared" si="1"/>
        <v>-27</v>
      </c>
      <c r="E10" s="4">
        <f t="shared" si="2"/>
        <v>5832</v>
      </c>
    </row>
    <row r="11" spans="1:5" x14ac:dyDescent="0.3">
      <c r="A11" s="4">
        <v>10</v>
      </c>
      <c r="B11" s="4">
        <v>36</v>
      </c>
      <c r="C11" s="4">
        <f t="shared" si="0"/>
        <v>360</v>
      </c>
      <c r="D11" s="4">
        <f t="shared" si="1"/>
        <v>-26</v>
      </c>
      <c r="E11" s="4">
        <f t="shared" si="2"/>
        <v>24336</v>
      </c>
    </row>
    <row r="12" spans="1:5" x14ac:dyDescent="0.3">
      <c r="A12" s="4">
        <v>11</v>
      </c>
      <c r="B12" s="4">
        <v>120</v>
      </c>
      <c r="C12" s="4">
        <f t="shared" si="0"/>
        <v>1320</v>
      </c>
      <c r="D12" s="4">
        <f t="shared" si="1"/>
        <v>-25</v>
      </c>
      <c r="E12" s="4">
        <f t="shared" si="2"/>
        <v>75000</v>
      </c>
    </row>
    <row r="13" spans="1:5" x14ac:dyDescent="0.3">
      <c r="A13" s="4">
        <v>12</v>
      </c>
      <c r="B13" s="4">
        <v>330</v>
      </c>
      <c r="C13" s="4">
        <f t="shared" si="0"/>
        <v>3960</v>
      </c>
      <c r="D13" s="4">
        <f t="shared" si="1"/>
        <v>-24</v>
      </c>
      <c r="E13" s="4">
        <f t="shared" si="2"/>
        <v>190080</v>
      </c>
    </row>
    <row r="14" spans="1:5" x14ac:dyDescent="0.3">
      <c r="A14" s="4">
        <v>13</v>
      </c>
      <c r="B14" s="4">
        <v>792</v>
      </c>
      <c r="C14" s="4">
        <f t="shared" si="0"/>
        <v>10296</v>
      </c>
      <c r="D14" s="4">
        <f t="shared" si="1"/>
        <v>-23</v>
      </c>
      <c r="E14" s="4">
        <f t="shared" si="2"/>
        <v>418968</v>
      </c>
    </row>
    <row r="15" spans="1:5" x14ac:dyDescent="0.3">
      <c r="A15" s="4">
        <v>14</v>
      </c>
      <c r="B15" s="4">
        <v>1716</v>
      </c>
      <c r="C15" s="4">
        <f t="shared" si="0"/>
        <v>24024</v>
      </c>
      <c r="D15" s="4">
        <f t="shared" si="1"/>
        <v>-22</v>
      </c>
      <c r="E15" s="4">
        <f t="shared" si="2"/>
        <v>830544</v>
      </c>
    </row>
    <row r="16" spans="1:5" x14ac:dyDescent="0.3">
      <c r="A16" s="4">
        <v>15</v>
      </c>
      <c r="B16" s="4">
        <v>3432</v>
      </c>
      <c r="C16" s="4">
        <f t="shared" si="0"/>
        <v>51480</v>
      </c>
      <c r="D16" s="4">
        <f t="shared" si="1"/>
        <v>-21</v>
      </c>
      <c r="E16" s="4">
        <f t="shared" si="2"/>
        <v>1513512</v>
      </c>
    </row>
    <row r="17" spans="1:8" x14ac:dyDescent="0.3">
      <c r="A17" s="4">
        <v>16</v>
      </c>
      <c r="B17" s="4">
        <v>6427</v>
      </c>
      <c r="C17" s="4">
        <f t="shared" si="0"/>
        <v>102832</v>
      </c>
      <c r="D17" s="4">
        <f t="shared" si="1"/>
        <v>-20</v>
      </c>
      <c r="E17" s="4">
        <f t="shared" si="2"/>
        <v>2570800</v>
      </c>
    </row>
    <row r="18" spans="1:8" x14ac:dyDescent="0.3">
      <c r="A18" s="4">
        <v>17</v>
      </c>
      <c r="B18" s="4">
        <v>11376</v>
      </c>
      <c r="C18" s="4">
        <f t="shared" si="0"/>
        <v>193392</v>
      </c>
      <c r="D18" s="4">
        <f t="shared" si="1"/>
        <v>-19</v>
      </c>
      <c r="E18" s="4">
        <f t="shared" si="2"/>
        <v>4106736</v>
      </c>
      <c r="F18" s="37" t="s">
        <v>31</v>
      </c>
      <c r="G18" s="37"/>
      <c r="H18">
        <f>8*((8*(8+1)/2)/8)</f>
        <v>36</v>
      </c>
    </row>
    <row r="19" spans="1:8" x14ac:dyDescent="0.3">
      <c r="A19" s="4">
        <v>18</v>
      </c>
      <c r="B19" s="4">
        <v>19160</v>
      </c>
      <c r="C19" s="4">
        <f t="shared" si="0"/>
        <v>344880</v>
      </c>
      <c r="D19" s="4">
        <f t="shared" si="1"/>
        <v>-18</v>
      </c>
      <c r="E19" s="4">
        <f t="shared" si="2"/>
        <v>6207840</v>
      </c>
    </row>
    <row r="20" spans="1:8" x14ac:dyDescent="0.3">
      <c r="A20" s="4">
        <v>19</v>
      </c>
      <c r="B20" s="4">
        <v>30864</v>
      </c>
      <c r="C20" s="4">
        <f t="shared" si="0"/>
        <v>586416</v>
      </c>
      <c r="D20" s="4">
        <f t="shared" si="1"/>
        <v>-17</v>
      </c>
      <c r="E20" s="4">
        <f t="shared" si="2"/>
        <v>8919696</v>
      </c>
      <c r="F20" s="37" t="s">
        <v>7</v>
      </c>
      <c r="G20" s="37"/>
      <c r="H20">
        <f>E67/B67</f>
        <v>42</v>
      </c>
    </row>
    <row r="21" spans="1:8" x14ac:dyDescent="0.3">
      <c r="A21" s="4">
        <v>20</v>
      </c>
      <c r="B21" s="4">
        <v>47748</v>
      </c>
      <c r="C21" s="4">
        <f t="shared" si="0"/>
        <v>954960</v>
      </c>
      <c r="D21" s="4">
        <f t="shared" si="1"/>
        <v>-16</v>
      </c>
      <c r="E21" s="4">
        <f t="shared" si="2"/>
        <v>12223488</v>
      </c>
    </row>
    <row r="22" spans="1:8" x14ac:dyDescent="0.3">
      <c r="A22" s="4">
        <v>21</v>
      </c>
      <c r="B22" s="4">
        <v>71184</v>
      </c>
      <c r="C22" s="4">
        <f t="shared" si="0"/>
        <v>1494864</v>
      </c>
      <c r="D22" s="4">
        <f t="shared" si="1"/>
        <v>-15</v>
      </c>
      <c r="E22" s="4">
        <f t="shared" si="2"/>
        <v>16016400</v>
      </c>
      <c r="F22" s="37" t="s">
        <v>8</v>
      </c>
      <c r="G22" s="37"/>
      <c r="H22">
        <f>SQRT(H20)</f>
        <v>6.4807406984078604</v>
      </c>
    </row>
    <row r="23" spans="1:8" x14ac:dyDescent="0.3">
      <c r="A23" s="4">
        <v>22</v>
      </c>
      <c r="B23" s="4">
        <v>102552</v>
      </c>
      <c r="C23" s="4">
        <f t="shared" si="0"/>
        <v>2256144</v>
      </c>
      <c r="D23" s="4">
        <f t="shared" si="1"/>
        <v>-14</v>
      </c>
      <c r="E23" s="4">
        <f t="shared" si="2"/>
        <v>20100192</v>
      </c>
    </row>
    <row r="24" spans="1:8" x14ac:dyDescent="0.3">
      <c r="A24" s="4">
        <v>23</v>
      </c>
      <c r="B24" s="4">
        <v>143088</v>
      </c>
      <c r="C24" s="4">
        <f t="shared" si="0"/>
        <v>3291024</v>
      </c>
      <c r="D24" s="4">
        <f t="shared" si="1"/>
        <v>-13</v>
      </c>
      <c r="E24" s="4">
        <f t="shared" si="2"/>
        <v>24181872</v>
      </c>
      <c r="H24">
        <f>_xlfn.STDEV.P(D2:D65)</f>
        <v>18.472953201911167</v>
      </c>
    </row>
    <row r="25" spans="1:8" x14ac:dyDescent="0.3">
      <c r="A25" s="4">
        <v>24</v>
      </c>
      <c r="B25" s="4">
        <v>193705</v>
      </c>
      <c r="C25" s="4">
        <f t="shared" si="0"/>
        <v>4648920</v>
      </c>
      <c r="D25" s="4">
        <f t="shared" si="1"/>
        <v>-12</v>
      </c>
      <c r="E25" s="4">
        <f t="shared" si="2"/>
        <v>27893520</v>
      </c>
    </row>
    <row r="26" spans="1:8" x14ac:dyDescent="0.3">
      <c r="A26" s="4">
        <v>25</v>
      </c>
      <c r="B26" s="4">
        <v>254808</v>
      </c>
      <c r="C26" s="4">
        <f t="shared" si="0"/>
        <v>6370200</v>
      </c>
      <c r="D26" s="4">
        <f t="shared" si="1"/>
        <v>-11</v>
      </c>
      <c r="E26" s="4">
        <f t="shared" si="2"/>
        <v>30831768</v>
      </c>
    </row>
    <row r="27" spans="1:8" x14ac:dyDescent="0.3">
      <c r="A27" s="4">
        <v>26</v>
      </c>
      <c r="B27" s="4">
        <v>326124</v>
      </c>
      <c r="C27" s="4">
        <f t="shared" si="0"/>
        <v>8479224</v>
      </c>
      <c r="D27" s="4">
        <f t="shared" si="1"/>
        <v>-10</v>
      </c>
      <c r="E27" s="4">
        <f t="shared" si="2"/>
        <v>32612400</v>
      </c>
    </row>
    <row r="28" spans="1:8" x14ac:dyDescent="0.3">
      <c r="A28" s="4">
        <v>27</v>
      </c>
      <c r="B28" s="4">
        <v>406568</v>
      </c>
      <c r="C28" s="4">
        <f t="shared" si="0"/>
        <v>10977336</v>
      </c>
      <c r="D28" s="4">
        <f t="shared" si="1"/>
        <v>-9</v>
      </c>
      <c r="E28" s="4">
        <f t="shared" si="2"/>
        <v>32932008</v>
      </c>
      <c r="G28" t="s">
        <v>11</v>
      </c>
    </row>
    <row r="29" spans="1:8" x14ac:dyDescent="0.3">
      <c r="A29" s="4">
        <v>28</v>
      </c>
      <c r="B29" s="4">
        <v>494166</v>
      </c>
      <c r="C29" s="4">
        <f t="shared" si="0"/>
        <v>13836648</v>
      </c>
      <c r="D29" s="4">
        <f t="shared" si="1"/>
        <v>-8</v>
      </c>
      <c r="E29" s="4">
        <f t="shared" si="2"/>
        <v>31626624</v>
      </c>
    </row>
    <row r="30" spans="1:8" x14ac:dyDescent="0.3">
      <c r="A30" s="4">
        <v>29</v>
      </c>
      <c r="B30" s="4">
        <v>586056</v>
      </c>
      <c r="C30" s="4">
        <f t="shared" si="0"/>
        <v>16995624</v>
      </c>
      <c r="D30" s="4">
        <f t="shared" si="1"/>
        <v>-7</v>
      </c>
      <c r="E30" s="4">
        <f t="shared" si="2"/>
        <v>28716744</v>
      </c>
    </row>
    <row r="31" spans="1:8" x14ac:dyDescent="0.3">
      <c r="A31" s="4">
        <v>30</v>
      </c>
      <c r="B31" s="4">
        <v>678588</v>
      </c>
      <c r="C31" s="4">
        <f t="shared" si="0"/>
        <v>20357640</v>
      </c>
      <c r="D31" s="4">
        <f t="shared" si="1"/>
        <v>-6</v>
      </c>
      <c r="E31" s="4">
        <f t="shared" si="2"/>
        <v>24429168</v>
      </c>
      <c r="G31" t="s">
        <v>32</v>
      </c>
    </row>
    <row r="32" spans="1:8" x14ac:dyDescent="0.3">
      <c r="A32" s="4">
        <v>31</v>
      </c>
      <c r="B32" s="4">
        <v>767544</v>
      </c>
      <c r="C32" s="4">
        <f t="shared" si="0"/>
        <v>23793864</v>
      </c>
      <c r="D32" s="4">
        <f t="shared" si="1"/>
        <v>-5</v>
      </c>
      <c r="E32" s="4">
        <f t="shared" si="2"/>
        <v>19188600</v>
      </c>
    </row>
    <row r="33" spans="1:17" x14ac:dyDescent="0.3">
      <c r="A33" s="4">
        <v>32</v>
      </c>
      <c r="B33" s="4">
        <v>848443</v>
      </c>
      <c r="C33" s="4">
        <f t="shared" si="0"/>
        <v>27150176</v>
      </c>
      <c r="D33" s="4">
        <f t="shared" si="1"/>
        <v>-4</v>
      </c>
      <c r="E33" s="4">
        <f t="shared" si="2"/>
        <v>13575088</v>
      </c>
      <c r="G33" s="21" t="s">
        <v>12</v>
      </c>
      <c r="H33" s="21"/>
      <c r="I33" s="21"/>
      <c r="J33" s="21"/>
      <c r="K33" s="21"/>
      <c r="L33" s="21" t="s">
        <v>13</v>
      </c>
      <c r="M33" s="21"/>
      <c r="N33" s="21" t="s">
        <v>33</v>
      </c>
      <c r="O33" s="21"/>
      <c r="P33" s="21"/>
      <c r="Q33" s="21"/>
    </row>
    <row r="34" spans="1:17" x14ac:dyDescent="0.3">
      <c r="A34" s="4">
        <v>33</v>
      </c>
      <c r="B34" s="4">
        <v>916896</v>
      </c>
      <c r="C34" s="4">
        <f t="shared" si="0"/>
        <v>30257568</v>
      </c>
      <c r="D34" s="4">
        <f t="shared" si="1"/>
        <v>-3</v>
      </c>
      <c r="E34" s="4">
        <f t="shared" si="2"/>
        <v>8252064</v>
      </c>
      <c r="G34" s="23" t="s">
        <v>39</v>
      </c>
      <c r="H34" s="23"/>
      <c r="I34" s="23"/>
      <c r="J34" s="23"/>
      <c r="K34" s="23"/>
      <c r="L34" s="24">
        <v>8</v>
      </c>
      <c r="M34" s="24"/>
      <c r="N34" s="24">
        <v>1</v>
      </c>
      <c r="O34" s="24"/>
      <c r="P34" s="24"/>
      <c r="Q34" s="24"/>
    </row>
    <row r="35" spans="1:17" ht="15" customHeight="1" x14ac:dyDescent="0.3">
      <c r="A35" s="4">
        <v>34</v>
      </c>
      <c r="B35" s="4">
        <v>968976</v>
      </c>
      <c r="C35" s="4">
        <f t="shared" si="0"/>
        <v>32945184</v>
      </c>
      <c r="D35" s="4">
        <f t="shared" si="1"/>
        <v>-2</v>
      </c>
      <c r="E35" s="4">
        <f t="shared" si="2"/>
        <v>3875904</v>
      </c>
      <c r="G35" s="38" t="s">
        <v>40</v>
      </c>
      <c r="H35" s="39"/>
      <c r="I35" s="39"/>
      <c r="J35" s="39"/>
      <c r="K35" s="40"/>
      <c r="L35" s="47">
        <v>9</v>
      </c>
      <c r="M35" s="48"/>
      <c r="N35" s="47">
        <v>8</v>
      </c>
      <c r="O35" s="53"/>
      <c r="P35" s="53"/>
      <c r="Q35" s="48"/>
    </row>
    <row r="36" spans="1:17" x14ac:dyDescent="0.3">
      <c r="A36" s="4">
        <v>35</v>
      </c>
      <c r="B36" s="4">
        <v>1001568</v>
      </c>
      <c r="C36" s="4">
        <f t="shared" si="0"/>
        <v>35054880</v>
      </c>
      <c r="D36" s="4">
        <f t="shared" si="1"/>
        <v>-1</v>
      </c>
      <c r="E36" s="4">
        <f t="shared" si="2"/>
        <v>1001568</v>
      </c>
      <c r="G36" s="41"/>
      <c r="H36" s="42"/>
      <c r="I36" s="42"/>
      <c r="J36" s="42"/>
      <c r="K36" s="43"/>
      <c r="L36" s="49"/>
      <c r="M36" s="50"/>
      <c r="N36" s="49"/>
      <c r="O36" s="54"/>
      <c r="P36" s="54"/>
      <c r="Q36" s="50"/>
    </row>
    <row r="37" spans="1:17" x14ac:dyDescent="0.3">
      <c r="A37" s="4">
        <v>36</v>
      </c>
      <c r="B37" s="4">
        <v>1012664</v>
      </c>
      <c r="C37" s="4">
        <f t="shared" si="0"/>
        <v>36455904</v>
      </c>
      <c r="D37" s="4">
        <f t="shared" si="1"/>
        <v>0</v>
      </c>
      <c r="E37" s="4">
        <f t="shared" si="2"/>
        <v>0</v>
      </c>
      <c r="G37" s="44"/>
      <c r="H37" s="45"/>
      <c r="I37" s="45"/>
      <c r="J37" s="45"/>
      <c r="K37" s="46"/>
      <c r="L37" s="51"/>
      <c r="M37" s="52"/>
      <c r="N37" s="51"/>
      <c r="O37" s="55"/>
      <c r="P37" s="55"/>
      <c r="Q37" s="52"/>
    </row>
    <row r="38" spans="1:17" x14ac:dyDescent="0.3">
      <c r="A38" s="4">
        <v>37</v>
      </c>
      <c r="B38" s="4">
        <v>1001568</v>
      </c>
      <c r="C38" s="4">
        <f t="shared" si="0"/>
        <v>37058016</v>
      </c>
      <c r="D38" s="4">
        <f t="shared" si="1"/>
        <v>1</v>
      </c>
      <c r="E38" s="4">
        <f t="shared" si="2"/>
        <v>1001568</v>
      </c>
      <c r="G38" s="23" t="s">
        <v>41</v>
      </c>
      <c r="H38" s="23"/>
      <c r="I38" s="23"/>
      <c r="J38" s="23"/>
      <c r="K38" s="23"/>
      <c r="L38" s="34">
        <v>10</v>
      </c>
      <c r="M38" s="34"/>
      <c r="N38" s="34" t="s">
        <v>43</v>
      </c>
      <c r="O38" s="34"/>
      <c r="P38" s="34"/>
      <c r="Q38" s="34"/>
    </row>
    <row r="39" spans="1:17" x14ac:dyDescent="0.3">
      <c r="A39" s="4">
        <v>38</v>
      </c>
      <c r="B39" s="4">
        <v>968976</v>
      </c>
      <c r="C39" s="4">
        <f t="shared" si="0"/>
        <v>36821088</v>
      </c>
      <c r="D39" s="4">
        <f t="shared" si="1"/>
        <v>2</v>
      </c>
      <c r="E39" s="4">
        <f t="shared" si="2"/>
        <v>3875904</v>
      </c>
      <c r="G39" s="23"/>
      <c r="H39" s="23"/>
      <c r="I39" s="23"/>
      <c r="J39" s="23"/>
      <c r="K39" s="23"/>
      <c r="L39" s="34"/>
      <c r="M39" s="34"/>
      <c r="N39" s="34"/>
      <c r="O39" s="34"/>
      <c r="P39" s="34"/>
      <c r="Q39" s="34"/>
    </row>
    <row r="40" spans="1:17" x14ac:dyDescent="0.3">
      <c r="A40" s="4">
        <v>39</v>
      </c>
      <c r="B40" s="4">
        <v>916896</v>
      </c>
      <c r="C40" s="4">
        <f t="shared" si="0"/>
        <v>35758944</v>
      </c>
      <c r="D40" s="4">
        <f t="shared" si="1"/>
        <v>3</v>
      </c>
      <c r="E40" s="4">
        <f t="shared" si="2"/>
        <v>8252064</v>
      </c>
      <c r="G40" s="23"/>
      <c r="H40" s="23"/>
      <c r="I40" s="23"/>
      <c r="J40" s="23"/>
      <c r="K40" s="23"/>
      <c r="L40" s="34"/>
      <c r="M40" s="34"/>
      <c r="N40" s="34"/>
      <c r="O40" s="34"/>
      <c r="P40" s="34"/>
      <c r="Q40" s="34"/>
    </row>
    <row r="41" spans="1:17" x14ac:dyDescent="0.3">
      <c r="A41" s="4">
        <v>40</v>
      </c>
      <c r="B41" s="4">
        <v>848443</v>
      </c>
      <c r="C41" s="4">
        <f t="shared" si="0"/>
        <v>33937720</v>
      </c>
      <c r="D41" s="4">
        <f t="shared" si="1"/>
        <v>4</v>
      </c>
      <c r="E41" s="4">
        <f t="shared" si="2"/>
        <v>13575088</v>
      </c>
      <c r="G41" s="56"/>
      <c r="H41" s="56"/>
      <c r="I41" s="56"/>
      <c r="J41" s="56"/>
      <c r="K41" s="56"/>
      <c r="L41" s="34"/>
      <c r="M41" s="34"/>
      <c r="N41" s="34"/>
      <c r="O41" s="34"/>
      <c r="P41" s="34"/>
      <c r="Q41" s="34"/>
    </row>
    <row r="42" spans="1:17" x14ac:dyDescent="0.3">
      <c r="A42" s="4">
        <v>41</v>
      </c>
      <c r="B42" s="4">
        <v>767544</v>
      </c>
      <c r="C42" s="4">
        <f t="shared" si="0"/>
        <v>31469304</v>
      </c>
      <c r="D42" s="4">
        <f t="shared" si="1"/>
        <v>5</v>
      </c>
      <c r="E42" s="4">
        <f t="shared" si="2"/>
        <v>19188600</v>
      </c>
      <c r="G42" s="33" t="s">
        <v>38</v>
      </c>
      <c r="H42" s="33"/>
      <c r="I42" s="33"/>
      <c r="J42" s="33"/>
      <c r="K42" s="33"/>
      <c r="L42" s="34">
        <v>11</v>
      </c>
      <c r="M42" s="34"/>
      <c r="N42" s="34" t="s">
        <v>42</v>
      </c>
      <c r="O42" s="34"/>
      <c r="P42" s="34"/>
      <c r="Q42" s="34"/>
    </row>
    <row r="43" spans="1:17" x14ac:dyDescent="0.3">
      <c r="A43" s="4">
        <v>42</v>
      </c>
      <c r="B43" s="4">
        <v>678588</v>
      </c>
      <c r="C43" s="4">
        <f t="shared" si="0"/>
        <v>28500696</v>
      </c>
      <c r="D43" s="4">
        <f t="shared" si="1"/>
        <v>6</v>
      </c>
      <c r="E43" s="4">
        <f t="shared" si="2"/>
        <v>24429168</v>
      </c>
      <c r="G43" s="33"/>
      <c r="H43" s="33"/>
      <c r="I43" s="33"/>
      <c r="J43" s="33"/>
      <c r="K43" s="33"/>
      <c r="L43" s="34"/>
      <c r="M43" s="34"/>
      <c r="N43" s="34"/>
      <c r="O43" s="34"/>
      <c r="P43" s="34"/>
      <c r="Q43" s="34"/>
    </row>
    <row r="44" spans="1:17" x14ac:dyDescent="0.3">
      <c r="A44" s="4">
        <v>43</v>
      </c>
      <c r="B44" s="4">
        <v>586056</v>
      </c>
      <c r="C44" s="4">
        <f t="shared" si="0"/>
        <v>25200408</v>
      </c>
      <c r="D44" s="4">
        <f t="shared" si="1"/>
        <v>7</v>
      </c>
      <c r="E44" s="4">
        <f t="shared" si="2"/>
        <v>28716744</v>
      </c>
      <c r="G44" s="33" t="s">
        <v>14</v>
      </c>
      <c r="H44" s="33"/>
      <c r="I44" s="33"/>
      <c r="J44" s="33"/>
      <c r="K44" s="33"/>
      <c r="L44" s="34" t="s">
        <v>14</v>
      </c>
      <c r="M44" s="34"/>
      <c r="N44" s="34" t="s">
        <v>14</v>
      </c>
      <c r="O44" s="33"/>
      <c r="P44" s="33"/>
      <c r="Q44" s="33"/>
    </row>
    <row r="45" spans="1:17" x14ac:dyDescent="0.3">
      <c r="A45" s="4">
        <v>44</v>
      </c>
      <c r="B45" s="4">
        <v>494166</v>
      </c>
      <c r="C45" s="4">
        <f t="shared" si="0"/>
        <v>21743304</v>
      </c>
      <c r="D45" s="4">
        <f t="shared" si="1"/>
        <v>8</v>
      </c>
      <c r="E45" s="4">
        <f t="shared" si="2"/>
        <v>31626624</v>
      </c>
      <c r="G45" s="9"/>
      <c r="H45" s="9"/>
      <c r="I45" s="9"/>
      <c r="J45" s="9"/>
      <c r="K45" s="9"/>
      <c r="L45" s="34">
        <v>64</v>
      </c>
      <c r="M45" s="34"/>
      <c r="N45" s="34">
        <v>16777216</v>
      </c>
      <c r="O45" s="34"/>
      <c r="P45" s="34"/>
      <c r="Q45" s="34"/>
    </row>
    <row r="46" spans="1:17" x14ac:dyDescent="0.3">
      <c r="A46" s="4">
        <v>45</v>
      </c>
      <c r="B46" s="4">
        <v>406568</v>
      </c>
      <c r="C46" s="4">
        <f t="shared" si="0"/>
        <v>18295560</v>
      </c>
      <c r="D46" s="4">
        <f t="shared" si="1"/>
        <v>9</v>
      </c>
      <c r="E46" s="4">
        <f t="shared" si="2"/>
        <v>32932008</v>
      </c>
      <c r="G46" s="36"/>
      <c r="H46" s="36"/>
      <c r="I46" s="36"/>
      <c r="J46" s="36"/>
      <c r="K46" s="36"/>
    </row>
    <row r="47" spans="1:17" x14ac:dyDescent="0.3">
      <c r="A47" s="4">
        <v>46</v>
      </c>
      <c r="B47" s="4">
        <v>326124</v>
      </c>
      <c r="C47" s="4">
        <f t="shared" si="0"/>
        <v>15001704</v>
      </c>
      <c r="D47" s="4">
        <f t="shared" si="1"/>
        <v>10</v>
      </c>
      <c r="E47" s="4">
        <f t="shared" si="2"/>
        <v>32612400</v>
      </c>
      <c r="G47" s="36"/>
      <c r="H47" s="36"/>
      <c r="I47" s="36"/>
      <c r="J47" s="36"/>
      <c r="K47" s="36"/>
    </row>
    <row r="48" spans="1:17" x14ac:dyDescent="0.3">
      <c r="A48" s="4">
        <v>47</v>
      </c>
      <c r="B48" s="4">
        <v>254808</v>
      </c>
      <c r="C48" s="4">
        <f t="shared" si="0"/>
        <v>11975976</v>
      </c>
      <c r="D48" s="4">
        <f t="shared" si="1"/>
        <v>11</v>
      </c>
      <c r="E48" s="4">
        <f t="shared" si="2"/>
        <v>30831768</v>
      </c>
    </row>
    <row r="49" spans="1:7" x14ac:dyDescent="0.3">
      <c r="A49" s="4">
        <v>48</v>
      </c>
      <c r="B49" s="4">
        <v>193705</v>
      </c>
      <c r="C49" s="4">
        <f t="shared" si="0"/>
        <v>9297840</v>
      </c>
      <c r="D49" s="4">
        <f t="shared" si="1"/>
        <v>12</v>
      </c>
      <c r="E49" s="4">
        <f t="shared" si="2"/>
        <v>27893520</v>
      </c>
      <c r="G49" t="s">
        <v>15</v>
      </c>
    </row>
    <row r="50" spans="1:7" x14ac:dyDescent="0.3">
      <c r="A50" s="4">
        <v>49</v>
      </c>
      <c r="B50" s="4">
        <v>143088</v>
      </c>
      <c r="C50" s="4">
        <f t="shared" si="0"/>
        <v>7011312</v>
      </c>
      <c r="D50" s="4">
        <f t="shared" si="1"/>
        <v>13</v>
      </c>
      <c r="E50" s="4">
        <f t="shared" si="2"/>
        <v>24181872</v>
      </c>
      <c r="G50" t="s">
        <v>16</v>
      </c>
    </row>
    <row r="51" spans="1:7" x14ac:dyDescent="0.3">
      <c r="A51" s="4">
        <v>50</v>
      </c>
      <c r="B51" s="4">
        <v>102552</v>
      </c>
      <c r="C51" s="4">
        <f t="shared" si="0"/>
        <v>5127600</v>
      </c>
      <c r="D51" s="4">
        <f t="shared" si="1"/>
        <v>14</v>
      </c>
      <c r="E51" s="4">
        <f t="shared" si="2"/>
        <v>20100192</v>
      </c>
      <c r="G51" t="s">
        <v>17</v>
      </c>
    </row>
    <row r="52" spans="1:7" x14ac:dyDescent="0.3">
      <c r="A52" s="4">
        <v>51</v>
      </c>
      <c r="B52" s="4">
        <v>71184</v>
      </c>
      <c r="C52" s="4">
        <f t="shared" si="0"/>
        <v>3630384</v>
      </c>
      <c r="D52" s="4">
        <f t="shared" si="1"/>
        <v>15</v>
      </c>
      <c r="E52" s="4">
        <f t="shared" si="2"/>
        <v>16016400</v>
      </c>
      <c r="G52" t="s">
        <v>18</v>
      </c>
    </row>
    <row r="53" spans="1:7" x14ac:dyDescent="0.3">
      <c r="A53" s="4">
        <v>52</v>
      </c>
      <c r="B53" s="4">
        <v>47748</v>
      </c>
      <c r="C53" s="4">
        <f t="shared" si="0"/>
        <v>2482896</v>
      </c>
      <c r="D53" s="4">
        <f t="shared" si="1"/>
        <v>16</v>
      </c>
      <c r="E53" s="4">
        <f t="shared" si="2"/>
        <v>12223488</v>
      </c>
      <c r="G53" t="s">
        <v>14</v>
      </c>
    </row>
    <row r="54" spans="1:7" x14ac:dyDescent="0.3">
      <c r="A54" s="4">
        <v>53</v>
      </c>
      <c r="B54" s="4">
        <v>30864</v>
      </c>
      <c r="C54" s="4">
        <f t="shared" si="0"/>
        <v>1635792</v>
      </c>
      <c r="D54" s="4">
        <f t="shared" si="1"/>
        <v>17</v>
      </c>
      <c r="E54" s="4">
        <f t="shared" si="2"/>
        <v>8919696</v>
      </c>
      <c r="G54" t="s">
        <v>19</v>
      </c>
    </row>
    <row r="55" spans="1:7" x14ac:dyDescent="0.3">
      <c r="A55" s="4">
        <v>54</v>
      </c>
      <c r="B55" s="4">
        <v>19160</v>
      </c>
      <c r="C55" s="4">
        <f t="shared" si="0"/>
        <v>1034640</v>
      </c>
      <c r="D55" s="4">
        <f t="shared" si="1"/>
        <v>18</v>
      </c>
      <c r="E55" s="4">
        <f t="shared" si="2"/>
        <v>6207840</v>
      </c>
    </row>
    <row r="56" spans="1:7" x14ac:dyDescent="0.3">
      <c r="A56" s="4">
        <v>55</v>
      </c>
      <c r="B56" s="4">
        <v>11376</v>
      </c>
      <c r="C56" s="4">
        <f t="shared" si="0"/>
        <v>625680</v>
      </c>
      <c r="D56" s="4">
        <f t="shared" si="1"/>
        <v>19</v>
      </c>
      <c r="E56" s="4">
        <f t="shared" si="2"/>
        <v>4106736</v>
      </c>
    </row>
    <row r="57" spans="1:7" x14ac:dyDescent="0.3">
      <c r="A57" s="4">
        <v>56</v>
      </c>
      <c r="B57" s="4">
        <v>6427</v>
      </c>
      <c r="C57" s="4">
        <f t="shared" si="0"/>
        <v>359912</v>
      </c>
      <c r="D57" s="4">
        <f t="shared" si="1"/>
        <v>20</v>
      </c>
      <c r="E57" s="4">
        <f t="shared" si="2"/>
        <v>2570800</v>
      </c>
    </row>
    <row r="58" spans="1:7" x14ac:dyDescent="0.3">
      <c r="A58" s="4">
        <v>57</v>
      </c>
      <c r="B58" s="4">
        <v>3432</v>
      </c>
      <c r="C58" s="4">
        <f t="shared" si="0"/>
        <v>195624</v>
      </c>
      <c r="D58" s="4">
        <f t="shared" si="1"/>
        <v>21</v>
      </c>
      <c r="E58" s="4">
        <f t="shared" si="2"/>
        <v>1513512</v>
      </c>
    </row>
    <row r="59" spans="1:7" x14ac:dyDescent="0.3">
      <c r="A59" s="4">
        <v>58</v>
      </c>
      <c r="B59" s="4">
        <v>1716</v>
      </c>
      <c r="C59" s="4">
        <f t="shared" si="0"/>
        <v>99528</v>
      </c>
      <c r="D59" s="4">
        <f t="shared" si="1"/>
        <v>22</v>
      </c>
      <c r="E59" s="4">
        <f t="shared" si="2"/>
        <v>830544</v>
      </c>
    </row>
    <row r="60" spans="1:7" x14ac:dyDescent="0.3">
      <c r="A60" s="4">
        <v>59</v>
      </c>
      <c r="B60" s="4">
        <v>792</v>
      </c>
      <c r="C60" s="4">
        <f t="shared" si="0"/>
        <v>46728</v>
      </c>
      <c r="D60" s="4">
        <f t="shared" si="1"/>
        <v>23</v>
      </c>
      <c r="E60" s="4">
        <f t="shared" si="2"/>
        <v>418968</v>
      </c>
    </row>
    <row r="61" spans="1:7" x14ac:dyDescent="0.3">
      <c r="A61" s="4">
        <v>60</v>
      </c>
      <c r="B61" s="4">
        <v>330</v>
      </c>
      <c r="C61" s="4">
        <f t="shared" si="0"/>
        <v>19800</v>
      </c>
      <c r="D61" s="4">
        <f t="shared" si="1"/>
        <v>24</v>
      </c>
      <c r="E61" s="4">
        <f t="shared" si="2"/>
        <v>190080</v>
      </c>
    </row>
    <row r="62" spans="1:7" x14ac:dyDescent="0.3">
      <c r="A62" s="4">
        <v>61</v>
      </c>
      <c r="B62" s="4">
        <v>120</v>
      </c>
      <c r="C62" s="4">
        <f t="shared" si="0"/>
        <v>7320</v>
      </c>
      <c r="D62" s="4">
        <f t="shared" si="1"/>
        <v>25</v>
      </c>
      <c r="E62" s="4">
        <f t="shared" si="2"/>
        <v>75000</v>
      </c>
    </row>
    <row r="63" spans="1:7" x14ac:dyDescent="0.3">
      <c r="A63" s="4">
        <v>62</v>
      </c>
      <c r="B63" s="4">
        <v>36</v>
      </c>
      <c r="C63" s="4">
        <f t="shared" si="0"/>
        <v>2232</v>
      </c>
      <c r="D63" s="4">
        <f t="shared" si="1"/>
        <v>26</v>
      </c>
      <c r="E63" s="4">
        <f t="shared" si="2"/>
        <v>24336</v>
      </c>
    </row>
    <row r="64" spans="1:7" x14ac:dyDescent="0.3">
      <c r="A64" s="4">
        <v>63</v>
      </c>
      <c r="B64" s="4">
        <v>8</v>
      </c>
      <c r="C64" s="4">
        <f t="shared" si="0"/>
        <v>504</v>
      </c>
      <c r="D64" s="4">
        <f t="shared" si="1"/>
        <v>27</v>
      </c>
      <c r="E64" s="4">
        <f t="shared" si="2"/>
        <v>5832</v>
      </c>
    </row>
    <row r="65" spans="1:6" x14ac:dyDescent="0.3">
      <c r="A65" s="4">
        <v>64</v>
      </c>
      <c r="B65" s="4">
        <v>1</v>
      </c>
      <c r="C65" s="4">
        <f t="shared" si="0"/>
        <v>64</v>
      </c>
      <c r="D65" s="4">
        <f t="shared" si="1"/>
        <v>28</v>
      </c>
      <c r="E65" s="4">
        <f t="shared" si="2"/>
        <v>784</v>
      </c>
    </row>
    <row r="67" spans="1:6" x14ac:dyDescent="0.3">
      <c r="A67" s="4">
        <f>SUM(A2:A65)</f>
        <v>2080</v>
      </c>
      <c r="B67" s="4">
        <f>SUM(B2:B65)</f>
        <v>16777216</v>
      </c>
      <c r="D67" s="4">
        <f>SUM(D2:D65)</f>
        <v>-224</v>
      </c>
      <c r="E67" s="4">
        <f>SUM(E2:E65)</f>
        <v>704643072</v>
      </c>
    </row>
    <row r="69" spans="1:6" x14ac:dyDescent="0.3">
      <c r="F69" s="4"/>
    </row>
  </sheetData>
  <mergeCells count="24">
    <mergeCell ref="L45:M45"/>
    <mergeCell ref="N45:Q45"/>
    <mergeCell ref="G46:K47"/>
    <mergeCell ref="G35:K37"/>
    <mergeCell ref="L35:M37"/>
    <mergeCell ref="N35:Q37"/>
    <mergeCell ref="G42:K43"/>
    <mergeCell ref="L42:M43"/>
    <mergeCell ref="N42:Q43"/>
    <mergeCell ref="G44:K44"/>
    <mergeCell ref="L44:M44"/>
    <mergeCell ref="N44:Q44"/>
    <mergeCell ref="G38:K41"/>
    <mergeCell ref="L38:M41"/>
    <mergeCell ref="N38:Q41"/>
    <mergeCell ref="G34:K34"/>
    <mergeCell ref="L34:M34"/>
    <mergeCell ref="N34:Q34"/>
    <mergeCell ref="F18:G18"/>
    <mergeCell ref="F20:G20"/>
    <mergeCell ref="F22:G22"/>
    <mergeCell ref="G33:K33"/>
    <mergeCell ref="L33:M33"/>
    <mergeCell ref="N33:Q33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31"/>
  <sheetViews>
    <sheetView zoomScale="85" zoomScaleNormal="85" workbookViewId="0">
      <selection activeCell="D2" sqref="D2"/>
    </sheetView>
  </sheetViews>
  <sheetFormatPr defaultRowHeight="14.4" x14ac:dyDescent="0.3"/>
  <cols>
    <col min="1" max="1" width="9.109375" style="4"/>
    <col min="2" max="2" width="10.109375" style="4" customWidth="1"/>
    <col min="3" max="4" width="9.109375" style="4"/>
    <col min="5" max="5" width="15.5546875" style="4" bestFit="1" customWidth="1"/>
    <col min="14" max="14" width="11.77734375" customWidth="1"/>
  </cols>
  <sheetData>
    <row r="1" spans="1:22" ht="43.2" x14ac:dyDescent="0.3">
      <c r="A1" s="10" t="s">
        <v>29</v>
      </c>
      <c r="B1" s="10" t="s">
        <v>4</v>
      </c>
      <c r="C1" s="2" t="s">
        <v>30</v>
      </c>
      <c r="D1" s="2" t="s">
        <v>1</v>
      </c>
      <c r="E1" s="2" t="s">
        <v>2</v>
      </c>
      <c r="I1" s="15"/>
      <c r="J1" s="15"/>
      <c r="N1" t="s">
        <v>60</v>
      </c>
    </row>
    <row r="2" spans="1:22" x14ac:dyDescent="0.3">
      <c r="A2" s="4">
        <v>1</v>
      </c>
      <c r="B2" s="4">
        <v>0</v>
      </c>
      <c r="C2" s="4">
        <f>A2*B2</f>
        <v>0</v>
      </c>
      <c r="D2" s="4">
        <f>A2-66</f>
        <v>-65</v>
      </c>
      <c r="E2" s="4">
        <f>(POWER(D2,2)*B2)</f>
        <v>0</v>
      </c>
      <c r="T2">
        <v>16.5</v>
      </c>
      <c r="U2">
        <v>1</v>
      </c>
      <c r="V2">
        <f>(T2-U2)^2</f>
        <v>240.25</v>
      </c>
    </row>
    <row r="3" spans="1:22" x14ac:dyDescent="0.3">
      <c r="A3" s="4">
        <v>2</v>
      </c>
      <c r="B3" s="4">
        <v>0</v>
      </c>
      <c r="C3" s="4">
        <f t="shared" ref="C3:C66" si="0">A3*B3</f>
        <v>0</v>
      </c>
      <c r="D3" s="4">
        <f t="shared" ref="D3:D66" si="1">A3-66</f>
        <v>-64</v>
      </c>
      <c r="E3" s="4">
        <f t="shared" ref="E3:E66" si="2">(POWER(D3,2)*B3)</f>
        <v>0</v>
      </c>
      <c r="T3">
        <v>16.5</v>
      </c>
      <c r="U3">
        <v>2</v>
      </c>
      <c r="V3">
        <f t="shared" ref="V3:V33" si="3">(T3-U3)^2</f>
        <v>210.25</v>
      </c>
    </row>
    <row r="4" spans="1:22" x14ac:dyDescent="0.3">
      <c r="A4" s="4">
        <v>3</v>
      </c>
      <c r="B4" s="4">
        <v>0</v>
      </c>
      <c r="C4" s="4">
        <f t="shared" si="0"/>
        <v>0</v>
      </c>
      <c r="D4" s="4">
        <f t="shared" si="1"/>
        <v>-63</v>
      </c>
      <c r="E4" s="4">
        <f t="shared" si="2"/>
        <v>0</v>
      </c>
      <c r="T4">
        <v>16.5</v>
      </c>
      <c r="U4">
        <v>3</v>
      </c>
      <c r="V4">
        <f t="shared" si="3"/>
        <v>182.25</v>
      </c>
    </row>
    <row r="5" spans="1:22" x14ac:dyDescent="0.3">
      <c r="A5" s="4">
        <v>4</v>
      </c>
      <c r="B5" s="4">
        <v>1</v>
      </c>
      <c r="C5" s="4">
        <f t="shared" si="0"/>
        <v>4</v>
      </c>
      <c r="D5" s="4">
        <f t="shared" si="1"/>
        <v>-62</v>
      </c>
      <c r="E5" s="4">
        <f t="shared" si="2"/>
        <v>3844</v>
      </c>
      <c r="T5">
        <v>16.5</v>
      </c>
      <c r="U5">
        <v>4</v>
      </c>
      <c r="V5">
        <f t="shared" si="3"/>
        <v>156.25</v>
      </c>
    </row>
    <row r="6" spans="1:22" x14ac:dyDescent="0.3">
      <c r="A6" s="4">
        <v>5</v>
      </c>
      <c r="B6" s="4">
        <v>4</v>
      </c>
      <c r="C6" s="4">
        <f t="shared" si="0"/>
        <v>20</v>
      </c>
      <c r="D6" s="4">
        <f t="shared" si="1"/>
        <v>-61</v>
      </c>
      <c r="E6" s="4">
        <f t="shared" si="2"/>
        <v>14884</v>
      </c>
      <c r="T6">
        <v>16.5</v>
      </c>
      <c r="U6">
        <v>5</v>
      </c>
      <c r="V6">
        <f t="shared" si="3"/>
        <v>132.25</v>
      </c>
    </row>
    <row r="7" spans="1:22" x14ac:dyDescent="0.3">
      <c r="A7" s="4">
        <v>6</v>
      </c>
      <c r="B7" s="4">
        <v>10</v>
      </c>
      <c r="C7" s="4">
        <f t="shared" si="0"/>
        <v>60</v>
      </c>
      <c r="D7" s="4">
        <f t="shared" si="1"/>
        <v>-60</v>
      </c>
      <c r="E7" s="4">
        <f t="shared" si="2"/>
        <v>36000</v>
      </c>
      <c r="T7">
        <v>16.5</v>
      </c>
      <c r="U7">
        <v>6</v>
      </c>
      <c r="V7">
        <f t="shared" si="3"/>
        <v>110.25</v>
      </c>
    </row>
    <row r="8" spans="1:22" x14ac:dyDescent="0.3">
      <c r="A8" s="4">
        <v>7</v>
      </c>
      <c r="B8" s="4">
        <v>20</v>
      </c>
      <c r="C8" s="4">
        <f t="shared" si="0"/>
        <v>140</v>
      </c>
      <c r="D8" s="4">
        <f t="shared" si="1"/>
        <v>-59</v>
      </c>
      <c r="E8" s="4">
        <f t="shared" si="2"/>
        <v>69620</v>
      </c>
      <c r="T8">
        <v>16.5</v>
      </c>
      <c r="U8">
        <v>7</v>
      </c>
      <c r="V8">
        <f t="shared" si="3"/>
        <v>90.25</v>
      </c>
    </row>
    <row r="9" spans="1:22" x14ac:dyDescent="0.3">
      <c r="A9" s="4">
        <v>8</v>
      </c>
      <c r="B9" s="4">
        <v>35</v>
      </c>
      <c r="C9" s="4">
        <f t="shared" si="0"/>
        <v>280</v>
      </c>
      <c r="D9" s="4">
        <f t="shared" si="1"/>
        <v>-58</v>
      </c>
      <c r="E9" s="4">
        <f t="shared" si="2"/>
        <v>117740</v>
      </c>
      <c r="T9">
        <v>16.5</v>
      </c>
      <c r="U9">
        <v>8</v>
      </c>
      <c r="V9">
        <f t="shared" si="3"/>
        <v>72.25</v>
      </c>
    </row>
    <row r="10" spans="1:22" x14ac:dyDescent="0.3">
      <c r="A10" s="4">
        <v>9</v>
      </c>
      <c r="B10" s="4">
        <v>56</v>
      </c>
      <c r="C10" s="4">
        <f t="shared" si="0"/>
        <v>504</v>
      </c>
      <c r="D10" s="4">
        <f t="shared" si="1"/>
        <v>-57</v>
      </c>
      <c r="E10" s="4">
        <f t="shared" si="2"/>
        <v>181944</v>
      </c>
      <c r="N10" s="18" t="s">
        <v>72</v>
      </c>
      <c r="O10" t="s">
        <v>57</v>
      </c>
      <c r="T10">
        <v>16.5</v>
      </c>
      <c r="U10">
        <v>9</v>
      </c>
      <c r="V10">
        <f t="shared" si="3"/>
        <v>56.25</v>
      </c>
    </row>
    <row r="11" spans="1:22" x14ac:dyDescent="0.3">
      <c r="A11" s="4">
        <v>10</v>
      </c>
      <c r="B11" s="4">
        <v>84</v>
      </c>
      <c r="C11" s="4">
        <f t="shared" si="0"/>
        <v>840</v>
      </c>
      <c r="D11" s="4">
        <f t="shared" si="1"/>
        <v>-56</v>
      </c>
      <c r="E11" s="4">
        <f t="shared" si="2"/>
        <v>263424</v>
      </c>
      <c r="N11">
        <f>32*4</f>
        <v>128</v>
      </c>
      <c r="O11" t="s">
        <v>58</v>
      </c>
      <c r="T11">
        <v>16.5</v>
      </c>
      <c r="U11">
        <v>10</v>
      </c>
      <c r="V11">
        <f t="shared" si="3"/>
        <v>42.25</v>
      </c>
    </row>
    <row r="12" spans="1:22" x14ac:dyDescent="0.3">
      <c r="A12" s="4">
        <v>11</v>
      </c>
      <c r="B12" s="4">
        <v>120</v>
      </c>
      <c r="C12" s="4">
        <f t="shared" si="0"/>
        <v>1320</v>
      </c>
      <c r="D12" s="4">
        <f t="shared" si="1"/>
        <v>-55</v>
      </c>
      <c r="E12" s="4">
        <f t="shared" si="2"/>
        <v>363000</v>
      </c>
      <c r="N12" s="18">
        <v>16.5</v>
      </c>
      <c r="O12" t="s">
        <v>73</v>
      </c>
      <c r="T12">
        <v>16.5</v>
      </c>
      <c r="U12">
        <v>11</v>
      </c>
      <c r="V12">
        <f t="shared" si="3"/>
        <v>30.25</v>
      </c>
    </row>
    <row r="13" spans="1:22" x14ac:dyDescent="0.3">
      <c r="A13" s="4">
        <v>12</v>
      </c>
      <c r="B13" s="4">
        <v>165</v>
      </c>
      <c r="C13" s="4">
        <f t="shared" si="0"/>
        <v>1980</v>
      </c>
      <c r="D13" s="4">
        <f t="shared" si="1"/>
        <v>-54</v>
      </c>
      <c r="E13" s="4">
        <f t="shared" si="2"/>
        <v>481140</v>
      </c>
      <c r="N13">
        <f>N12*4</f>
        <v>66</v>
      </c>
      <c r="O13" t="s">
        <v>58</v>
      </c>
      <c r="T13">
        <v>16.5</v>
      </c>
      <c r="U13">
        <v>12</v>
      </c>
      <c r="V13">
        <f t="shared" si="3"/>
        <v>20.25</v>
      </c>
    </row>
    <row r="14" spans="1:22" x14ac:dyDescent="0.3">
      <c r="A14" s="4">
        <v>13</v>
      </c>
      <c r="B14" s="4">
        <v>220</v>
      </c>
      <c r="C14" s="4">
        <f t="shared" si="0"/>
        <v>2860</v>
      </c>
      <c r="D14" s="4">
        <f t="shared" si="1"/>
        <v>-53</v>
      </c>
      <c r="E14" s="4">
        <f t="shared" si="2"/>
        <v>617980</v>
      </c>
      <c r="T14">
        <v>16.5</v>
      </c>
      <c r="U14">
        <v>13</v>
      </c>
      <c r="V14">
        <f t="shared" si="3"/>
        <v>12.25</v>
      </c>
    </row>
    <row r="15" spans="1:22" x14ac:dyDescent="0.3">
      <c r="A15" s="4">
        <v>14</v>
      </c>
      <c r="B15" s="4">
        <v>286</v>
      </c>
      <c r="C15" s="4">
        <f t="shared" si="0"/>
        <v>4004</v>
      </c>
      <c r="D15" s="4">
        <f t="shared" si="1"/>
        <v>-52</v>
      </c>
      <c r="E15" s="4">
        <f t="shared" si="2"/>
        <v>773344</v>
      </c>
      <c r="T15">
        <v>16.5</v>
      </c>
      <c r="U15">
        <v>14</v>
      </c>
      <c r="V15">
        <f t="shared" si="3"/>
        <v>6.25</v>
      </c>
    </row>
    <row r="16" spans="1:22" x14ac:dyDescent="0.3">
      <c r="A16" s="4">
        <v>15</v>
      </c>
      <c r="B16" s="4">
        <v>364</v>
      </c>
      <c r="C16" s="4">
        <f t="shared" si="0"/>
        <v>5460</v>
      </c>
      <c r="D16" s="4">
        <f t="shared" si="1"/>
        <v>-51</v>
      </c>
      <c r="E16" s="4">
        <f t="shared" si="2"/>
        <v>946764</v>
      </c>
      <c r="T16">
        <v>16.5</v>
      </c>
      <c r="U16">
        <v>15</v>
      </c>
      <c r="V16">
        <f t="shared" si="3"/>
        <v>2.25</v>
      </c>
    </row>
    <row r="17" spans="1:22" x14ac:dyDescent="0.3">
      <c r="A17" s="4">
        <v>16</v>
      </c>
      <c r="B17" s="4">
        <v>455</v>
      </c>
      <c r="C17" s="4">
        <f t="shared" si="0"/>
        <v>7280</v>
      </c>
      <c r="D17" s="4">
        <f t="shared" si="1"/>
        <v>-50</v>
      </c>
      <c r="E17" s="4">
        <f t="shared" si="2"/>
        <v>1137500</v>
      </c>
      <c r="T17">
        <v>16.5</v>
      </c>
      <c r="U17">
        <v>16</v>
      </c>
      <c r="V17">
        <f t="shared" si="3"/>
        <v>0.25</v>
      </c>
    </row>
    <row r="18" spans="1:22" x14ac:dyDescent="0.3">
      <c r="A18" s="4">
        <v>17</v>
      </c>
      <c r="B18" s="4">
        <v>560</v>
      </c>
      <c r="C18" s="4">
        <f t="shared" si="0"/>
        <v>9520</v>
      </c>
      <c r="D18" s="4">
        <f t="shared" si="1"/>
        <v>-49</v>
      </c>
      <c r="E18" s="4">
        <f t="shared" si="2"/>
        <v>1344560</v>
      </c>
      <c r="F18" s="37" t="s">
        <v>31</v>
      </c>
      <c r="G18" s="37"/>
      <c r="H18">
        <f>4*((8*(8+1)/2)/8)</f>
        <v>18</v>
      </c>
      <c r="T18">
        <v>16.5</v>
      </c>
      <c r="U18">
        <v>17</v>
      </c>
      <c r="V18">
        <f t="shared" si="3"/>
        <v>0.25</v>
      </c>
    </row>
    <row r="19" spans="1:22" x14ac:dyDescent="0.3">
      <c r="A19" s="4">
        <v>18</v>
      </c>
      <c r="B19" s="4">
        <v>680</v>
      </c>
      <c r="C19" s="4">
        <f t="shared" si="0"/>
        <v>12240</v>
      </c>
      <c r="D19" s="4">
        <f t="shared" si="1"/>
        <v>-48</v>
      </c>
      <c r="E19" s="4">
        <f t="shared" si="2"/>
        <v>1566720</v>
      </c>
      <c r="T19">
        <v>16.5</v>
      </c>
      <c r="U19">
        <v>18</v>
      </c>
      <c r="V19">
        <f t="shared" si="3"/>
        <v>2.25</v>
      </c>
    </row>
    <row r="20" spans="1:22" x14ac:dyDescent="0.3">
      <c r="A20" s="4">
        <v>19</v>
      </c>
      <c r="B20" s="4">
        <v>816</v>
      </c>
      <c r="C20" s="4">
        <f t="shared" si="0"/>
        <v>15504</v>
      </c>
      <c r="D20" s="4">
        <f t="shared" si="1"/>
        <v>-47</v>
      </c>
      <c r="E20" s="4">
        <f t="shared" si="2"/>
        <v>1802544</v>
      </c>
      <c r="F20" s="37" t="s">
        <v>7</v>
      </c>
      <c r="G20" s="37"/>
      <c r="H20">
        <f>E131/B131</f>
        <v>341</v>
      </c>
      <c r="T20">
        <v>16.5</v>
      </c>
      <c r="U20">
        <v>19</v>
      </c>
      <c r="V20">
        <f t="shared" si="3"/>
        <v>6.25</v>
      </c>
    </row>
    <row r="21" spans="1:22" x14ac:dyDescent="0.3">
      <c r="A21" s="4">
        <v>20</v>
      </c>
      <c r="B21" s="4">
        <v>969</v>
      </c>
      <c r="C21" s="4">
        <f t="shared" si="0"/>
        <v>19380</v>
      </c>
      <c r="D21" s="4">
        <f t="shared" si="1"/>
        <v>-46</v>
      </c>
      <c r="E21" s="4">
        <f t="shared" si="2"/>
        <v>2050404</v>
      </c>
      <c r="T21">
        <v>16.5</v>
      </c>
      <c r="U21">
        <v>20</v>
      </c>
      <c r="V21">
        <f t="shared" si="3"/>
        <v>12.25</v>
      </c>
    </row>
    <row r="22" spans="1:22" x14ac:dyDescent="0.3">
      <c r="A22" s="4">
        <v>21</v>
      </c>
      <c r="B22" s="4">
        <v>1140</v>
      </c>
      <c r="C22" s="4">
        <f t="shared" si="0"/>
        <v>23940</v>
      </c>
      <c r="D22" s="4">
        <f t="shared" si="1"/>
        <v>-45</v>
      </c>
      <c r="E22" s="4">
        <f t="shared" si="2"/>
        <v>2308500</v>
      </c>
      <c r="F22" s="37" t="s">
        <v>8</v>
      </c>
      <c r="G22" s="37"/>
      <c r="H22">
        <f>SQRT(H20)</f>
        <v>18.466185312619388</v>
      </c>
      <c r="T22">
        <v>16.5</v>
      </c>
      <c r="U22">
        <v>21</v>
      </c>
      <c r="V22">
        <f t="shared" si="3"/>
        <v>20.25</v>
      </c>
    </row>
    <row r="23" spans="1:22" x14ac:dyDescent="0.3">
      <c r="A23" s="4">
        <v>22</v>
      </c>
      <c r="B23" s="4">
        <v>1330</v>
      </c>
      <c r="C23" s="4">
        <f t="shared" si="0"/>
        <v>29260</v>
      </c>
      <c r="D23" s="4">
        <f t="shared" si="1"/>
        <v>-44</v>
      </c>
      <c r="E23" s="4">
        <f t="shared" si="2"/>
        <v>2574880</v>
      </c>
      <c r="T23">
        <v>16.5</v>
      </c>
      <c r="U23">
        <v>22</v>
      </c>
      <c r="V23">
        <f t="shared" si="3"/>
        <v>30.25</v>
      </c>
    </row>
    <row r="24" spans="1:22" x14ac:dyDescent="0.3">
      <c r="A24" s="4">
        <v>23</v>
      </c>
      <c r="B24" s="4">
        <v>1540</v>
      </c>
      <c r="C24" s="4">
        <f t="shared" si="0"/>
        <v>35420</v>
      </c>
      <c r="D24" s="4">
        <f t="shared" si="1"/>
        <v>-43</v>
      </c>
      <c r="E24" s="4">
        <f t="shared" si="2"/>
        <v>2847460</v>
      </c>
      <c r="H24">
        <f>_xlfn.STDEV.P(D2:D129)</f>
        <v>36.949289573684631</v>
      </c>
      <c r="T24">
        <v>16.5</v>
      </c>
      <c r="U24">
        <v>23</v>
      </c>
      <c r="V24">
        <f t="shared" si="3"/>
        <v>42.25</v>
      </c>
    </row>
    <row r="25" spans="1:22" x14ac:dyDescent="0.3">
      <c r="A25" s="4">
        <v>24</v>
      </c>
      <c r="B25" s="4">
        <v>1771</v>
      </c>
      <c r="C25" s="4">
        <f t="shared" si="0"/>
        <v>42504</v>
      </c>
      <c r="D25" s="4">
        <f t="shared" si="1"/>
        <v>-42</v>
      </c>
      <c r="E25" s="4">
        <f t="shared" si="2"/>
        <v>3124044</v>
      </c>
      <c r="T25">
        <v>16.5</v>
      </c>
      <c r="U25">
        <v>24</v>
      </c>
      <c r="V25">
        <f t="shared" si="3"/>
        <v>56.25</v>
      </c>
    </row>
    <row r="26" spans="1:22" x14ac:dyDescent="0.3">
      <c r="A26" s="4">
        <v>25</v>
      </c>
      <c r="B26" s="4">
        <v>2024</v>
      </c>
      <c r="C26" s="4">
        <f t="shared" si="0"/>
        <v>50600</v>
      </c>
      <c r="D26" s="4">
        <f t="shared" si="1"/>
        <v>-41</v>
      </c>
      <c r="E26" s="4">
        <f t="shared" si="2"/>
        <v>3402344</v>
      </c>
      <c r="T26">
        <v>16.5</v>
      </c>
      <c r="U26">
        <v>25</v>
      </c>
      <c r="V26">
        <f t="shared" si="3"/>
        <v>72.25</v>
      </c>
    </row>
    <row r="27" spans="1:22" x14ac:dyDescent="0.3">
      <c r="A27" s="4">
        <v>26</v>
      </c>
      <c r="B27" s="4">
        <v>2300</v>
      </c>
      <c r="C27" s="4">
        <f t="shared" si="0"/>
        <v>59800</v>
      </c>
      <c r="D27" s="4">
        <f t="shared" si="1"/>
        <v>-40</v>
      </c>
      <c r="E27" s="4">
        <f t="shared" si="2"/>
        <v>3680000</v>
      </c>
      <c r="T27">
        <v>16.5</v>
      </c>
      <c r="U27">
        <v>26</v>
      </c>
      <c r="V27">
        <f t="shared" si="3"/>
        <v>90.25</v>
      </c>
    </row>
    <row r="28" spans="1:22" x14ac:dyDescent="0.3">
      <c r="A28" s="4">
        <v>27</v>
      </c>
      <c r="B28" s="4">
        <v>2600</v>
      </c>
      <c r="C28" s="4">
        <f t="shared" si="0"/>
        <v>70200</v>
      </c>
      <c r="D28" s="4">
        <f t="shared" si="1"/>
        <v>-39</v>
      </c>
      <c r="E28" s="4">
        <f t="shared" si="2"/>
        <v>3954600</v>
      </c>
      <c r="G28" t="s">
        <v>11</v>
      </c>
      <c r="T28">
        <v>16.5</v>
      </c>
      <c r="U28">
        <v>27</v>
      </c>
      <c r="V28">
        <f t="shared" si="3"/>
        <v>110.25</v>
      </c>
    </row>
    <row r="29" spans="1:22" x14ac:dyDescent="0.3">
      <c r="A29" s="4">
        <v>28</v>
      </c>
      <c r="B29" s="4">
        <v>2925</v>
      </c>
      <c r="C29" s="4">
        <f t="shared" si="0"/>
        <v>81900</v>
      </c>
      <c r="D29" s="4">
        <f t="shared" si="1"/>
        <v>-38</v>
      </c>
      <c r="E29" s="4">
        <f t="shared" si="2"/>
        <v>4223700</v>
      </c>
      <c r="T29">
        <v>16.5</v>
      </c>
      <c r="U29">
        <v>28</v>
      </c>
      <c r="V29">
        <f t="shared" si="3"/>
        <v>132.25</v>
      </c>
    </row>
    <row r="30" spans="1:22" x14ac:dyDescent="0.3">
      <c r="A30" s="4">
        <v>29</v>
      </c>
      <c r="B30" s="4">
        <v>3276</v>
      </c>
      <c r="C30" s="4">
        <f t="shared" si="0"/>
        <v>95004</v>
      </c>
      <c r="D30" s="4">
        <f t="shared" si="1"/>
        <v>-37</v>
      </c>
      <c r="E30" s="4">
        <f t="shared" si="2"/>
        <v>4484844</v>
      </c>
      <c r="T30">
        <v>16.5</v>
      </c>
      <c r="U30">
        <v>29</v>
      </c>
      <c r="V30">
        <f t="shared" si="3"/>
        <v>156.25</v>
      </c>
    </row>
    <row r="31" spans="1:22" x14ac:dyDescent="0.3">
      <c r="A31" s="4">
        <v>30</v>
      </c>
      <c r="B31" s="4">
        <v>3654</v>
      </c>
      <c r="C31" s="4">
        <f t="shared" si="0"/>
        <v>109620</v>
      </c>
      <c r="D31" s="4">
        <f t="shared" si="1"/>
        <v>-36</v>
      </c>
      <c r="E31" s="4">
        <f t="shared" si="2"/>
        <v>4735584</v>
      </c>
      <c r="G31" t="s">
        <v>32</v>
      </c>
      <c r="T31">
        <v>16.5</v>
      </c>
      <c r="U31">
        <v>30</v>
      </c>
      <c r="V31">
        <f t="shared" si="3"/>
        <v>182.25</v>
      </c>
    </row>
    <row r="32" spans="1:22" x14ac:dyDescent="0.3">
      <c r="A32" s="4">
        <v>31</v>
      </c>
      <c r="B32" s="4">
        <v>4060</v>
      </c>
      <c r="C32" s="4">
        <f t="shared" si="0"/>
        <v>125860</v>
      </c>
      <c r="D32" s="4">
        <f t="shared" si="1"/>
        <v>-35</v>
      </c>
      <c r="E32" s="4">
        <f t="shared" si="2"/>
        <v>4973500</v>
      </c>
      <c r="T32">
        <v>16.5</v>
      </c>
      <c r="U32">
        <v>31</v>
      </c>
      <c r="V32">
        <f t="shared" si="3"/>
        <v>210.25</v>
      </c>
    </row>
    <row r="33" spans="1:24" x14ac:dyDescent="0.3">
      <c r="A33" s="4">
        <v>32</v>
      </c>
      <c r="B33" s="4">
        <v>4495</v>
      </c>
      <c r="C33" s="4">
        <f t="shared" si="0"/>
        <v>143840</v>
      </c>
      <c r="D33" s="4">
        <f t="shared" si="1"/>
        <v>-34</v>
      </c>
      <c r="E33" s="4">
        <f t="shared" si="2"/>
        <v>5196220</v>
      </c>
      <c r="G33" s="21" t="s">
        <v>12</v>
      </c>
      <c r="H33" s="21"/>
      <c r="I33" s="21"/>
      <c r="J33" s="21"/>
      <c r="K33" s="21"/>
      <c r="L33" s="21" t="s">
        <v>13</v>
      </c>
      <c r="M33" s="21"/>
      <c r="N33" s="21" t="s">
        <v>33</v>
      </c>
      <c r="O33" s="21"/>
      <c r="P33" s="21"/>
      <c r="Q33" s="21"/>
      <c r="S33" t="s">
        <v>61</v>
      </c>
      <c r="T33">
        <v>16.5</v>
      </c>
      <c r="U33">
        <v>32</v>
      </c>
      <c r="V33">
        <f t="shared" si="3"/>
        <v>240.25</v>
      </c>
    </row>
    <row r="34" spans="1:24" x14ac:dyDescent="0.3">
      <c r="A34" s="4">
        <v>33</v>
      </c>
      <c r="B34" s="4">
        <v>4960</v>
      </c>
      <c r="C34" s="4">
        <f t="shared" si="0"/>
        <v>163680</v>
      </c>
      <c r="D34" s="4">
        <f t="shared" si="1"/>
        <v>-33</v>
      </c>
      <c r="E34" s="4">
        <f t="shared" si="2"/>
        <v>5401440</v>
      </c>
      <c r="G34" s="23" t="s">
        <v>34</v>
      </c>
      <c r="H34" s="23"/>
      <c r="I34" s="23"/>
      <c r="J34" s="23"/>
      <c r="K34" s="23"/>
      <c r="L34" s="24">
        <v>4</v>
      </c>
      <c r="M34" s="24"/>
      <c r="N34" s="24">
        <v>1</v>
      </c>
      <c r="O34" s="24"/>
      <c r="P34" s="24"/>
      <c r="Q34" s="24"/>
      <c r="S34" t="s">
        <v>74</v>
      </c>
      <c r="V34">
        <f>SUM(V2:V33)</f>
        <v>2728</v>
      </c>
      <c r="W34">
        <f>V34/32</f>
        <v>85.25</v>
      </c>
      <c r="X34">
        <f>W34*4</f>
        <v>341</v>
      </c>
    </row>
    <row r="35" spans="1:24" x14ac:dyDescent="0.3">
      <c r="A35" s="4">
        <v>34</v>
      </c>
      <c r="B35" s="4">
        <v>5456</v>
      </c>
      <c r="C35" s="4">
        <f t="shared" si="0"/>
        <v>185504</v>
      </c>
      <c r="D35" s="4">
        <f t="shared" si="1"/>
        <v>-32</v>
      </c>
      <c r="E35" s="4">
        <f t="shared" si="2"/>
        <v>5586944</v>
      </c>
      <c r="G35" s="23" t="s">
        <v>35</v>
      </c>
      <c r="H35" s="23"/>
      <c r="I35" s="23"/>
      <c r="J35" s="23"/>
      <c r="K35" s="23"/>
      <c r="L35" s="24">
        <v>5</v>
      </c>
      <c r="M35" s="24"/>
      <c r="N35" s="24">
        <v>4</v>
      </c>
      <c r="O35" s="24"/>
      <c r="P35" s="24"/>
      <c r="Q35" s="24"/>
      <c r="X35">
        <f>SQRT(X34)</f>
        <v>18.466185312619388</v>
      </c>
    </row>
    <row r="36" spans="1:24" x14ac:dyDescent="0.3">
      <c r="A36" s="4">
        <v>35</v>
      </c>
      <c r="B36" s="4">
        <v>5984</v>
      </c>
      <c r="C36" s="4">
        <f t="shared" si="0"/>
        <v>209440</v>
      </c>
      <c r="D36" s="4">
        <f t="shared" si="1"/>
        <v>-31</v>
      </c>
      <c r="E36" s="4">
        <f t="shared" si="2"/>
        <v>5750624</v>
      </c>
      <c r="G36" s="23" t="s">
        <v>36</v>
      </c>
      <c r="H36" s="23"/>
      <c r="I36" s="23"/>
      <c r="J36" s="23"/>
      <c r="K36" s="23"/>
      <c r="L36" s="34">
        <v>6</v>
      </c>
      <c r="M36" s="34"/>
      <c r="N36" s="34">
        <v>10</v>
      </c>
      <c r="O36" s="34"/>
      <c r="P36" s="34"/>
      <c r="Q36" s="34"/>
    </row>
    <row r="37" spans="1:24" x14ac:dyDescent="0.3">
      <c r="A37" s="4">
        <v>36</v>
      </c>
      <c r="B37" s="4">
        <v>6541</v>
      </c>
      <c r="C37" s="4">
        <f t="shared" si="0"/>
        <v>235476</v>
      </c>
      <c r="D37" s="4">
        <f t="shared" si="1"/>
        <v>-30</v>
      </c>
      <c r="E37" s="4">
        <f t="shared" si="2"/>
        <v>5886900</v>
      </c>
      <c r="G37" s="23"/>
      <c r="H37" s="23"/>
      <c r="I37" s="23"/>
      <c r="J37" s="23"/>
      <c r="K37" s="23"/>
      <c r="L37" s="34"/>
      <c r="M37" s="34"/>
      <c r="N37" s="34"/>
      <c r="O37" s="34"/>
      <c r="P37" s="34"/>
      <c r="Q37" s="34"/>
    </row>
    <row r="38" spans="1:24" x14ac:dyDescent="0.3">
      <c r="A38" s="4">
        <v>37</v>
      </c>
      <c r="B38" s="4">
        <v>7124</v>
      </c>
      <c r="C38" s="4">
        <f t="shared" si="0"/>
        <v>263588</v>
      </c>
      <c r="D38" s="4">
        <f t="shared" si="1"/>
        <v>-29</v>
      </c>
      <c r="E38" s="4">
        <f t="shared" si="2"/>
        <v>5991284</v>
      </c>
      <c r="G38" s="23" t="s">
        <v>37</v>
      </c>
      <c r="H38" s="23"/>
      <c r="I38" s="23"/>
      <c r="J38" s="23"/>
      <c r="K38" s="23"/>
      <c r="L38" s="34">
        <v>7</v>
      </c>
      <c r="M38" s="34"/>
      <c r="N38" s="34">
        <v>20</v>
      </c>
      <c r="O38" s="34"/>
      <c r="P38" s="34"/>
      <c r="Q38" s="34"/>
    </row>
    <row r="39" spans="1:24" x14ac:dyDescent="0.3">
      <c r="A39" s="4">
        <v>38</v>
      </c>
      <c r="B39" s="4">
        <v>7730</v>
      </c>
      <c r="C39" s="4">
        <f t="shared" si="0"/>
        <v>293740</v>
      </c>
      <c r="D39" s="4">
        <f t="shared" si="1"/>
        <v>-28</v>
      </c>
      <c r="E39" s="4">
        <f t="shared" si="2"/>
        <v>6060320</v>
      </c>
      <c r="G39" s="23"/>
      <c r="H39" s="23"/>
      <c r="I39" s="23"/>
      <c r="J39" s="23"/>
      <c r="K39" s="23"/>
      <c r="L39" s="34"/>
      <c r="M39" s="34"/>
      <c r="N39" s="34"/>
      <c r="O39" s="34"/>
      <c r="P39" s="34"/>
      <c r="Q39" s="34"/>
    </row>
    <row r="40" spans="1:24" x14ac:dyDescent="0.3">
      <c r="A40" s="4">
        <v>39</v>
      </c>
      <c r="B40" s="4">
        <v>8356</v>
      </c>
      <c r="C40" s="4">
        <f t="shared" si="0"/>
        <v>325884</v>
      </c>
      <c r="D40" s="4">
        <f t="shared" si="1"/>
        <v>-27</v>
      </c>
      <c r="E40" s="4">
        <f t="shared" si="2"/>
        <v>6091524</v>
      </c>
      <c r="G40" s="23"/>
      <c r="H40" s="23"/>
      <c r="I40" s="23"/>
      <c r="J40" s="23"/>
      <c r="K40" s="23"/>
      <c r="L40" s="34"/>
      <c r="M40" s="34"/>
      <c r="N40" s="34"/>
      <c r="O40" s="34"/>
      <c r="P40" s="34"/>
      <c r="Q40" s="34"/>
    </row>
    <row r="41" spans="1:24" x14ac:dyDescent="0.3">
      <c r="A41" s="4">
        <v>40</v>
      </c>
      <c r="B41" s="4">
        <v>8999</v>
      </c>
      <c r="C41" s="4">
        <f t="shared" si="0"/>
        <v>359960</v>
      </c>
      <c r="D41" s="4">
        <f t="shared" si="1"/>
        <v>-26</v>
      </c>
      <c r="E41" s="4">
        <f t="shared" si="2"/>
        <v>6083324</v>
      </c>
      <c r="G41" s="56"/>
      <c r="H41" s="56"/>
      <c r="I41" s="56"/>
      <c r="J41" s="56"/>
      <c r="K41" s="56"/>
      <c r="L41" s="34"/>
      <c r="M41" s="34"/>
      <c r="N41" s="34"/>
      <c r="O41" s="34"/>
      <c r="P41" s="34"/>
      <c r="Q41" s="34"/>
    </row>
    <row r="42" spans="1:24" x14ac:dyDescent="0.3">
      <c r="A42" s="4">
        <v>41</v>
      </c>
      <c r="B42" s="4">
        <v>9656</v>
      </c>
      <c r="C42" s="4">
        <f t="shared" si="0"/>
        <v>395896</v>
      </c>
      <c r="D42" s="4">
        <f t="shared" si="1"/>
        <v>-25</v>
      </c>
      <c r="E42" s="4">
        <f t="shared" si="2"/>
        <v>6035000</v>
      </c>
      <c r="G42" s="33" t="s">
        <v>38</v>
      </c>
      <c r="H42" s="33"/>
      <c r="I42" s="33"/>
      <c r="J42" s="33"/>
      <c r="K42" s="33"/>
      <c r="L42" s="34">
        <v>8</v>
      </c>
      <c r="M42" s="34"/>
      <c r="N42" s="34">
        <v>35</v>
      </c>
      <c r="O42" s="34"/>
      <c r="P42" s="34"/>
      <c r="Q42" s="34"/>
    </row>
    <row r="43" spans="1:24" x14ac:dyDescent="0.3">
      <c r="A43" s="4">
        <v>42</v>
      </c>
      <c r="B43" s="4">
        <v>10324</v>
      </c>
      <c r="C43" s="4">
        <f t="shared" si="0"/>
        <v>433608</v>
      </c>
      <c r="D43" s="4">
        <f t="shared" si="1"/>
        <v>-24</v>
      </c>
      <c r="E43" s="4">
        <f t="shared" si="2"/>
        <v>5946624</v>
      </c>
      <c r="G43" s="33"/>
      <c r="H43" s="33"/>
      <c r="I43" s="33"/>
      <c r="J43" s="33"/>
      <c r="K43" s="33"/>
      <c r="L43" s="34"/>
      <c r="M43" s="34"/>
      <c r="N43" s="34"/>
      <c r="O43" s="34"/>
      <c r="P43" s="34"/>
      <c r="Q43" s="34"/>
    </row>
    <row r="44" spans="1:24" x14ac:dyDescent="0.3">
      <c r="A44" s="4">
        <v>43</v>
      </c>
      <c r="B44" s="4">
        <v>11000</v>
      </c>
      <c r="C44" s="4">
        <f t="shared" si="0"/>
        <v>473000</v>
      </c>
      <c r="D44" s="4">
        <f t="shared" si="1"/>
        <v>-23</v>
      </c>
      <c r="E44" s="4">
        <f t="shared" si="2"/>
        <v>5819000</v>
      </c>
      <c r="G44" s="33" t="s">
        <v>14</v>
      </c>
      <c r="H44" s="33"/>
      <c r="I44" s="33"/>
      <c r="J44" s="33"/>
      <c r="K44" s="33"/>
      <c r="L44" s="34" t="s">
        <v>14</v>
      </c>
      <c r="M44" s="34"/>
      <c r="N44" s="34" t="s">
        <v>14</v>
      </c>
      <c r="O44" s="33"/>
      <c r="P44" s="33"/>
      <c r="Q44" s="33"/>
    </row>
    <row r="45" spans="1:24" x14ac:dyDescent="0.3">
      <c r="A45" s="4">
        <v>44</v>
      </c>
      <c r="B45" s="4">
        <v>11681</v>
      </c>
      <c r="C45" s="4">
        <f t="shared" si="0"/>
        <v>513964</v>
      </c>
      <c r="D45" s="4">
        <f t="shared" si="1"/>
        <v>-22</v>
      </c>
      <c r="E45" s="4">
        <f t="shared" si="2"/>
        <v>5653604</v>
      </c>
      <c r="G45" s="9"/>
      <c r="H45" s="9"/>
      <c r="I45" s="9"/>
      <c r="J45" s="9"/>
      <c r="K45" s="9"/>
      <c r="L45" s="34">
        <v>128</v>
      </c>
      <c r="M45" s="34"/>
      <c r="N45" s="34">
        <v>1048576</v>
      </c>
      <c r="O45" s="34"/>
      <c r="P45" s="34"/>
      <c r="Q45" s="34"/>
    </row>
    <row r="46" spans="1:24" x14ac:dyDescent="0.3">
      <c r="A46" s="4">
        <v>45</v>
      </c>
      <c r="B46" s="4">
        <v>12364</v>
      </c>
      <c r="C46" s="4">
        <f t="shared" si="0"/>
        <v>556380</v>
      </c>
      <c r="D46" s="4">
        <f t="shared" si="1"/>
        <v>-21</v>
      </c>
      <c r="E46" s="4">
        <f t="shared" si="2"/>
        <v>5452524</v>
      </c>
      <c r="G46" s="36"/>
      <c r="H46" s="36"/>
      <c r="I46" s="36"/>
      <c r="J46" s="36"/>
      <c r="K46" s="36"/>
    </row>
    <row r="47" spans="1:24" x14ac:dyDescent="0.3">
      <c r="A47" s="4">
        <v>46</v>
      </c>
      <c r="B47" s="4">
        <v>13046</v>
      </c>
      <c r="C47" s="4">
        <f t="shared" si="0"/>
        <v>600116</v>
      </c>
      <c r="D47" s="4">
        <f t="shared" si="1"/>
        <v>-20</v>
      </c>
      <c r="E47" s="4">
        <f t="shared" si="2"/>
        <v>5218400</v>
      </c>
      <c r="G47" s="36"/>
      <c r="H47" s="36"/>
      <c r="I47" s="36"/>
      <c r="J47" s="36"/>
      <c r="K47" s="36"/>
    </row>
    <row r="48" spans="1:24" x14ac:dyDescent="0.3">
      <c r="A48" s="4">
        <v>47</v>
      </c>
      <c r="B48" s="4">
        <v>13724</v>
      </c>
      <c r="C48" s="4">
        <f t="shared" si="0"/>
        <v>645028</v>
      </c>
      <c r="D48" s="4">
        <f t="shared" si="1"/>
        <v>-19</v>
      </c>
      <c r="E48" s="4">
        <f t="shared" si="2"/>
        <v>4954364</v>
      </c>
    </row>
    <row r="49" spans="1:7" x14ac:dyDescent="0.3">
      <c r="A49" s="4">
        <v>48</v>
      </c>
      <c r="B49" s="4">
        <v>14395</v>
      </c>
      <c r="C49" s="4">
        <f t="shared" si="0"/>
        <v>690960</v>
      </c>
      <c r="D49" s="4">
        <f t="shared" si="1"/>
        <v>-18</v>
      </c>
      <c r="E49" s="4">
        <f t="shared" si="2"/>
        <v>4663980</v>
      </c>
      <c r="G49" t="s">
        <v>15</v>
      </c>
    </row>
    <row r="50" spans="1:7" x14ac:dyDescent="0.3">
      <c r="A50" s="4">
        <v>49</v>
      </c>
      <c r="B50" s="4">
        <v>15056</v>
      </c>
      <c r="C50" s="4">
        <f t="shared" si="0"/>
        <v>737744</v>
      </c>
      <c r="D50" s="4">
        <f t="shared" si="1"/>
        <v>-17</v>
      </c>
      <c r="E50" s="4">
        <f t="shared" si="2"/>
        <v>4351184</v>
      </c>
      <c r="G50" t="s">
        <v>16</v>
      </c>
    </row>
    <row r="51" spans="1:7" x14ac:dyDescent="0.3">
      <c r="A51" s="4">
        <v>50</v>
      </c>
      <c r="B51" s="4">
        <v>15704</v>
      </c>
      <c r="C51" s="4">
        <f t="shared" si="0"/>
        <v>785200</v>
      </c>
      <c r="D51" s="4">
        <f t="shared" si="1"/>
        <v>-16</v>
      </c>
      <c r="E51" s="4">
        <f t="shared" si="2"/>
        <v>4020224</v>
      </c>
      <c r="G51" t="s">
        <v>17</v>
      </c>
    </row>
    <row r="52" spans="1:7" x14ac:dyDescent="0.3">
      <c r="A52" s="4">
        <v>51</v>
      </c>
      <c r="B52" s="4">
        <v>16336</v>
      </c>
      <c r="C52" s="4">
        <f t="shared" si="0"/>
        <v>833136</v>
      </c>
      <c r="D52" s="4">
        <f t="shared" si="1"/>
        <v>-15</v>
      </c>
      <c r="E52" s="4">
        <f t="shared" si="2"/>
        <v>3675600</v>
      </c>
      <c r="G52" t="s">
        <v>18</v>
      </c>
    </row>
    <row r="53" spans="1:7" x14ac:dyDescent="0.3">
      <c r="A53" s="4">
        <v>52</v>
      </c>
      <c r="B53" s="4">
        <v>16949</v>
      </c>
      <c r="C53" s="4">
        <f t="shared" si="0"/>
        <v>881348</v>
      </c>
      <c r="D53" s="4">
        <f t="shared" si="1"/>
        <v>-14</v>
      </c>
      <c r="E53" s="4">
        <f t="shared" si="2"/>
        <v>3322004</v>
      </c>
      <c r="G53" t="s">
        <v>14</v>
      </c>
    </row>
    <row r="54" spans="1:7" x14ac:dyDescent="0.3">
      <c r="A54" s="4">
        <v>53</v>
      </c>
      <c r="B54" s="4">
        <v>17540</v>
      </c>
      <c r="C54" s="4">
        <f t="shared" si="0"/>
        <v>929620</v>
      </c>
      <c r="D54" s="4">
        <f t="shared" si="1"/>
        <v>-13</v>
      </c>
      <c r="E54" s="4">
        <f t="shared" si="2"/>
        <v>2964260</v>
      </c>
      <c r="G54" t="s">
        <v>19</v>
      </c>
    </row>
    <row r="55" spans="1:7" x14ac:dyDescent="0.3">
      <c r="A55" s="4">
        <v>54</v>
      </c>
      <c r="B55" s="4">
        <v>18106</v>
      </c>
      <c r="C55" s="4">
        <f t="shared" si="0"/>
        <v>977724</v>
      </c>
      <c r="D55" s="4">
        <f t="shared" si="1"/>
        <v>-12</v>
      </c>
      <c r="E55" s="4">
        <f t="shared" si="2"/>
        <v>2607264</v>
      </c>
    </row>
    <row r="56" spans="1:7" x14ac:dyDescent="0.3">
      <c r="A56" s="4">
        <v>55</v>
      </c>
      <c r="B56" s="4">
        <v>18644</v>
      </c>
      <c r="C56" s="4">
        <f t="shared" si="0"/>
        <v>1025420</v>
      </c>
      <c r="D56" s="4">
        <f t="shared" si="1"/>
        <v>-11</v>
      </c>
      <c r="E56" s="4">
        <f t="shared" si="2"/>
        <v>2255924</v>
      </c>
    </row>
    <row r="57" spans="1:7" x14ac:dyDescent="0.3">
      <c r="A57" s="4">
        <v>56</v>
      </c>
      <c r="B57" s="4">
        <v>19151</v>
      </c>
      <c r="C57" s="4">
        <f t="shared" si="0"/>
        <v>1072456</v>
      </c>
      <c r="D57" s="4">
        <f t="shared" si="1"/>
        <v>-10</v>
      </c>
      <c r="E57" s="4">
        <f t="shared" si="2"/>
        <v>1915100</v>
      </c>
    </row>
    <row r="58" spans="1:7" x14ac:dyDescent="0.3">
      <c r="A58" s="4">
        <v>57</v>
      </c>
      <c r="B58" s="4">
        <v>19624</v>
      </c>
      <c r="C58" s="4">
        <f t="shared" si="0"/>
        <v>1118568</v>
      </c>
      <c r="D58" s="4">
        <f t="shared" si="1"/>
        <v>-9</v>
      </c>
      <c r="E58" s="4">
        <f t="shared" si="2"/>
        <v>1589544</v>
      </c>
    </row>
    <row r="59" spans="1:7" x14ac:dyDescent="0.3">
      <c r="A59" s="4">
        <v>58</v>
      </c>
      <c r="B59" s="4">
        <v>20060</v>
      </c>
      <c r="C59" s="4">
        <f t="shared" si="0"/>
        <v>1163480</v>
      </c>
      <c r="D59" s="4">
        <f t="shared" si="1"/>
        <v>-8</v>
      </c>
      <c r="E59" s="4">
        <f t="shared" si="2"/>
        <v>1283840</v>
      </c>
    </row>
    <row r="60" spans="1:7" x14ac:dyDescent="0.3">
      <c r="A60" s="4">
        <v>59</v>
      </c>
      <c r="B60" s="4">
        <v>20456</v>
      </c>
      <c r="C60" s="4">
        <f t="shared" si="0"/>
        <v>1206904</v>
      </c>
      <c r="D60" s="4">
        <f t="shared" si="1"/>
        <v>-7</v>
      </c>
      <c r="E60" s="4">
        <f t="shared" si="2"/>
        <v>1002344</v>
      </c>
    </row>
    <row r="61" spans="1:7" x14ac:dyDescent="0.3">
      <c r="A61" s="4">
        <v>60</v>
      </c>
      <c r="B61" s="4">
        <v>20809</v>
      </c>
      <c r="C61" s="4">
        <f t="shared" si="0"/>
        <v>1248540</v>
      </c>
      <c r="D61" s="4">
        <f t="shared" si="1"/>
        <v>-6</v>
      </c>
      <c r="E61" s="4">
        <f t="shared" si="2"/>
        <v>749124</v>
      </c>
    </row>
    <row r="62" spans="1:7" x14ac:dyDescent="0.3">
      <c r="A62" s="4">
        <v>61</v>
      </c>
      <c r="B62" s="4">
        <v>21116</v>
      </c>
      <c r="C62" s="4">
        <f t="shared" si="0"/>
        <v>1288076</v>
      </c>
      <c r="D62" s="4">
        <f t="shared" si="1"/>
        <v>-5</v>
      </c>
      <c r="E62" s="4">
        <f t="shared" si="2"/>
        <v>527900</v>
      </c>
    </row>
    <row r="63" spans="1:7" x14ac:dyDescent="0.3">
      <c r="A63" s="4">
        <v>62</v>
      </c>
      <c r="B63" s="4">
        <v>21374</v>
      </c>
      <c r="C63" s="4">
        <f t="shared" si="0"/>
        <v>1325188</v>
      </c>
      <c r="D63" s="4">
        <f t="shared" si="1"/>
        <v>-4</v>
      </c>
      <c r="E63" s="4">
        <f t="shared" si="2"/>
        <v>341984</v>
      </c>
    </row>
    <row r="64" spans="1:7" x14ac:dyDescent="0.3">
      <c r="A64" s="4">
        <v>63</v>
      </c>
      <c r="B64" s="4">
        <v>21580</v>
      </c>
      <c r="C64" s="4">
        <f t="shared" si="0"/>
        <v>1359540</v>
      </c>
      <c r="D64" s="4">
        <f t="shared" si="1"/>
        <v>-3</v>
      </c>
      <c r="E64" s="4">
        <f t="shared" si="2"/>
        <v>194220</v>
      </c>
    </row>
    <row r="65" spans="1:5" x14ac:dyDescent="0.3">
      <c r="A65" s="4">
        <v>64</v>
      </c>
      <c r="B65" s="4">
        <v>21731</v>
      </c>
      <c r="C65" s="4">
        <f t="shared" si="0"/>
        <v>1390784</v>
      </c>
      <c r="D65" s="4">
        <f t="shared" si="1"/>
        <v>-2</v>
      </c>
      <c r="E65" s="4">
        <f t="shared" si="2"/>
        <v>86924</v>
      </c>
    </row>
    <row r="66" spans="1:5" x14ac:dyDescent="0.3">
      <c r="A66" s="4">
        <v>65</v>
      </c>
      <c r="B66" s="4">
        <v>21824</v>
      </c>
      <c r="C66" s="4">
        <f t="shared" si="0"/>
        <v>1418560</v>
      </c>
      <c r="D66" s="4">
        <f t="shared" si="1"/>
        <v>-1</v>
      </c>
      <c r="E66" s="4">
        <f t="shared" si="2"/>
        <v>21824</v>
      </c>
    </row>
    <row r="67" spans="1:5" x14ac:dyDescent="0.3">
      <c r="A67" s="4">
        <v>66</v>
      </c>
      <c r="B67" s="4">
        <v>21856</v>
      </c>
      <c r="C67" s="4">
        <f t="shared" ref="C67:C129" si="4">A67*B67</f>
        <v>1442496</v>
      </c>
      <c r="D67" s="4">
        <f t="shared" ref="D67:D129" si="5">A67-66</f>
        <v>0</v>
      </c>
      <c r="E67" s="4">
        <f t="shared" ref="E67:E129" si="6">(POWER(D67,2)*B67)</f>
        <v>0</v>
      </c>
    </row>
    <row r="68" spans="1:5" x14ac:dyDescent="0.3">
      <c r="A68" s="4">
        <v>67</v>
      </c>
      <c r="B68" s="4">
        <v>21824</v>
      </c>
      <c r="C68" s="4">
        <f t="shared" si="4"/>
        <v>1462208</v>
      </c>
      <c r="D68" s="4">
        <f t="shared" si="5"/>
        <v>1</v>
      </c>
      <c r="E68" s="4">
        <f t="shared" si="6"/>
        <v>21824</v>
      </c>
    </row>
    <row r="69" spans="1:5" x14ac:dyDescent="0.3">
      <c r="A69" s="4">
        <v>68</v>
      </c>
      <c r="B69" s="4">
        <v>21731</v>
      </c>
      <c r="C69" s="4">
        <f t="shared" si="4"/>
        <v>1477708</v>
      </c>
      <c r="D69" s="4">
        <f t="shared" si="5"/>
        <v>2</v>
      </c>
      <c r="E69" s="4">
        <f t="shared" si="6"/>
        <v>86924</v>
      </c>
    </row>
    <row r="70" spans="1:5" x14ac:dyDescent="0.3">
      <c r="A70" s="4">
        <v>69</v>
      </c>
      <c r="B70" s="4">
        <v>21580</v>
      </c>
      <c r="C70" s="4">
        <f t="shared" si="4"/>
        <v>1489020</v>
      </c>
      <c r="D70" s="4">
        <f t="shared" si="5"/>
        <v>3</v>
      </c>
      <c r="E70" s="4">
        <f t="shared" si="6"/>
        <v>194220</v>
      </c>
    </row>
    <row r="71" spans="1:5" x14ac:dyDescent="0.3">
      <c r="A71" s="4">
        <v>70</v>
      </c>
      <c r="B71" s="4">
        <v>21374</v>
      </c>
      <c r="C71" s="4">
        <f t="shared" si="4"/>
        <v>1496180</v>
      </c>
      <c r="D71" s="4">
        <f t="shared" si="5"/>
        <v>4</v>
      </c>
      <c r="E71" s="4">
        <f t="shared" si="6"/>
        <v>341984</v>
      </c>
    </row>
    <row r="72" spans="1:5" x14ac:dyDescent="0.3">
      <c r="A72" s="4">
        <v>71</v>
      </c>
      <c r="B72" s="4">
        <v>21116</v>
      </c>
      <c r="C72" s="4">
        <f t="shared" si="4"/>
        <v>1499236</v>
      </c>
      <c r="D72" s="4">
        <f t="shared" si="5"/>
        <v>5</v>
      </c>
      <c r="E72" s="4">
        <f t="shared" si="6"/>
        <v>527900</v>
      </c>
    </row>
    <row r="73" spans="1:5" x14ac:dyDescent="0.3">
      <c r="A73" s="4">
        <v>72</v>
      </c>
      <c r="B73" s="4">
        <v>20809</v>
      </c>
      <c r="C73" s="4">
        <f t="shared" si="4"/>
        <v>1498248</v>
      </c>
      <c r="D73" s="4">
        <f t="shared" si="5"/>
        <v>6</v>
      </c>
      <c r="E73" s="4">
        <f t="shared" si="6"/>
        <v>749124</v>
      </c>
    </row>
    <row r="74" spans="1:5" x14ac:dyDescent="0.3">
      <c r="A74" s="4">
        <v>73</v>
      </c>
      <c r="B74" s="4">
        <v>20456</v>
      </c>
      <c r="C74" s="4">
        <f t="shared" si="4"/>
        <v>1493288</v>
      </c>
      <c r="D74" s="4">
        <f t="shared" si="5"/>
        <v>7</v>
      </c>
      <c r="E74" s="4">
        <f t="shared" si="6"/>
        <v>1002344</v>
      </c>
    </row>
    <row r="75" spans="1:5" x14ac:dyDescent="0.3">
      <c r="A75" s="4">
        <v>74</v>
      </c>
      <c r="B75" s="4">
        <v>20060</v>
      </c>
      <c r="C75" s="4">
        <f t="shared" si="4"/>
        <v>1484440</v>
      </c>
      <c r="D75" s="4">
        <f t="shared" si="5"/>
        <v>8</v>
      </c>
      <c r="E75" s="4">
        <f t="shared" si="6"/>
        <v>1283840</v>
      </c>
    </row>
    <row r="76" spans="1:5" x14ac:dyDescent="0.3">
      <c r="A76" s="4">
        <v>75</v>
      </c>
      <c r="B76" s="4">
        <v>19624</v>
      </c>
      <c r="C76" s="4">
        <f t="shared" si="4"/>
        <v>1471800</v>
      </c>
      <c r="D76" s="4">
        <f t="shared" si="5"/>
        <v>9</v>
      </c>
      <c r="E76" s="4">
        <f t="shared" si="6"/>
        <v>1589544</v>
      </c>
    </row>
    <row r="77" spans="1:5" x14ac:dyDescent="0.3">
      <c r="A77" s="4">
        <v>76</v>
      </c>
      <c r="B77" s="4">
        <v>19151</v>
      </c>
      <c r="C77" s="4">
        <f t="shared" si="4"/>
        <v>1455476</v>
      </c>
      <c r="D77" s="4">
        <f t="shared" si="5"/>
        <v>10</v>
      </c>
      <c r="E77" s="4">
        <f t="shared" si="6"/>
        <v>1915100</v>
      </c>
    </row>
    <row r="78" spans="1:5" x14ac:dyDescent="0.3">
      <c r="A78" s="4">
        <v>77</v>
      </c>
      <c r="B78" s="4">
        <v>18644</v>
      </c>
      <c r="C78" s="4">
        <f t="shared" si="4"/>
        <v>1435588</v>
      </c>
      <c r="D78" s="4">
        <f t="shared" si="5"/>
        <v>11</v>
      </c>
      <c r="E78" s="4">
        <f t="shared" si="6"/>
        <v>2255924</v>
      </c>
    </row>
    <row r="79" spans="1:5" x14ac:dyDescent="0.3">
      <c r="A79" s="4">
        <v>78</v>
      </c>
      <c r="B79" s="4">
        <v>18106</v>
      </c>
      <c r="C79" s="4">
        <f t="shared" si="4"/>
        <v>1412268</v>
      </c>
      <c r="D79" s="4">
        <f t="shared" si="5"/>
        <v>12</v>
      </c>
      <c r="E79" s="4">
        <f t="shared" si="6"/>
        <v>2607264</v>
      </c>
    </row>
    <row r="80" spans="1:5" x14ac:dyDescent="0.3">
      <c r="A80" s="4">
        <v>79</v>
      </c>
      <c r="B80" s="4">
        <v>17540</v>
      </c>
      <c r="C80" s="4">
        <f t="shared" si="4"/>
        <v>1385660</v>
      </c>
      <c r="D80" s="4">
        <f t="shared" si="5"/>
        <v>13</v>
      </c>
      <c r="E80" s="4">
        <f t="shared" si="6"/>
        <v>2964260</v>
      </c>
    </row>
    <row r="81" spans="1:5" x14ac:dyDescent="0.3">
      <c r="A81" s="4">
        <v>80</v>
      </c>
      <c r="B81" s="4">
        <v>16949</v>
      </c>
      <c r="C81" s="4">
        <f t="shared" si="4"/>
        <v>1355920</v>
      </c>
      <c r="D81" s="4">
        <f t="shared" si="5"/>
        <v>14</v>
      </c>
      <c r="E81" s="4">
        <f t="shared" si="6"/>
        <v>3322004</v>
      </c>
    </row>
    <row r="82" spans="1:5" x14ac:dyDescent="0.3">
      <c r="A82" s="4">
        <v>81</v>
      </c>
      <c r="B82" s="4">
        <v>16336</v>
      </c>
      <c r="C82" s="4">
        <f t="shared" si="4"/>
        <v>1323216</v>
      </c>
      <c r="D82" s="4">
        <f t="shared" si="5"/>
        <v>15</v>
      </c>
      <c r="E82" s="4">
        <f t="shared" si="6"/>
        <v>3675600</v>
      </c>
    </row>
    <row r="83" spans="1:5" x14ac:dyDescent="0.3">
      <c r="A83" s="4">
        <v>82</v>
      </c>
      <c r="B83" s="4">
        <v>15704</v>
      </c>
      <c r="C83" s="4">
        <f t="shared" si="4"/>
        <v>1287728</v>
      </c>
      <c r="D83" s="4">
        <f t="shared" si="5"/>
        <v>16</v>
      </c>
      <c r="E83" s="4">
        <f t="shared" si="6"/>
        <v>4020224</v>
      </c>
    </row>
    <row r="84" spans="1:5" x14ac:dyDescent="0.3">
      <c r="A84" s="4">
        <v>83</v>
      </c>
      <c r="B84" s="4">
        <v>15056</v>
      </c>
      <c r="C84" s="4">
        <f t="shared" si="4"/>
        <v>1249648</v>
      </c>
      <c r="D84" s="4">
        <f t="shared" si="5"/>
        <v>17</v>
      </c>
      <c r="E84" s="4">
        <f t="shared" si="6"/>
        <v>4351184</v>
      </c>
    </row>
    <row r="85" spans="1:5" x14ac:dyDescent="0.3">
      <c r="A85" s="4">
        <v>84</v>
      </c>
      <c r="B85" s="4">
        <v>14395</v>
      </c>
      <c r="C85" s="4">
        <f t="shared" si="4"/>
        <v>1209180</v>
      </c>
      <c r="D85" s="4">
        <f t="shared" si="5"/>
        <v>18</v>
      </c>
      <c r="E85" s="4">
        <f t="shared" si="6"/>
        <v>4663980</v>
      </c>
    </row>
    <row r="86" spans="1:5" x14ac:dyDescent="0.3">
      <c r="A86" s="4">
        <v>85</v>
      </c>
      <c r="B86" s="4">
        <v>13724</v>
      </c>
      <c r="C86" s="4">
        <f t="shared" si="4"/>
        <v>1166540</v>
      </c>
      <c r="D86" s="4">
        <f t="shared" si="5"/>
        <v>19</v>
      </c>
      <c r="E86" s="4">
        <f t="shared" si="6"/>
        <v>4954364</v>
      </c>
    </row>
    <row r="87" spans="1:5" x14ac:dyDescent="0.3">
      <c r="A87" s="4">
        <v>86</v>
      </c>
      <c r="B87" s="4">
        <v>13046</v>
      </c>
      <c r="C87" s="4">
        <f t="shared" si="4"/>
        <v>1121956</v>
      </c>
      <c r="D87" s="4">
        <f t="shared" si="5"/>
        <v>20</v>
      </c>
      <c r="E87" s="4">
        <f t="shared" si="6"/>
        <v>5218400</v>
      </c>
    </row>
    <row r="88" spans="1:5" x14ac:dyDescent="0.3">
      <c r="A88" s="4">
        <v>87</v>
      </c>
      <c r="B88" s="4">
        <v>12364</v>
      </c>
      <c r="C88" s="4">
        <f t="shared" si="4"/>
        <v>1075668</v>
      </c>
      <c r="D88" s="4">
        <f t="shared" si="5"/>
        <v>21</v>
      </c>
      <c r="E88" s="4">
        <f t="shared" si="6"/>
        <v>5452524</v>
      </c>
    </row>
    <row r="89" spans="1:5" x14ac:dyDescent="0.3">
      <c r="A89" s="4">
        <v>88</v>
      </c>
      <c r="B89" s="4">
        <v>11681</v>
      </c>
      <c r="C89" s="4">
        <f t="shared" si="4"/>
        <v>1027928</v>
      </c>
      <c r="D89" s="4">
        <f t="shared" si="5"/>
        <v>22</v>
      </c>
      <c r="E89" s="4">
        <f t="shared" si="6"/>
        <v>5653604</v>
      </c>
    </row>
    <row r="90" spans="1:5" x14ac:dyDescent="0.3">
      <c r="A90" s="4">
        <v>89</v>
      </c>
      <c r="B90" s="4">
        <v>11000</v>
      </c>
      <c r="C90" s="4">
        <f t="shared" si="4"/>
        <v>979000</v>
      </c>
      <c r="D90" s="4">
        <f t="shared" si="5"/>
        <v>23</v>
      </c>
      <c r="E90" s="4">
        <f t="shared" si="6"/>
        <v>5819000</v>
      </c>
    </row>
    <row r="91" spans="1:5" x14ac:dyDescent="0.3">
      <c r="A91" s="4">
        <v>90</v>
      </c>
      <c r="B91" s="4">
        <v>10324</v>
      </c>
      <c r="C91" s="4">
        <f t="shared" si="4"/>
        <v>929160</v>
      </c>
      <c r="D91" s="4">
        <f t="shared" si="5"/>
        <v>24</v>
      </c>
      <c r="E91" s="4">
        <f t="shared" si="6"/>
        <v>5946624</v>
      </c>
    </row>
    <row r="92" spans="1:5" x14ac:dyDescent="0.3">
      <c r="A92" s="4">
        <v>91</v>
      </c>
      <c r="B92" s="4">
        <v>9656</v>
      </c>
      <c r="C92" s="4">
        <f t="shared" si="4"/>
        <v>878696</v>
      </c>
      <c r="D92" s="4">
        <f t="shared" si="5"/>
        <v>25</v>
      </c>
      <c r="E92" s="4">
        <f t="shared" si="6"/>
        <v>6035000</v>
      </c>
    </row>
    <row r="93" spans="1:5" x14ac:dyDescent="0.3">
      <c r="A93" s="4">
        <v>92</v>
      </c>
      <c r="B93" s="4">
        <v>8999</v>
      </c>
      <c r="C93" s="4">
        <f t="shared" si="4"/>
        <v>827908</v>
      </c>
      <c r="D93" s="4">
        <f t="shared" si="5"/>
        <v>26</v>
      </c>
      <c r="E93" s="4">
        <f t="shared" si="6"/>
        <v>6083324</v>
      </c>
    </row>
    <row r="94" spans="1:5" x14ac:dyDescent="0.3">
      <c r="A94" s="4">
        <v>93</v>
      </c>
      <c r="B94" s="4">
        <v>8356</v>
      </c>
      <c r="C94" s="4">
        <f t="shared" si="4"/>
        <v>777108</v>
      </c>
      <c r="D94" s="4">
        <f t="shared" si="5"/>
        <v>27</v>
      </c>
      <c r="E94" s="4">
        <f t="shared" si="6"/>
        <v>6091524</v>
      </c>
    </row>
    <row r="95" spans="1:5" x14ac:dyDescent="0.3">
      <c r="A95" s="4">
        <v>94</v>
      </c>
      <c r="B95" s="4">
        <v>7730</v>
      </c>
      <c r="C95" s="4">
        <f t="shared" si="4"/>
        <v>726620</v>
      </c>
      <c r="D95" s="4">
        <f t="shared" si="5"/>
        <v>28</v>
      </c>
      <c r="E95" s="4">
        <f t="shared" si="6"/>
        <v>6060320</v>
      </c>
    </row>
    <row r="96" spans="1:5" x14ac:dyDescent="0.3">
      <c r="A96" s="4">
        <v>95</v>
      </c>
      <c r="B96" s="4">
        <v>7124</v>
      </c>
      <c r="C96" s="4">
        <f t="shared" si="4"/>
        <v>676780</v>
      </c>
      <c r="D96" s="4">
        <f t="shared" si="5"/>
        <v>29</v>
      </c>
      <c r="E96" s="4">
        <f t="shared" si="6"/>
        <v>5991284</v>
      </c>
    </row>
    <row r="97" spans="1:5" x14ac:dyDescent="0.3">
      <c r="A97" s="4">
        <v>96</v>
      </c>
      <c r="B97" s="4">
        <v>6541</v>
      </c>
      <c r="C97" s="4">
        <f t="shared" si="4"/>
        <v>627936</v>
      </c>
      <c r="D97" s="4">
        <f t="shared" si="5"/>
        <v>30</v>
      </c>
      <c r="E97" s="4">
        <f t="shared" si="6"/>
        <v>5886900</v>
      </c>
    </row>
    <row r="98" spans="1:5" x14ac:dyDescent="0.3">
      <c r="A98" s="4">
        <v>97</v>
      </c>
      <c r="B98" s="4">
        <v>5984</v>
      </c>
      <c r="C98" s="4">
        <f t="shared" si="4"/>
        <v>580448</v>
      </c>
      <c r="D98" s="4">
        <f t="shared" si="5"/>
        <v>31</v>
      </c>
      <c r="E98" s="4">
        <f t="shared" si="6"/>
        <v>5750624</v>
      </c>
    </row>
    <row r="99" spans="1:5" x14ac:dyDescent="0.3">
      <c r="A99" s="4">
        <v>98</v>
      </c>
      <c r="B99" s="4">
        <v>5456</v>
      </c>
      <c r="C99" s="4">
        <f t="shared" si="4"/>
        <v>534688</v>
      </c>
      <c r="D99" s="4">
        <f t="shared" si="5"/>
        <v>32</v>
      </c>
      <c r="E99" s="4">
        <f t="shared" si="6"/>
        <v>5586944</v>
      </c>
    </row>
    <row r="100" spans="1:5" x14ac:dyDescent="0.3">
      <c r="A100" s="4">
        <v>99</v>
      </c>
      <c r="B100" s="4">
        <v>4960</v>
      </c>
      <c r="C100" s="4">
        <f t="shared" si="4"/>
        <v>491040</v>
      </c>
      <c r="D100" s="4">
        <f t="shared" si="5"/>
        <v>33</v>
      </c>
      <c r="E100" s="4">
        <f t="shared" si="6"/>
        <v>5401440</v>
      </c>
    </row>
    <row r="101" spans="1:5" x14ac:dyDescent="0.3">
      <c r="A101" s="4">
        <v>100</v>
      </c>
      <c r="B101" s="4">
        <v>4495</v>
      </c>
      <c r="C101" s="4">
        <f t="shared" si="4"/>
        <v>449500</v>
      </c>
      <c r="D101" s="4">
        <f t="shared" si="5"/>
        <v>34</v>
      </c>
      <c r="E101" s="4">
        <f t="shared" si="6"/>
        <v>5196220</v>
      </c>
    </row>
    <row r="102" spans="1:5" x14ac:dyDescent="0.3">
      <c r="A102" s="4">
        <v>101</v>
      </c>
      <c r="B102" s="4">
        <v>4060</v>
      </c>
      <c r="C102" s="4">
        <f t="shared" si="4"/>
        <v>410060</v>
      </c>
      <c r="D102" s="4">
        <f t="shared" si="5"/>
        <v>35</v>
      </c>
      <c r="E102" s="4">
        <f t="shared" si="6"/>
        <v>4973500</v>
      </c>
    </row>
    <row r="103" spans="1:5" x14ac:dyDescent="0.3">
      <c r="A103" s="4">
        <v>102</v>
      </c>
      <c r="B103" s="4">
        <v>3654</v>
      </c>
      <c r="C103" s="4">
        <f t="shared" si="4"/>
        <v>372708</v>
      </c>
      <c r="D103" s="4">
        <f t="shared" si="5"/>
        <v>36</v>
      </c>
      <c r="E103" s="4">
        <f t="shared" si="6"/>
        <v>4735584</v>
      </c>
    </row>
    <row r="104" spans="1:5" x14ac:dyDescent="0.3">
      <c r="A104" s="4">
        <v>103</v>
      </c>
      <c r="B104" s="4">
        <v>3276</v>
      </c>
      <c r="C104" s="4">
        <f t="shared" si="4"/>
        <v>337428</v>
      </c>
      <c r="D104" s="4">
        <f t="shared" si="5"/>
        <v>37</v>
      </c>
      <c r="E104" s="4">
        <f t="shared" si="6"/>
        <v>4484844</v>
      </c>
    </row>
    <row r="105" spans="1:5" x14ac:dyDescent="0.3">
      <c r="A105" s="4">
        <v>104</v>
      </c>
      <c r="B105" s="4">
        <v>2925</v>
      </c>
      <c r="C105" s="4">
        <f t="shared" si="4"/>
        <v>304200</v>
      </c>
      <c r="D105" s="4">
        <f t="shared" si="5"/>
        <v>38</v>
      </c>
      <c r="E105" s="4">
        <f t="shared" si="6"/>
        <v>4223700</v>
      </c>
    </row>
    <row r="106" spans="1:5" x14ac:dyDescent="0.3">
      <c r="A106" s="4">
        <v>105</v>
      </c>
      <c r="B106" s="4">
        <v>2600</v>
      </c>
      <c r="C106" s="4">
        <f t="shared" si="4"/>
        <v>273000</v>
      </c>
      <c r="D106" s="4">
        <f t="shared" si="5"/>
        <v>39</v>
      </c>
      <c r="E106" s="4">
        <f t="shared" si="6"/>
        <v>3954600</v>
      </c>
    </row>
    <row r="107" spans="1:5" x14ac:dyDescent="0.3">
      <c r="A107" s="4">
        <v>106</v>
      </c>
      <c r="B107" s="4">
        <v>2300</v>
      </c>
      <c r="C107" s="4">
        <f t="shared" si="4"/>
        <v>243800</v>
      </c>
      <c r="D107" s="4">
        <f t="shared" si="5"/>
        <v>40</v>
      </c>
      <c r="E107" s="4">
        <f t="shared" si="6"/>
        <v>3680000</v>
      </c>
    </row>
    <row r="108" spans="1:5" x14ac:dyDescent="0.3">
      <c r="A108" s="4">
        <v>107</v>
      </c>
      <c r="B108" s="4">
        <v>2024</v>
      </c>
      <c r="C108" s="4">
        <f t="shared" si="4"/>
        <v>216568</v>
      </c>
      <c r="D108" s="4">
        <f t="shared" si="5"/>
        <v>41</v>
      </c>
      <c r="E108" s="4">
        <f t="shared" si="6"/>
        <v>3402344</v>
      </c>
    </row>
    <row r="109" spans="1:5" x14ac:dyDescent="0.3">
      <c r="A109" s="4">
        <v>108</v>
      </c>
      <c r="B109" s="4">
        <v>1771</v>
      </c>
      <c r="C109" s="4">
        <f t="shared" si="4"/>
        <v>191268</v>
      </c>
      <c r="D109" s="4">
        <f t="shared" si="5"/>
        <v>42</v>
      </c>
      <c r="E109" s="4">
        <f t="shared" si="6"/>
        <v>3124044</v>
      </c>
    </row>
    <row r="110" spans="1:5" x14ac:dyDescent="0.3">
      <c r="A110" s="4">
        <v>109</v>
      </c>
      <c r="B110" s="4">
        <v>1540</v>
      </c>
      <c r="C110" s="4">
        <f t="shared" si="4"/>
        <v>167860</v>
      </c>
      <c r="D110" s="4">
        <f t="shared" si="5"/>
        <v>43</v>
      </c>
      <c r="E110" s="4">
        <f t="shared" si="6"/>
        <v>2847460</v>
      </c>
    </row>
    <row r="111" spans="1:5" x14ac:dyDescent="0.3">
      <c r="A111" s="4">
        <v>110</v>
      </c>
      <c r="B111" s="4">
        <v>1330</v>
      </c>
      <c r="C111" s="4">
        <f t="shared" si="4"/>
        <v>146300</v>
      </c>
      <c r="D111" s="4">
        <f t="shared" si="5"/>
        <v>44</v>
      </c>
      <c r="E111" s="4">
        <f t="shared" si="6"/>
        <v>2574880</v>
      </c>
    </row>
    <row r="112" spans="1:5" x14ac:dyDescent="0.3">
      <c r="A112" s="4">
        <v>111</v>
      </c>
      <c r="B112" s="4">
        <v>1140</v>
      </c>
      <c r="C112" s="4">
        <f t="shared" si="4"/>
        <v>126540</v>
      </c>
      <c r="D112" s="4">
        <f t="shared" si="5"/>
        <v>45</v>
      </c>
      <c r="E112" s="4">
        <f t="shared" si="6"/>
        <v>2308500</v>
      </c>
    </row>
    <row r="113" spans="1:5" x14ac:dyDescent="0.3">
      <c r="A113" s="4">
        <v>112</v>
      </c>
      <c r="B113" s="4">
        <v>969</v>
      </c>
      <c r="C113" s="4">
        <f t="shared" si="4"/>
        <v>108528</v>
      </c>
      <c r="D113" s="4">
        <f t="shared" si="5"/>
        <v>46</v>
      </c>
      <c r="E113" s="4">
        <f t="shared" si="6"/>
        <v>2050404</v>
      </c>
    </row>
    <row r="114" spans="1:5" x14ac:dyDescent="0.3">
      <c r="A114" s="4">
        <v>113</v>
      </c>
      <c r="B114" s="4">
        <v>816</v>
      </c>
      <c r="C114" s="4">
        <f t="shared" si="4"/>
        <v>92208</v>
      </c>
      <c r="D114" s="4">
        <f t="shared" si="5"/>
        <v>47</v>
      </c>
      <c r="E114" s="4">
        <f t="shared" si="6"/>
        <v>1802544</v>
      </c>
    </row>
    <row r="115" spans="1:5" x14ac:dyDescent="0.3">
      <c r="A115" s="4">
        <v>114</v>
      </c>
      <c r="B115" s="4">
        <v>680</v>
      </c>
      <c r="C115" s="4">
        <f t="shared" si="4"/>
        <v>77520</v>
      </c>
      <c r="D115" s="4">
        <f t="shared" si="5"/>
        <v>48</v>
      </c>
      <c r="E115" s="4">
        <f t="shared" si="6"/>
        <v>1566720</v>
      </c>
    </row>
    <row r="116" spans="1:5" x14ac:dyDescent="0.3">
      <c r="A116" s="4">
        <v>115</v>
      </c>
      <c r="B116" s="4">
        <v>560</v>
      </c>
      <c r="C116" s="4">
        <f t="shared" si="4"/>
        <v>64400</v>
      </c>
      <c r="D116" s="4">
        <f t="shared" si="5"/>
        <v>49</v>
      </c>
      <c r="E116" s="4">
        <f t="shared" si="6"/>
        <v>1344560</v>
      </c>
    </row>
    <row r="117" spans="1:5" x14ac:dyDescent="0.3">
      <c r="A117" s="4">
        <v>116</v>
      </c>
      <c r="B117" s="4">
        <v>455</v>
      </c>
      <c r="C117" s="4">
        <f t="shared" si="4"/>
        <v>52780</v>
      </c>
      <c r="D117" s="4">
        <f t="shared" si="5"/>
        <v>50</v>
      </c>
      <c r="E117" s="4">
        <f t="shared" si="6"/>
        <v>1137500</v>
      </c>
    </row>
    <row r="118" spans="1:5" x14ac:dyDescent="0.3">
      <c r="A118" s="4">
        <v>117</v>
      </c>
      <c r="B118" s="4">
        <v>364</v>
      </c>
      <c r="C118" s="4">
        <f t="shared" si="4"/>
        <v>42588</v>
      </c>
      <c r="D118" s="4">
        <f t="shared" si="5"/>
        <v>51</v>
      </c>
      <c r="E118" s="4">
        <f t="shared" si="6"/>
        <v>946764</v>
      </c>
    </row>
    <row r="119" spans="1:5" x14ac:dyDescent="0.3">
      <c r="A119" s="4">
        <v>118</v>
      </c>
      <c r="B119" s="4">
        <v>286</v>
      </c>
      <c r="C119" s="4">
        <f t="shared" si="4"/>
        <v>33748</v>
      </c>
      <c r="D119" s="4">
        <f t="shared" si="5"/>
        <v>52</v>
      </c>
      <c r="E119" s="4">
        <f t="shared" si="6"/>
        <v>773344</v>
      </c>
    </row>
    <row r="120" spans="1:5" x14ac:dyDescent="0.3">
      <c r="A120" s="4">
        <v>119</v>
      </c>
      <c r="B120" s="4">
        <v>220</v>
      </c>
      <c r="C120" s="4">
        <f t="shared" si="4"/>
        <v>26180</v>
      </c>
      <c r="D120" s="4">
        <f t="shared" si="5"/>
        <v>53</v>
      </c>
      <c r="E120" s="4">
        <f t="shared" si="6"/>
        <v>617980</v>
      </c>
    </row>
    <row r="121" spans="1:5" x14ac:dyDescent="0.3">
      <c r="A121" s="4">
        <v>120</v>
      </c>
      <c r="B121" s="4">
        <v>165</v>
      </c>
      <c r="C121" s="4">
        <f t="shared" si="4"/>
        <v>19800</v>
      </c>
      <c r="D121" s="4">
        <f t="shared" si="5"/>
        <v>54</v>
      </c>
      <c r="E121" s="4">
        <f t="shared" si="6"/>
        <v>481140</v>
      </c>
    </row>
    <row r="122" spans="1:5" x14ac:dyDescent="0.3">
      <c r="A122" s="4">
        <v>121</v>
      </c>
      <c r="B122" s="4">
        <v>120</v>
      </c>
      <c r="C122" s="4">
        <f t="shared" si="4"/>
        <v>14520</v>
      </c>
      <c r="D122" s="4">
        <f t="shared" si="5"/>
        <v>55</v>
      </c>
      <c r="E122" s="4">
        <f t="shared" si="6"/>
        <v>363000</v>
      </c>
    </row>
    <row r="123" spans="1:5" x14ac:dyDescent="0.3">
      <c r="A123" s="4">
        <v>122</v>
      </c>
      <c r="B123" s="4">
        <v>84</v>
      </c>
      <c r="C123" s="4">
        <f t="shared" si="4"/>
        <v>10248</v>
      </c>
      <c r="D123" s="4">
        <f t="shared" si="5"/>
        <v>56</v>
      </c>
      <c r="E123" s="4">
        <f t="shared" si="6"/>
        <v>263424</v>
      </c>
    </row>
    <row r="124" spans="1:5" x14ac:dyDescent="0.3">
      <c r="A124" s="4">
        <v>123</v>
      </c>
      <c r="B124" s="4">
        <v>56</v>
      </c>
      <c r="C124" s="4">
        <f t="shared" si="4"/>
        <v>6888</v>
      </c>
      <c r="D124" s="4">
        <f t="shared" si="5"/>
        <v>57</v>
      </c>
      <c r="E124" s="4">
        <f t="shared" si="6"/>
        <v>181944</v>
      </c>
    </row>
    <row r="125" spans="1:5" x14ac:dyDescent="0.3">
      <c r="A125" s="4">
        <v>124</v>
      </c>
      <c r="B125" s="4">
        <v>35</v>
      </c>
      <c r="C125" s="4">
        <f t="shared" si="4"/>
        <v>4340</v>
      </c>
      <c r="D125" s="4">
        <f t="shared" si="5"/>
        <v>58</v>
      </c>
      <c r="E125" s="4">
        <f t="shared" si="6"/>
        <v>117740</v>
      </c>
    </row>
    <row r="126" spans="1:5" x14ac:dyDescent="0.3">
      <c r="A126" s="4">
        <v>125</v>
      </c>
      <c r="B126" s="4">
        <v>20</v>
      </c>
      <c r="C126" s="4">
        <f t="shared" si="4"/>
        <v>2500</v>
      </c>
      <c r="D126" s="4">
        <f t="shared" si="5"/>
        <v>59</v>
      </c>
      <c r="E126" s="4">
        <f t="shared" si="6"/>
        <v>69620</v>
      </c>
    </row>
    <row r="127" spans="1:5" x14ac:dyDescent="0.3">
      <c r="A127" s="4">
        <v>126</v>
      </c>
      <c r="B127" s="4">
        <v>10</v>
      </c>
      <c r="C127" s="4">
        <f t="shared" si="4"/>
        <v>1260</v>
      </c>
      <c r="D127" s="4">
        <f t="shared" si="5"/>
        <v>60</v>
      </c>
      <c r="E127" s="4">
        <f t="shared" si="6"/>
        <v>36000</v>
      </c>
    </row>
    <row r="128" spans="1:5" x14ac:dyDescent="0.3">
      <c r="A128" s="4">
        <v>127</v>
      </c>
      <c r="B128" s="4">
        <v>4</v>
      </c>
      <c r="C128" s="4">
        <f t="shared" si="4"/>
        <v>508</v>
      </c>
      <c r="D128" s="4">
        <f t="shared" si="5"/>
        <v>61</v>
      </c>
      <c r="E128" s="4">
        <f t="shared" si="6"/>
        <v>14884</v>
      </c>
    </row>
    <row r="129" spans="1:5" x14ac:dyDescent="0.3">
      <c r="A129" s="4">
        <v>128</v>
      </c>
      <c r="B129" s="4">
        <v>1</v>
      </c>
      <c r="C129" s="4">
        <f t="shared" si="4"/>
        <v>128</v>
      </c>
      <c r="D129" s="4">
        <f t="shared" si="5"/>
        <v>62</v>
      </c>
      <c r="E129" s="4">
        <f t="shared" si="6"/>
        <v>3844</v>
      </c>
    </row>
    <row r="131" spans="1:5" x14ac:dyDescent="0.3">
      <c r="B131" s="4">
        <f>SUM(B2:B129)</f>
        <v>1048576</v>
      </c>
      <c r="E131" s="4">
        <f>SUM(E2:E129)</f>
        <v>357564416</v>
      </c>
    </row>
  </sheetData>
  <mergeCells count="27">
    <mergeCell ref="N33:Q33"/>
    <mergeCell ref="F18:G18"/>
    <mergeCell ref="F20:G20"/>
    <mergeCell ref="F22:G22"/>
    <mergeCell ref="G33:K33"/>
    <mergeCell ref="L33:M33"/>
    <mergeCell ref="G34:K34"/>
    <mergeCell ref="L34:M34"/>
    <mergeCell ref="N34:Q34"/>
    <mergeCell ref="G35:K35"/>
    <mergeCell ref="L35:M35"/>
    <mergeCell ref="N35:Q35"/>
    <mergeCell ref="G36:K37"/>
    <mergeCell ref="L36:M37"/>
    <mergeCell ref="N36:Q37"/>
    <mergeCell ref="G38:K41"/>
    <mergeCell ref="L38:M41"/>
    <mergeCell ref="N38:Q41"/>
    <mergeCell ref="L45:M45"/>
    <mergeCell ref="N45:Q45"/>
    <mergeCell ref="G46:K47"/>
    <mergeCell ref="G42:K43"/>
    <mergeCell ref="L42:M43"/>
    <mergeCell ref="N42:Q43"/>
    <mergeCell ref="G44:K44"/>
    <mergeCell ref="L44:M44"/>
    <mergeCell ref="N44:Q4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A9E1E-1661-4953-B661-E01CFE142013}">
  <dimension ref="A1:AB76"/>
  <sheetViews>
    <sheetView topLeftCell="F19" zoomScale="70" zoomScaleNormal="70" workbookViewId="0">
      <selection activeCell="AB54" sqref="AB54"/>
    </sheetView>
  </sheetViews>
  <sheetFormatPr defaultRowHeight="14.4" x14ac:dyDescent="0.3"/>
  <cols>
    <col min="1" max="1" width="8.88671875" style="4"/>
    <col min="2" max="2" width="10.109375" style="4" customWidth="1"/>
    <col min="3" max="4" width="8.88671875" style="4"/>
    <col min="5" max="5" width="15.5546875" style="4" bestFit="1" customWidth="1"/>
    <col min="6" max="8" width="15.5546875" style="4" customWidth="1"/>
    <col min="17" max="17" width="11.77734375" customWidth="1"/>
    <col min="23" max="23" width="13.88671875" style="20" bestFit="1" customWidth="1"/>
  </cols>
  <sheetData>
    <row r="1" spans="1:28" ht="43.2" x14ac:dyDescent="0.3">
      <c r="A1" s="10" t="s">
        <v>29</v>
      </c>
      <c r="B1" s="10" t="s">
        <v>4</v>
      </c>
      <c r="C1" s="2" t="s">
        <v>30</v>
      </c>
      <c r="D1" s="2" t="s">
        <v>1</v>
      </c>
      <c r="E1" s="2" t="s">
        <v>2</v>
      </c>
      <c r="F1" s="2"/>
      <c r="G1" s="2"/>
      <c r="H1" s="2"/>
      <c r="L1" s="15"/>
      <c r="M1" s="15"/>
      <c r="Q1" t="s">
        <v>60</v>
      </c>
      <c r="W1" s="20" t="s">
        <v>67</v>
      </c>
      <c r="X1" t="s">
        <v>70</v>
      </c>
    </row>
    <row r="2" spans="1:28" x14ac:dyDescent="0.3">
      <c r="A2" s="4">
        <v>1</v>
      </c>
      <c r="B2" s="4">
        <v>0</v>
      </c>
      <c r="C2" s="4">
        <f>A2*B2</f>
        <v>0</v>
      </c>
      <c r="D2" s="4">
        <f>A2-18</f>
        <v>-17</v>
      </c>
      <c r="E2" s="4">
        <f>(POWER(D2,2)*B2)</f>
        <v>0</v>
      </c>
      <c r="W2" s="19">
        <v>4.5</v>
      </c>
      <c r="X2">
        <v>1</v>
      </c>
      <c r="Y2" s="19">
        <f>(W2-X2)^2</f>
        <v>12.25</v>
      </c>
      <c r="AB2" s="4"/>
    </row>
    <row r="3" spans="1:28" x14ac:dyDescent="0.3">
      <c r="A3" s="4">
        <v>2</v>
      </c>
      <c r="B3" s="4">
        <v>0</v>
      </c>
      <c r="C3" s="4">
        <f t="shared" ref="C3:C33" si="0">A3*B3</f>
        <v>0</v>
      </c>
      <c r="D3" s="4">
        <f t="shared" ref="D3:D34" si="1">A3-18</f>
        <v>-16</v>
      </c>
      <c r="E3" s="4">
        <f t="shared" ref="E3:E33" si="2">(POWER(D3,2)*B3)</f>
        <v>0</v>
      </c>
      <c r="W3" s="19">
        <v>4.5</v>
      </c>
      <c r="X3">
        <v>2</v>
      </c>
      <c r="Y3" s="19">
        <f t="shared" ref="Y3:Y9" si="3">(W3-X3)^2</f>
        <v>6.25</v>
      </c>
      <c r="AB3" s="4"/>
    </row>
    <row r="4" spans="1:28" x14ac:dyDescent="0.3">
      <c r="A4" s="4">
        <v>3</v>
      </c>
      <c r="B4" s="4">
        <v>0</v>
      </c>
      <c r="C4" s="4">
        <f t="shared" si="0"/>
        <v>0</v>
      </c>
      <c r="D4" s="4">
        <f t="shared" si="1"/>
        <v>-15</v>
      </c>
      <c r="E4" s="4">
        <f t="shared" si="2"/>
        <v>0</v>
      </c>
      <c r="W4" s="19">
        <v>4.5</v>
      </c>
      <c r="X4">
        <v>3</v>
      </c>
      <c r="Y4" s="19">
        <f t="shared" si="3"/>
        <v>2.25</v>
      </c>
      <c r="AB4" s="4"/>
    </row>
    <row r="5" spans="1:28" x14ac:dyDescent="0.3">
      <c r="A5" s="4">
        <v>4</v>
      </c>
      <c r="B5" s="4">
        <v>1</v>
      </c>
      <c r="C5" s="4">
        <f t="shared" si="0"/>
        <v>4</v>
      </c>
      <c r="D5" s="4">
        <f t="shared" si="1"/>
        <v>-14</v>
      </c>
      <c r="E5" s="4">
        <f t="shared" si="2"/>
        <v>196</v>
      </c>
      <c r="Q5" s="15" t="s">
        <v>56</v>
      </c>
      <c r="R5" t="s">
        <v>57</v>
      </c>
      <c r="W5" s="19">
        <v>4.5</v>
      </c>
      <c r="X5">
        <v>4</v>
      </c>
      <c r="Y5" s="19">
        <f t="shared" si="3"/>
        <v>0.25</v>
      </c>
      <c r="AB5" s="4"/>
    </row>
    <row r="6" spans="1:28" x14ac:dyDescent="0.3">
      <c r="A6" s="4">
        <v>5</v>
      </c>
      <c r="B6" s="4">
        <v>4</v>
      </c>
      <c r="C6" s="4">
        <f t="shared" si="0"/>
        <v>20</v>
      </c>
      <c r="D6" s="4">
        <f t="shared" si="1"/>
        <v>-13</v>
      </c>
      <c r="E6" s="4">
        <f t="shared" si="2"/>
        <v>676</v>
      </c>
      <c r="Q6">
        <v>4.5</v>
      </c>
      <c r="R6" t="s">
        <v>59</v>
      </c>
      <c r="W6" s="19">
        <v>4.5</v>
      </c>
      <c r="X6">
        <v>5</v>
      </c>
      <c r="Y6" s="19">
        <f t="shared" si="3"/>
        <v>0.25</v>
      </c>
      <c r="AB6" s="4"/>
    </row>
    <row r="7" spans="1:28" x14ac:dyDescent="0.3">
      <c r="A7" s="4">
        <v>6</v>
      </c>
      <c r="B7" s="4">
        <v>10</v>
      </c>
      <c r="C7" s="4">
        <f t="shared" si="0"/>
        <v>60</v>
      </c>
      <c r="D7" s="4">
        <f t="shared" si="1"/>
        <v>-12</v>
      </c>
      <c r="E7" s="4">
        <f t="shared" si="2"/>
        <v>1440</v>
      </c>
      <c r="W7" s="19">
        <v>4.5</v>
      </c>
      <c r="X7">
        <v>6</v>
      </c>
      <c r="Y7" s="19">
        <f t="shared" si="3"/>
        <v>2.25</v>
      </c>
      <c r="AB7" s="4"/>
    </row>
    <row r="8" spans="1:28" x14ac:dyDescent="0.3">
      <c r="A8" s="4">
        <v>7</v>
      </c>
      <c r="B8" s="4">
        <v>20</v>
      </c>
      <c r="C8" s="4">
        <f t="shared" si="0"/>
        <v>140</v>
      </c>
      <c r="D8" s="4">
        <f t="shared" si="1"/>
        <v>-11</v>
      </c>
      <c r="E8" s="4">
        <f t="shared" si="2"/>
        <v>2420</v>
      </c>
      <c r="Q8" s="18">
        <f>4.5*4</f>
        <v>18</v>
      </c>
      <c r="R8" t="s">
        <v>66</v>
      </c>
      <c r="W8" s="19">
        <v>4.5</v>
      </c>
      <c r="X8">
        <v>7</v>
      </c>
      <c r="Y8" s="19">
        <f t="shared" si="3"/>
        <v>6.25</v>
      </c>
      <c r="AB8" s="4"/>
    </row>
    <row r="9" spans="1:28" x14ac:dyDescent="0.3">
      <c r="A9" s="4">
        <v>8</v>
      </c>
      <c r="B9" s="4">
        <v>35</v>
      </c>
      <c r="C9" s="4">
        <f t="shared" si="0"/>
        <v>280</v>
      </c>
      <c r="D9" s="4">
        <f t="shared" si="1"/>
        <v>-10</v>
      </c>
      <c r="E9" s="4">
        <f t="shared" si="2"/>
        <v>3500</v>
      </c>
      <c r="Q9" s="16">
        <f>4*8</f>
        <v>32</v>
      </c>
      <c r="R9" t="s">
        <v>58</v>
      </c>
      <c r="W9" s="19">
        <v>4.5</v>
      </c>
      <c r="X9">
        <v>8</v>
      </c>
      <c r="Y9" s="19">
        <f t="shared" si="3"/>
        <v>12.25</v>
      </c>
      <c r="AB9" s="4"/>
    </row>
    <row r="10" spans="1:28" x14ac:dyDescent="0.3">
      <c r="A10" s="4">
        <v>9</v>
      </c>
      <c r="B10" s="17">
        <v>56</v>
      </c>
      <c r="C10" s="4">
        <f t="shared" si="0"/>
        <v>504</v>
      </c>
      <c r="D10" s="4">
        <f t="shared" si="1"/>
        <v>-9</v>
      </c>
      <c r="E10" s="4">
        <f t="shared" si="2"/>
        <v>4536</v>
      </c>
      <c r="AB10" s="4"/>
    </row>
    <row r="11" spans="1:28" x14ac:dyDescent="0.3">
      <c r="A11" s="4">
        <v>10</v>
      </c>
      <c r="B11" s="17">
        <v>84</v>
      </c>
      <c r="C11" s="4">
        <f t="shared" si="0"/>
        <v>840</v>
      </c>
      <c r="D11" s="4">
        <f t="shared" si="1"/>
        <v>-8</v>
      </c>
      <c r="E11" s="4">
        <f t="shared" si="2"/>
        <v>5376</v>
      </c>
      <c r="Q11" t="s">
        <v>64</v>
      </c>
      <c r="AB11" s="4"/>
    </row>
    <row r="12" spans="1:28" x14ac:dyDescent="0.3">
      <c r="A12" s="4">
        <v>11</v>
      </c>
      <c r="B12" s="17">
        <v>120</v>
      </c>
      <c r="C12" s="4">
        <f t="shared" si="0"/>
        <v>1320</v>
      </c>
      <c r="D12" s="4">
        <f t="shared" si="1"/>
        <v>-7</v>
      </c>
      <c r="E12" s="4">
        <f t="shared" si="2"/>
        <v>5880</v>
      </c>
      <c r="Q12" t="s">
        <v>65</v>
      </c>
      <c r="AB12" s="4"/>
    </row>
    <row r="13" spans="1:28" x14ac:dyDescent="0.3">
      <c r="A13" s="4">
        <v>12</v>
      </c>
      <c r="B13" s="17">
        <v>161</v>
      </c>
      <c r="C13" s="4">
        <f t="shared" si="0"/>
        <v>1932</v>
      </c>
      <c r="D13" s="4">
        <f t="shared" si="1"/>
        <v>-6</v>
      </c>
      <c r="E13" s="4">
        <f t="shared" si="2"/>
        <v>5796</v>
      </c>
      <c r="AB13" s="4"/>
    </row>
    <row r="14" spans="1:28" x14ac:dyDescent="0.3">
      <c r="A14" s="4">
        <v>13</v>
      </c>
      <c r="B14" s="17">
        <v>204</v>
      </c>
      <c r="C14" s="4">
        <f t="shared" si="0"/>
        <v>2652</v>
      </c>
      <c r="D14" s="4">
        <f t="shared" si="1"/>
        <v>-5</v>
      </c>
      <c r="E14" s="4">
        <f t="shared" si="2"/>
        <v>5100</v>
      </c>
      <c r="AB14" s="4"/>
    </row>
    <row r="15" spans="1:28" x14ac:dyDescent="0.3">
      <c r="A15" s="4">
        <v>14</v>
      </c>
      <c r="B15" s="17">
        <v>246</v>
      </c>
      <c r="C15" s="4">
        <f t="shared" si="0"/>
        <v>3444</v>
      </c>
      <c r="D15" s="4">
        <f t="shared" si="1"/>
        <v>-4</v>
      </c>
      <c r="E15" s="4">
        <f t="shared" si="2"/>
        <v>3936</v>
      </c>
      <c r="AB15" s="4"/>
    </row>
    <row r="16" spans="1:28" x14ac:dyDescent="0.3">
      <c r="A16" s="4">
        <v>15</v>
      </c>
      <c r="B16" s="17">
        <v>284</v>
      </c>
      <c r="C16" s="4">
        <f t="shared" si="0"/>
        <v>4260</v>
      </c>
      <c r="D16" s="4">
        <f t="shared" si="1"/>
        <v>-3</v>
      </c>
      <c r="E16" s="4">
        <f t="shared" si="2"/>
        <v>2556</v>
      </c>
      <c r="Q16" t="s">
        <v>71</v>
      </c>
      <c r="AB16" s="4"/>
    </row>
    <row r="17" spans="1:28" x14ac:dyDescent="0.3">
      <c r="A17" s="4">
        <v>16</v>
      </c>
      <c r="B17" s="17">
        <v>315</v>
      </c>
      <c r="C17" s="4">
        <f t="shared" si="0"/>
        <v>5040</v>
      </c>
      <c r="D17" s="4">
        <f t="shared" si="1"/>
        <v>-2</v>
      </c>
      <c r="E17" s="4">
        <f t="shared" si="2"/>
        <v>1260</v>
      </c>
      <c r="Q17">
        <f>4*(4+1)/2</f>
        <v>10</v>
      </c>
      <c r="R17">
        <f>Q17/4</f>
        <v>2.5</v>
      </c>
      <c r="AB17" s="4"/>
    </row>
    <row r="18" spans="1:28" x14ac:dyDescent="0.3">
      <c r="A18" s="4">
        <v>17</v>
      </c>
      <c r="B18" s="17">
        <v>336</v>
      </c>
      <c r="C18" s="4">
        <f t="shared" si="0"/>
        <v>5712</v>
      </c>
      <c r="D18" s="4">
        <f t="shared" si="1"/>
        <v>-1</v>
      </c>
      <c r="E18" s="4">
        <f t="shared" si="2"/>
        <v>336</v>
      </c>
      <c r="I18" s="37" t="s">
        <v>31</v>
      </c>
      <c r="J18" s="37"/>
      <c r="K18">
        <v>18</v>
      </c>
      <c r="R18">
        <f>R17*4</f>
        <v>10</v>
      </c>
      <c r="AB18" s="4"/>
    </row>
    <row r="19" spans="1:28" x14ac:dyDescent="0.3">
      <c r="A19" s="4">
        <v>18</v>
      </c>
      <c r="B19" s="17">
        <v>344</v>
      </c>
      <c r="C19" s="4">
        <f t="shared" si="0"/>
        <v>6192</v>
      </c>
      <c r="D19" s="4">
        <f t="shared" si="1"/>
        <v>0</v>
      </c>
      <c r="E19" s="4">
        <f t="shared" si="2"/>
        <v>0</v>
      </c>
      <c r="Q19">
        <v>2.5</v>
      </c>
      <c r="R19">
        <v>1</v>
      </c>
      <c r="S19">
        <f>(Q19-R19)^2</f>
        <v>2.25</v>
      </c>
      <c r="V19" t="s">
        <v>68</v>
      </c>
      <c r="Y19">
        <f>SUM(Y2:Y18)</f>
        <v>42</v>
      </c>
      <c r="Z19">
        <f>Y19/8</f>
        <v>5.25</v>
      </c>
      <c r="AB19" s="4"/>
    </row>
    <row r="20" spans="1:28" x14ac:dyDescent="0.3">
      <c r="A20" s="4">
        <v>19</v>
      </c>
      <c r="B20" s="17">
        <v>336</v>
      </c>
      <c r="C20" s="4">
        <f t="shared" si="0"/>
        <v>6384</v>
      </c>
      <c r="D20" s="4">
        <f t="shared" si="1"/>
        <v>1</v>
      </c>
      <c r="E20" s="4">
        <f t="shared" si="2"/>
        <v>336</v>
      </c>
      <c r="I20" s="37" t="s">
        <v>7</v>
      </c>
      <c r="J20" s="37"/>
      <c r="K20">
        <f>E34/B34</f>
        <v>21</v>
      </c>
      <c r="N20">
        <f>X12/8</f>
        <v>0</v>
      </c>
      <c r="Q20">
        <v>2.5</v>
      </c>
      <c r="R20">
        <v>2</v>
      </c>
      <c r="S20">
        <f t="shared" ref="S20:S22" si="4">(Q20-R20)^2</f>
        <v>0.25</v>
      </c>
      <c r="V20" t="s">
        <v>75</v>
      </c>
      <c r="Y20">
        <f>Z19*4</f>
        <v>21</v>
      </c>
      <c r="AB20" s="4"/>
    </row>
    <row r="21" spans="1:28" x14ac:dyDescent="0.3">
      <c r="A21" s="4">
        <v>20</v>
      </c>
      <c r="B21" s="17">
        <v>315</v>
      </c>
      <c r="C21" s="4">
        <f t="shared" si="0"/>
        <v>6300</v>
      </c>
      <c r="D21" s="4">
        <f t="shared" si="1"/>
        <v>2</v>
      </c>
      <c r="E21" s="4">
        <f t="shared" si="2"/>
        <v>1260</v>
      </c>
      <c r="Q21">
        <v>2.5</v>
      </c>
      <c r="R21">
        <v>3</v>
      </c>
      <c r="S21">
        <f t="shared" si="4"/>
        <v>0.25</v>
      </c>
      <c r="V21" t="s">
        <v>69</v>
      </c>
      <c r="Y21">
        <f>SQRT(Y20)</f>
        <v>4.5825756949558398</v>
      </c>
      <c r="AB21" s="4"/>
    </row>
    <row r="22" spans="1:28" x14ac:dyDescent="0.3">
      <c r="A22" s="4">
        <v>21</v>
      </c>
      <c r="B22" s="17">
        <v>284</v>
      </c>
      <c r="C22" s="4">
        <f t="shared" si="0"/>
        <v>5964</v>
      </c>
      <c r="D22" s="4">
        <f t="shared" si="1"/>
        <v>3</v>
      </c>
      <c r="E22" s="4">
        <f t="shared" si="2"/>
        <v>2556</v>
      </c>
      <c r="I22" s="37" t="s">
        <v>8</v>
      </c>
      <c r="J22" s="37"/>
      <c r="K22">
        <f>SQRT(K20)</f>
        <v>4.5825756949558398</v>
      </c>
      <c r="Q22">
        <v>2.5</v>
      </c>
      <c r="R22">
        <v>4</v>
      </c>
      <c r="S22">
        <f t="shared" si="4"/>
        <v>2.25</v>
      </c>
      <c r="AB22" s="4"/>
    </row>
    <row r="23" spans="1:28" x14ac:dyDescent="0.3">
      <c r="A23" s="4">
        <v>22</v>
      </c>
      <c r="B23" s="17">
        <v>246</v>
      </c>
      <c r="C23" s="4">
        <f t="shared" si="0"/>
        <v>5412</v>
      </c>
      <c r="D23" s="4">
        <f t="shared" si="1"/>
        <v>4</v>
      </c>
      <c r="E23" s="4">
        <f t="shared" si="2"/>
        <v>3936</v>
      </c>
      <c r="S23">
        <f>SUM(S19:S22)</f>
        <v>5</v>
      </c>
      <c r="AB23" s="4"/>
    </row>
    <row r="24" spans="1:28" x14ac:dyDescent="0.3">
      <c r="A24" s="4">
        <v>23</v>
      </c>
      <c r="B24" s="17">
        <v>204</v>
      </c>
      <c r="C24" s="4">
        <f t="shared" si="0"/>
        <v>4692</v>
      </c>
      <c r="D24" s="4">
        <f t="shared" si="1"/>
        <v>5</v>
      </c>
      <c r="E24" s="4">
        <f t="shared" si="2"/>
        <v>5100</v>
      </c>
      <c r="S24">
        <f>SQRT(S23)</f>
        <v>2.2360679774997898</v>
      </c>
      <c r="AB24" s="4"/>
    </row>
    <row r="25" spans="1:28" x14ac:dyDescent="0.3">
      <c r="A25" s="4">
        <v>24</v>
      </c>
      <c r="B25" s="17">
        <v>161</v>
      </c>
      <c r="C25" s="4">
        <f t="shared" si="0"/>
        <v>3864</v>
      </c>
      <c r="D25" s="4">
        <f t="shared" si="1"/>
        <v>6</v>
      </c>
      <c r="E25" s="4">
        <f t="shared" si="2"/>
        <v>5796</v>
      </c>
      <c r="AB25" s="4"/>
    </row>
    <row r="26" spans="1:28" x14ac:dyDescent="0.3">
      <c r="A26" s="4">
        <v>25</v>
      </c>
      <c r="B26" s="17">
        <v>120</v>
      </c>
      <c r="C26" s="4">
        <f t="shared" si="0"/>
        <v>3000</v>
      </c>
      <c r="D26" s="4">
        <f t="shared" si="1"/>
        <v>7</v>
      </c>
      <c r="E26" s="4">
        <f t="shared" si="2"/>
        <v>5880</v>
      </c>
      <c r="AB26" s="4"/>
    </row>
    <row r="27" spans="1:28" x14ac:dyDescent="0.3">
      <c r="A27" s="4">
        <v>26</v>
      </c>
      <c r="B27" s="17">
        <v>84</v>
      </c>
      <c r="C27" s="4">
        <f t="shared" si="0"/>
        <v>2184</v>
      </c>
      <c r="D27" s="4">
        <f t="shared" si="1"/>
        <v>8</v>
      </c>
      <c r="E27" s="4">
        <f t="shared" si="2"/>
        <v>5376</v>
      </c>
      <c r="AB27" s="4"/>
    </row>
    <row r="28" spans="1:28" x14ac:dyDescent="0.3">
      <c r="A28" s="4">
        <v>27</v>
      </c>
      <c r="B28" s="17">
        <v>56</v>
      </c>
      <c r="C28" s="4">
        <f t="shared" si="0"/>
        <v>1512</v>
      </c>
      <c r="D28" s="4">
        <f t="shared" si="1"/>
        <v>9</v>
      </c>
      <c r="E28" s="4">
        <f t="shared" si="2"/>
        <v>4536</v>
      </c>
      <c r="J28" t="s">
        <v>11</v>
      </c>
      <c r="AB28" s="4"/>
    </row>
    <row r="29" spans="1:28" x14ac:dyDescent="0.3">
      <c r="A29" s="4">
        <v>28</v>
      </c>
      <c r="B29" s="4">
        <v>35</v>
      </c>
      <c r="C29" s="4">
        <f t="shared" si="0"/>
        <v>980</v>
      </c>
      <c r="D29" s="4">
        <f t="shared" si="1"/>
        <v>10</v>
      </c>
      <c r="E29" s="4">
        <f t="shared" si="2"/>
        <v>3500</v>
      </c>
      <c r="AB29" s="4"/>
    </row>
    <row r="30" spans="1:28" x14ac:dyDescent="0.3">
      <c r="A30" s="4">
        <v>29</v>
      </c>
      <c r="B30" s="4">
        <v>20</v>
      </c>
      <c r="C30" s="4">
        <f t="shared" si="0"/>
        <v>580</v>
      </c>
      <c r="D30" s="4">
        <f t="shared" si="1"/>
        <v>11</v>
      </c>
      <c r="E30" s="4">
        <f t="shared" si="2"/>
        <v>2420</v>
      </c>
      <c r="AB30" s="4"/>
    </row>
    <row r="31" spans="1:28" x14ac:dyDescent="0.3">
      <c r="A31" s="4">
        <v>30</v>
      </c>
      <c r="B31" s="4">
        <v>10</v>
      </c>
      <c r="C31" s="4">
        <f t="shared" si="0"/>
        <v>300</v>
      </c>
      <c r="D31" s="4">
        <f t="shared" si="1"/>
        <v>12</v>
      </c>
      <c r="E31" s="4">
        <f t="shared" si="2"/>
        <v>1440</v>
      </c>
      <c r="J31" t="s">
        <v>32</v>
      </c>
      <c r="AB31" s="4"/>
    </row>
    <row r="32" spans="1:28" x14ac:dyDescent="0.3">
      <c r="A32" s="4">
        <v>31</v>
      </c>
      <c r="B32" s="4">
        <v>4</v>
      </c>
      <c r="C32" s="4">
        <f t="shared" si="0"/>
        <v>124</v>
      </c>
      <c r="D32" s="4">
        <f t="shared" si="1"/>
        <v>13</v>
      </c>
      <c r="E32" s="4">
        <f t="shared" si="2"/>
        <v>676</v>
      </c>
      <c r="AB32" s="4"/>
    </row>
    <row r="33" spans="1:28" x14ac:dyDescent="0.3">
      <c r="A33" s="4">
        <v>32</v>
      </c>
      <c r="B33" s="4">
        <v>1</v>
      </c>
      <c r="C33" s="4">
        <f t="shared" si="0"/>
        <v>32</v>
      </c>
      <c r="D33" s="4">
        <f t="shared" si="1"/>
        <v>14</v>
      </c>
      <c r="E33" s="4">
        <f t="shared" si="2"/>
        <v>196</v>
      </c>
      <c r="J33" s="21" t="s">
        <v>12</v>
      </c>
      <c r="K33" s="21"/>
      <c r="L33" s="21"/>
      <c r="M33" s="21"/>
      <c r="N33" s="21"/>
      <c r="O33" s="21" t="s">
        <v>13</v>
      </c>
      <c r="P33" s="21"/>
      <c r="Q33" s="21" t="s">
        <v>33</v>
      </c>
      <c r="R33" s="21"/>
      <c r="S33" s="21"/>
      <c r="T33" s="21"/>
      <c r="V33" t="s">
        <v>61</v>
      </c>
      <c r="AB33" s="4"/>
    </row>
    <row r="34" spans="1:28" x14ac:dyDescent="0.3">
      <c r="B34" s="4">
        <f>SUM(B2:B33)</f>
        <v>4096</v>
      </c>
      <c r="D34" s="4">
        <f t="shared" si="1"/>
        <v>-18</v>
      </c>
      <c r="E34" s="4">
        <f>SUM(E2:E33)</f>
        <v>86016</v>
      </c>
      <c r="J34" s="23" t="s">
        <v>34</v>
      </c>
      <c r="K34" s="23"/>
      <c r="L34" s="23"/>
      <c r="M34" s="23"/>
      <c r="N34" s="23"/>
      <c r="O34" s="24">
        <v>4</v>
      </c>
      <c r="P34" s="24"/>
      <c r="Q34" s="24">
        <v>1</v>
      </c>
      <c r="R34" s="24"/>
      <c r="S34" s="24"/>
      <c r="T34" s="24"/>
    </row>
    <row r="35" spans="1:28" x14ac:dyDescent="0.3">
      <c r="J35" s="23" t="s">
        <v>35</v>
      </c>
      <c r="K35" s="23"/>
      <c r="L35" s="23"/>
      <c r="M35" s="23"/>
      <c r="N35" s="23"/>
      <c r="O35" s="24">
        <v>5</v>
      </c>
      <c r="P35" s="24"/>
      <c r="Q35" s="24">
        <v>4</v>
      </c>
      <c r="R35" s="24"/>
      <c r="S35" s="24"/>
      <c r="T35" s="24"/>
    </row>
    <row r="36" spans="1:28" x14ac:dyDescent="0.3">
      <c r="J36" s="23" t="s">
        <v>36</v>
      </c>
      <c r="K36" s="23"/>
      <c r="L36" s="23"/>
      <c r="M36" s="23"/>
      <c r="N36" s="23"/>
      <c r="O36" s="34">
        <v>6</v>
      </c>
      <c r="P36" s="34"/>
      <c r="Q36" s="34">
        <v>10</v>
      </c>
      <c r="R36" s="34"/>
      <c r="S36" s="34"/>
      <c r="T36" s="34"/>
    </row>
    <row r="37" spans="1:28" x14ac:dyDescent="0.3">
      <c r="J37" s="23"/>
      <c r="K37" s="23"/>
      <c r="L37" s="23"/>
      <c r="M37" s="23"/>
      <c r="N37" s="23"/>
      <c r="O37" s="34"/>
      <c r="P37" s="34"/>
      <c r="Q37" s="34"/>
      <c r="R37" s="34"/>
      <c r="S37" s="34"/>
      <c r="T37" s="34"/>
    </row>
    <row r="38" spans="1:28" x14ac:dyDescent="0.3">
      <c r="J38" s="23" t="s">
        <v>37</v>
      </c>
      <c r="K38" s="23"/>
      <c r="L38" s="23"/>
      <c r="M38" s="23"/>
      <c r="N38" s="23"/>
      <c r="O38" s="34">
        <v>7</v>
      </c>
      <c r="P38" s="34"/>
      <c r="Q38" s="34">
        <v>20</v>
      </c>
      <c r="R38" s="34"/>
      <c r="S38" s="34"/>
      <c r="T38" s="34"/>
    </row>
    <row r="39" spans="1:28" x14ac:dyDescent="0.3">
      <c r="J39" s="23"/>
      <c r="K39" s="23"/>
      <c r="L39" s="23"/>
      <c r="M39" s="23"/>
      <c r="N39" s="23"/>
      <c r="O39" s="34"/>
      <c r="P39" s="34"/>
      <c r="Q39" s="34"/>
      <c r="R39" s="34"/>
      <c r="S39" s="34"/>
      <c r="T39" s="34"/>
    </row>
    <row r="40" spans="1:28" x14ac:dyDescent="0.3">
      <c r="J40" s="23"/>
      <c r="K40" s="23"/>
      <c r="L40" s="23"/>
      <c r="M40" s="23"/>
      <c r="N40" s="23"/>
      <c r="O40" s="34"/>
      <c r="P40" s="34"/>
      <c r="Q40" s="34"/>
      <c r="R40" s="34"/>
      <c r="S40" s="34"/>
      <c r="T40" s="34"/>
    </row>
    <row r="41" spans="1:28" x14ac:dyDescent="0.3">
      <c r="J41" s="56"/>
      <c r="K41" s="56"/>
      <c r="L41" s="56"/>
      <c r="M41" s="56"/>
      <c r="N41" s="56"/>
      <c r="O41" s="34"/>
      <c r="P41" s="34"/>
      <c r="Q41" s="34"/>
      <c r="R41" s="34"/>
      <c r="S41" s="34"/>
      <c r="T41" s="34"/>
    </row>
    <row r="42" spans="1:28" x14ac:dyDescent="0.3">
      <c r="J42" s="33" t="s">
        <v>38</v>
      </c>
      <c r="K42" s="33"/>
      <c r="L42" s="33"/>
      <c r="M42" s="33"/>
      <c r="N42" s="33"/>
      <c r="O42" s="34">
        <v>8</v>
      </c>
      <c r="P42" s="34"/>
      <c r="Q42" s="34">
        <v>35</v>
      </c>
      <c r="R42" s="34"/>
      <c r="S42" s="34"/>
      <c r="T42" s="34"/>
    </row>
    <row r="43" spans="1:28" x14ac:dyDescent="0.3">
      <c r="J43" s="33"/>
      <c r="K43" s="33"/>
      <c r="L43" s="33"/>
      <c r="M43" s="33"/>
      <c r="N43" s="33"/>
      <c r="O43" s="34"/>
      <c r="P43" s="34"/>
      <c r="Q43" s="34"/>
      <c r="R43" s="34"/>
      <c r="S43" s="34"/>
      <c r="T43" s="34"/>
    </row>
    <row r="44" spans="1:28" x14ac:dyDescent="0.3">
      <c r="J44" s="57" t="s">
        <v>63</v>
      </c>
      <c r="K44" s="58"/>
      <c r="L44" s="58"/>
      <c r="M44" s="58"/>
      <c r="N44" s="59"/>
      <c r="O44" s="29">
        <v>9</v>
      </c>
      <c r="P44" s="30"/>
      <c r="Q44" s="29"/>
      <c r="R44" s="31"/>
      <c r="S44" s="31"/>
      <c r="T44" s="30"/>
    </row>
    <row r="45" spans="1:28" x14ac:dyDescent="0.3">
      <c r="J45" s="57"/>
      <c r="K45" s="58"/>
      <c r="L45" s="58"/>
      <c r="M45" s="58"/>
      <c r="N45" s="59"/>
      <c r="O45" s="29">
        <v>10</v>
      </c>
      <c r="P45" s="30"/>
      <c r="Q45" s="12"/>
      <c r="R45" s="14"/>
      <c r="S45" s="14"/>
      <c r="T45" s="13"/>
    </row>
    <row r="46" spans="1:28" x14ac:dyDescent="0.3">
      <c r="J46" s="57"/>
      <c r="K46" s="58"/>
      <c r="L46" s="58"/>
      <c r="M46" s="58"/>
      <c r="N46" s="59"/>
      <c r="O46" s="29">
        <v>11</v>
      </c>
      <c r="P46" s="30"/>
      <c r="Q46" s="12"/>
      <c r="R46" s="14"/>
      <c r="S46" s="14"/>
      <c r="T46" s="13"/>
    </row>
    <row r="47" spans="1:28" x14ac:dyDescent="0.3">
      <c r="J47" s="57"/>
      <c r="K47" s="58"/>
      <c r="L47" s="58"/>
      <c r="M47" s="58"/>
      <c r="N47" s="59"/>
      <c r="O47" s="29">
        <v>12</v>
      </c>
      <c r="P47" s="30"/>
      <c r="Q47" s="12"/>
      <c r="R47" s="14"/>
      <c r="S47" s="14"/>
      <c r="T47" s="13"/>
    </row>
    <row r="48" spans="1:28" x14ac:dyDescent="0.3">
      <c r="J48" s="57"/>
      <c r="K48" s="58"/>
      <c r="L48" s="58"/>
      <c r="M48" s="58"/>
      <c r="N48" s="59"/>
      <c r="O48" s="29">
        <v>13</v>
      </c>
      <c r="P48" s="30"/>
      <c r="Q48" s="12"/>
      <c r="R48" s="14"/>
      <c r="S48" s="14"/>
      <c r="T48" s="13"/>
    </row>
    <row r="49" spans="10:20" x14ac:dyDescent="0.3">
      <c r="J49" s="57"/>
      <c r="K49" s="58"/>
      <c r="L49" s="58"/>
      <c r="M49" s="58"/>
      <c r="N49" s="59"/>
      <c r="O49" s="29">
        <v>14</v>
      </c>
      <c r="P49" s="30"/>
      <c r="Q49" s="12"/>
      <c r="R49" s="14"/>
      <c r="S49" s="14"/>
      <c r="T49" s="13"/>
    </row>
    <row r="50" spans="10:20" x14ac:dyDescent="0.3">
      <c r="J50" s="57"/>
      <c r="K50" s="58"/>
      <c r="L50" s="58"/>
      <c r="M50" s="58"/>
      <c r="N50" s="59"/>
      <c r="O50" s="29">
        <v>15</v>
      </c>
      <c r="P50" s="30"/>
      <c r="Q50" s="12"/>
      <c r="R50" s="14"/>
      <c r="S50" s="14"/>
      <c r="T50" s="13"/>
    </row>
    <row r="51" spans="10:20" x14ac:dyDescent="0.3">
      <c r="J51" s="57"/>
      <c r="K51" s="58"/>
      <c r="L51" s="58"/>
      <c r="M51" s="58"/>
      <c r="N51" s="59"/>
      <c r="O51" s="29">
        <v>16</v>
      </c>
      <c r="P51" s="30"/>
      <c r="Q51" s="12"/>
      <c r="R51" s="14"/>
      <c r="S51" s="14"/>
      <c r="T51" s="13"/>
    </row>
    <row r="52" spans="10:20" x14ac:dyDescent="0.3">
      <c r="J52" s="57"/>
      <c r="K52" s="58"/>
      <c r="L52" s="58"/>
      <c r="M52" s="58"/>
      <c r="N52" s="59"/>
      <c r="O52" s="29">
        <v>17</v>
      </c>
      <c r="P52" s="30"/>
      <c r="Q52" s="12"/>
      <c r="R52" s="14"/>
      <c r="S52" s="14"/>
      <c r="T52" s="13"/>
    </row>
    <row r="53" spans="10:20" x14ac:dyDescent="0.3">
      <c r="J53" s="57"/>
      <c r="K53" s="58"/>
      <c r="L53" s="58"/>
      <c r="M53" s="58"/>
      <c r="N53" s="59"/>
      <c r="O53" s="29">
        <v>18</v>
      </c>
      <c r="P53" s="30"/>
      <c r="Q53" s="12"/>
      <c r="R53" s="14"/>
      <c r="S53" s="14"/>
      <c r="T53" s="13"/>
    </row>
    <row r="54" spans="10:20" x14ac:dyDescent="0.3">
      <c r="J54" s="57"/>
      <c r="K54" s="58"/>
      <c r="L54" s="58"/>
      <c r="M54" s="58"/>
      <c r="N54" s="59"/>
      <c r="O54" s="29">
        <v>19</v>
      </c>
      <c r="P54" s="30"/>
      <c r="Q54" s="12"/>
      <c r="R54" s="14"/>
      <c r="S54" s="14"/>
      <c r="T54" s="13"/>
    </row>
    <row r="55" spans="10:20" x14ac:dyDescent="0.3">
      <c r="J55" s="57"/>
      <c r="K55" s="58"/>
      <c r="L55" s="58"/>
      <c r="M55" s="58"/>
      <c r="N55" s="59"/>
      <c r="O55" s="29">
        <v>20</v>
      </c>
      <c r="P55" s="30"/>
      <c r="Q55" s="12"/>
      <c r="R55" s="14"/>
      <c r="S55" s="14"/>
      <c r="T55" s="13"/>
    </row>
    <row r="56" spans="10:20" x14ac:dyDescent="0.3">
      <c r="J56" s="57"/>
      <c r="K56" s="58"/>
      <c r="L56" s="58"/>
      <c r="M56" s="58"/>
      <c r="N56" s="59"/>
      <c r="O56" s="29">
        <v>21</v>
      </c>
      <c r="P56" s="30"/>
      <c r="Q56" s="12"/>
      <c r="R56" s="14"/>
      <c r="S56" s="14"/>
      <c r="T56" s="13"/>
    </row>
    <row r="57" spans="10:20" x14ac:dyDescent="0.3">
      <c r="J57" s="57"/>
      <c r="K57" s="58"/>
      <c r="L57" s="58"/>
      <c r="M57" s="58"/>
      <c r="N57" s="59"/>
      <c r="O57" s="29">
        <v>22</v>
      </c>
      <c r="P57" s="30"/>
      <c r="Q57" s="12"/>
      <c r="R57" s="14"/>
      <c r="S57" s="14"/>
      <c r="T57" s="13"/>
    </row>
    <row r="58" spans="10:20" x14ac:dyDescent="0.3">
      <c r="J58" s="57"/>
      <c r="K58" s="58"/>
      <c r="L58" s="58"/>
      <c r="M58" s="58"/>
      <c r="N58" s="59"/>
      <c r="O58" s="29">
        <v>23</v>
      </c>
      <c r="P58" s="30"/>
      <c r="Q58" s="12"/>
      <c r="R58" s="14"/>
      <c r="S58" s="14"/>
      <c r="T58" s="13"/>
    </row>
    <row r="59" spans="10:20" x14ac:dyDescent="0.3">
      <c r="J59" s="57"/>
      <c r="K59" s="58"/>
      <c r="L59" s="58"/>
      <c r="M59" s="58"/>
      <c r="N59" s="59"/>
      <c r="O59" s="29">
        <v>24</v>
      </c>
      <c r="P59" s="30"/>
      <c r="Q59" s="12"/>
      <c r="R59" s="14"/>
      <c r="S59" s="14"/>
      <c r="T59" s="13"/>
    </row>
    <row r="60" spans="10:20" x14ac:dyDescent="0.3">
      <c r="J60" s="57"/>
      <c r="K60" s="58"/>
      <c r="L60" s="58"/>
      <c r="M60" s="58"/>
      <c r="N60" s="59"/>
      <c r="O60" s="29">
        <v>25</v>
      </c>
      <c r="P60" s="30"/>
      <c r="Q60" s="12"/>
      <c r="R60" s="14"/>
      <c r="S60" s="14"/>
      <c r="T60" s="13"/>
    </row>
    <row r="61" spans="10:20" x14ac:dyDescent="0.3">
      <c r="J61" s="57"/>
      <c r="K61" s="58"/>
      <c r="L61" s="58"/>
      <c r="M61" s="58"/>
      <c r="N61" s="59"/>
      <c r="O61" s="29">
        <v>26</v>
      </c>
      <c r="P61" s="30"/>
      <c r="Q61" s="12"/>
      <c r="R61" s="14"/>
      <c r="S61" s="14"/>
      <c r="T61" s="13"/>
    </row>
    <row r="62" spans="10:20" x14ac:dyDescent="0.3">
      <c r="J62" s="57"/>
      <c r="K62" s="58"/>
      <c r="L62" s="58"/>
      <c r="M62" s="58"/>
      <c r="N62" s="59"/>
      <c r="O62" s="29">
        <v>27</v>
      </c>
      <c r="P62" s="30"/>
      <c r="Q62" s="12"/>
      <c r="R62" s="14"/>
      <c r="S62" s="14"/>
      <c r="T62" s="13"/>
    </row>
    <row r="63" spans="10:20" x14ac:dyDescent="0.3">
      <c r="J63" s="57"/>
      <c r="K63" s="58"/>
      <c r="L63" s="58"/>
      <c r="M63" s="58"/>
      <c r="N63" s="59"/>
      <c r="O63" s="29">
        <v>28</v>
      </c>
      <c r="P63" s="30"/>
      <c r="Q63" s="12"/>
      <c r="R63" s="14"/>
      <c r="S63" s="14"/>
      <c r="T63" s="13"/>
    </row>
    <row r="64" spans="10:20" x14ac:dyDescent="0.3">
      <c r="J64" s="57"/>
      <c r="K64" s="58"/>
      <c r="L64" s="58"/>
      <c r="M64" s="58"/>
      <c r="N64" s="59"/>
      <c r="O64" s="29">
        <v>29</v>
      </c>
      <c r="P64" s="30"/>
      <c r="Q64" s="12"/>
      <c r="R64" s="14"/>
      <c r="S64" s="14"/>
      <c r="T64" s="13"/>
    </row>
    <row r="65" spans="10:20" x14ac:dyDescent="0.3">
      <c r="J65" s="57"/>
      <c r="K65" s="58"/>
      <c r="L65" s="58"/>
      <c r="M65" s="58"/>
      <c r="N65" s="59"/>
      <c r="O65" s="29">
        <v>30</v>
      </c>
      <c r="P65" s="30"/>
      <c r="Q65" s="12"/>
      <c r="R65" s="14"/>
      <c r="S65" s="14"/>
      <c r="T65" s="13"/>
    </row>
    <row r="66" spans="10:20" x14ac:dyDescent="0.3">
      <c r="J66" s="57"/>
      <c r="K66" s="58"/>
      <c r="L66" s="58"/>
      <c r="M66" s="58"/>
      <c r="N66" s="59"/>
      <c r="O66" s="29">
        <v>31</v>
      </c>
      <c r="P66" s="30"/>
      <c r="Q66" s="12"/>
      <c r="R66" s="14"/>
      <c r="S66" s="14"/>
      <c r="T66" s="13"/>
    </row>
    <row r="67" spans="10:20" x14ac:dyDescent="0.3">
      <c r="J67" s="57"/>
      <c r="K67" s="58"/>
      <c r="L67" s="58"/>
      <c r="M67" s="58"/>
      <c r="N67" s="59"/>
      <c r="O67" s="29">
        <v>32</v>
      </c>
      <c r="P67" s="30"/>
      <c r="Q67" s="12"/>
      <c r="R67" s="14"/>
      <c r="S67" s="14"/>
      <c r="T67" s="13"/>
    </row>
    <row r="68" spans="10:20" x14ac:dyDescent="0.3">
      <c r="J68" s="36"/>
      <c r="K68" s="36"/>
      <c r="L68" s="36"/>
      <c r="M68" s="36"/>
      <c r="N68" s="36"/>
    </row>
    <row r="69" spans="10:20" x14ac:dyDescent="0.3">
      <c r="J69" s="36"/>
      <c r="K69" s="36"/>
      <c r="L69" s="36"/>
      <c r="M69" s="36"/>
      <c r="N69" s="36"/>
    </row>
    <row r="71" spans="10:20" x14ac:dyDescent="0.3">
      <c r="J71" t="s">
        <v>15</v>
      </c>
    </row>
    <row r="72" spans="10:20" x14ac:dyDescent="0.3">
      <c r="J72" t="s">
        <v>16</v>
      </c>
    </row>
    <row r="73" spans="10:20" x14ac:dyDescent="0.3">
      <c r="J73" t="s">
        <v>17</v>
      </c>
    </row>
    <row r="74" spans="10:20" x14ac:dyDescent="0.3">
      <c r="J74" t="s">
        <v>18</v>
      </c>
    </row>
    <row r="75" spans="10:20" x14ac:dyDescent="0.3">
      <c r="J75" t="s">
        <v>14</v>
      </c>
    </row>
    <row r="76" spans="10:20" x14ac:dyDescent="0.3">
      <c r="J76" t="s">
        <v>19</v>
      </c>
    </row>
  </sheetData>
  <mergeCells count="71">
    <mergeCell ref="Q33:T33"/>
    <mergeCell ref="I18:J18"/>
    <mergeCell ref="I20:J20"/>
    <mergeCell ref="I22:J22"/>
    <mergeCell ref="J33:N33"/>
    <mergeCell ref="O33:P33"/>
    <mergeCell ref="J34:N34"/>
    <mergeCell ref="O34:P34"/>
    <mergeCell ref="Q34:T34"/>
    <mergeCell ref="J35:N35"/>
    <mergeCell ref="O35:P35"/>
    <mergeCell ref="Q35:T35"/>
    <mergeCell ref="J36:N37"/>
    <mergeCell ref="O36:P37"/>
    <mergeCell ref="Q36:T37"/>
    <mergeCell ref="J38:N41"/>
    <mergeCell ref="O38:P41"/>
    <mergeCell ref="Q38:T41"/>
    <mergeCell ref="J42:N43"/>
    <mergeCell ref="O42:P43"/>
    <mergeCell ref="Q42:T43"/>
    <mergeCell ref="O49:P49"/>
    <mergeCell ref="O50:P50"/>
    <mergeCell ref="J45:N45"/>
    <mergeCell ref="J46:N46"/>
    <mergeCell ref="J47:N47"/>
    <mergeCell ref="J48:N48"/>
    <mergeCell ref="J49:N49"/>
    <mergeCell ref="J50:N50"/>
    <mergeCell ref="J68:N69"/>
    <mergeCell ref="J44:N44"/>
    <mergeCell ref="O44:P44"/>
    <mergeCell ref="Q44:T44"/>
    <mergeCell ref="O45:P45"/>
    <mergeCell ref="O46:P46"/>
    <mergeCell ref="O47:P47"/>
    <mergeCell ref="O48:P48"/>
    <mergeCell ref="O51:P51"/>
    <mergeCell ref="O52:P52"/>
    <mergeCell ref="O64:P64"/>
    <mergeCell ref="O53:P53"/>
    <mergeCell ref="O54:P54"/>
    <mergeCell ref="O55:P55"/>
    <mergeCell ref="O56:P56"/>
    <mergeCell ref="O57:P57"/>
    <mergeCell ref="J57:N57"/>
    <mergeCell ref="O65:P65"/>
    <mergeCell ref="O66:P66"/>
    <mergeCell ref="O67:P67"/>
    <mergeCell ref="O63:P63"/>
    <mergeCell ref="J64:N64"/>
    <mergeCell ref="J65:N65"/>
    <mergeCell ref="J66:N66"/>
    <mergeCell ref="J67:N67"/>
    <mergeCell ref="J63:N63"/>
    <mergeCell ref="J51:N51"/>
    <mergeCell ref="O59:P59"/>
    <mergeCell ref="O60:P60"/>
    <mergeCell ref="O61:P61"/>
    <mergeCell ref="O62:P62"/>
    <mergeCell ref="J52:N52"/>
    <mergeCell ref="J53:N53"/>
    <mergeCell ref="J54:N54"/>
    <mergeCell ref="J55:N55"/>
    <mergeCell ref="J56:N56"/>
    <mergeCell ref="J58:N58"/>
    <mergeCell ref="J59:N59"/>
    <mergeCell ref="J60:N60"/>
    <mergeCell ref="J61:N61"/>
    <mergeCell ref="J62:N62"/>
    <mergeCell ref="O58:P58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Puzzle B</vt:lpstr>
      <vt:lpstr>8SubPuzzleK3Manual</vt:lpstr>
      <vt:lpstr>Puzzle A</vt:lpstr>
      <vt:lpstr>8SubPuzzlesK3FreqDist</vt:lpstr>
      <vt:lpstr>FourSubPuzzlesK5</vt:lpstr>
      <vt:lpstr>FourSubPuzzlesK3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Sionggo Japit</dc:creator>
  <cp:lastModifiedBy>Christy Chw</cp:lastModifiedBy>
  <dcterms:created xsi:type="dcterms:W3CDTF">2018-01-21T14:42:29Z</dcterms:created>
  <dcterms:modified xsi:type="dcterms:W3CDTF">2021-11-04T16:44:46Z</dcterms:modified>
</cp:coreProperties>
</file>