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urso Data Science UBA\TPs\Intercambiador de calor\"/>
    </mc:Choice>
  </mc:AlternateContent>
  <xr:revisionPtr revIDLastSave="0" documentId="10_ncr:100000_{45FEBDC1-C0CC-4B03-BD79-194B8586E688}" xr6:coauthVersionLast="31" xr6:coauthVersionMax="31" xr10:uidLastSave="{00000000-0000-0000-0000-000000000000}"/>
  <bookViews>
    <workbookView minimized="1" xWindow="0" yWindow="0" windowWidth="20490" windowHeight="7545" xr2:uid="{C3352CA5-DA2E-42B5-A003-6E10C6905B13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L10" i="2"/>
  <c r="F3" i="2"/>
  <c r="F4" i="2"/>
  <c r="G4" i="2" s="1"/>
  <c r="F5" i="2"/>
  <c r="F6" i="2"/>
  <c r="F7" i="2"/>
  <c r="G7" i="2" s="1"/>
  <c r="F8" i="2"/>
  <c r="F9" i="2"/>
  <c r="F10" i="2"/>
  <c r="F11" i="2"/>
  <c r="G11" i="2" s="1"/>
  <c r="F12" i="2"/>
  <c r="F13" i="2"/>
  <c r="F14" i="2"/>
  <c r="F15" i="2"/>
  <c r="F16" i="2"/>
  <c r="G16" i="2" s="1"/>
  <c r="F17" i="2"/>
  <c r="F2" i="2"/>
  <c r="G2" i="2" s="1"/>
  <c r="G3" i="2"/>
  <c r="G5" i="2"/>
  <c r="G6" i="2"/>
  <c r="G8" i="2"/>
  <c r="G9" i="2"/>
  <c r="G10" i="2"/>
  <c r="G12" i="2"/>
  <c r="G13" i="2"/>
  <c r="G14" i="2"/>
  <c r="G15" i="2"/>
  <c r="G17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J1" i="2" a="1"/>
  <c r="J1" i="2" s="1"/>
  <c r="E16" i="1"/>
  <c r="B24" i="1"/>
  <c r="C24" i="1"/>
  <c r="F24" i="1" s="1"/>
  <c r="E20" i="1"/>
  <c r="E19" i="1"/>
  <c r="E18" i="1"/>
  <c r="E17" i="1"/>
  <c r="E2" i="1"/>
  <c r="E3" i="1"/>
  <c r="E4" i="1"/>
  <c r="E5" i="1"/>
  <c r="E6" i="1"/>
  <c r="E7" i="1"/>
  <c r="E8" i="1"/>
  <c r="E9" i="1"/>
  <c r="E10" i="1"/>
  <c r="E13" i="1"/>
  <c r="E12" i="1"/>
  <c r="E11" i="1"/>
  <c r="L2" i="2" l="1"/>
  <c r="N3" i="2"/>
  <c r="M3" i="2"/>
  <c r="L3" i="2"/>
  <c r="N1" i="2"/>
  <c r="J4" i="2"/>
  <c r="L5" i="2"/>
  <c r="J2" i="2"/>
  <c r="M1" i="2"/>
  <c r="K2" i="2"/>
  <c r="N4" i="2"/>
  <c r="M4" i="2"/>
  <c r="J3" i="2"/>
  <c r="L1" i="2"/>
  <c r="M5" i="2"/>
  <c r="K5" i="2"/>
  <c r="J5" i="2"/>
  <c r="K3" i="2"/>
  <c r="L4" i="2"/>
  <c r="N2" i="2"/>
  <c r="K1" i="2"/>
  <c r="N5" i="2"/>
  <c r="K4" i="2"/>
  <c r="M2" i="2"/>
  <c r="H35" i="1" a="1"/>
  <c r="H35" i="1" s="1"/>
  <c r="C29" i="1" l="1"/>
  <c r="C28" i="1"/>
  <c r="C25" i="1"/>
  <c r="C27" i="1"/>
  <c r="C26" i="1"/>
  <c r="H37" i="1"/>
  <c r="J36" i="1"/>
  <c r="I37" i="1"/>
  <c r="J39" i="1"/>
  <c r="I39" i="1"/>
  <c r="H39" i="1"/>
  <c r="I36" i="1"/>
  <c r="H36" i="1"/>
  <c r="J35" i="1"/>
  <c r="I35" i="1"/>
  <c r="J38" i="1"/>
  <c r="I38" i="1"/>
  <c r="H38" i="1"/>
  <c r="J37" i="1"/>
  <c r="B27" i="1" l="1"/>
  <c r="F27" i="1" s="1"/>
  <c r="B28" i="1"/>
  <c r="F28" i="1" s="1"/>
  <c r="B29" i="1"/>
  <c r="F29" i="1" s="1"/>
  <c r="B25" i="1"/>
  <c r="F25" i="1" s="1"/>
  <c r="B26" i="1"/>
  <c r="F26" i="1" s="1"/>
</calcChain>
</file>

<file path=xl/sharedStrings.xml><?xml version="1.0" encoding="utf-8"?>
<sst xmlns="http://schemas.openxmlformats.org/spreadsheetml/2006/main" count="25" uniqueCount="12">
  <si>
    <t>Qf</t>
  </si>
  <si>
    <t>Qc</t>
  </si>
  <si>
    <t>Tf</t>
  </si>
  <si>
    <t>tf</t>
  </si>
  <si>
    <t>Ganancia</t>
  </si>
  <si>
    <t>t</t>
  </si>
  <si>
    <t>Qf^2</t>
  </si>
  <si>
    <t>Qc^2</t>
  </si>
  <si>
    <t>Ganancia est</t>
  </si>
  <si>
    <t>error</t>
  </si>
  <si>
    <t>min Qf</t>
  </si>
  <si>
    <t>minQc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</si>
</sst>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5.7094433770545724E-2"/>
          <c:y val="7.7723259630850625E-2"/>
          <c:w val="0.88763676072374043"/>
          <c:h val="0.853979411516780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Hoja1!$A$2:$A$4</c:f>
              <c:numCache>
                <c:formatCode>General</c:formatCode>
                <c:ptCount val="3"/>
              </c:numCache>
            </c:numRef>
          </c:xVal>
          <c:yVal>
            <c:numRef>
              <c:f>(Hoja1!$B$2:$B$4,Hoja1!$C$24:$C$27)</c:f>
              <c:numCache>
                <c:formatCode>General</c:formatCode>
                <c:ptCount val="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00-4780-920A-3C6E2ED3096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Hoja1!$C$29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00-4780-920A-3C6E2ED3096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Hoja1!$A$5:$A$7</c:f>
              <c:numCache>
                <c:formatCode>General</c:formatCode>
                <c:ptCount val="3"/>
              </c:numCache>
            </c:numRef>
          </c:xVal>
          <c:yVal>
            <c:numRef>
              <c:f>Hoja1!$B$5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00-4780-920A-3C6E2ED30960}"/>
            </c:ext>
          </c:extLst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Hoja1!$A$6</c:f>
              <c:numCache>
                <c:formatCode>General</c:formatCode>
                <c:ptCount val="1"/>
              </c:numCache>
            </c:numRef>
          </c:xVal>
          <c:yVal>
            <c:numRef>
              <c:f>Hoja1!$B$6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00-4780-920A-3C6E2ED30960}"/>
            </c:ext>
          </c:extLst>
        </c:ser>
        <c:ser>
          <c:idx val="3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Hoja1!$A$7</c:f>
              <c:numCache>
                <c:formatCode>General</c:formatCode>
                <c:ptCount val="1"/>
              </c:numCache>
            </c:numRef>
          </c:xVal>
          <c:yVal>
            <c:numRef>
              <c:f>Hoja1!$B$7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00-4780-920A-3C6E2ED3096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x"/>
            <c:size val="17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Hoja1!$B$29:$B$31</c:f>
              <c:numCache>
                <c:formatCode>General</c:formatCode>
                <c:ptCount val="3"/>
                <c:pt idx="0">
                  <c:v>0</c:v>
                </c:pt>
              </c:numCache>
            </c:numRef>
          </c:xVal>
          <c:yVal>
            <c:numRef>
              <c:f>Hoja1!$C$29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00-4780-920A-3C6E2ED3096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Hoja1!$A$8</c:f>
              <c:numCache>
                <c:formatCode>General</c:formatCode>
                <c:ptCount val="1"/>
              </c:numCache>
            </c:numRef>
          </c:xVal>
          <c:yVal>
            <c:numRef>
              <c:f>Hoja1!$B$8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E00-4780-920A-3C6E2ED30960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Hoja1!$A$9</c:f>
              <c:numCache>
                <c:formatCode>General</c:formatCode>
                <c:ptCount val="1"/>
              </c:numCache>
            </c:numRef>
          </c:xVal>
          <c:yVal>
            <c:numRef>
              <c:f>Hoja1!$B$9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E00-4780-920A-3C6E2ED30960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Hoja1!$A$10</c:f>
              <c:numCache>
                <c:formatCode>General</c:formatCode>
                <c:ptCount val="1"/>
              </c:numCache>
            </c:numRef>
          </c:xVal>
          <c:yVal>
            <c:numRef>
              <c:f>Hoja1!$B$10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E00-4780-920A-3C6E2ED30960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Hoja1!$A$11</c:f>
              <c:numCache>
                <c:formatCode>General</c:formatCode>
                <c:ptCount val="1"/>
              </c:numCache>
            </c:numRef>
          </c:xVal>
          <c:yVal>
            <c:numRef>
              <c:f>Hoja1!$B$11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E00-4780-920A-3C6E2ED30960}"/>
            </c:ext>
          </c:extLst>
        </c:ser>
        <c:ser>
          <c:idx val="11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60000"/>
                  </a:schemeClr>
                </a:solidFill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E58-4882-ACA7-A73971963E86}"/>
              </c:ext>
            </c:extLst>
          </c:dPt>
          <c:xVal>
            <c:numRef>
              <c:f>Hoja1!$A$12</c:f>
              <c:numCache>
                <c:formatCode>General</c:formatCode>
                <c:ptCount val="1"/>
              </c:numCache>
            </c:numRef>
          </c:xVal>
          <c:yVal>
            <c:numRef>
              <c:f>Hoja1!$B$12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E00-4780-920A-3C6E2ED30960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Hoja1!$A$13</c:f>
              <c:numCache>
                <c:formatCode>General</c:formatCode>
                <c:ptCount val="1"/>
              </c:numCache>
            </c:numRef>
          </c:xVal>
          <c:yVal>
            <c:numRef>
              <c:f>Hoja1!$B$13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E00-4780-920A-3C6E2ED30960}"/>
            </c:ext>
          </c:extLst>
        </c:ser>
        <c:ser>
          <c:idx val="12"/>
          <c:order val="1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Hoja1!$B$24:$B$29</c:f>
              <c:numCache>
                <c:formatCode>General</c:formatCode>
                <c:ptCount val="6"/>
                <c:pt idx="0">
                  <c:v>12.5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Hoja1!$C$24:$C$29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58-4882-ACA7-A73971963E86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Hoja1!$A$17:$A$20</c:f>
              <c:numCache>
                <c:formatCode>General</c:formatCode>
                <c:ptCount val="4"/>
              </c:numCache>
            </c:numRef>
          </c:xVal>
          <c:yVal>
            <c:numRef>
              <c:f>Hoja1!$B$17:$B$20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0-4E0D-9380-8FFE8A1592F2}"/>
            </c:ext>
          </c:extLst>
        </c:ser>
        <c:ser>
          <c:idx val="15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Hoja1!$A$2:$A$4</c:f>
              <c:numCache>
                <c:formatCode>General</c:formatCode>
                <c:ptCount val="3"/>
              </c:numCache>
            </c:numRef>
          </c:xVal>
          <c:yVal>
            <c:numRef>
              <c:f>Hoja1!$C$29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00-4E0D-9380-8FFE8A159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212864"/>
        <c:axId val="1125214176"/>
      </c:scatterChart>
      <c:valAx>
        <c:axId val="112521286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5214176"/>
        <c:crosses val="autoZero"/>
        <c:crossBetween val="midCat"/>
        <c:majorUnit val="1"/>
      </c:valAx>
      <c:valAx>
        <c:axId val="112521417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521286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</xdr:row>
      <xdr:rowOff>4761</xdr:rowOff>
    </xdr:from>
    <xdr:to>
      <xdr:col>15</xdr:col>
      <xdr:colOff>304800</xdr:colOff>
      <xdr:row>28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D5CE6F-2B96-475C-BE70-1FB4D1F6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F53F-0A17-4415-A0A6-A3F7BA69017D}">
  <dimension ref="A1:J39"/>
  <sheetViews>
    <sheetView tabSelected="1" workbookViewId="0">
      <selection activeCell="A16" sqref="A16:D20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e">
        <f t="shared" ref="E2:E13" si="0">+D2-4*B2/A2</f>
        <v>#DIV/0!</v>
      </c>
    </row>
    <row r="3" spans="1:5" x14ac:dyDescent="0.25">
      <c r="E3" t="e">
        <f t="shared" si="0"/>
        <v>#DIV/0!</v>
      </c>
    </row>
    <row r="4" spans="1:5" x14ac:dyDescent="0.25">
      <c r="E4" t="e">
        <f t="shared" si="0"/>
        <v>#DIV/0!</v>
      </c>
    </row>
    <row r="5" spans="1:5" x14ac:dyDescent="0.25">
      <c r="E5" t="e">
        <f t="shared" si="0"/>
        <v>#DIV/0!</v>
      </c>
    </row>
    <row r="6" spans="1:5" x14ac:dyDescent="0.25">
      <c r="E6" t="e">
        <f t="shared" si="0"/>
        <v>#DIV/0!</v>
      </c>
    </row>
    <row r="7" spans="1:5" x14ac:dyDescent="0.25">
      <c r="E7" t="e">
        <f t="shared" si="0"/>
        <v>#DIV/0!</v>
      </c>
    </row>
    <row r="8" spans="1:5" x14ac:dyDescent="0.25">
      <c r="A8" s="1"/>
      <c r="B8" s="1"/>
      <c r="C8" s="1"/>
      <c r="D8" s="1"/>
      <c r="E8" s="1" t="e">
        <f t="shared" si="0"/>
        <v>#DIV/0!</v>
      </c>
    </row>
    <row r="9" spans="1:5" x14ac:dyDescent="0.25">
      <c r="E9" t="e">
        <f t="shared" si="0"/>
        <v>#DIV/0!</v>
      </c>
    </row>
    <row r="10" spans="1:5" x14ac:dyDescent="0.25">
      <c r="E10" t="e">
        <f t="shared" si="0"/>
        <v>#DIV/0!</v>
      </c>
    </row>
    <row r="11" spans="1:5" x14ac:dyDescent="0.25">
      <c r="E11" t="e">
        <f t="shared" si="0"/>
        <v>#DIV/0!</v>
      </c>
    </row>
    <row r="12" spans="1:5" x14ac:dyDescent="0.25">
      <c r="E12" t="e">
        <f t="shared" si="0"/>
        <v>#DIV/0!</v>
      </c>
    </row>
    <row r="13" spans="1:5" x14ac:dyDescent="0.25">
      <c r="E13" t="e">
        <f t="shared" si="0"/>
        <v>#DIV/0!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E16" t="e">
        <f t="shared" ref="E16:E20" si="1">+D16-4*B16/A16</f>
        <v>#DIV/0!</v>
      </c>
    </row>
    <row r="17" spans="1:6" x14ac:dyDescent="0.25">
      <c r="E17" t="e">
        <f t="shared" si="1"/>
        <v>#DIV/0!</v>
      </c>
    </row>
    <row r="18" spans="1:6" x14ac:dyDescent="0.25">
      <c r="E18" t="e">
        <f t="shared" si="1"/>
        <v>#DIV/0!</v>
      </c>
    </row>
    <row r="19" spans="1:6" x14ac:dyDescent="0.25">
      <c r="E19" t="e">
        <f t="shared" si="1"/>
        <v>#DIV/0!</v>
      </c>
    </row>
    <row r="20" spans="1:6" x14ac:dyDescent="0.25">
      <c r="E20" t="e">
        <f t="shared" si="1"/>
        <v>#DIV/0!</v>
      </c>
    </row>
    <row r="23" spans="1:6" x14ac:dyDescent="0.25">
      <c r="A23" t="s">
        <v>5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</row>
    <row r="24" spans="1:6" x14ac:dyDescent="0.25">
      <c r="A24">
        <v>0</v>
      </c>
      <c r="B24">
        <f>+(11+14)/2</f>
        <v>12.5</v>
      </c>
      <c r="C24">
        <f>+(B17+B18)/2</f>
        <v>0</v>
      </c>
      <c r="D24">
        <v>283.39999999999998</v>
      </c>
      <c r="E24">
        <v>298.8</v>
      </c>
      <c r="F24">
        <f>+E24-4*C24/B24</f>
        <v>298.8</v>
      </c>
    </row>
    <row r="25" spans="1:6" x14ac:dyDescent="0.25">
      <c r="A25">
        <v>1</v>
      </c>
      <c r="B25" t="e">
        <f>+$I$35*A25+$B$24</f>
        <v>#VALUE!</v>
      </c>
      <c r="C25" t="e">
        <f>+$H$35*A25+$C$24</f>
        <v>#VALUE!</v>
      </c>
      <c r="D25">
        <v>287.7</v>
      </c>
      <c r="E25">
        <v>317.3</v>
      </c>
      <c r="F25" t="e">
        <f>+E25-4*C25/B25</f>
        <v>#VALUE!</v>
      </c>
    </row>
    <row r="26" spans="1:6" x14ac:dyDescent="0.25">
      <c r="A26">
        <v>2</v>
      </c>
      <c r="B26" t="e">
        <f>+$I$35*A26+$B$24</f>
        <v>#VALUE!</v>
      </c>
      <c r="C26" t="e">
        <f>+$H$35*A26+$C$24</f>
        <v>#VALUE!</v>
      </c>
      <c r="D26">
        <v>298.39999999999998</v>
      </c>
      <c r="E26">
        <v>329.9</v>
      </c>
      <c r="F26" t="e">
        <f>+E26-4*C26/B26</f>
        <v>#VALUE!</v>
      </c>
    </row>
    <row r="27" spans="1:6" x14ac:dyDescent="0.25">
      <c r="A27">
        <v>3</v>
      </c>
      <c r="B27" t="e">
        <f>+$I$35*A27+$B$24</f>
        <v>#VALUE!</v>
      </c>
      <c r="C27" t="e">
        <f>+$H$35*A27+$C$24</f>
        <v>#VALUE!</v>
      </c>
      <c r="D27">
        <v>308.8</v>
      </c>
      <c r="E27">
        <v>335.4</v>
      </c>
      <c r="F27" t="e">
        <f>+E27-4*C27/B27</f>
        <v>#VALUE!</v>
      </c>
    </row>
    <row r="28" spans="1:6" x14ac:dyDescent="0.25">
      <c r="A28">
        <v>4</v>
      </c>
      <c r="B28" t="e">
        <f>+$I$35*A28+$B$24</f>
        <v>#VALUE!</v>
      </c>
      <c r="C28" t="e">
        <f>+$H$35*A28+$C$24</f>
        <v>#VALUE!</v>
      </c>
      <c r="D28">
        <v>317.2</v>
      </c>
      <c r="E28">
        <v>337.7</v>
      </c>
      <c r="F28" t="e">
        <f>+E28-4*C28/B28</f>
        <v>#VALUE!</v>
      </c>
    </row>
    <row r="29" spans="1:6" x14ac:dyDescent="0.25">
      <c r="A29">
        <v>3.5</v>
      </c>
      <c r="B29" t="e">
        <f>+$I$35*A29+$B$24</f>
        <v>#VALUE!</v>
      </c>
      <c r="C29" t="e">
        <f>+$H$35*A29+$C$24</f>
        <v>#VALUE!</v>
      </c>
      <c r="D29">
        <v>313</v>
      </c>
      <c r="E29">
        <v>336.9</v>
      </c>
      <c r="F29" t="e">
        <f>+E29-4*C29/B29</f>
        <v>#VALUE!</v>
      </c>
    </row>
    <row r="35" spans="8:10" x14ac:dyDescent="0.25">
      <c r="H35" t="e">
        <f t="array" ref="H35:J39">LINEST(E17:E20,A17:B20,TRUE,TRUE)</f>
        <v>#VALUE!</v>
      </c>
      <c r="I35" t="e">
        <v>#VALUE!</v>
      </c>
      <c r="J35" t="e">
        <v>#VALUE!</v>
      </c>
    </row>
    <row r="36" spans="8:10" x14ac:dyDescent="0.25">
      <c r="H36" t="e">
        <v>#VALUE!</v>
      </c>
      <c r="I36" t="e">
        <v>#VALUE!</v>
      </c>
      <c r="J36" t="e">
        <v>#VALUE!</v>
      </c>
    </row>
    <row r="37" spans="8:10" x14ac:dyDescent="0.25">
      <c r="H37" t="e">
        <v>#VALUE!</v>
      </c>
      <c r="I37" t="e">
        <v>#VALUE!</v>
      </c>
      <c r="J37" t="e">
        <v>#VALUE!</v>
      </c>
    </row>
    <row r="38" spans="8:10" x14ac:dyDescent="0.25">
      <c r="H38" t="e">
        <v>#VALUE!</v>
      </c>
      <c r="I38" t="e">
        <v>#VALUE!</v>
      </c>
      <c r="J38" t="e">
        <v>#VALUE!</v>
      </c>
    </row>
    <row r="39" spans="8:10" x14ac:dyDescent="0.25">
      <c r="H39" t="e">
        <v>#VALUE!</v>
      </c>
      <c r="I39" t="e">
        <v>#VALUE!</v>
      </c>
      <c r="J39" t="e">
        <v>#VALUE!</v>
      </c>
    </row>
  </sheetData>
  <pageMargins left="0.7" right="0.7" top="0.75" bottom="0.75" header="0.3" footer="0.3"/>
  <pageSetup paperSize="9" orientation="portrait" r:id="rId1"/>
  <headerFooter>
    <oddHeader>&amp;R&amp;"Calibri"&amp;10&amp;K000000Uso Personal&amp;1#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BAB3-DECD-4DCE-83A3-560FCFC4EB9F}">
  <dimension ref="A1:N19"/>
  <sheetViews>
    <sheetView workbookViewId="0">
      <selection activeCell="J12" sqref="J12"/>
    </sheetView>
  </sheetViews>
  <sheetFormatPr baseColWidth="10" defaultRowHeight="15" x14ac:dyDescent="0.25"/>
  <cols>
    <col min="7" max="7" width="12" bestFit="1" customWidth="1"/>
    <col min="8" max="8" width="11.5703125" bestFit="1" customWidth="1"/>
    <col min="9" max="9" width="12" bestFit="1" customWidth="1"/>
    <col min="10" max="10" width="11.8554687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8</v>
      </c>
      <c r="G1" t="s">
        <v>9</v>
      </c>
      <c r="J1">
        <f t="array" ref="J1:N5">+LINEST(E2:E17,A2:D17,TRUE,TRUE)</f>
        <v>-0.37993400669030752</v>
      </c>
      <c r="K1">
        <v>-0.16898135676261067</v>
      </c>
      <c r="L1">
        <v>8.1888692086662616</v>
      </c>
      <c r="M1">
        <v>1.7952505627514734</v>
      </c>
      <c r="N1">
        <v>279.90832444618763</v>
      </c>
    </row>
    <row r="2" spans="1:14" x14ac:dyDescent="0.25">
      <c r="A2">
        <v>14</v>
      </c>
      <c r="B2">
        <v>3</v>
      </c>
      <c r="C2">
        <f>+A2^2</f>
        <v>196</v>
      </c>
      <c r="D2">
        <f>+B2^2</f>
        <v>9</v>
      </c>
      <c r="E2">
        <v>294.27285714285716</v>
      </c>
      <c r="F2">
        <f>+$N$1+$M$1*A2+$L$1*B2+$K$1*C2+$J$1*D2</f>
        <v>293.0686879650226</v>
      </c>
      <c r="G2">
        <f>+(F2-E2)/E2*100</f>
        <v>-0.40920157894480363</v>
      </c>
      <c r="J2">
        <v>0.1394260227888473</v>
      </c>
      <c r="K2">
        <v>9.9559270524557764E-2</v>
      </c>
      <c r="L2">
        <v>1.7797620912754242</v>
      </c>
      <c r="M2">
        <v>2.0069222949503454</v>
      </c>
      <c r="N2">
        <v>11.51020884471717</v>
      </c>
    </row>
    <row r="3" spans="1:14" x14ac:dyDescent="0.25">
      <c r="A3">
        <v>11</v>
      </c>
      <c r="B3">
        <v>3</v>
      </c>
      <c r="C3">
        <f t="shared" ref="C3:C17" si="0">+A3^2</f>
        <v>121</v>
      </c>
      <c r="D3">
        <f t="shared" ref="D3:D17" si="1">+B3^2</f>
        <v>9</v>
      </c>
      <c r="E3">
        <v>297.28909090909093</v>
      </c>
      <c r="F3">
        <f t="shared" ref="F3:F17" si="2">+$N$1+$M$1*A3+$L$1*B3+$K$1*C3+$J$1*D3</f>
        <v>300.35653803396394</v>
      </c>
      <c r="G3">
        <f t="shared" ref="G3:G17" si="3">+(F3-E3)/E3*100</f>
        <v>1.0318061505361522</v>
      </c>
      <c r="J3">
        <v>0.95303003542599718</v>
      </c>
      <c r="K3">
        <v>3.7324819790845578</v>
      </c>
      <c r="L3" t="e">
        <v>#N/A</v>
      </c>
      <c r="M3" t="e">
        <v>#N/A</v>
      </c>
      <c r="N3" t="e">
        <v>#N/A</v>
      </c>
    </row>
    <row r="4" spans="1:14" x14ac:dyDescent="0.25">
      <c r="A4">
        <v>12</v>
      </c>
      <c r="B4">
        <v>5</v>
      </c>
      <c r="C4">
        <f t="shared" si="0"/>
        <v>144</v>
      </c>
      <c r="D4">
        <f t="shared" si="1"/>
        <v>25</v>
      </c>
      <c r="E4">
        <v>304.40333333333331</v>
      </c>
      <c r="F4">
        <f t="shared" si="2"/>
        <v>308.56401170146302</v>
      </c>
      <c r="G4">
        <f t="shared" si="3"/>
        <v>1.3668307513484441</v>
      </c>
      <c r="J4">
        <v>55.798053526148081</v>
      </c>
      <c r="K4">
        <v>11</v>
      </c>
      <c r="L4" t="e">
        <v>#N/A</v>
      </c>
      <c r="M4" t="e">
        <v>#N/A</v>
      </c>
      <c r="N4" t="e">
        <v>#N/A</v>
      </c>
    </row>
    <row r="5" spans="1:14" x14ac:dyDescent="0.25">
      <c r="A5">
        <v>9</v>
      </c>
      <c r="B5">
        <v>5</v>
      </c>
      <c r="C5">
        <f t="shared" si="0"/>
        <v>81</v>
      </c>
      <c r="D5">
        <f t="shared" si="1"/>
        <v>25</v>
      </c>
      <c r="E5">
        <v>310.84777777777776</v>
      </c>
      <c r="F5">
        <f t="shared" si="2"/>
        <v>313.82408548925304</v>
      </c>
      <c r="G5">
        <f t="shared" si="3"/>
        <v>0.95748077491581962</v>
      </c>
      <c r="J5">
        <v>3109.3848602470016</v>
      </c>
      <c r="K5">
        <v>153.24563896610076</v>
      </c>
      <c r="L5" t="e">
        <v>#N/A</v>
      </c>
      <c r="M5" t="e">
        <v>#N/A</v>
      </c>
      <c r="N5" t="e">
        <v>#N/A</v>
      </c>
    </row>
    <row r="6" spans="1:14" x14ac:dyDescent="0.25">
      <c r="A6">
        <v>10</v>
      </c>
      <c r="B6">
        <v>7</v>
      </c>
      <c r="C6">
        <f t="shared" si="0"/>
        <v>100</v>
      </c>
      <c r="D6">
        <f t="shared" si="1"/>
        <v>49</v>
      </c>
      <c r="E6">
        <v>316.08999999999997</v>
      </c>
      <c r="F6">
        <f t="shared" si="2"/>
        <v>319.66801253028007</v>
      </c>
      <c r="G6">
        <f t="shared" si="3"/>
        <v>1.1319600526052995</v>
      </c>
    </row>
    <row r="7" spans="1:14" x14ac:dyDescent="0.25">
      <c r="A7">
        <v>7</v>
      </c>
      <c r="B7">
        <v>7</v>
      </c>
      <c r="C7">
        <f t="shared" si="0"/>
        <v>49</v>
      </c>
      <c r="D7">
        <f t="shared" si="1"/>
        <v>49</v>
      </c>
      <c r="E7">
        <v>324.47000000000003</v>
      </c>
      <c r="F7">
        <f t="shared" si="2"/>
        <v>322.90031003691877</v>
      </c>
      <c r="G7">
        <f t="shared" si="3"/>
        <v>-0.48377044505848288</v>
      </c>
    </row>
    <row r="8" spans="1:14" x14ac:dyDescent="0.25">
      <c r="A8" s="1">
        <v>8</v>
      </c>
      <c r="B8" s="1">
        <v>9</v>
      </c>
      <c r="C8">
        <f t="shared" si="0"/>
        <v>64</v>
      </c>
      <c r="D8">
        <f t="shared" si="1"/>
        <v>81</v>
      </c>
      <c r="E8" s="1">
        <v>325.89999999999998</v>
      </c>
      <c r="F8">
        <f t="shared" si="2"/>
        <v>326.38069045147375</v>
      </c>
      <c r="G8">
        <f t="shared" si="3"/>
        <v>0.14749630299901095</v>
      </c>
    </row>
    <row r="9" spans="1:14" x14ac:dyDescent="0.25">
      <c r="A9" s="2">
        <v>5</v>
      </c>
      <c r="B9" s="2">
        <v>9</v>
      </c>
      <c r="C9">
        <f t="shared" si="0"/>
        <v>25</v>
      </c>
      <c r="D9">
        <f t="shared" si="1"/>
        <v>81</v>
      </c>
      <c r="E9" s="2">
        <v>329.90000000000003</v>
      </c>
      <c r="F9">
        <f t="shared" si="2"/>
        <v>327.58521167696114</v>
      </c>
      <c r="G9">
        <f t="shared" si="3"/>
        <v>-0.7016636323246126</v>
      </c>
      <c r="K9" t="s">
        <v>11</v>
      </c>
      <c r="L9" t="s">
        <v>10</v>
      </c>
    </row>
    <row r="10" spans="1:14" x14ac:dyDescent="0.25">
      <c r="A10" s="1">
        <v>6</v>
      </c>
      <c r="B10" s="1">
        <v>11</v>
      </c>
      <c r="C10">
        <f t="shared" si="0"/>
        <v>36</v>
      </c>
      <c r="D10">
        <f t="shared" si="1"/>
        <v>121</v>
      </c>
      <c r="E10" s="1">
        <v>329.56666666666666</v>
      </c>
      <c r="F10">
        <f t="shared" si="2"/>
        <v>328.70204546504419</v>
      </c>
      <c r="G10">
        <f t="shared" si="3"/>
        <v>-0.26235092594997561</v>
      </c>
      <c r="K10">
        <f>-M1/(2*K1)</f>
        <v>5.3119781884385251</v>
      </c>
      <c r="L10">
        <f>-L1/(2*J1)</f>
        <v>10.776699458942073</v>
      </c>
    </row>
    <row r="11" spans="1:14" x14ac:dyDescent="0.25">
      <c r="A11">
        <v>3</v>
      </c>
      <c r="B11">
        <v>11</v>
      </c>
      <c r="C11">
        <f t="shared" si="0"/>
        <v>9</v>
      </c>
      <c r="D11">
        <f t="shared" si="1"/>
        <v>121</v>
      </c>
      <c r="E11">
        <v>324.33333333333331</v>
      </c>
      <c r="F11">
        <f t="shared" si="2"/>
        <v>327.8787904093802</v>
      </c>
      <c r="G11">
        <f t="shared" si="3"/>
        <v>1.0931522331079815</v>
      </c>
    </row>
    <row r="12" spans="1:14" x14ac:dyDescent="0.25">
      <c r="A12" s="3">
        <v>7</v>
      </c>
      <c r="B12" s="3">
        <v>10</v>
      </c>
      <c r="C12">
        <f t="shared" si="0"/>
        <v>49</v>
      </c>
      <c r="D12">
        <f t="shared" si="1"/>
        <v>100</v>
      </c>
      <c r="E12" s="3">
        <v>329.58571428571429</v>
      </c>
      <c r="F12">
        <f t="shared" si="2"/>
        <v>328.09028332171192</v>
      </c>
      <c r="G12">
        <f t="shared" si="3"/>
        <v>-0.45373051657997343</v>
      </c>
    </row>
    <row r="13" spans="1:14" x14ac:dyDescent="0.25">
      <c r="A13" s="2">
        <v>6</v>
      </c>
      <c r="B13" s="2">
        <v>8</v>
      </c>
      <c r="C13">
        <f t="shared" si="0"/>
        <v>36</v>
      </c>
      <c r="D13">
        <f t="shared" si="1"/>
        <v>64</v>
      </c>
      <c r="E13" s="3">
        <v>328.56666666666666</v>
      </c>
      <c r="F13">
        <f t="shared" si="2"/>
        <v>325.7916762203929</v>
      </c>
      <c r="G13">
        <f t="shared" si="3"/>
        <v>-0.84457454994636161</v>
      </c>
    </row>
    <row r="14" spans="1:14" x14ac:dyDescent="0.25">
      <c r="A14">
        <v>11</v>
      </c>
      <c r="B14">
        <v>5</v>
      </c>
      <c r="C14">
        <f t="shared" si="0"/>
        <v>121</v>
      </c>
      <c r="D14">
        <f t="shared" si="1"/>
        <v>25</v>
      </c>
      <c r="E14">
        <v>317.88181818181818</v>
      </c>
      <c r="F14">
        <f t="shared" si="2"/>
        <v>310.65533234425163</v>
      </c>
      <c r="G14">
        <f t="shared" si="3"/>
        <v>-2.2733246836512131</v>
      </c>
    </row>
    <row r="15" spans="1:14" x14ac:dyDescent="0.25">
      <c r="A15">
        <v>11</v>
      </c>
      <c r="B15">
        <v>2</v>
      </c>
      <c r="C15">
        <f t="shared" si="0"/>
        <v>121</v>
      </c>
      <c r="D15">
        <f t="shared" si="1"/>
        <v>4</v>
      </c>
      <c r="E15">
        <v>292.57272727272726</v>
      </c>
      <c r="F15">
        <f t="shared" si="2"/>
        <v>294.06733885874928</v>
      </c>
      <c r="G15">
        <f t="shared" si="3"/>
        <v>0.51085130181282634</v>
      </c>
    </row>
    <row r="16" spans="1:14" x14ac:dyDescent="0.25">
      <c r="A16">
        <v>14</v>
      </c>
      <c r="B16">
        <v>5</v>
      </c>
      <c r="C16">
        <f t="shared" si="0"/>
        <v>196</v>
      </c>
      <c r="D16">
        <f t="shared" si="1"/>
        <v>25</v>
      </c>
      <c r="E16">
        <v>301.47142857142853</v>
      </c>
      <c r="F16">
        <f t="shared" si="2"/>
        <v>303.36748227531018</v>
      </c>
      <c r="G16">
        <f t="shared" si="3"/>
        <v>0.62893313401751128</v>
      </c>
    </row>
    <row r="17" spans="1:7" x14ac:dyDescent="0.25">
      <c r="A17">
        <v>14</v>
      </c>
      <c r="B17">
        <v>2</v>
      </c>
      <c r="C17">
        <f t="shared" si="0"/>
        <v>196</v>
      </c>
      <c r="D17">
        <f t="shared" si="1"/>
        <v>4</v>
      </c>
      <c r="E17">
        <v>290.52857142857147</v>
      </c>
      <c r="F17">
        <f t="shared" si="2"/>
        <v>286.77948878980789</v>
      </c>
      <c r="G17">
        <f t="shared" si="3"/>
        <v>-1.2904350922626282</v>
      </c>
    </row>
    <row r="18" spans="1:7" x14ac:dyDescent="0.25">
      <c r="A18" s="2"/>
      <c r="B18" s="2"/>
    </row>
    <row r="19" spans="1:7" x14ac:dyDescent="0.25">
      <c r="A19" s="1"/>
      <c r="B19" s="1"/>
    </row>
  </sheetData>
  <pageMargins left="0.7" right="0.7" top="0.75" bottom="0.75" header="0.3" footer="0.3"/>
  <pageSetup paperSize="9" orientation="portrait" r:id="rId1"/>
  <headerFooter>
    <oddHeader>&amp;R&amp;"Calibri"&amp;10&amp;K000000Uso Personal&amp;1#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GABRIEL IGNACIO</dc:creator>
  <cp:lastModifiedBy>HOROWITZ, GABRIEL IGNACIO</cp:lastModifiedBy>
  <dcterms:created xsi:type="dcterms:W3CDTF">2020-03-26T22:14:00Z</dcterms:created>
  <dcterms:modified xsi:type="dcterms:W3CDTF">2020-05-17T19:05:43Z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iteId">
    <vt:lpwstr>038018c3-616c-4b46-ad9b-aa9007f701b5</vt:lpwstr>
  </property>
  <property fmtid="{D5CDD505-2E9C-101B-9397-08002B2CF9AE}" pid="4" name="MSIP_Label_228ef38c-4357-49c8-b2ae-c9cdaf411188_Owner">
    <vt:lpwstr>y149681@grupo.ypf.com</vt:lpwstr>
  </property>
  <property fmtid="{D5CDD505-2E9C-101B-9397-08002B2CF9AE}" pid="5" name="MSIP_Label_228ef38c-4357-49c8-b2ae-c9cdaf411188_SetDate">
    <vt:lpwstr>2020-03-26T22:58:13.3356888Z</vt:lpwstr>
  </property>
  <property fmtid="{D5CDD505-2E9C-101B-9397-08002B2CF9AE}" pid="6" name="MSIP_Label_228ef38c-4357-49c8-b2ae-c9cdaf411188_Name">
    <vt:lpwstr>Personal</vt:lpwstr>
  </property>
  <property fmtid="{D5CDD505-2E9C-101B-9397-08002B2CF9AE}" pid="7" name="MSIP_Label_228ef38c-4357-49c8-b2ae-c9cdaf411188_Application">
    <vt:lpwstr>Microsoft Azure Information Protection</vt:lpwstr>
  </property>
  <property fmtid="{D5CDD505-2E9C-101B-9397-08002B2CF9AE}" pid="8" name="MSIP_Label_228ef38c-4357-49c8-b2ae-c9cdaf411188_ActionId">
    <vt:lpwstr>9ef44609-be2f-4f21-9754-e86b73176da3</vt:lpwstr>
  </property>
  <property fmtid="{D5CDD505-2E9C-101B-9397-08002B2CF9AE}" pid="9" name="MSIP_Label_228ef38c-4357-49c8-b2ae-c9cdaf411188_Extended_MSFT_Method">
    <vt:lpwstr>Manual</vt:lpwstr>
  </property>
  <property fmtid="{D5CDD505-2E9C-101B-9397-08002B2CF9AE}" pid="10" name="Sensitivity">
    <vt:lpwstr>Personal</vt:lpwstr>
  </property>
</Properties>
</file>